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Usuario\Desktop\Guido\Trabajo\Repositorios de R\Repos Propios\ceped-data\crudo\datos\"/>
    </mc:Choice>
  </mc:AlternateContent>
  <xr:revisionPtr revIDLastSave="0" documentId="13_ncr:1_{B6EABBCA-1218-4D72-9382-BC27711CD96C}" xr6:coauthVersionLast="47" xr6:coauthVersionMax="47" xr10:uidLastSave="{00000000-0000-0000-0000-000000000000}"/>
  <bookViews>
    <workbookView xWindow="-120" yWindow="-120" windowWidth="20730" windowHeight="11160" firstSheet="6" activeTab="7" xr2:uid="{00000000-000D-0000-FFFF-FFFF00000000}"/>
  </bookViews>
  <sheets>
    <sheet name="Instructivo" sheetId="13" r:id="rId1"/>
    <sheet name="CEPED.DATA_Metodología" sheetId="25" r:id="rId2"/>
    <sheet name="I2PC para cómputos (base móvil)" sheetId="17" r:id="rId3"/>
    <sheet name="IPC para cómputos (base móvil)" sheetId="27" r:id="rId4"/>
    <sheet name="IPC EPH_Correlat (base móvil)" sheetId="20" r:id="rId5"/>
    <sheet name="IPC EPH_Correlat (2017=100)" sheetId="23" r:id="rId6"/>
    <sheet name="IPC para computos (2017=100)" sheetId="22" r:id="rId7"/>
    <sheet name="IPC mensual" sheetId="10" r:id="rId8"/>
    <sheet name="IPC_anual" sheetId="1" r:id="rId9"/>
    <sheet name="IPC_INDEC_1943-2006" sheetId="7" r:id="rId10"/>
    <sheet name="IPCNU_Axel" sheetId="11" r:id="rId11"/>
    <sheet name="IPC Cobertura Nacional" sheetId="18" r:id="rId12"/>
    <sheet name="IPC GBA (desde junio 2017)" sheetId="19" r:id="rId13"/>
    <sheet name="IPC GBA Abril 2016-Mayo 2017" sheetId="12" r:id="rId14"/>
    <sheet name="EcoGo" sheetId="24" r:id="rId15"/>
    <sheet name="IPC CIFRA mes-9 provincias" sheetId="9" r:id="rId16"/>
    <sheet name="IPC CABA" sheetId="14" r:id="rId17"/>
    <sheet name="IBP_ISEPCI" sheetId="21" r:id="rId18"/>
    <sheet name="TCN" sheetId="5" r:id="rId19"/>
    <sheet name="Hoja2" sheetId="15" r:id="rId20"/>
  </sheets>
  <externalReferences>
    <externalReference r:id="rId21"/>
  </externalReferences>
  <definedNames>
    <definedName name="_xlnm._FilterDatabase" localSheetId="15" hidden="1">'IPC CIFRA mes-9 provincias'!$B$3:$D$3</definedName>
    <definedName name="_xlnm._FilterDatabase" localSheetId="11" hidden="1">'IPC Cobertura Nacional'!$A$8:$I$209</definedName>
    <definedName name="_xlnm.Print_Area" localSheetId="7">'IPC mensual'!$A$1:$I$826</definedName>
    <definedName name="_xlnm.Print_Area" localSheetId="9">'IPC_INDEC_1943-2006'!$A$1:$L$826</definedName>
    <definedName name="_xlnm.Print_Area" localSheetId="10">IPCNU_Axel!$A$1:$L$27</definedName>
    <definedName name="datos" localSheetId="5">#REF!</definedName>
    <definedName name="datos" localSheetId="4">#REF!</definedName>
    <definedName name="datos" localSheetId="6">#REF!</definedName>
    <definedName name="datos" localSheetId="3">#REF!</definedName>
    <definedName name="datos">#REF!</definedName>
    <definedName name="_xlnm.Print_Titles" localSheetId="7">'IPC mensual'!$A$1:$IT$5</definedName>
    <definedName name="_xlnm.Print_Titles" localSheetId="9">'IPC_INDEC_1943-2006'!$A$1:$IV$5</definedName>
    <definedName name="_xlnm.Print_Titles" localSheetId="10">IPCNU_Axel!$A$1:$IV$5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67" i="10" l="1"/>
  <c r="N966" i="10"/>
  <c r="N963" i="10"/>
  <c r="N962" i="10"/>
  <c r="N959" i="10"/>
  <c r="N958" i="10"/>
  <c r="N955" i="10"/>
  <c r="N954" i="10"/>
  <c r="N951" i="10"/>
  <c r="N950" i="10"/>
  <c r="N947" i="10"/>
  <c r="N946" i="10"/>
  <c r="N943" i="10"/>
  <c r="N942" i="10"/>
  <c r="N939" i="10"/>
  <c r="N938" i="10"/>
  <c r="N935" i="10"/>
  <c r="N934" i="10"/>
  <c r="N931" i="10"/>
  <c r="N930" i="10"/>
  <c r="N927" i="10"/>
  <c r="N926" i="10"/>
  <c r="N923" i="10"/>
  <c r="N922" i="10"/>
  <c r="N919" i="10"/>
  <c r="N918" i="10"/>
  <c r="N915" i="10"/>
  <c r="N914" i="10"/>
  <c r="N911" i="10"/>
  <c r="N910" i="10"/>
  <c r="N907" i="10"/>
  <c r="N906" i="10"/>
  <c r="N903" i="10"/>
  <c r="N902" i="10"/>
  <c r="N899" i="10"/>
  <c r="N898" i="10"/>
  <c r="N895" i="10"/>
  <c r="N894" i="10"/>
  <c r="N893" i="10" a="1"/>
  <c r="N969" i="10" s="1"/>
  <c r="M893" i="10" a="1"/>
  <c r="M893" i="10" s="1"/>
  <c r="M896" i="10"/>
  <c r="M900" i="10"/>
  <c r="M904" i="10"/>
  <c r="M908" i="10"/>
  <c r="M912" i="10"/>
  <c r="M916" i="10"/>
  <c r="M920" i="10"/>
  <c r="M924" i="10"/>
  <c r="M928" i="10"/>
  <c r="M932" i="10"/>
  <c r="M936" i="10"/>
  <c r="M940" i="10"/>
  <c r="M944" i="10"/>
  <c r="M948" i="10"/>
  <c r="M952" i="10"/>
  <c r="M956" i="10"/>
  <c r="M960" i="10"/>
  <c r="M964" i="10"/>
  <c r="M968" i="10"/>
  <c r="S969" i="10"/>
  <c r="S968" i="10"/>
  <c r="S967" i="10"/>
  <c r="S966" i="10"/>
  <c r="S965" i="10"/>
  <c r="S964" i="10"/>
  <c r="S963" i="10"/>
  <c r="S962" i="10"/>
  <c r="S961" i="10"/>
  <c r="S960" i="10"/>
  <c r="S959" i="10"/>
  <c r="A105" i="27"/>
  <c r="J104" i="27"/>
  <c r="I104" i="27"/>
  <c r="H104" i="27"/>
  <c r="G104" i="27"/>
  <c r="F104" i="27"/>
  <c r="E104" i="27"/>
  <c r="D104" i="27"/>
  <c r="C104" i="27"/>
  <c r="B104" i="27"/>
  <c r="A13" i="27"/>
  <c r="J12" i="27"/>
  <c r="I12" i="27"/>
  <c r="H12" i="27"/>
  <c r="J12" i="22"/>
  <c r="I12" i="22"/>
  <c r="H12" i="22"/>
  <c r="J104" i="22"/>
  <c r="I104" i="22"/>
  <c r="H104" i="22"/>
  <c r="G17" i="10"/>
  <c r="G16" i="10"/>
  <c r="G15" i="10"/>
  <c r="G14" i="10"/>
  <c r="G13" i="10"/>
  <c r="G12" i="10"/>
  <c r="G11" i="10"/>
  <c r="G10" i="10"/>
  <c r="G9" i="10"/>
  <c r="G8" i="10"/>
  <c r="G7" i="10"/>
  <c r="G6" i="10"/>
  <c r="D29" i="10"/>
  <c r="D41" i="10" s="1"/>
  <c r="D53" i="10" s="1"/>
  <c r="D65" i="10" s="1"/>
  <c r="D77" i="10" s="1"/>
  <c r="D89" i="10" s="1"/>
  <c r="D101" i="10" s="1"/>
  <c r="D113" i="10" s="1"/>
  <c r="D125" i="10" s="1"/>
  <c r="D137" i="10" s="1"/>
  <c r="D149" i="10" s="1"/>
  <c r="D161" i="10" s="1"/>
  <c r="D173" i="10" s="1"/>
  <c r="D185" i="10" s="1"/>
  <c r="D197" i="10" s="1"/>
  <c r="D209" i="10" s="1"/>
  <c r="D221" i="10" s="1"/>
  <c r="D233" i="10" s="1"/>
  <c r="D245" i="10" s="1"/>
  <c r="D28" i="10"/>
  <c r="D40" i="10" s="1"/>
  <c r="D52" i="10" s="1"/>
  <c r="D64" i="10" s="1"/>
  <c r="D76" i="10" s="1"/>
  <c r="D88" i="10" s="1"/>
  <c r="D100" i="10" s="1"/>
  <c r="D112" i="10" s="1"/>
  <c r="D124" i="10" s="1"/>
  <c r="D136" i="10" s="1"/>
  <c r="D148" i="10" s="1"/>
  <c r="D160" i="10" s="1"/>
  <c r="D172" i="10" s="1"/>
  <c r="D184" i="10" s="1"/>
  <c r="D196" i="10" s="1"/>
  <c r="D208" i="10" s="1"/>
  <c r="D220" i="10" s="1"/>
  <c r="D232" i="10" s="1"/>
  <c r="D244" i="10" s="1"/>
  <c r="D256" i="10" s="1"/>
  <c r="D27" i="10"/>
  <c r="D39" i="10" s="1"/>
  <c r="D51" i="10" s="1"/>
  <c r="D63" i="10" s="1"/>
  <c r="D75" i="10" s="1"/>
  <c r="D87" i="10" s="1"/>
  <c r="D99" i="10" s="1"/>
  <c r="D111" i="10" s="1"/>
  <c r="D123" i="10" s="1"/>
  <c r="D135" i="10" s="1"/>
  <c r="D147" i="10" s="1"/>
  <c r="D159" i="10" s="1"/>
  <c r="D171" i="10" s="1"/>
  <c r="D183" i="10" s="1"/>
  <c r="D195" i="10" s="1"/>
  <c r="D207" i="10" s="1"/>
  <c r="D219" i="10" s="1"/>
  <c r="D231" i="10" s="1"/>
  <c r="D243" i="10" s="1"/>
  <c r="D255" i="10" s="1"/>
  <c r="D267" i="10" s="1"/>
  <c r="D26" i="10"/>
  <c r="D38" i="10" s="1"/>
  <c r="D50" i="10" s="1"/>
  <c r="D62" i="10" s="1"/>
  <c r="D74" i="10" s="1"/>
  <c r="D86" i="10" s="1"/>
  <c r="D98" i="10" s="1"/>
  <c r="D110" i="10" s="1"/>
  <c r="D122" i="10" s="1"/>
  <c r="D134" i="10" s="1"/>
  <c r="D146" i="10" s="1"/>
  <c r="D158" i="10" s="1"/>
  <c r="D25" i="10"/>
  <c r="D37" i="10" s="1"/>
  <c r="D49" i="10" s="1"/>
  <c r="D61" i="10" s="1"/>
  <c r="D73" i="10" s="1"/>
  <c r="D85" i="10" s="1"/>
  <c r="D97" i="10" s="1"/>
  <c r="D109" i="10" s="1"/>
  <c r="D121" i="10" s="1"/>
  <c r="D133" i="10" s="1"/>
  <c r="D145" i="10" s="1"/>
  <c r="D157" i="10" s="1"/>
  <c r="D169" i="10" s="1"/>
  <c r="D181" i="10" s="1"/>
  <c r="D193" i="10" s="1"/>
  <c r="D205" i="10" s="1"/>
  <c r="D217" i="10" s="1"/>
  <c r="D229" i="10" s="1"/>
  <c r="D241" i="10" s="1"/>
  <c r="D24" i="10"/>
  <c r="D36" i="10" s="1"/>
  <c r="D48" i="10" s="1"/>
  <c r="D60" i="10" s="1"/>
  <c r="D72" i="10" s="1"/>
  <c r="D84" i="10" s="1"/>
  <c r="D96" i="10" s="1"/>
  <c r="D108" i="10" s="1"/>
  <c r="D120" i="10" s="1"/>
  <c r="D132" i="10" s="1"/>
  <c r="D144" i="10" s="1"/>
  <c r="D156" i="10" s="1"/>
  <c r="D168" i="10" s="1"/>
  <c r="D180" i="10" s="1"/>
  <c r="D192" i="10" s="1"/>
  <c r="D204" i="10" s="1"/>
  <c r="D216" i="10" s="1"/>
  <c r="D228" i="10" s="1"/>
  <c r="D240" i="10" s="1"/>
  <c r="D252" i="10" s="1"/>
  <c r="D23" i="10"/>
  <c r="D35" i="10" s="1"/>
  <c r="D47" i="10" s="1"/>
  <c r="D59" i="10" s="1"/>
  <c r="D71" i="10" s="1"/>
  <c r="D83" i="10" s="1"/>
  <c r="D95" i="10" s="1"/>
  <c r="D107" i="10" s="1"/>
  <c r="D119" i="10" s="1"/>
  <c r="D131" i="10" s="1"/>
  <c r="D143" i="10" s="1"/>
  <c r="D155" i="10" s="1"/>
  <c r="D167" i="10" s="1"/>
  <c r="D179" i="10" s="1"/>
  <c r="D191" i="10" s="1"/>
  <c r="D203" i="10" s="1"/>
  <c r="D215" i="10" s="1"/>
  <c r="D227" i="10" s="1"/>
  <c r="D239" i="10" s="1"/>
  <c r="D251" i="10" s="1"/>
  <c r="D22" i="10"/>
  <c r="D34" i="10" s="1"/>
  <c r="D46" i="10" s="1"/>
  <c r="D58" i="10" s="1"/>
  <c r="D70" i="10" s="1"/>
  <c r="D82" i="10" s="1"/>
  <c r="D94" i="10" s="1"/>
  <c r="D106" i="10" s="1"/>
  <c r="D118" i="10" s="1"/>
  <c r="D130" i="10" s="1"/>
  <c r="D142" i="10" s="1"/>
  <c r="D154" i="10" s="1"/>
  <c r="D21" i="10"/>
  <c r="D33" i="10" s="1"/>
  <c r="D45" i="10" s="1"/>
  <c r="D57" i="10" s="1"/>
  <c r="D69" i="10" s="1"/>
  <c r="D81" i="10" s="1"/>
  <c r="D93" i="10" s="1"/>
  <c r="D105" i="10" s="1"/>
  <c r="D117" i="10" s="1"/>
  <c r="D129" i="10" s="1"/>
  <c r="D141" i="10" s="1"/>
  <c r="D153" i="10" s="1"/>
  <c r="D165" i="10" s="1"/>
  <c r="D177" i="10" s="1"/>
  <c r="D189" i="10" s="1"/>
  <c r="D201" i="10" s="1"/>
  <c r="D213" i="10" s="1"/>
  <c r="D225" i="10" s="1"/>
  <c r="D237" i="10" s="1"/>
  <c r="D249" i="10" s="1"/>
  <c r="D261" i="10" s="1"/>
  <c r="D20" i="10"/>
  <c r="D32" i="10" s="1"/>
  <c r="D44" i="10" s="1"/>
  <c r="D56" i="10" s="1"/>
  <c r="D68" i="10" s="1"/>
  <c r="D80" i="10" s="1"/>
  <c r="D92" i="10" s="1"/>
  <c r="D104" i="10" s="1"/>
  <c r="D116" i="10" s="1"/>
  <c r="D128" i="10" s="1"/>
  <c r="D140" i="10" s="1"/>
  <c r="D152" i="10" s="1"/>
  <c r="D164" i="10" s="1"/>
  <c r="D176" i="10" s="1"/>
  <c r="D188" i="10" s="1"/>
  <c r="D200" i="10" s="1"/>
  <c r="D212" i="10" s="1"/>
  <c r="D224" i="10" s="1"/>
  <c r="D236" i="10" s="1"/>
  <c r="D248" i="10" s="1"/>
  <c r="D260" i="10" s="1"/>
  <c r="D272" i="10" s="1"/>
  <c r="D19" i="10"/>
  <c r="D31" i="10" s="1"/>
  <c r="D43" i="10" s="1"/>
  <c r="D55" i="10" s="1"/>
  <c r="D67" i="10" s="1"/>
  <c r="D79" i="10" s="1"/>
  <c r="D91" i="10" s="1"/>
  <c r="D103" i="10" s="1"/>
  <c r="D115" i="10" s="1"/>
  <c r="D127" i="10" s="1"/>
  <c r="D139" i="10" s="1"/>
  <c r="D151" i="10" s="1"/>
  <c r="D163" i="10" s="1"/>
  <c r="D175" i="10" s="1"/>
  <c r="D187" i="10" s="1"/>
  <c r="D199" i="10" s="1"/>
  <c r="D211" i="10" s="1"/>
  <c r="D223" i="10" s="1"/>
  <c r="D235" i="10" s="1"/>
  <c r="D247" i="10" s="1"/>
  <c r="D18" i="10"/>
  <c r="D30" i="10" s="1"/>
  <c r="S958" i="10"/>
  <c r="S957" i="10"/>
  <c r="K981" i="10"/>
  <c r="J975" i="10"/>
  <c r="N896" i="10" l="1"/>
  <c r="N900" i="10"/>
  <c r="N904" i="10"/>
  <c r="N908" i="10"/>
  <c r="N912" i="10"/>
  <c r="N916" i="10"/>
  <c r="N920" i="10"/>
  <c r="N924" i="10"/>
  <c r="N928" i="10"/>
  <c r="N932" i="10"/>
  <c r="N936" i="10"/>
  <c r="N940" i="10"/>
  <c r="N944" i="10"/>
  <c r="N948" i="10"/>
  <c r="N952" i="10"/>
  <c r="N956" i="10"/>
  <c r="N960" i="10"/>
  <c r="N964" i="10"/>
  <c r="N968" i="10"/>
  <c r="N971" i="10" s="1"/>
  <c r="N893" i="10"/>
  <c r="N897" i="10"/>
  <c r="N901" i="10"/>
  <c r="N905" i="10"/>
  <c r="N909" i="10"/>
  <c r="N913" i="10"/>
  <c r="N917" i="10"/>
  <c r="N921" i="10"/>
  <c r="N925" i="10"/>
  <c r="N929" i="10"/>
  <c r="N933" i="10"/>
  <c r="N937" i="10"/>
  <c r="N941" i="10"/>
  <c r="N945" i="10"/>
  <c r="N949" i="10"/>
  <c r="N953" i="10"/>
  <c r="N957" i="10"/>
  <c r="N961" i="10"/>
  <c r="N965" i="10"/>
  <c r="M967" i="10"/>
  <c r="M963" i="10"/>
  <c r="M959" i="10"/>
  <c r="M955" i="10"/>
  <c r="M951" i="10"/>
  <c r="M947" i="10"/>
  <c r="M943" i="10"/>
  <c r="M939" i="10"/>
  <c r="M935" i="10"/>
  <c r="M931" i="10"/>
  <c r="M927" i="10"/>
  <c r="M923" i="10"/>
  <c r="M919" i="10"/>
  <c r="M915" i="10"/>
  <c r="M911" i="10"/>
  <c r="M907" i="10"/>
  <c r="M903" i="10"/>
  <c r="M899" i="10"/>
  <c r="M895" i="10"/>
  <c r="M966" i="10"/>
  <c r="M962" i="10"/>
  <c r="M958" i="10"/>
  <c r="M954" i="10"/>
  <c r="M950" i="10"/>
  <c r="M946" i="10"/>
  <c r="M942" i="10"/>
  <c r="M938" i="10"/>
  <c r="M934" i="10"/>
  <c r="M930" i="10"/>
  <c r="M926" i="10"/>
  <c r="M922" i="10"/>
  <c r="M918" i="10"/>
  <c r="M914" i="10"/>
  <c r="M910" i="10"/>
  <c r="M906" i="10"/>
  <c r="M902" i="10"/>
  <c r="M898" i="10"/>
  <c r="M894" i="10"/>
  <c r="M969" i="10"/>
  <c r="M965" i="10"/>
  <c r="M961" i="10"/>
  <c r="M957" i="10"/>
  <c r="M953" i="10"/>
  <c r="M949" i="10"/>
  <c r="M945" i="10"/>
  <c r="M941" i="10"/>
  <c r="M937" i="10"/>
  <c r="M933" i="10"/>
  <c r="M929" i="10"/>
  <c r="M925" i="10"/>
  <c r="M921" i="10"/>
  <c r="M917" i="10"/>
  <c r="M913" i="10"/>
  <c r="M909" i="10"/>
  <c r="M905" i="10"/>
  <c r="M901" i="10"/>
  <c r="M897" i="10"/>
  <c r="G57" i="10"/>
  <c r="G121" i="10"/>
  <c r="G61" i="10"/>
  <c r="G125" i="10"/>
  <c r="G25" i="10"/>
  <c r="G89" i="10"/>
  <c r="G153" i="10"/>
  <c r="G29" i="10"/>
  <c r="G93" i="10"/>
  <c r="G196" i="10"/>
  <c r="G41" i="10"/>
  <c r="G73" i="10"/>
  <c r="G105" i="10"/>
  <c r="G137" i="10"/>
  <c r="G201" i="10"/>
  <c r="G45" i="10"/>
  <c r="G77" i="10"/>
  <c r="G109" i="10"/>
  <c r="G141" i="10"/>
  <c r="G217" i="10"/>
  <c r="G175" i="10"/>
  <c r="G223" i="10"/>
  <c r="G159" i="10"/>
  <c r="G180" i="10"/>
  <c r="G248" i="10"/>
  <c r="G33" i="10"/>
  <c r="G49" i="10"/>
  <c r="G65" i="10"/>
  <c r="G81" i="10"/>
  <c r="G97" i="10"/>
  <c r="G113" i="10"/>
  <c r="G129" i="10"/>
  <c r="G145" i="10"/>
  <c r="G164" i="10"/>
  <c r="G185" i="10"/>
  <c r="G207" i="10"/>
  <c r="G228" i="10"/>
  <c r="G239" i="10"/>
  <c r="G21" i="10"/>
  <c r="G37" i="10"/>
  <c r="G53" i="10"/>
  <c r="G69" i="10"/>
  <c r="G85" i="10"/>
  <c r="G101" i="10"/>
  <c r="G117" i="10"/>
  <c r="G133" i="10"/>
  <c r="G149" i="10"/>
  <c r="G169" i="10"/>
  <c r="G191" i="10"/>
  <c r="G212" i="10"/>
  <c r="G233" i="10"/>
  <c r="D42" i="10"/>
  <c r="G30" i="10"/>
  <c r="D259" i="10"/>
  <c r="G247" i="10"/>
  <c r="D263" i="10"/>
  <c r="G251" i="10"/>
  <c r="D279" i="10"/>
  <c r="G267" i="10"/>
  <c r="G18" i="10"/>
  <c r="G22" i="10"/>
  <c r="G26" i="10"/>
  <c r="G34" i="10"/>
  <c r="G38" i="10"/>
  <c r="G46" i="10"/>
  <c r="G50" i="10"/>
  <c r="G58" i="10"/>
  <c r="G62" i="10"/>
  <c r="G70" i="10"/>
  <c r="G74" i="10"/>
  <c r="G82" i="10"/>
  <c r="G86" i="10"/>
  <c r="G94" i="10"/>
  <c r="G98" i="10"/>
  <c r="G106" i="10"/>
  <c r="G110" i="10"/>
  <c r="G118" i="10"/>
  <c r="G122" i="10"/>
  <c r="G130" i="10"/>
  <c r="G134" i="10"/>
  <c r="G142" i="10"/>
  <c r="G146" i="10"/>
  <c r="G155" i="10"/>
  <c r="G160" i="10"/>
  <c r="G165" i="10"/>
  <c r="G171" i="10"/>
  <c r="G176" i="10"/>
  <c r="G181" i="10"/>
  <c r="G187" i="10"/>
  <c r="G192" i="10"/>
  <c r="G197" i="10"/>
  <c r="G203" i="10"/>
  <c r="G208" i="10"/>
  <c r="G213" i="10"/>
  <c r="G219" i="10"/>
  <c r="G224" i="10"/>
  <c r="G229" i="10"/>
  <c r="G235" i="10"/>
  <c r="G240" i="10"/>
  <c r="G249" i="10"/>
  <c r="G260" i="10"/>
  <c r="D284" i="10"/>
  <c r="G272" i="10"/>
  <c r="D264" i="10"/>
  <c r="G252" i="10"/>
  <c r="D268" i="10"/>
  <c r="G256" i="10"/>
  <c r="G19" i="10"/>
  <c r="G23" i="10"/>
  <c r="G27" i="10"/>
  <c r="G31" i="10"/>
  <c r="G35" i="10"/>
  <c r="G39" i="10"/>
  <c r="G43" i="10"/>
  <c r="G47" i="10"/>
  <c r="G51" i="10"/>
  <c r="G55" i="10"/>
  <c r="G59" i="10"/>
  <c r="G63" i="10"/>
  <c r="G67" i="10"/>
  <c r="G71" i="10"/>
  <c r="G75" i="10"/>
  <c r="G79" i="10"/>
  <c r="G83" i="10"/>
  <c r="G87" i="10"/>
  <c r="G91" i="10"/>
  <c r="G95" i="10"/>
  <c r="G99" i="10"/>
  <c r="G103" i="10"/>
  <c r="G107" i="10"/>
  <c r="G111" i="10"/>
  <c r="G115" i="10"/>
  <c r="G119" i="10"/>
  <c r="G123" i="10"/>
  <c r="G127" i="10"/>
  <c r="G131" i="10"/>
  <c r="G135" i="10"/>
  <c r="G139" i="10"/>
  <c r="G143" i="10"/>
  <c r="G147" i="10"/>
  <c r="G151" i="10"/>
  <c r="G156" i="10"/>
  <c r="G161" i="10"/>
  <c r="G167" i="10"/>
  <c r="G172" i="10"/>
  <c r="G177" i="10"/>
  <c r="G183" i="10"/>
  <c r="G188" i="10"/>
  <c r="G193" i="10"/>
  <c r="G199" i="10"/>
  <c r="G204" i="10"/>
  <c r="G209" i="10"/>
  <c r="G215" i="10"/>
  <c r="G220" i="10"/>
  <c r="G225" i="10"/>
  <c r="G231" i="10"/>
  <c r="G236" i="10"/>
  <c r="G243" i="10"/>
  <c r="D166" i="10"/>
  <c r="G154" i="10"/>
  <c r="D170" i="10"/>
  <c r="G158" i="10"/>
  <c r="D273" i="10"/>
  <c r="G261" i="10"/>
  <c r="D253" i="10"/>
  <c r="G241" i="10"/>
  <c r="D257" i="10"/>
  <c r="G245" i="10"/>
  <c r="G20" i="10"/>
  <c r="G24" i="10"/>
  <c r="G28" i="10"/>
  <c r="G32" i="10"/>
  <c r="G36" i="10"/>
  <c r="G40" i="10"/>
  <c r="G44" i="10"/>
  <c r="G48" i="10"/>
  <c r="G52" i="10"/>
  <c r="G56" i="10"/>
  <c r="G60" i="10"/>
  <c r="G64" i="10"/>
  <c r="G68" i="10"/>
  <c r="G72" i="10"/>
  <c r="G76" i="10"/>
  <c r="G80" i="10"/>
  <c r="G84" i="10"/>
  <c r="G88" i="10"/>
  <c r="G92" i="10"/>
  <c r="G96" i="10"/>
  <c r="G100" i="10"/>
  <c r="G104" i="10"/>
  <c r="G108" i="10"/>
  <c r="G112" i="10"/>
  <c r="G116" i="10"/>
  <c r="G120" i="10"/>
  <c r="G124" i="10"/>
  <c r="G128" i="10"/>
  <c r="G132" i="10"/>
  <c r="G136" i="10"/>
  <c r="G140" i="10"/>
  <c r="G144" i="10"/>
  <c r="G148" i="10"/>
  <c r="G152" i="10"/>
  <c r="G157" i="10"/>
  <c r="G163" i="10"/>
  <c r="G168" i="10"/>
  <c r="G173" i="10"/>
  <c r="G179" i="10"/>
  <c r="G184" i="10"/>
  <c r="G189" i="10"/>
  <c r="G195" i="10"/>
  <c r="G200" i="10"/>
  <c r="G205" i="10"/>
  <c r="G211" i="10"/>
  <c r="G216" i="10"/>
  <c r="G221" i="10"/>
  <c r="G227" i="10"/>
  <c r="G232" i="10"/>
  <c r="G237" i="10"/>
  <c r="G244" i="10"/>
  <c r="G255" i="10"/>
  <c r="A14" i="27"/>
  <c r="J13" i="27"/>
  <c r="I13" i="27"/>
  <c r="H13" i="27"/>
  <c r="A106" i="27"/>
  <c r="J105" i="27"/>
  <c r="I105" i="27"/>
  <c r="H105" i="27"/>
  <c r="G105" i="27"/>
  <c r="F105" i="27"/>
  <c r="E105" i="27"/>
  <c r="D105" i="27"/>
  <c r="C105" i="27"/>
  <c r="B105" i="27"/>
  <c r="S956" i="10"/>
  <c r="S955" i="10"/>
  <c r="S954" i="10"/>
  <c r="D280" i="10" l="1"/>
  <c r="G268" i="10"/>
  <c r="D296" i="10"/>
  <c r="G284" i="10"/>
  <c r="D291" i="10"/>
  <c r="G279" i="10"/>
  <c r="D271" i="10"/>
  <c r="G259" i="10"/>
  <c r="D265" i="10"/>
  <c r="G253" i="10"/>
  <c r="D182" i="10"/>
  <c r="G170" i="10"/>
  <c r="D269" i="10"/>
  <c r="G257" i="10"/>
  <c r="D285" i="10"/>
  <c r="G273" i="10"/>
  <c r="D178" i="10"/>
  <c r="G166" i="10"/>
  <c r="D276" i="10"/>
  <c r="G264" i="10"/>
  <c r="D275" i="10"/>
  <c r="G263" i="10"/>
  <c r="D54" i="10"/>
  <c r="G42" i="10"/>
  <c r="A107" i="27"/>
  <c r="J106" i="27"/>
  <c r="I106" i="27"/>
  <c r="H106" i="27"/>
  <c r="G106" i="27"/>
  <c r="F106" i="27"/>
  <c r="E106" i="27"/>
  <c r="D106" i="27"/>
  <c r="C106" i="27"/>
  <c r="B106" i="27"/>
  <c r="A15" i="27"/>
  <c r="J14" i="27"/>
  <c r="I14" i="27"/>
  <c r="H14" i="27"/>
  <c r="A151" i="1"/>
  <c r="A152" i="1" s="1"/>
  <c r="S953" i="10"/>
  <c r="S952" i="10"/>
  <c r="D288" i="10" l="1"/>
  <c r="G276" i="10"/>
  <c r="D277" i="10"/>
  <c r="G265" i="10"/>
  <c r="D66" i="10"/>
  <c r="G54" i="10"/>
  <c r="D297" i="10"/>
  <c r="G285" i="10"/>
  <c r="D283" i="10"/>
  <c r="G271" i="10"/>
  <c r="D308" i="10"/>
  <c r="G296" i="10"/>
  <c r="D287" i="10"/>
  <c r="G275" i="10"/>
  <c r="D190" i="10"/>
  <c r="G178" i="10"/>
  <c r="D281" i="10"/>
  <c r="G269" i="10"/>
  <c r="D194" i="10"/>
  <c r="G182" i="10"/>
  <c r="D303" i="10"/>
  <c r="G291" i="10"/>
  <c r="D292" i="10"/>
  <c r="G280" i="10"/>
  <c r="A16" i="27"/>
  <c r="J15" i="27"/>
  <c r="I15" i="27"/>
  <c r="H15" i="27"/>
  <c r="A108" i="27"/>
  <c r="J107" i="27"/>
  <c r="I107" i="27"/>
  <c r="H107" i="27"/>
  <c r="G107" i="27"/>
  <c r="F107" i="27"/>
  <c r="E107" i="27"/>
  <c r="D107" i="27"/>
  <c r="C107" i="27"/>
  <c r="B107" i="27"/>
  <c r="S951" i="10"/>
  <c r="S950" i="10"/>
  <c r="S949" i="10"/>
  <c r="S948" i="10"/>
  <c r="S947" i="10"/>
  <c r="S946" i="10"/>
  <c r="D315" i="10" l="1"/>
  <c r="G303" i="10"/>
  <c r="D320" i="10"/>
  <c r="G308" i="10"/>
  <c r="D309" i="10"/>
  <c r="G297" i="10"/>
  <c r="D300" i="10"/>
  <c r="G288" i="10"/>
  <c r="D293" i="10"/>
  <c r="G281" i="10"/>
  <c r="D299" i="10"/>
  <c r="G287" i="10"/>
  <c r="D304" i="10"/>
  <c r="G292" i="10"/>
  <c r="D206" i="10"/>
  <c r="G194" i="10"/>
  <c r="D202" i="10"/>
  <c r="G190" i="10"/>
  <c r="D295" i="10"/>
  <c r="G283" i="10"/>
  <c r="D78" i="10"/>
  <c r="G66" i="10"/>
  <c r="D289" i="10"/>
  <c r="G277" i="10"/>
  <c r="A109" i="27"/>
  <c r="J108" i="27"/>
  <c r="I108" i="27"/>
  <c r="H108" i="27"/>
  <c r="G108" i="27"/>
  <c r="F108" i="27"/>
  <c r="E108" i="27"/>
  <c r="D108" i="27"/>
  <c r="C108" i="27"/>
  <c r="B108" i="27"/>
  <c r="A17" i="27"/>
  <c r="J16" i="27"/>
  <c r="I16" i="27"/>
  <c r="H16" i="27"/>
  <c r="S945" i="10"/>
  <c r="D307" i="10" l="1"/>
  <c r="G295" i="10"/>
  <c r="D301" i="10"/>
  <c r="G289" i="10"/>
  <c r="D218" i="10"/>
  <c r="G206" i="10"/>
  <c r="D305" i="10"/>
  <c r="G293" i="10"/>
  <c r="D321" i="10"/>
  <c r="G309" i="10"/>
  <c r="D90" i="10"/>
  <c r="G78" i="10"/>
  <c r="D214" i="10"/>
  <c r="G202" i="10"/>
  <c r="D316" i="10"/>
  <c r="G304" i="10"/>
  <c r="D311" i="10"/>
  <c r="G299" i="10"/>
  <c r="D312" i="10"/>
  <c r="G300" i="10"/>
  <c r="D332" i="10"/>
  <c r="G320" i="10"/>
  <c r="D327" i="10"/>
  <c r="G315" i="10"/>
  <c r="A18" i="27"/>
  <c r="J17" i="27"/>
  <c r="I17" i="27"/>
  <c r="H17" i="27"/>
  <c r="A110" i="27"/>
  <c r="J109" i="27"/>
  <c r="I109" i="27"/>
  <c r="H109" i="27"/>
  <c r="G109" i="27"/>
  <c r="F109" i="27"/>
  <c r="E109" i="27"/>
  <c r="D109" i="27"/>
  <c r="C109" i="27"/>
  <c r="B109" i="27"/>
  <c r="S944" i="10"/>
  <c r="S943" i="10"/>
  <c r="D344" i="10" l="1"/>
  <c r="G332" i="10"/>
  <c r="D317" i="10"/>
  <c r="G305" i="10"/>
  <c r="D313" i="10"/>
  <c r="G301" i="10"/>
  <c r="D319" i="10"/>
  <c r="G307" i="10"/>
  <c r="D323" i="10"/>
  <c r="G311" i="10"/>
  <c r="D226" i="10"/>
  <c r="G214" i="10"/>
  <c r="D339" i="10"/>
  <c r="G327" i="10"/>
  <c r="D324" i="10"/>
  <c r="G312" i="10"/>
  <c r="D328" i="10"/>
  <c r="G316" i="10"/>
  <c r="D102" i="10"/>
  <c r="G90" i="10"/>
  <c r="D333" i="10"/>
  <c r="G321" i="10"/>
  <c r="D230" i="10"/>
  <c r="G218" i="10"/>
  <c r="A111" i="27"/>
  <c r="J110" i="27"/>
  <c r="I110" i="27"/>
  <c r="H110" i="27"/>
  <c r="G110" i="27"/>
  <c r="F110" i="27"/>
  <c r="E110" i="27"/>
  <c r="D110" i="27"/>
  <c r="C110" i="27"/>
  <c r="B110" i="27"/>
  <c r="A19" i="27"/>
  <c r="J18" i="27"/>
  <c r="I18" i="27"/>
  <c r="H18" i="27"/>
  <c r="S942" i="10"/>
  <c r="S941" i="10"/>
  <c r="D114" i="10" l="1"/>
  <c r="G102" i="10"/>
  <c r="D336" i="10"/>
  <c r="G324" i="10"/>
  <c r="D335" i="10"/>
  <c r="G323" i="10"/>
  <c r="D329" i="10"/>
  <c r="G317" i="10"/>
  <c r="D345" i="10"/>
  <c r="G333" i="10"/>
  <c r="D325" i="10"/>
  <c r="G313" i="10"/>
  <c r="D242" i="10"/>
  <c r="G230" i="10"/>
  <c r="D331" i="10"/>
  <c r="G319" i="10"/>
  <c r="D340" i="10"/>
  <c r="G328" i="10"/>
  <c r="D351" i="10"/>
  <c r="G339" i="10"/>
  <c r="D238" i="10"/>
  <c r="G226" i="10"/>
  <c r="D356" i="10"/>
  <c r="G344" i="10"/>
  <c r="A20" i="27"/>
  <c r="J19" i="27"/>
  <c r="I19" i="27"/>
  <c r="H19" i="27"/>
  <c r="A112" i="27"/>
  <c r="J111" i="27"/>
  <c r="I111" i="27"/>
  <c r="H111" i="27"/>
  <c r="G111" i="27"/>
  <c r="F111" i="27"/>
  <c r="E111" i="27"/>
  <c r="D111" i="27"/>
  <c r="C111" i="27"/>
  <c r="B111" i="27"/>
  <c r="S940" i="10"/>
  <c r="S939" i="10"/>
  <c r="D363" i="10" l="1"/>
  <c r="G351" i="10"/>
  <c r="D347" i="10"/>
  <c r="G335" i="10"/>
  <c r="D357" i="10"/>
  <c r="G345" i="10"/>
  <c r="D341" i="10"/>
  <c r="G329" i="10"/>
  <c r="D126" i="10"/>
  <c r="G114" i="10"/>
  <c r="D250" i="10"/>
  <c r="G238" i="10"/>
  <c r="D352" i="10"/>
  <c r="G340" i="10"/>
  <c r="D343" i="10"/>
  <c r="G331" i="10"/>
  <c r="D348" i="10"/>
  <c r="G336" i="10"/>
  <c r="D368" i="10"/>
  <c r="G356" i="10"/>
  <c r="D254" i="10"/>
  <c r="G242" i="10"/>
  <c r="D337" i="10"/>
  <c r="G325" i="10"/>
  <c r="A113" i="27"/>
  <c r="J112" i="27"/>
  <c r="I112" i="27"/>
  <c r="H112" i="27"/>
  <c r="G112" i="27"/>
  <c r="F112" i="27"/>
  <c r="E112" i="27"/>
  <c r="D112" i="27"/>
  <c r="C112" i="27"/>
  <c r="B112" i="27"/>
  <c r="A21" i="27"/>
  <c r="J20" i="27"/>
  <c r="I20" i="27"/>
  <c r="H20" i="27"/>
  <c r="S938" i="10"/>
  <c r="S937" i="10"/>
  <c r="S936" i="10"/>
  <c r="S935" i="10"/>
  <c r="S934" i="10"/>
  <c r="S933" i="10"/>
  <c r="S932" i="10"/>
  <c r="S931" i="10"/>
  <c r="S930" i="10"/>
  <c r="D355" i="10" l="1"/>
  <c r="G343" i="10"/>
  <c r="D359" i="10"/>
  <c r="G347" i="10"/>
  <c r="D266" i="10"/>
  <c r="G254" i="10"/>
  <c r="D349" i="10"/>
  <c r="G337" i="10"/>
  <c r="D262" i="10"/>
  <c r="G250" i="10"/>
  <c r="D138" i="10"/>
  <c r="G126" i="10"/>
  <c r="D369" i="10"/>
  <c r="G357" i="10"/>
  <c r="D360" i="10"/>
  <c r="G348" i="10"/>
  <c r="D364" i="10"/>
  <c r="G352" i="10"/>
  <c r="D353" i="10"/>
  <c r="G341" i="10"/>
  <c r="D375" i="10"/>
  <c r="G363" i="10"/>
  <c r="D380" i="10"/>
  <c r="G368" i="10"/>
  <c r="A22" i="27"/>
  <c r="J21" i="27"/>
  <c r="I21" i="27"/>
  <c r="H21" i="27"/>
  <c r="A114" i="27"/>
  <c r="J113" i="27"/>
  <c r="I113" i="27"/>
  <c r="H113" i="27"/>
  <c r="G113" i="27"/>
  <c r="F113" i="27"/>
  <c r="E113" i="27"/>
  <c r="D113" i="27"/>
  <c r="C113" i="27"/>
  <c r="B113" i="27"/>
  <c r="S929" i="10"/>
  <c r="S928" i="10"/>
  <c r="S927" i="10"/>
  <c r="S926" i="10"/>
  <c r="S925" i="10"/>
  <c r="S924" i="10"/>
  <c r="S923" i="10"/>
  <c r="S922" i="10"/>
  <c r="S921" i="10"/>
  <c r="S920" i="10"/>
  <c r="S919" i="10"/>
  <c r="S918" i="10"/>
  <c r="S917" i="10"/>
  <c r="S916" i="10"/>
  <c r="S915" i="10"/>
  <c r="S914" i="10"/>
  <c r="S913" i="10"/>
  <c r="S912" i="10"/>
  <c r="S911" i="10"/>
  <c r="S910" i="10"/>
  <c r="S909" i="10"/>
  <c r="S908" i="10"/>
  <c r="S907" i="10"/>
  <c r="S906" i="10"/>
  <c r="S905" i="10"/>
  <c r="S904" i="10"/>
  <c r="S903" i="10"/>
  <c r="S902" i="10"/>
  <c r="S901" i="10"/>
  <c r="S900" i="10"/>
  <c r="S899" i="10"/>
  <c r="S898" i="10"/>
  <c r="S897" i="10"/>
  <c r="S896" i="10"/>
  <c r="S895" i="10"/>
  <c r="S894" i="10"/>
  <c r="S893" i="10"/>
  <c r="S892" i="10"/>
  <c r="S891" i="10"/>
  <c r="S890" i="10"/>
  <c r="S889" i="10"/>
  <c r="S888" i="10"/>
  <c r="S887" i="10"/>
  <c r="S886" i="10"/>
  <c r="S885" i="10"/>
  <c r="S884" i="10"/>
  <c r="S883" i="10"/>
  <c r="S882" i="10"/>
  <c r="S881" i="10"/>
  <c r="S880" i="10"/>
  <c r="S879" i="10"/>
  <c r="S878" i="10"/>
  <c r="S877" i="10"/>
  <c r="S876" i="10"/>
  <c r="S875" i="10"/>
  <c r="S874" i="10"/>
  <c r="S873" i="10"/>
  <c r="S872" i="10"/>
  <c r="S871" i="10"/>
  <c r="S870" i="10"/>
  <c r="S869" i="10"/>
  <c r="S868" i="10"/>
  <c r="S867" i="10"/>
  <c r="S866" i="10"/>
  <c r="S865" i="10"/>
  <c r="S864" i="10"/>
  <c r="S863" i="10"/>
  <c r="S862" i="10"/>
  <c r="S861" i="10"/>
  <c r="S860" i="10"/>
  <c r="S859" i="10"/>
  <c r="S858" i="10"/>
  <c r="S857" i="10"/>
  <c r="S856" i="10"/>
  <c r="S855" i="10"/>
  <c r="S854" i="10"/>
  <c r="S853" i="10"/>
  <c r="S852" i="10"/>
  <c r="S851" i="10"/>
  <c r="S850" i="10"/>
  <c r="S849" i="10"/>
  <c r="S848" i="10"/>
  <c r="S847" i="10"/>
  <c r="S846" i="10"/>
  <c r="S845" i="10"/>
  <c r="S844" i="10"/>
  <c r="S843" i="10"/>
  <c r="S842" i="10"/>
  <c r="S841" i="10"/>
  <c r="S840" i="10"/>
  <c r="S839" i="10"/>
  <c r="S838" i="10"/>
  <c r="S837" i="10"/>
  <c r="S836" i="10"/>
  <c r="S835" i="10"/>
  <c r="S834" i="10"/>
  <c r="S833" i="10"/>
  <c r="S832" i="10"/>
  <c r="S831" i="10"/>
  <c r="S830" i="10"/>
  <c r="S829" i="10"/>
  <c r="S828" i="10"/>
  <c r="S827" i="10"/>
  <c r="S826" i="10"/>
  <c r="S825" i="10"/>
  <c r="S824" i="10"/>
  <c r="S823" i="10"/>
  <c r="S822" i="10"/>
  <c r="S821" i="10"/>
  <c r="S820" i="10"/>
  <c r="S819" i="10"/>
  <c r="S818" i="10"/>
  <c r="S817" i="10"/>
  <c r="S816" i="10"/>
  <c r="S815" i="10"/>
  <c r="S814" i="10"/>
  <c r="S813" i="10"/>
  <c r="S812" i="10"/>
  <c r="S811" i="10"/>
  <c r="S810" i="10"/>
  <c r="S809" i="10"/>
  <c r="S808" i="10"/>
  <c r="S807" i="10"/>
  <c r="S806" i="10"/>
  <c r="S805" i="10"/>
  <c r="S804" i="10"/>
  <c r="S803" i="10"/>
  <c r="S802" i="10"/>
  <c r="S801" i="10"/>
  <c r="S800" i="10"/>
  <c r="S799" i="10"/>
  <c r="S798" i="10"/>
  <c r="S797" i="10"/>
  <c r="S796" i="10"/>
  <c r="S795" i="10"/>
  <c r="S794" i="10"/>
  <c r="S793" i="10"/>
  <c r="S792" i="10"/>
  <c r="S791" i="10"/>
  <c r="S790" i="10"/>
  <c r="S789" i="10"/>
  <c r="S788" i="10"/>
  <c r="S787" i="10"/>
  <c r="S786" i="10"/>
  <c r="S785" i="10"/>
  <c r="S784" i="10"/>
  <c r="S783" i="10"/>
  <c r="S782" i="10"/>
  <c r="S781" i="10"/>
  <c r="S780" i="10"/>
  <c r="S779" i="10"/>
  <c r="S778" i="10"/>
  <c r="S777" i="10"/>
  <c r="S776" i="10"/>
  <c r="S775" i="10"/>
  <c r="S774" i="10"/>
  <c r="S773" i="10"/>
  <c r="S772" i="10"/>
  <c r="S771" i="10"/>
  <c r="S770" i="10"/>
  <c r="S769" i="10"/>
  <c r="S768" i="10"/>
  <c r="S767" i="10"/>
  <c r="S766" i="10"/>
  <c r="S765" i="10"/>
  <c r="S764" i="10"/>
  <c r="S763" i="10"/>
  <c r="S762" i="10"/>
  <c r="A169" i="24"/>
  <c r="A168" i="24"/>
  <c r="A167" i="24"/>
  <c r="A166" i="24"/>
  <c r="A165" i="24"/>
  <c r="A164" i="24"/>
  <c r="A163" i="24"/>
  <c r="A162" i="24"/>
  <c r="A161" i="24"/>
  <c r="A160" i="24"/>
  <c r="A159" i="24"/>
  <c r="A158" i="24"/>
  <c r="A157" i="24"/>
  <c r="A156" i="24"/>
  <c r="A155" i="24"/>
  <c r="A154" i="24"/>
  <c r="A153" i="24"/>
  <c r="A152" i="24"/>
  <c r="A151" i="24"/>
  <c r="A150" i="24"/>
  <c r="A149" i="24"/>
  <c r="A148" i="24"/>
  <c r="A147" i="24"/>
  <c r="A146" i="24"/>
  <c r="A145" i="24"/>
  <c r="A144" i="24"/>
  <c r="A143" i="24"/>
  <c r="A142" i="24"/>
  <c r="A141" i="24"/>
  <c r="A140" i="24"/>
  <c r="A139" i="24"/>
  <c r="A138" i="24"/>
  <c r="A137" i="24"/>
  <c r="A136" i="24"/>
  <c r="A135" i="24"/>
  <c r="A134" i="24"/>
  <c r="A133" i="24"/>
  <c r="A132" i="24"/>
  <c r="A131" i="24"/>
  <c r="A130" i="24"/>
  <c r="A129" i="24"/>
  <c r="A128" i="24"/>
  <c r="A127" i="24"/>
  <c r="A126" i="24"/>
  <c r="A125" i="24"/>
  <c r="A124" i="24"/>
  <c r="A123" i="24"/>
  <c r="A122" i="24"/>
  <c r="A121" i="24"/>
  <c r="A120" i="24"/>
  <c r="A119" i="24"/>
  <c r="A118" i="24"/>
  <c r="A117" i="24"/>
  <c r="A116" i="24"/>
  <c r="A115" i="24"/>
  <c r="A114" i="24"/>
  <c r="A113" i="24"/>
  <c r="A112" i="24"/>
  <c r="A111" i="24"/>
  <c r="A110" i="24"/>
  <c r="A109" i="24"/>
  <c r="A108" i="24"/>
  <c r="A107" i="24"/>
  <c r="A106" i="24"/>
  <c r="A105" i="24"/>
  <c r="A104" i="24"/>
  <c r="A103" i="24"/>
  <c r="A102" i="24"/>
  <c r="A101" i="24"/>
  <c r="A100" i="24"/>
  <c r="A99" i="24"/>
  <c r="A98" i="24"/>
  <c r="A97" i="24"/>
  <c r="A96" i="24"/>
  <c r="A95" i="24"/>
  <c r="A94" i="24"/>
  <c r="A93" i="24"/>
  <c r="A92" i="24"/>
  <c r="A91" i="24"/>
  <c r="A90" i="24"/>
  <c r="A89" i="24"/>
  <c r="A88" i="24"/>
  <c r="A87" i="24"/>
  <c r="A86" i="24"/>
  <c r="A85" i="24"/>
  <c r="A84" i="24"/>
  <c r="A83" i="24"/>
  <c r="A82" i="24"/>
  <c r="A81" i="24"/>
  <c r="A80" i="24"/>
  <c r="A79" i="24"/>
  <c r="A78" i="24"/>
  <c r="A77" i="24"/>
  <c r="A76" i="24"/>
  <c r="A75" i="24"/>
  <c r="A74" i="24"/>
  <c r="A73" i="24"/>
  <c r="A72" i="24"/>
  <c r="A71" i="24"/>
  <c r="A70" i="24"/>
  <c r="A69" i="24"/>
  <c r="A68" i="24"/>
  <c r="A67" i="24"/>
  <c r="D387" i="10" l="1"/>
  <c r="G375" i="10"/>
  <c r="D278" i="10"/>
  <c r="G266" i="10"/>
  <c r="D371" i="10"/>
  <c r="G359" i="10"/>
  <c r="D365" i="10"/>
  <c r="G353" i="10"/>
  <c r="D372" i="10"/>
  <c r="G360" i="10"/>
  <c r="D381" i="10"/>
  <c r="G369" i="10"/>
  <c r="D274" i="10"/>
  <c r="G262" i="10"/>
  <c r="D367" i="10"/>
  <c r="G355" i="10"/>
  <c r="D392" i="10"/>
  <c r="G380" i="10"/>
  <c r="D376" i="10"/>
  <c r="G364" i="10"/>
  <c r="D150" i="10"/>
  <c r="G138" i="10"/>
  <c r="D361" i="10"/>
  <c r="G349" i="10"/>
  <c r="A115" i="27"/>
  <c r="J114" i="27"/>
  <c r="I114" i="27"/>
  <c r="H114" i="27"/>
  <c r="G114" i="27"/>
  <c r="F114" i="27"/>
  <c r="E114" i="27"/>
  <c r="D114" i="27"/>
  <c r="C114" i="27"/>
  <c r="B114" i="27"/>
  <c r="A23" i="27"/>
  <c r="J22" i="27"/>
  <c r="I22" i="27"/>
  <c r="H22" i="27"/>
  <c r="A4" i="23"/>
  <c r="C75" i="23"/>
  <c r="C79" i="23" s="1"/>
  <c r="A75" i="23"/>
  <c r="A79" i="23" s="1"/>
  <c r="C74" i="23"/>
  <c r="C78" i="23" s="1"/>
  <c r="A74" i="23"/>
  <c r="A78" i="23" s="1"/>
  <c r="C73" i="23"/>
  <c r="C77" i="23" s="1"/>
  <c r="C72" i="23"/>
  <c r="C76" i="23" s="1"/>
  <c r="E71" i="23"/>
  <c r="E70" i="23"/>
  <c r="A69" i="23"/>
  <c r="A73" i="23" s="1"/>
  <c r="E67" i="23"/>
  <c r="B10" i="23"/>
  <c r="A10" i="23"/>
  <c r="A12" i="23" s="1"/>
  <c r="B9" i="23"/>
  <c r="A9" i="23"/>
  <c r="A11" i="23" s="1"/>
  <c r="D8" i="23"/>
  <c r="D7" i="23"/>
  <c r="E4" i="23"/>
  <c r="D4" i="23"/>
  <c r="C4" i="23"/>
  <c r="B4" i="23"/>
  <c r="A105" i="22"/>
  <c r="G104" i="22"/>
  <c r="F104" i="22"/>
  <c r="E104" i="22"/>
  <c r="D104" i="22"/>
  <c r="C104" i="22"/>
  <c r="B104" i="22"/>
  <c r="A13" i="22"/>
  <c r="A4" i="20"/>
  <c r="E4" i="20"/>
  <c r="D4" i="20"/>
  <c r="C4" i="20"/>
  <c r="B4" i="20"/>
  <c r="D393" i="10" l="1"/>
  <c r="G381" i="10"/>
  <c r="D290" i="10"/>
  <c r="G278" i="10"/>
  <c r="D162" i="10"/>
  <c r="G150" i="10"/>
  <c r="D404" i="10"/>
  <c r="G392" i="10"/>
  <c r="D379" i="10"/>
  <c r="G367" i="10"/>
  <c r="D377" i="10"/>
  <c r="G365" i="10"/>
  <c r="D383" i="10"/>
  <c r="G371" i="10"/>
  <c r="D286" i="10"/>
  <c r="G274" i="10"/>
  <c r="D384" i="10"/>
  <c r="G372" i="10"/>
  <c r="D399" i="10"/>
  <c r="G387" i="10"/>
  <c r="D373" i="10"/>
  <c r="G361" i="10"/>
  <c r="D388" i="10"/>
  <c r="G376" i="10"/>
  <c r="A24" i="27"/>
  <c r="J23" i="27"/>
  <c r="I23" i="27"/>
  <c r="H23" i="27"/>
  <c r="A116" i="27"/>
  <c r="J115" i="27"/>
  <c r="I115" i="27"/>
  <c r="H115" i="27"/>
  <c r="G115" i="27"/>
  <c r="F115" i="27"/>
  <c r="E115" i="27"/>
  <c r="D115" i="27"/>
  <c r="C115" i="27"/>
  <c r="B115" i="27"/>
  <c r="A14" i="22"/>
  <c r="J13" i="22"/>
  <c r="I13" i="22"/>
  <c r="H13" i="22"/>
  <c r="A106" i="22"/>
  <c r="J105" i="22"/>
  <c r="I105" i="22"/>
  <c r="H105" i="22"/>
  <c r="E69" i="23"/>
  <c r="E73" i="23"/>
  <c r="A77" i="23"/>
  <c r="E77" i="23" s="1"/>
  <c r="D105" i="22"/>
  <c r="B11" i="23"/>
  <c r="E79" i="23"/>
  <c r="B105" i="22"/>
  <c r="F105" i="22"/>
  <c r="E75" i="23"/>
  <c r="E78" i="23"/>
  <c r="A82" i="23"/>
  <c r="A13" i="23"/>
  <c r="D11" i="23"/>
  <c r="C81" i="23"/>
  <c r="C83" i="23"/>
  <c r="A14" i="23"/>
  <c r="C80" i="23"/>
  <c r="C82" i="23"/>
  <c r="B12" i="23"/>
  <c r="B13" i="23"/>
  <c r="E74" i="23"/>
  <c r="A81" i="23"/>
  <c r="A83" i="23"/>
  <c r="D9" i="23"/>
  <c r="D10" i="23"/>
  <c r="A15" i="22"/>
  <c r="F106" i="22"/>
  <c r="D106" i="22"/>
  <c r="B106" i="22"/>
  <c r="A107" i="22"/>
  <c r="G106" i="22"/>
  <c r="E106" i="22"/>
  <c r="C106" i="22"/>
  <c r="C105" i="22"/>
  <c r="E105" i="22"/>
  <c r="G105" i="22"/>
  <c r="D400" i="10" l="1"/>
  <c r="G388" i="10"/>
  <c r="D396" i="10"/>
  <c r="G384" i="10"/>
  <c r="D174" i="10"/>
  <c r="G162" i="10"/>
  <c r="D405" i="10"/>
  <c r="G393" i="10"/>
  <c r="D389" i="10"/>
  <c r="G377" i="10"/>
  <c r="D395" i="10"/>
  <c r="G383" i="10"/>
  <c r="D391" i="10"/>
  <c r="G379" i="10"/>
  <c r="D385" i="10"/>
  <c r="G373" i="10"/>
  <c r="D411" i="10"/>
  <c r="G399" i="10"/>
  <c r="D298" i="10"/>
  <c r="G286" i="10"/>
  <c r="D416" i="10"/>
  <c r="G404" i="10"/>
  <c r="D302" i="10"/>
  <c r="G290" i="10"/>
  <c r="A117" i="27"/>
  <c r="J116" i="27"/>
  <c r="I116" i="27"/>
  <c r="H116" i="27"/>
  <c r="G116" i="27"/>
  <c r="F116" i="27"/>
  <c r="E116" i="27"/>
  <c r="D116" i="27"/>
  <c r="C116" i="27"/>
  <c r="B116" i="27"/>
  <c r="A25" i="27"/>
  <c r="J24" i="27"/>
  <c r="I24" i="27"/>
  <c r="H24" i="27"/>
  <c r="J107" i="22"/>
  <c r="I107" i="22"/>
  <c r="H107" i="22"/>
  <c r="J15" i="22"/>
  <c r="I15" i="22"/>
  <c r="H15" i="22"/>
  <c r="J106" i="22"/>
  <c r="I106" i="22"/>
  <c r="H106" i="22"/>
  <c r="J14" i="22"/>
  <c r="I14" i="22"/>
  <c r="H14" i="22"/>
  <c r="E83" i="23"/>
  <c r="A87" i="23"/>
  <c r="B14" i="23"/>
  <c r="C86" i="23"/>
  <c r="C84" i="23"/>
  <c r="A16" i="23"/>
  <c r="D14" i="23"/>
  <c r="C87" i="23"/>
  <c r="C85" i="23"/>
  <c r="A15" i="23"/>
  <c r="D13" i="23"/>
  <c r="E81" i="23"/>
  <c r="A85" i="23"/>
  <c r="B15" i="23"/>
  <c r="E82" i="23"/>
  <c r="A86" i="23"/>
  <c r="D12" i="23"/>
  <c r="F107" i="22"/>
  <c r="D107" i="22"/>
  <c r="B107" i="22"/>
  <c r="A108" i="22"/>
  <c r="G107" i="22"/>
  <c r="E107" i="22"/>
  <c r="C107" i="22"/>
  <c r="A16" i="22"/>
  <c r="D407" i="10" l="1"/>
  <c r="G395" i="10"/>
  <c r="D428" i="10"/>
  <c r="G416" i="10"/>
  <c r="D423" i="10"/>
  <c r="G411" i="10"/>
  <c r="D401" i="10"/>
  <c r="G389" i="10"/>
  <c r="D186" i="10"/>
  <c r="G174" i="10"/>
  <c r="D412" i="10"/>
  <c r="G400" i="10"/>
  <c r="D403" i="10"/>
  <c r="G391" i="10"/>
  <c r="D314" i="10"/>
  <c r="G302" i="10"/>
  <c r="D310" i="10"/>
  <c r="G298" i="10"/>
  <c r="D397" i="10"/>
  <c r="G385" i="10"/>
  <c r="D417" i="10"/>
  <c r="G405" i="10"/>
  <c r="D408" i="10"/>
  <c r="G396" i="10"/>
  <c r="A26" i="27"/>
  <c r="J25" i="27"/>
  <c r="I25" i="27"/>
  <c r="H25" i="27"/>
  <c r="A118" i="27"/>
  <c r="J117" i="27"/>
  <c r="I117" i="27"/>
  <c r="H117" i="27"/>
  <c r="G117" i="27"/>
  <c r="F117" i="27"/>
  <c r="E117" i="27"/>
  <c r="D117" i="27"/>
  <c r="C117" i="27"/>
  <c r="B117" i="27"/>
  <c r="J16" i="22"/>
  <c r="I16" i="22"/>
  <c r="H16" i="22"/>
  <c r="J108" i="22"/>
  <c r="I108" i="22"/>
  <c r="H108" i="22"/>
  <c r="A17" i="23"/>
  <c r="D15" i="23"/>
  <c r="C89" i="23"/>
  <c r="C91" i="23"/>
  <c r="A18" i="23"/>
  <c r="C88" i="23"/>
  <c r="C90" i="23"/>
  <c r="E86" i="23"/>
  <c r="A90" i="23"/>
  <c r="B17" i="23"/>
  <c r="E85" i="23"/>
  <c r="A89" i="23"/>
  <c r="B16" i="23"/>
  <c r="E87" i="23"/>
  <c r="A91" i="23"/>
  <c r="A17" i="22"/>
  <c r="F108" i="22"/>
  <c r="D108" i="22"/>
  <c r="B108" i="22"/>
  <c r="A109" i="22"/>
  <c r="G108" i="22"/>
  <c r="E108" i="22"/>
  <c r="C108" i="22"/>
  <c r="D198" i="10" l="1"/>
  <c r="G186" i="10"/>
  <c r="D429" i="10"/>
  <c r="G417" i="10"/>
  <c r="D322" i="10"/>
  <c r="G310" i="10"/>
  <c r="D419" i="10"/>
  <c r="G407" i="10"/>
  <c r="D435" i="10"/>
  <c r="G423" i="10"/>
  <c r="D415" i="10"/>
  <c r="G403" i="10"/>
  <c r="D424" i="10"/>
  <c r="G412" i="10"/>
  <c r="D413" i="10"/>
  <c r="G401" i="10"/>
  <c r="D440" i="10"/>
  <c r="G428" i="10"/>
  <c r="D420" i="10"/>
  <c r="G408" i="10"/>
  <c r="D409" i="10"/>
  <c r="G397" i="10"/>
  <c r="D326" i="10"/>
  <c r="G314" i="10"/>
  <c r="A119" i="27"/>
  <c r="J118" i="27"/>
  <c r="I118" i="27"/>
  <c r="H118" i="27"/>
  <c r="G118" i="27"/>
  <c r="F118" i="27"/>
  <c r="E118" i="27"/>
  <c r="D118" i="27"/>
  <c r="C118" i="27"/>
  <c r="B118" i="27"/>
  <c r="A27" i="27"/>
  <c r="J26" i="27"/>
  <c r="I26" i="27"/>
  <c r="H26" i="27"/>
  <c r="J109" i="22"/>
  <c r="I109" i="22"/>
  <c r="H109" i="22"/>
  <c r="J17" i="22"/>
  <c r="I17" i="22"/>
  <c r="H17" i="22"/>
  <c r="C94" i="23"/>
  <c r="C92" i="23"/>
  <c r="A20" i="23"/>
  <c r="C95" i="23"/>
  <c r="C93" i="23"/>
  <c r="A19" i="23"/>
  <c r="D17" i="23"/>
  <c r="E91" i="23"/>
  <c r="A95" i="23"/>
  <c r="B18" i="23"/>
  <c r="E89" i="23"/>
  <c r="A93" i="23"/>
  <c r="B19" i="23"/>
  <c r="E90" i="23"/>
  <c r="A94" i="23"/>
  <c r="D16" i="23"/>
  <c r="F109" i="22"/>
  <c r="D109" i="22"/>
  <c r="B109" i="22"/>
  <c r="A110" i="22"/>
  <c r="G109" i="22"/>
  <c r="E109" i="22"/>
  <c r="C109" i="22"/>
  <c r="A18" i="22"/>
  <c r="E72" i="21"/>
  <c r="D72" i="21"/>
  <c r="C72" i="21"/>
  <c r="E71" i="21"/>
  <c r="D71" i="21"/>
  <c r="C71" i="21"/>
  <c r="E70" i="21"/>
  <c r="F70" i="21" s="1"/>
  <c r="D70" i="21"/>
  <c r="C70" i="21"/>
  <c r="H69" i="21"/>
  <c r="F69" i="21"/>
  <c r="D69" i="21"/>
  <c r="C69" i="21"/>
  <c r="H68" i="21"/>
  <c r="F68" i="21"/>
  <c r="D68" i="21"/>
  <c r="C68" i="21"/>
  <c r="H67" i="21"/>
  <c r="F67" i="21"/>
  <c r="D67" i="21"/>
  <c r="C67" i="21"/>
  <c r="H66" i="21"/>
  <c r="F66" i="21"/>
  <c r="D66" i="21"/>
  <c r="C66" i="21"/>
  <c r="H65" i="21"/>
  <c r="F65" i="21"/>
  <c r="D65" i="21"/>
  <c r="C65" i="21"/>
  <c r="H64" i="21"/>
  <c r="F64" i="21"/>
  <c r="D64" i="21"/>
  <c r="C64" i="21"/>
  <c r="H63" i="21"/>
  <c r="F63" i="21"/>
  <c r="D63" i="21"/>
  <c r="C63" i="21"/>
  <c r="H62" i="21"/>
  <c r="F62" i="21"/>
  <c r="D62" i="21"/>
  <c r="C62" i="21"/>
  <c r="H61" i="21"/>
  <c r="F61" i="21"/>
  <c r="D61" i="21"/>
  <c r="C61" i="21"/>
  <c r="H60" i="21"/>
  <c r="F60" i="21"/>
  <c r="D60" i="21"/>
  <c r="C60" i="21"/>
  <c r="H59" i="21"/>
  <c r="F59" i="21"/>
  <c r="D59" i="21"/>
  <c r="C59" i="21"/>
  <c r="H58" i="21"/>
  <c r="F58" i="21"/>
  <c r="D58" i="21"/>
  <c r="C58" i="21"/>
  <c r="H57" i="21"/>
  <c r="F57" i="21"/>
  <c r="D57" i="21"/>
  <c r="C57" i="21"/>
  <c r="H56" i="21"/>
  <c r="F56" i="21"/>
  <c r="D56" i="21"/>
  <c r="C56" i="21"/>
  <c r="H55" i="21"/>
  <c r="F55" i="21"/>
  <c r="D55" i="21"/>
  <c r="C55" i="21"/>
  <c r="H54" i="21"/>
  <c r="F54" i="21"/>
  <c r="D54" i="21"/>
  <c r="C54" i="21"/>
  <c r="H53" i="21"/>
  <c r="F53" i="21"/>
  <c r="D53" i="21"/>
  <c r="C53" i="21"/>
  <c r="H52" i="21"/>
  <c r="F52" i="21"/>
  <c r="D52" i="21"/>
  <c r="C52" i="21"/>
  <c r="H51" i="21"/>
  <c r="F51" i="21"/>
  <c r="D51" i="21"/>
  <c r="C51" i="21"/>
  <c r="H50" i="21"/>
  <c r="F50" i="21"/>
  <c r="D50" i="21"/>
  <c r="C50" i="21"/>
  <c r="H49" i="21"/>
  <c r="F49" i="21"/>
  <c r="D49" i="21"/>
  <c r="C49" i="21"/>
  <c r="H48" i="21"/>
  <c r="F48" i="21"/>
  <c r="D48" i="21"/>
  <c r="C48" i="21"/>
  <c r="H47" i="21"/>
  <c r="F47" i="21"/>
  <c r="D47" i="21"/>
  <c r="C47" i="21"/>
  <c r="H46" i="21"/>
  <c r="F46" i="21"/>
  <c r="D46" i="21"/>
  <c r="C46" i="21"/>
  <c r="H45" i="21"/>
  <c r="F45" i="21"/>
  <c r="D45" i="21"/>
  <c r="C45" i="21"/>
  <c r="H44" i="21"/>
  <c r="F44" i="21"/>
  <c r="D44" i="21"/>
  <c r="C44" i="21"/>
  <c r="H43" i="21"/>
  <c r="F43" i="21"/>
  <c r="D43" i="21"/>
  <c r="C43" i="21"/>
  <c r="H42" i="21"/>
  <c r="F42" i="21"/>
  <c r="D42" i="21"/>
  <c r="C42" i="21"/>
  <c r="H41" i="21"/>
  <c r="F41" i="21"/>
  <c r="D41" i="21"/>
  <c r="C41" i="21"/>
  <c r="H40" i="21"/>
  <c r="F40" i="21"/>
  <c r="D40" i="21"/>
  <c r="C40" i="21"/>
  <c r="H39" i="21"/>
  <c r="F39" i="21"/>
  <c r="D39" i="21"/>
  <c r="C39" i="21"/>
  <c r="H38" i="21"/>
  <c r="F38" i="21"/>
  <c r="D38" i="21"/>
  <c r="C38" i="21"/>
  <c r="H37" i="21"/>
  <c r="F37" i="21"/>
  <c r="D37" i="21"/>
  <c r="C37" i="21"/>
  <c r="H36" i="21"/>
  <c r="F36" i="21"/>
  <c r="D36" i="21"/>
  <c r="C36" i="21"/>
  <c r="H35" i="21"/>
  <c r="F35" i="21"/>
  <c r="D35" i="21"/>
  <c r="C35" i="21"/>
  <c r="H34" i="21"/>
  <c r="F34" i="21"/>
  <c r="D34" i="21"/>
  <c r="C34" i="21"/>
  <c r="H33" i="21"/>
  <c r="F33" i="21"/>
  <c r="D33" i="21"/>
  <c r="C33" i="21"/>
  <c r="H32" i="21"/>
  <c r="F32" i="21"/>
  <c r="D32" i="21"/>
  <c r="C32" i="21"/>
  <c r="H31" i="21"/>
  <c r="F31" i="21"/>
  <c r="D31" i="21"/>
  <c r="C31" i="21"/>
  <c r="H30" i="21"/>
  <c r="F30" i="21"/>
  <c r="D30" i="21"/>
  <c r="C30" i="21"/>
  <c r="H29" i="21"/>
  <c r="F29" i="21"/>
  <c r="D29" i="21"/>
  <c r="C29" i="21"/>
  <c r="H28" i="21"/>
  <c r="F28" i="21"/>
  <c r="D28" i="21"/>
  <c r="C28" i="21"/>
  <c r="H27" i="21"/>
  <c r="F27" i="21"/>
  <c r="D27" i="21"/>
  <c r="C27" i="21"/>
  <c r="H26" i="21"/>
  <c r="F26" i="21"/>
  <c r="D26" i="21"/>
  <c r="C26" i="21"/>
  <c r="H25" i="21"/>
  <c r="F25" i="21"/>
  <c r="D25" i="21"/>
  <c r="C25" i="21"/>
  <c r="H24" i="21"/>
  <c r="F24" i="21"/>
  <c r="D24" i="21"/>
  <c r="C24" i="21"/>
  <c r="H23" i="21"/>
  <c r="F23" i="21"/>
  <c r="D23" i="21"/>
  <c r="C23" i="21"/>
  <c r="H22" i="21"/>
  <c r="F22" i="21"/>
  <c r="D22" i="21"/>
  <c r="C22" i="21"/>
  <c r="H21" i="21"/>
  <c r="F21" i="21"/>
  <c r="D21" i="21"/>
  <c r="C21" i="21"/>
  <c r="H20" i="21"/>
  <c r="F20" i="21"/>
  <c r="D20" i="21"/>
  <c r="C20" i="21"/>
  <c r="H19" i="21"/>
  <c r="F19" i="21"/>
  <c r="D19" i="21"/>
  <c r="C19" i="21"/>
  <c r="H18" i="21"/>
  <c r="F18" i="21"/>
  <c r="D18" i="21"/>
  <c r="C18" i="21"/>
  <c r="H17" i="21"/>
  <c r="F17" i="21"/>
  <c r="D17" i="21"/>
  <c r="C17" i="21"/>
  <c r="H16" i="21"/>
  <c r="F16" i="21"/>
  <c r="D16" i="21"/>
  <c r="C16" i="21"/>
  <c r="H15" i="21"/>
  <c r="F15" i="21"/>
  <c r="D15" i="21"/>
  <c r="C15" i="21"/>
  <c r="H14" i="21"/>
  <c r="F14" i="21"/>
  <c r="D14" i="21"/>
  <c r="C14" i="21"/>
  <c r="H13" i="21"/>
  <c r="F13" i="21"/>
  <c r="D13" i="21"/>
  <c r="C13" i="21"/>
  <c r="H12" i="21"/>
  <c r="F12" i="21"/>
  <c r="D12" i="21"/>
  <c r="E10" i="21"/>
  <c r="B10" i="21"/>
  <c r="B11" i="21" s="1"/>
  <c r="H9" i="21"/>
  <c r="F9" i="21"/>
  <c r="D9" i="21"/>
  <c r="C9" i="21"/>
  <c r="H8" i="21"/>
  <c r="F8" i="21"/>
  <c r="D8" i="21"/>
  <c r="C8" i="21"/>
  <c r="H7" i="21"/>
  <c r="F7" i="21"/>
  <c r="D7" i="21"/>
  <c r="C7" i="21"/>
  <c r="H6" i="21"/>
  <c r="D6" i="21"/>
  <c r="C6" i="21"/>
  <c r="E5" i="21"/>
  <c r="G68" i="21" s="1"/>
  <c r="E71" i="20"/>
  <c r="E70" i="20"/>
  <c r="E67" i="20"/>
  <c r="C75" i="20"/>
  <c r="C79" i="20" s="1"/>
  <c r="C83" i="20" s="1"/>
  <c r="C87" i="20" s="1"/>
  <c r="C91" i="20" s="1"/>
  <c r="C95" i="20" s="1"/>
  <c r="C99" i="20" s="1"/>
  <c r="C103" i="20" s="1"/>
  <c r="C107" i="20" s="1"/>
  <c r="C111" i="20" s="1"/>
  <c r="C115" i="20" s="1"/>
  <c r="C119" i="20" s="1"/>
  <c r="C123" i="20" s="1"/>
  <c r="C127" i="20" s="1"/>
  <c r="C131" i="20" s="1"/>
  <c r="C135" i="20" s="1"/>
  <c r="C74" i="20"/>
  <c r="C78" i="20" s="1"/>
  <c r="C82" i="20" s="1"/>
  <c r="C86" i="20" s="1"/>
  <c r="C90" i="20" s="1"/>
  <c r="C94" i="20" s="1"/>
  <c r="C98" i="20" s="1"/>
  <c r="C102" i="20" s="1"/>
  <c r="C106" i="20" s="1"/>
  <c r="C110" i="20" s="1"/>
  <c r="C114" i="20" s="1"/>
  <c r="C118" i="20" s="1"/>
  <c r="C122" i="20" s="1"/>
  <c r="C126" i="20" s="1"/>
  <c r="C130" i="20" s="1"/>
  <c r="C134" i="20" s="1"/>
  <c r="C138" i="20" s="1"/>
  <c r="C73" i="20"/>
  <c r="C77" i="20" s="1"/>
  <c r="C81" i="20" s="1"/>
  <c r="C85" i="20" s="1"/>
  <c r="C89" i="20" s="1"/>
  <c r="C93" i="20" s="1"/>
  <c r="C97" i="20" s="1"/>
  <c r="C101" i="20" s="1"/>
  <c r="C105" i="20" s="1"/>
  <c r="C109" i="20" s="1"/>
  <c r="C113" i="20" s="1"/>
  <c r="C117" i="20" s="1"/>
  <c r="C121" i="20" s="1"/>
  <c r="C125" i="20" s="1"/>
  <c r="C129" i="20" s="1"/>
  <c r="C133" i="20" s="1"/>
  <c r="C137" i="20" s="1"/>
  <c r="C72" i="20"/>
  <c r="C76" i="20" s="1"/>
  <c r="C80" i="20" s="1"/>
  <c r="C84" i="20" s="1"/>
  <c r="C88" i="20" s="1"/>
  <c r="C92" i="20" s="1"/>
  <c r="C96" i="20" s="1"/>
  <c r="C100" i="20" s="1"/>
  <c r="C104" i="20" s="1"/>
  <c r="C108" i="20" s="1"/>
  <c r="C112" i="20" s="1"/>
  <c r="C116" i="20" s="1"/>
  <c r="C120" i="20" s="1"/>
  <c r="C124" i="20" s="1"/>
  <c r="C128" i="20" s="1"/>
  <c r="C132" i="20" s="1"/>
  <c r="C136" i="20" s="1"/>
  <c r="D8" i="20"/>
  <c r="D7" i="20"/>
  <c r="A75" i="20"/>
  <c r="A79" i="20" s="1"/>
  <c r="A83" i="20" s="1"/>
  <c r="A87" i="20" s="1"/>
  <c r="A91" i="20" s="1"/>
  <c r="A95" i="20" s="1"/>
  <c r="A99" i="20" s="1"/>
  <c r="A103" i="20" s="1"/>
  <c r="A107" i="20" s="1"/>
  <c r="A111" i="20" s="1"/>
  <c r="A115" i="20" s="1"/>
  <c r="A119" i="20" s="1"/>
  <c r="A123" i="20" s="1"/>
  <c r="A127" i="20" s="1"/>
  <c r="A74" i="20"/>
  <c r="A78" i="20" s="1"/>
  <c r="A82" i="20" s="1"/>
  <c r="A86" i="20" s="1"/>
  <c r="A90" i="20" s="1"/>
  <c r="A94" i="20" s="1"/>
  <c r="A98" i="20" s="1"/>
  <c r="A102" i="20" s="1"/>
  <c r="A106" i="20" s="1"/>
  <c r="A110" i="20" s="1"/>
  <c r="A114" i="20" s="1"/>
  <c r="A118" i="20" s="1"/>
  <c r="A122" i="20" s="1"/>
  <c r="A126" i="20" s="1"/>
  <c r="B10" i="20"/>
  <c r="B12" i="20" s="1"/>
  <c r="B14" i="20" s="1"/>
  <c r="B16" i="20" s="1"/>
  <c r="B18" i="20" s="1"/>
  <c r="B20" i="20" s="1"/>
  <c r="B22" i="20" s="1"/>
  <c r="B24" i="20" s="1"/>
  <c r="B26" i="20" s="1"/>
  <c r="B28" i="20" s="1"/>
  <c r="B30" i="20" s="1"/>
  <c r="B32" i="20" s="1"/>
  <c r="B34" i="20" s="1"/>
  <c r="B36" i="20" s="1"/>
  <c r="B38" i="20" s="1"/>
  <c r="B40" i="20" s="1"/>
  <c r="B42" i="20" s="1"/>
  <c r="B44" i="20" s="1"/>
  <c r="B46" i="20" s="1"/>
  <c r="B48" i="20" s="1"/>
  <c r="B50" i="20" s="1"/>
  <c r="B52" i="20" s="1"/>
  <c r="B54" i="20" s="1"/>
  <c r="B56" i="20" s="1"/>
  <c r="B58" i="20" s="1"/>
  <c r="B60" i="20" s="1"/>
  <c r="B62" i="20" s="1"/>
  <c r="B64" i="20" s="1"/>
  <c r="A10" i="20"/>
  <c r="A12" i="20" s="1"/>
  <c r="A14" i="20" s="1"/>
  <c r="A16" i="20" s="1"/>
  <c r="A18" i="20" s="1"/>
  <c r="A20" i="20" s="1"/>
  <c r="A22" i="20" s="1"/>
  <c r="A24" i="20" s="1"/>
  <c r="A26" i="20" s="1"/>
  <c r="A28" i="20" s="1"/>
  <c r="A30" i="20" s="1"/>
  <c r="A32" i="20" s="1"/>
  <c r="A34" i="20" s="1"/>
  <c r="A36" i="20" s="1"/>
  <c r="A38" i="20" s="1"/>
  <c r="A40" i="20" s="1"/>
  <c r="A42" i="20" s="1"/>
  <c r="A44" i="20" s="1"/>
  <c r="A46" i="20" s="1"/>
  <c r="A48" i="20" s="1"/>
  <c r="A50" i="20" s="1"/>
  <c r="A52" i="20" s="1"/>
  <c r="A54" i="20" s="1"/>
  <c r="A56" i="20" s="1"/>
  <c r="A58" i="20" s="1"/>
  <c r="A60" i="20" s="1"/>
  <c r="A62" i="20" s="1"/>
  <c r="A64" i="20" s="1"/>
  <c r="A66" i="20" s="1"/>
  <c r="A68" i="20" s="1"/>
  <c r="A72" i="20" s="1"/>
  <c r="A76" i="20" s="1"/>
  <c r="A80" i="20" s="1"/>
  <c r="A84" i="20" s="1"/>
  <c r="A88" i="20" s="1"/>
  <c r="A92" i="20" s="1"/>
  <c r="A96" i="20" s="1"/>
  <c r="A100" i="20" s="1"/>
  <c r="A104" i="20" s="1"/>
  <c r="A108" i="20" s="1"/>
  <c r="A112" i="20" s="1"/>
  <c r="A116" i="20" s="1"/>
  <c r="A120" i="20" s="1"/>
  <c r="A124" i="20" s="1"/>
  <c r="B9" i="20"/>
  <c r="B11" i="20" s="1"/>
  <c r="B13" i="20" s="1"/>
  <c r="B15" i="20" s="1"/>
  <c r="B17" i="20" s="1"/>
  <c r="B19" i="20" s="1"/>
  <c r="B21" i="20" s="1"/>
  <c r="B23" i="20" s="1"/>
  <c r="B25" i="20" s="1"/>
  <c r="B27" i="20" s="1"/>
  <c r="B29" i="20" s="1"/>
  <c r="B31" i="20" s="1"/>
  <c r="B33" i="20" s="1"/>
  <c r="B35" i="20" s="1"/>
  <c r="B37" i="20" s="1"/>
  <c r="B39" i="20" s="1"/>
  <c r="B41" i="20" s="1"/>
  <c r="B43" i="20" s="1"/>
  <c r="B45" i="20" s="1"/>
  <c r="B47" i="20" s="1"/>
  <c r="B49" i="20" s="1"/>
  <c r="B51" i="20" s="1"/>
  <c r="B53" i="20" s="1"/>
  <c r="B55" i="20" s="1"/>
  <c r="B57" i="20" s="1"/>
  <c r="B59" i="20" s="1"/>
  <c r="B61" i="20" s="1"/>
  <c r="B63" i="20" s="1"/>
  <c r="B65" i="20" s="1"/>
  <c r="A9" i="20"/>
  <c r="A11" i="20" s="1"/>
  <c r="A13" i="20" s="1"/>
  <c r="A15" i="20" s="1"/>
  <c r="A17" i="20" s="1"/>
  <c r="A19" i="20" s="1"/>
  <c r="A21" i="20" s="1"/>
  <c r="A23" i="20" s="1"/>
  <c r="A25" i="20" s="1"/>
  <c r="A27" i="20" s="1"/>
  <c r="A29" i="20" s="1"/>
  <c r="A31" i="20" s="1"/>
  <c r="A33" i="20" s="1"/>
  <c r="A35" i="20" s="1"/>
  <c r="A37" i="20" s="1"/>
  <c r="A39" i="20" s="1"/>
  <c r="A41" i="20" s="1"/>
  <c r="A43" i="20" s="1"/>
  <c r="A45" i="20" s="1"/>
  <c r="A47" i="20" s="1"/>
  <c r="A49" i="20" s="1"/>
  <c r="A51" i="20" s="1"/>
  <c r="A53" i="20" s="1"/>
  <c r="A55" i="20" s="1"/>
  <c r="A57" i="20" s="1"/>
  <c r="A59" i="20" s="1"/>
  <c r="A61" i="20" s="1"/>
  <c r="A63" i="20" s="1"/>
  <c r="A65" i="20" s="1"/>
  <c r="A69" i="20" s="1"/>
  <c r="A73" i="20" s="1"/>
  <c r="A77" i="20" s="1"/>
  <c r="A81" i="20" s="1"/>
  <c r="A85" i="20" s="1"/>
  <c r="A89" i="20" s="1"/>
  <c r="A93" i="20" s="1"/>
  <c r="A97" i="20" s="1"/>
  <c r="A101" i="20" s="1"/>
  <c r="A105" i="20" s="1"/>
  <c r="A109" i="20" s="1"/>
  <c r="A113" i="20" s="1"/>
  <c r="A117" i="20" s="1"/>
  <c r="A121" i="20" s="1"/>
  <c r="A125" i="20" s="1"/>
  <c r="A129" i="20" s="1"/>
  <c r="A133" i="20" s="1"/>
  <c r="O8" i="19"/>
  <c r="P8" i="19" s="1"/>
  <c r="F144" i="1"/>
  <c r="E124" i="9"/>
  <c r="R882" i="10" s="1"/>
  <c r="L885" i="10" a="1"/>
  <c r="L885" i="10" s="1"/>
  <c r="B894" i="10"/>
  <c r="R881" i="10"/>
  <c r="R880" i="10"/>
  <c r="R879" i="10"/>
  <c r="R878" i="10"/>
  <c r="R877" i="10"/>
  <c r="R876" i="10"/>
  <c r="R875" i="10"/>
  <c r="R874" i="10"/>
  <c r="R873" i="10"/>
  <c r="R872" i="10"/>
  <c r="R871" i="10"/>
  <c r="R870" i="10"/>
  <c r="G123" i="9"/>
  <c r="F123" i="9"/>
  <c r="G122" i="9"/>
  <c r="F122" i="9"/>
  <c r="G121" i="9"/>
  <c r="F121" i="9"/>
  <c r="G120" i="9"/>
  <c r="F120" i="9"/>
  <c r="G119" i="9"/>
  <c r="F119" i="9"/>
  <c r="G118" i="9"/>
  <c r="F118" i="9"/>
  <c r="G117" i="9"/>
  <c r="F117" i="9"/>
  <c r="G116" i="9"/>
  <c r="F116" i="9"/>
  <c r="G115" i="9"/>
  <c r="F115" i="9"/>
  <c r="G114" i="9"/>
  <c r="F114" i="9"/>
  <c r="G113" i="9"/>
  <c r="F113" i="9"/>
  <c r="G112" i="9"/>
  <c r="F112" i="9"/>
  <c r="I857" i="10"/>
  <c r="I856" i="10"/>
  <c r="I855" i="10"/>
  <c r="I854" i="10"/>
  <c r="I853" i="10"/>
  <c r="I852" i="10"/>
  <c r="I851" i="10"/>
  <c r="I850" i="10"/>
  <c r="I849" i="10"/>
  <c r="I848" i="10"/>
  <c r="I847" i="10"/>
  <c r="I846" i="10"/>
  <c r="I845" i="10"/>
  <c r="I844" i="10"/>
  <c r="I843" i="10"/>
  <c r="I842" i="10"/>
  <c r="I841" i="10"/>
  <c r="I840" i="10"/>
  <c r="I839" i="10"/>
  <c r="I838" i="10"/>
  <c r="I837" i="10"/>
  <c r="I836" i="10"/>
  <c r="I835" i="10"/>
  <c r="I834" i="10"/>
  <c r="I833" i="10"/>
  <c r="I832" i="10"/>
  <c r="I831" i="10"/>
  <c r="I830" i="10"/>
  <c r="I829" i="10"/>
  <c r="I828" i="10"/>
  <c r="I827" i="10"/>
  <c r="I826" i="10"/>
  <c r="I825" i="10"/>
  <c r="I824" i="10"/>
  <c r="I823" i="10"/>
  <c r="I822" i="10"/>
  <c r="I821" i="10"/>
  <c r="I820" i="10"/>
  <c r="I819" i="10"/>
  <c r="I818" i="10"/>
  <c r="I817" i="10"/>
  <c r="I816" i="10"/>
  <c r="I815" i="10"/>
  <c r="I814" i="10"/>
  <c r="I813" i="10"/>
  <c r="I812" i="10"/>
  <c r="I811" i="10"/>
  <c r="I810" i="10"/>
  <c r="I809" i="10"/>
  <c r="I808" i="10"/>
  <c r="I807" i="10"/>
  <c r="I806" i="10"/>
  <c r="I805" i="10"/>
  <c r="I804" i="10"/>
  <c r="I803" i="10"/>
  <c r="I802" i="10"/>
  <c r="I801" i="10"/>
  <c r="I800" i="10"/>
  <c r="I799" i="10"/>
  <c r="I798" i="10"/>
  <c r="I797" i="10"/>
  <c r="I796" i="10"/>
  <c r="I795" i="10"/>
  <c r="I794" i="10"/>
  <c r="I793" i="10"/>
  <c r="I792" i="10"/>
  <c r="I791" i="10"/>
  <c r="I790" i="10"/>
  <c r="I789" i="10"/>
  <c r="I788" i="10"/>
  <c r="I787" i="10"/>
  <c r="I786" i="10"/>
  <c r="I785" i="10"/>
  <c r="I784" i="10"/>
  <c r="I783" i="10"/>
  <c r="I782" i="10"/>
  <c r="I781" i="10"/>
  <c r="I780" i="10"/>
  <c r="I779" i="10"/>
  <c r="I778" i="10"/>
  <c r="I777" i="10"/>
  <c r="I776" i="10"/>
  <c r="I775" i="10"/>
  <c r="I774" i="10"/>
  <c r="I773" i="10"/>
  <c r="I772" i="10"/>
  <c r="I771" i="10"/>
  <c r="I770" i="10"/>
  <c r="I769" i="10"/>
  <c r="I768" i="10"/>
  <c r="I767" i="10"/>
  <c r="I766" i="10"/>
  <c r="I765" i="10"/>
  <c r="I764" i="10"/>
  <c r="I763" i="10"/>
  <c r="I762" i="10"/>
  <c r="H762" i="10" s="1"/>
  <c r="I761" i="10"/>
  <c r="I760" i="10"/>
  <c r="I759" i="10"/>
  <c r="I758" i="10"/>
  <c r="H758" i="10" s="1"/>
  <c r="I757" i="10"/>
  <c r="I756" i="10"/>
  <c r="H756" i="10" s="1"/>
  <c r="I755" i="10"/>
  <c r="I754" i="10"/>
  <c r="H754" i="10" s="1"/>
  <c r="I753" i="10"/>
  <c r="I752" i="10"/>
  <c r="H752" i="10" s="1"/>
  <c r="I751" i="10"/>
  <c r="I750" i="10"/>
  <c r="H750" i="10" s="1"/>
  <c r="I749" i="10"/>
  <c r="I748" i="10"/>
  <c r="H748" i="10" s="1"/>
  <c r="I747" i="10"/>
  <c r="I746" i="10"/>
  <c r="H746" i="10" s="1"/>
  <c r="I745" i="10"/>
  <c r="I744" i="10"/>
  <c r="H744" i="10" s="1"/>
  <c r="I743" i="10"/>
  <c r="I742" i="10"/>
  <c r="H742" i="10" s="1"/>
  <c r="I741" i="10"/>
  <c r="I740" i="10"/>
  <c r="H740" i="10" s="1"/>
  <c r="I739" i="10"/>
  <c r="I738" i="10"/>
  <c r="H738" i="10" s="1"/>
  <c r="I737" i="10"/>
  <c r="I736" i="10"/>
  <c r="H736" i="10" s="1"/>
  <c r="I735" i="10"/>
  <c r="I734" i="10"/>
  <c r="H734" i="10" s="1"/>
  <c r="I733" i="10"/>
  <c r="I732" i="10"/>
  <c r="H732" i="10" s="1"/>
  <c r="I731" i="10"/>
  <c r="I730" i="10"/>
  <c r="H730" i="10" s="1"/>
  <c r="I729" i="10"/>
  <c r="I728" i="10"/>
  <c r="H728" i="10" s="1"/>
  <c r="I727" i="10"/>
  <c r="I726" i="10"/>
  <c r="H726" i="10" s="1"/>
  <c r="I725" i="10"/>
  <c r="I724" i="10"/>
  <c r="H724" i="10" s="1"/>
  <c r="I723" i="10"/>
  <c r="I722" i="10"/>
  <c r="H722" i="10" s="1"/>
  <c r="I721" i="10"/>
  <c r="I720" i="10"/>
  <c r="H720" i="10" s="1"/>
  <c r="I719" i="10"/>
  <c r="I718" i="10"/>
  <c r="H718" i="10" s="1"/>
  <c r="I717" i="10"/>
  <c r="I716" i="10"/>
  <c r="H716" i="10" s="1"/>
  <c r="I715" i="10"/>
  <c r="I714" i="10"/>
  <c r="H714" i="10" s="1"/>
  <c r="I713" i="10"/>
  <c r="I712" i="10"/>
  <c r="H712" i="10" s="1"/>
  <c r="I711" i="10"/>
  <c r="I710" i="10"/>
  <c r="H710" i="10" s="1"/>
  <c r="I709" i="10"/>
  <c r="I708" i="10"/>
  <c r="H708" i="10" s="1"/>
  <c r="I707" i="10"/>
  <c r="I706" i="10"/>
  <c r="H706" i="10" s="1"/>
  <c r="I705" i="10"/>
  <c r="I704" i="10"/>
  <c r="H704" i="10" s="1"/>
  <c r="I703" i="10"/>
  <c r="I702" i="10"/>
  <c r="H702" i="10" s="1"/>
  <c r="I701" i="10"/>
  <c r="I700" i="10"/>
  <c r="H700" i="10" s="1"/>
  <c r="I699" i="10"/>
  <c r="I698" i="10"/>
  <c r="H698" i="10" s="1"/>
  <c r="I697" i="10"/>
  <c r="I696" i="10"/>
  <c r="H696" i="10" s="1"/>
  <c r="I695" i="10"/>
  <c r="I694" i="10"/>
  <c r="H694" i="10" s="1"/>
  <c r="I693" i="10"/>
  <c r="I692" i="10"/>
  <c r="H692" i="10" s="1"/>
  <c r="I691" i="10"/>
  <c r="I690" i="10"/>
  <c r="H690" i="10" s="1"/>
  <c r="I689" i="10"/>
  <c r="I688" i="10"/>
  <c r="H688" i="10" s="1"/>
  <c r="I687" i="10"/>
  <c r="I686" i="10"/>
  <c r="H686" i="10" s="1"/>
  <c r="I685" i="10"/>
  <c r="I684" i="10"/>
  <c r="H684" i="10" s="1"/>
  <c r="I683" i="10"/>
  <c r="I682" i="10"/>
  <c r="H682" i="10" s="1"/>
  <c r="I681" i="10"/>
  <c r="I680" i="10"/>
  <c r="H680" i="10" s="1"/>
  <c r="I679" i="10"/>
  <c r="I678" i="10"/>
  <c r="H678" i="10" s="1"/>
  <c r="I677" i="10"/>
  <c r="I676" i="10"/>
  <c r="H676" i="10" s="1"/>
  <c r="I675" i="10"/>
  <c r="I674" i="10"/>
  <c r="H674" i="10" s="1"/>
  <c r="I673" i="10"/>
  <c r="I672" i="10"/>
  <c r="H672" i="10" s="1"/>
  <c r="I671" i="10"/>
  <c r="I670" i="10"/>
  <c r="H670" i="10" s="1"/>
  <c r="I669" i="10"/>
  <c r="I668" i="10"/>
  <c r="H668" i="10" s="1"/>
  <c r="I667" i="10"/>
  <c r="I666" i="10"/>
  <c r="H666" i="10" s="1"/>
  <c r="I665" i="10"/>
  <c r="I664" i="10"/>
  <c r="H664" i="10" s="1"/>
  <c r="I663" i="10"/>
  <c r="I662" i="10"/>
  <c r="H662" i="10" s="1"/>
  <c r="I661" i="10"/>
  <c r="I660" i="10"/>
  <c r="H660" i="10" s="1"/>
  <c r="I659" i="10"/>
  <c r="I658" i="10"/>
  <c r="H658" i="10" s="1"/>
  <c r="I657" i="10"/>
  <c r="I656" i="10"/>
  <c r="H656" i="10" s="1"/>
  <c r="I655" i="10"/>
  <c r="I654" i="10"/>
  <c r="H654" i="10" s="1"/>
  <c r="I653" i="10"/>
  <c r="I652" i="10"/>
  <c r="H652" i="10" s="1"/>
  <c r="I651" i="10"/>
  <c r="I650" i="10"/>
  <c r="H650" i="10" s="1"/>
  <c r="I649" i="10"/>
  <c r="I648" i="10"/>
  <c r="H648" i="10" s="1"/>
  <c r="I647" i="10"/>
  <c r="I646" i="10"/>
  <c r="H646" i="10" s="1"/>
  <c r="I645" i="10"/>
  <c r="I644" i="10"/>
  <c r="H644" i="10" s="1"/>
  <c r="I643" i="10"/>
  <c r="I642" i="10"/>
  <c r="H642" i="10" s="1"/>
  <c r="I641" i="10"/>
  <c r="I640" i="10"/>
  <c r="H640" i="10" s="1"/>
  <c r="I639" i="10"/>
  <c r="I638" i="10"/>
  <c r="H638" i="10" s="1"/>
  <c r="I637" i="10"/>
  <c r="I636" i="10"/>
  <c r="H636" i="10" s="1"/>
  <c r="I635" i="10"/>
  <c r="I634" i="10"/>
  <c r="H634" i="10" s="1"/>
  <c r="I633" i="10"/>
  <c r="I632" i="10"/>
  <c r="H632" i="10" s="1"/>
  <c r="I631" i="10"/>
  <c r="I630" i="10"/>
  <c r="H630" i="10" s="1"/>
  <c r="I629" i="10"/>
  <c r="I628" i="10"/>
  <c r="H628" i="10" s="1"/>
  <c r="I627" i="10"/>
  <c r="I626" i="10"/>
  <c r="H626" i="10" s="1"/>
  <c r="I625" i="10"/>
  <c r="I624" i="10"/>
  <c r="H624" i="10" s="1"/>
  <c r="I623" i="10"/>
  <c r="I622" i="10"/>
  <c r="H622" i="10" s="1"/>
  <c r="I621" i="10"/>
  <c r="I620" i="10"/>
  <c r="H620" i="10" s="1"/>
  <c r="I619" i="10"/>
  <c r="I618" i="10"/>
  <c r="H618" i="10" s="1"/>
  <c r="I617" i="10"/>
  <c r="I616" i="10"/>
  <c r="H616" i="10" s="1"/>
  <c r="I615" i="10"/>
  <c r="I614" i="10"/>
  <c r="H614" i="10" s="1"/>
  <c r="I613" i="10"/>
  <c r="I612" i="10"/>
  <c r="H612" i="10" s="1"/>
  <c r="I611" i="10"/>
  <c r="I610" i="10"/>
  <c r="H610" i="10" s="1"/>
  <c r="I609" i="10"/>
  <c r="I608" i="10"/>
  <c r="H608" i="10" s="1"/>
  <c r="I607" i="10"/>
  <c r="I606" i="10"/>
  <c r="H606" i="10" s="1"/>
  <c r="I605" i="10"/>
  <c r="I604" i="10"/>
  <c r="H604" i="10" s="1"/>
  <c r="I603" i="10"/>
  <c r="I602" i="10"/>
  <c r="H602" i="10" s="1"/>
  <c r="I601" i="10"/>
  <c r="I600" i="10"/>
  <c r="H600" i="10" s="1"/>
  <c r="I599" i="10"/>
  <c r="I598" i="10"/>
  <c r="H598" i="10" s="1"/>
  <c r="I597" i="10"/>
  <c r="I596" i="10"/>
  <c r="H596" i="10" s="1"/>
  <c r="I595" i="10"/>
  <c r="I594" i="10"/>
  <c r="H594" i="10" s="1"/>
  <c r="I593" i="10"/>
  <c r="I592" i="10"/>
  <c r="H592" i="10" s="1"/>
  <c r="I591" i="10"/>
  <c r="I590" i="10"/>
  <c r="H590" i="10" s="1"/>
  <c r="I589" i="10"/>
  <c r="I588" i="10"/>
  <c r="H588" i="10" s="1"/>
  <c r="I587" i="10"/>
  <c r="I586" i="10"/>
  <c r="H586" i="10" s="1"/>
  <c r="I585" i="10"/>
  <c r="I584" i="10"/>
  <c r="H584" i="10" s="1"/>
  <c r="I583" i="10"/>
  <c r="I582" i="10"/>
  <c r="H582" i="10" s="1"/>
  <c r="I581" i="10"/>
  <c r="I580" i="10"/>
  <c r="H580" i="10" s="1"/>
  <c r="I579" i="10"/>
  <c r="I578" i="10"/>
  <c r="H578" i="10" s="1"/>
  <c r="I577" i="10"/>
  <c r="I576" i="10"/>
  <c r="H576" i="10" s="1"/>
  <c r="I575" i="10"/>
  <c r="I574" i="10"/>
  <c r="H574" i="10" s="1"/>
  <c r="I573" i="10"/>
  <c r="I572" i="10"/>
  <c r="H572" i="10" s="1"/>
  <c r="I571" i="10"/>
  <c r="I570" i="10"/>
  <c r="H570" i="10" s="1"/>
  <c r="I569" i="10"/>
  <c r="I568" i="10"/>
  <c r="H568" i="10" s="1"/>
  <c r="I567" i="10"/>
  <c r="I566" i="10"/>
  <c r="H566" i="10" s="1"/>
  <c r="I565" i="10"/>
  <c r="I564" i="10"/>
  <c r="H564" i="10" s="1"/>
  <c r="I563" i="10"/>
  <c r="I562" i="10"/>
  <c r="H562" i="10" s="1"/>
  <c r="I561" i="10"/>
  <c r="I560" i="10"/>
  <c r="H560" i="10" s="1"/>
  <c r="I559" i="10"/>
  <c r="I558" i="10"/>
  <c r="H558" i="10" s="1"/>
  <c r="I557" i="10"/>
  <c r="I556" i="10"/>
  <c r="H556" i="10" s="1"/>
  <c r="I555" i="10"/>
  <c r="I554" i="10"/>
  <c r="H554" i="10" s="1"/>
  <c r="I553" i="10"/>
  <c r="I552" i="10"/>
  <c r="H552" i="10" s="1"/>
  <c r="I551" i="10"/>
  <c r="I550" i="10"/>
  <c r="H550" i="10" s="1"/>
  <c r="I549" i="10"/>
  <c r="I548" i="10"/>
  <c r="H548" i="10" s="1"/>
  <c r="I547" i="10"/>
  <c r="I546" i="10"/>
  <c r="H546" i="10" s="1"/>
  <c r="I545" i="10"/>
  <c r="I544" i="10"/>
  <c r="H544" i="10" s="1"/>
  <c r="I543" i="10"/>
  <c r="I542" i="10"/>
  <c r="H542" i="10" s="1"/>
  <c r="I541" i="10"/>
  <c r="I540" i="10"/>
  <c r="H540" i="10" s="1"/>
  <c r="I539" i="10"/>
  <c r="I538" i="10"/>
  <c r="H538" i="10" s="1"/>
  <c r="I537" i="10"/>
  <c r="I536" i="10"/>
  <c r="H536" i="10" s="1"/>
  <c r="I535" i="10"/>
  <c r="I534" i="10"/>
  <c r="H534" i="10" s="1"/>
  <c r="I533" i="10"/>
  <c r="I532" i="10"/>
  <c r="H532" i="10" s="1"/>
  <c r="I531" i="10"/>
  <c r="I530" i="10"/>
  <c r="H530" i="10" s="1"/>
  <c r="I529" i="10"/>
  <c r="I528" i="10"/>
  <c r="H528" i="10" s="1"/>
  <c r="I527" i="10"/>
  <c r="I526" i="10"/>
  <c r="H526" i="10" s="1"/>
  <c r="I525" i="10"/>
  <c r="I524" i="10"/>
  <c r="H524" i="10" s="1"/>
  <c r="I523" i="10"/>
  <c r="I522" i="10"/>
  <c r="H522" i="10" s="1"/>
  <c r="I521" i="10"/>
  <c r="I520" i="10"/>
  <c r="H520" i="10" s="1"/>
  <c r="I519" i="10"/>
  <c r="I518" i="10"/>
  <c r="H518" i="10" s="1"/>
  <c r="I517" i="10"/>
  <c r="I516" i="10"/>
  <c r="H516" i="10" s="1"/>
  <c r="I515" i="10"/>
  <c r="I514" i="10"/>
  <c r="H514" i="10" s="1"/>
  <c r="I513" i="10"/>
  <c r="I512" i="10"/>
  <c r="H512" i="10" s="1"/>
  <c r="I511" i="10"/>
  <c r="I510" i="10"/>
  <c r="H510" i="10" s="1"/>
  <c r="I509" i="10"/>
  <c r="I508" i="10"/>
  <c r="H508" i="10" s="1"/>
  <c r="I507" i="10"/>
  <c r="I506" i="10"/>
  <c r="H506" i="10" s="1"/>
  <c r="I505" i="10"/>
  <c r="I504" i="10"/>
  <c r="H504" i="10" s="1"/>
  <c r="I503" i="10"/>
  <c r="I502" i="10"/>
  <c r="H502" i="10" s="1"/>
  <c r="I501" i="10"/>
  <c r="I500" i="10"/>
  <c r="H500" i="10" s="1"/>
  <c r="I499" i="10"/>
  <c r="I498" i="10"/>
  <c r="H498" i="10" s="1"/>
  <c r="I497" i="10"/>
  <c r="I496" i="10"/>
  <c r="H496" i="10" s="1"/>
  <c r="I495" i="10"/>
  <c r="I494" i="10"/>
  <c r="H494" i="10" s="1"/>
  <c r="I493" i="10"/>
  <c r="I492" i="10"/>
  <c r="H492" i="10" s="1"/>
  <c r="I491" i="10"/>
  <c r="I490" i="10"/>
  <c r="H490" i="10" s="1"/>
  <c r="I489" i="10"/>
  <c r="I488" i="10"/>
  <c r="H488" i="10" s="1"/>
  <c r="I487" i="10"/>
  <c r="I486" i="10"/>
  <c r="H486" i="10" s="1"/>
  <c r="I485" i="10"/>
  <c r="I484" i="10"/>
  <c r="H484" i="10" s="1"/>
  <c r="I483" i="10"/>
  <c r="I482" i="10"/>
  <c r="H482" i="10" s="1"/>
  <c r="I481" i="10"/>
  <c r="I480" i="10"/>
  <c r="H480" i="10" s="1"/>
  <c r="I479" i="10"/>
  <c r="I478" i="10"/>
  <c r="H478" i="10" s="1"/>
  <c r="I477" i="10"/>
  <c r="I476" i="10"/>
  <c r="H476" i="10" s="1"/>
  <c r="I475" i="10"/>
  <c r="I474" i="10"/>
  <c r="H474" i="10" s="1"/>
  <c r="I473" i="10"/>
  <c r="I472" i="10"/>
  <c r="H472" i="10" s="1"/>
  <c r="I471" i="10"/>
  <c r="I470" i="10"/>
  <c r="H470" i="10" s="1"/>
  <c r="I469" i="10"/>
  <c r="I468" i="10"/>
  <c r="H468" i="10" s="1"/>
  <c r="I467" i="10"/>
  <c r="I466" i="10"/>
  <c r="H466" i="10" s="1"/>
  <c r="I465" i="10"/>
  <c r="I464" i="10"/>
  <c r="H464" i="10" s="1"/>
  <c r="I463" i="10"/>
  <c r="I462" i="10"/>
  <c r="H462" i="10" s="1"/>
  <c r="I461" i="10"/>
  <c r="I460" i="10"/>
  <c r="H460" i="10" s="1"/>
  <c r="I459" i="10"/>
  <c r="I458" i="10"/>
  <c r="H458" i="10" s="1"/>
  <c r="I457" i="10"/>
  <c r="I456" i="10"/>
  <c r="H456" i="10" s="1"/>
  <c r="I455" i="10"/>
  <c r="I454" i="10"/>
  <c r="H454" i="10" s="1"/>
  <c r="I453" i="10"/>
  <c r="I452" i="10"/>
  <c r="H452" i="10" s="1"/>
  <c r="I451" i="10"/>
  <c r="I450" i="10"/>
  <c r="H450" i="10" s="1"/>
  <c r="I449" i="10"/>
  <c r="I448" i="10"/>
  <c r="H448" i="10" s="1"/>
  <c r="I447" i="10"/>
  <c r="I446" i="10"/>
  <c r="H446" i="10" s="1"/>
  <c r="I445" i="10"/>
  <c r="I444" i="10"/>
  <c r="H444" i="10" s="1"/>
  <c r="I443" i="10"/>
  <c r="I442" i="10"/>
  <c r="H442" i="10" s="1"/>
  <c r="I441" i="10"/>
  <c r="I440" i="10"/>
  <c r="H440" i="10" s="1"/>
  <c r="I439" i="10"/>
  <c r="I438" i="10"/>
  <c r="H438" i="10" s="1"/>
  <c r="I437" i="10"/>
  <c r="I436" i="10"/>
  <c r="H436" i="10" s="1"/>
  <c r="I435" i="10"/>
  <c r="I434" i="10"/>
  <c r="H434" i="10" s="1"/>
  <c r="I433" i="10"/>
  <c r="I432" i="10"/>
  <c r="H432" i="10" s="1"/>
  <c r="I431" i="10"/>
  <c r="I430" i="10"/>
  <c r="H430" i="10" s="1"/>
  <c r="I429" i="10"/>
  <c r="I428" i="10"/>
  <c r="H428" i="10" s="1"/>
  <c r="I427" i="10"/>
  <c r="I426" i="10"/>
  <c r="H426" i="10" s="1"/>
  <c r="I425" i="10"/>
  <c r="I424" i="10"/>
  <c r="H424" i="10" s="1"/>
  <c r="I423" i="10"/>
  <c r="I422" i="10"/>
  <c r="H422" i="10" s="1"/>
  <c r="I421" i="10"/>
  <c r="I420" i="10"/>
  <c r="H420" i="10" s="1"/>
  <c r="I419" i="10"/>
  <c r="I418" i="10"/>
  <c r="H418" i="10" s="1"/>
  <c r="I417" i="10"/>
  <c r="I416" i="10"/>
  <c r="H416" i="10" s="1"/>
  <c r="I415" i="10"/>
  <c r="I414" i="10"/>
  <c r="H414" i="10" s="1"/>
  <c r="I413" i="10"/>
  <c r="I412" i="10"/>
  <c r="H412" i="10" s="1"/>
  <c r="I411" i="10"/>
  <c r="I410" i="10"/>
  <c r="H410" i="10" s="1"/>
  <c r="I409" i="10"/>
  <c r="I408" i="10"/>
  <c r="H408" i="10" s="1"/>
  <c r="I407" i="10"/>
  <c r="I406" i="10"/>
  <c r="H406" i="10" s="1"/>
  <c r="I405" i="10"/>
  <c r="I404" i="10"/>
  <c r="H404" i="10" s="1"/>
  <c r="I403" i="10"/>
  <c r="I402" i="10"/>
  <c r="H402" i="10" s="1"/>
  <c r="I401" i="10"/>
  <c r="I400" i="10"/>
  <c r="H400" i="10" s="1"/>
  <c r="I399" i="10"/>
  <c r="I398" i="10"/>
  <c r="H398" i="10" s="1"/>
  <c r="I397" i="10"/>
  <c r="I396" i="10"/>
  <c r="H396" i="10" s="1"/>
  <c r="I395" i="10"/>
  <c r="I394" i="10"/>
  <c r="H394" i="10" s="1"/>
  <c r="I393" i="10"/>
  <c r="I392" i="10"/>
  <c r="H392" i="10" s="1"/>
  <c r="I391" i="10"/>
  <c r="I390" i="10"/>
  <c r="H390" i="10" s="1"/>
  <c r="I389" i="10"/>
  <c r="I388" i="10"/>
  <c r="H388" i="10" s="1"/>
  <c r="I387" i="10"/>
  <c r="I386" i="10"/>
  <c r="H386" i="10" s="1"/>
  <c r="I385" i="10"/>
  <c r="I384" i="10"/>
  <c r="H384" i="10" s="1"/>
  <c r="I383" i="10"/>
  <c r="I382" i="10"/>
  <c r="H382" i="10" s="1"/>
  <c r="I381" i="10"/>
  <c r="I380" i="10"/>
  <c r="H380" i="10" s="1"/>
  <c r="I379" i="10"/>
  <c r="I378" i="10"/>
  <c r="H378" i="10" s="1"/>
  <c r="I377" i="10"/>
  <c r="I376" i="10"/>
  <c r="H376" i="10" s="1"/>
  <c r="I375" i="10"/>
  <c r="I374" i="10"/>
  <c r="H374" i="10" s="1"/>
  <c r="I373" i="10"/>
  <c r="I372" i="10"/>
  <c r="H372" i="10" s="1"/>
  <c r="I371" i="10"/>
  <c r="I370" i="10"/>
  <c r="H370" i="10" s="1"/>
  <c r="I369" i="10"/>
  <c r="I368" i="10"/>
  <c r="H368" i="10" s="1"/>
  <c r="I367" i="10"/>
  <c r="I366" i="10"/>
  <c r="H366" i="10" s="1"/>
  <c r="I365" i="10"/>
  <c r="I364" i="10"/>
  <c r="H364" i="10" s="1"/>
  <c r="I363" i="10"/>
  <c r="I362" i="10"/>
  <c r="H362" i="10" s="1"/>
  <c r="I361" i="10"/>
  <c r="I360" i="10"/>
  <c r="H360" i="10" s="1"/>
  <c r="I359" i="10"/>
  <c r="I358" i="10"/>
  <c r="H358" i="10" s="1"/>
  <c r="I357" i="10"/>
  <c r="I356" i="10"/>
  <c r="H356" i="10" s="1"/>
  <c r="I355" i="10"/>
  <c r="I354" i="10"/>
  <c r="H354" i="10" s="1"/>
  <c r="I353" i="10"/>
  <c r="I352" i="10"/>
  <c r="H352" i="10" s="1"/>
  <c r="I351" i="10"/>
  <c r="I350" i="10"/>
  <c r="H350" i="10" s="1"/>
  <c r="I349" i="10"/>
  <c r="I348" i="10"/>
  <c r="H348" i="10" s="1"/>
  <c r="I347" i="10"/>
  <c r="I346" i="10"/>
  <c r="H346" i="10" s="1"/>
  <c r="I345" i="10"/>
  <c r="I344" i="10"/>
  <c r="H344" i="10" s="1"/>
  <c r="I343" i="10"/>
  <c r="I342" i="10"/>
  <c r="H342" i="10" s="1"/>
  <c r="I341" i="10"/>
  <c r="I340" i="10"/>
  <c r="H340" i="10" s="1"/>
  <c r="I339" i="10"/>
  <c r="I338" i="10"/>
  <c r="H338" i="10" s="1"/>
  <c r="I337" i="10"/>
  <c r="I336" i="10"/>
  <c r="H336" i="10" s="1"/>
  <c r="I335" i="10"/>
  <c r="I334" i="10"/>
  <c r="H334" i="10" s="1"/>
  <c r="I333" i="10"/>
  <c r="I332" i="10"/>
  <c r="H332" i="10" s="1"/>
  <c r="I331" i="10"/>
  <c r="I330" i="10"/>
  <c r="H330" i="10" s="1"/>
  <c r="I329" i="10"/>
  <c r="I328" i="10"/>
  <c r="H328" i="10" s="1"/>
  <c r="I327" i="10"/>
  <c r="I326" i="10"/>
  <c r="H326" i="10" s="1"/>
  <c r="I325" i="10"/>
  <c r="I324" i="10"/>
  <c r="H324" i="10" s="1"/>
  <c r="I323" i="10"/>
  <c r="I322" i="10"/>
  <c r="H322" i="10" s="1"/>
  <c r="I321" i="10"/>
  <c r="I320" i="10"/>
  <c r="H320" i="10" s="1"/>
  <c r="I319" i="10"/>
  <c r="I318" i="10"/>
  <c r="H318" i="10" s="1"/>
  <c r="I317" i="10"/>
  <c r="I316" i="10"/>
  <c r="H316" i="10" s="1"/>
  <c r="I315" i="10"/>
  <c r="I314" i="10"/>
  <c r="H314" i="10" s="1"/>
  <c r="I313" i="10"/>
  <c r="I312" i="10"/>
  <c r="H312" i="10" s="1"/>
  <c r="I311" i="10"/>
  <c r="I310" i="10"/>
  <c r="H310" i="10" s="1"/>
  <c r="I309" i="10"/>
  <c r="I308" i="10"/>
  <c r="H308" i="10" s="1"/>
  <c r="I307" i="10"/>
  <c r="I306" i="10"/>
  <c r="H306" i="10" s="1"/>
  <c r="I305" i="10"/>
  <c r="I304" i="10"/>
  <c r="H304" i="10" s="1"/>
  <c r="I303" i="10"/>
  <c r="I302" i="10"/>
  <c r="H302" i="10" s="1"/>
  <c r="I301" i="10"/>
  <c r="I300" i="10"/>
  <c r="H300" i="10" s="1"/>
  <c r="I299" i="10"/>
  <c r="I298" i="10"/>
  <c r="H298" i="10" s="1"/>
  <c r="I297" i="10"/>
  <c r="I296" i="10"/>
  <c r="H296" i="10" s="1"/>
  <c r="I295" i="10"/>
  <c r="I294" i="10"/>
  <c r="H294" i="10" s="1"/>
  <c r="I293" i="10"/>
  <c r="I292" i="10"/>
  <c r="H292" i="10" s="1"/>
  <c r="I291" i="10"/>
  <c r="I290" i="10"/>
  <c r="H290" i="10" s="1"/>
  <c r="I289" i="10"/>
  <c r="I288" i="10"/>
  <c r="H288" i="10" s="1"/>
  <c r="I287" i="10"/>
  <c r="I286" i="10"/>
  <c r="H286" i="10" s="1"/>
  <c r="I285" i="10"/>
  <c r="I284" i="10"/>
  <c r="H284" i="10" s="1"/>
  <c r="I283" i="10"/>
  <c r="I282" i="10"/>
  <c r="H282" i="10" s="1"/>
  <c r="I281" i="10"/>
  <c r="I280" i="10"/>
  <c r="H280" i="10" s="1"/>
  <c r="I279" i="10"/>
  <c r="I278" i="10"/>
  <c r="H278" i="10" s="1"/>
  <c r="I277" i="10"/>
  <c r="I276" i="10"/>
  <c r="H276" i="10" s="1"/>
  <c r="I275" i="10"/>
  <c r="I274" i="10"/>
  <c r="H274" i="10" s="1"/>
  <c r="I273" i="10"/>
  <c r="I272" i="10"/>
  <c r="H272" i="10" s="1"/>
  <c r="I271" i="10"/>
  <c r="I270" i="10"/>
  <c r="H270" i="10" s="1"/>
  <c r="I269" i="10"/>
  <c r="I268" i="10"/>
  <c r="H268" i="10" s="1"/>
  <c r="I267" i="10"/>
  <c r="I266" i="10"/>
  <c r="H266" i="10" s="1"/>
  <c r="I265" i="10"/>
  <c r="I264" i="10"/>
  <c r="H264" i="10" s="1"/>
  <c r="I263" i="10"/>
  <c r="I262" i="10"/>
  <c r="H262" i="10" s="1"/>
  <c r="I261" i="10"/>
  <c r="I260" i="10"/>
  <c r="H260" i="10" s="1"/>
  <c r="I259" i="10"/>
  <c r="I258" i="10"/>
  <c r="H258" i="10" s="1"/>
  <c r="I257" i="10"/>
  <c r="I256" i="10"/>
  <c r="H256" i="10" s="1"/>
  <c r="I255" i="10"/>
  <c r="I254" i="10"/>
  <c r="H254" i="10" s="1"/>
  <c r="I253" i="10"/>
  <c r="I252" i="10"/>
  <c r="H252" i="10" s="1"/>
  <c r="I251" i="10"/>
  <c r="I250" i="10"/>
  <c r="H250" i="10" s="1"/>
  <c r="I249" i="10"/>
  <c r="I248" i="10"/>
  <c r="H248" i="10" s="1"/>
  <c r="I247" i="10"/>
  <c r="I246" i="10"/>
  <c r="H246" i="10" s="1"/>
  <c r="I245" i="10"/>
  <c r="I244" i="10"/>
  <c r="H244" i="10" s="1"/>
  <c r="I243" i="10"/>
  <c r="I242" i="10"/>
  <c r="H242" i="10" s="1"/>
  <c r="I241" i="10"/>
  <c r="I240" i="10"/>
  <c r="H240" i="10" s="1"/>
  <c r="I239" i="10"/>
  <c r="I238" i="10"/>
  <c r="H238" i="10" s="1"/>
  <c r="I237" i="10"/>
  <c r="I236" i="10"/>
  <c r="H236" i="10" s="1"/>
  <c r="I235" i="10"/>
  <c r="I234" i="10"/>
  <c r="H234" i="10" s="1"/>
  <c r="I233" i="10"/>
  <c r="I232" i="10"/>
  <c r="H232" i="10" s="1"/>
  <c r="I231" i="10"/>
  <c r="I230" i="10"/>
  <c r="H230" i="10" s="1"/>
  <c r="I229" i="10"/>
  <c r="I228" i="10"/>
  <c r="H228" i="10" s="1"/>
  <c r="I227" i="10"/>
  <c r="I226" i="10"/>
  <c r="H226" i="10" s="1"/>
  <c r="I225" i="10"/>
  <c r="I224" i="10"/>
  <c r="H224" i="10" s="1"/>
  <c r="I223" i="10"/>
  <c r="I222" i="10"/>
  <c r="H222" i="10" s="1"/>
  <c r="I221" i="10"/>
  <c r="I220" i="10"/>
  <c r="H220" i="10" s="1"/>
  <c r="I219" i="10"/>
  <c r="I218" i="10"/>
  <c r="H218" i="10" s="1"/>
  <c r="I217" i="10"/>
  <c r="I216" i="10"/>
  <c r="H216" i="10" s="1"/>
  <c r="I215" i="10"/>
  <c r="I214" i="10"/>
  <c r="H214" i="10" s="1"/>
  <c r="I213" i="10"/>
  <c r="I212" i="10"/>
  <c r="H212" i="10" s="1"/>
  <c r="I211" i="10"/>
  <c r="I210" i="10"/>
  <c r="H210" i="10" s="1"/>
  <c r="I209" i="10"/>
  <c r="I208" i="10"/>
  <c r="H208" i="10" s="1"/>
  <c r="I207" i="10"/>
  <c r="I206" i="10"/>
  <c r="H206" i="10" s="1"/>
  <c r="I205" i="10"/>
  <c r="I204" i="10"/>
  <c r="H204" i="10" s="1"/>
  <c r="I203" i="10"/>
  <c r="I202" i="10"/>
  <c r="H202" i="10" s="1"/>
  <c r="I201" i="10"/>
  <c r="I200" i="10"/>
  <c r="H200" i="10" s="1"/>
  <c r="I199" i="10"/>
  <c r="I198" i="10"/>
  <c r="H198" i="10" s="1"/>
  <c r="I197" i="10"/>
  <c r="I196" i="10"/>
  <c r="H196" i="10" s="1"/>
  <c r="I195" i="10"/>
  <c r="I194" i="10"/>
  <c r="H194" i="10" s="1"/>
  <c r="I193" i="10"/>
  <c r="I192" i="10"/>
  <c r="H192" i="10" s="1"/>
  <c r="I191" i="10"/>
  <c r="I190" i="10"/>
  <c r="H190" i="10" s="1"/>
  <c r="I189" i="10"/>
  <c r="I188" i="10"/>
  <c r="H188" i="10" s="1"/>
  <c r="I187" i="10"/>
  <c r="I186" i="10"/>
  <c r="H186" i="10" s="1"/>
  <c r="I185" i="10"/>
  <c r="I184" i="10"/>
  <c r="H184" i="10" s="1"/>
  <c r="I183" i="10"/>
  <c r="I182" i="10"/>
  <c r="H182" i="10" s="1"/>
  <c r="I181" i="10"/>
  <c r="I180" i="10"/>
  <c r="H180" i="10" s="1"/>
  <c r="I179" i="10"/>
  <c r="I178" i="10"/>
  <c r="H178" i="10" s="1"/>
  <c r="I177" i="10"/>
  <c r="I176" i="10"/>
  <c r="H176" i="10" s="1"/>
  <c r="I175" i="10"/>
  <c r="I174" i="10"/>
  <c r="H174" i="10" s="1"/>
  <c r="I173" i="10"/>
  <c r="I172" i="10"/>
  <c r="H172" i="10" s="1"/>
  <c r="I171" i="10"/>
  <c r="I170" i="10"/>
  <c r="H170" i="10" s="1"/>
  <c r="I169" i="10"/>
  <c r="I168" i="10"/>
  <c r="H168" i="10" s="1"/>
  <c r="I167" i="10"/>
  <c r="I166" i="10"/>
  <c r="H166" i="10" s="1"/>
  <c r="I165" i="10"/>
  <c r="I164" i="10"/>
  <c r="H164" i="10" s="1"/>
  <c r="I163" i="10"/>
  <c r="I162" i="10"/>
  <c r="H162" i="10" s="1"/>
  <c r="I161" i="10"/>
  <c r="I160" i="10"/>
  <c r="H160" i="10" s="1"/>
  <c r="I159" i="10"/>
  <c r="I158" i="10"/>
  <c r="H158" i="10" s="1"/>
  <c r="I157" i="10"/>
  <c r="I156" i="10"/>
  <c r="H156" i="10" s="1"/>
  <c r="I155" i="10"/>
  <c r="I154" i="10"/>
  <c r="H154" i="10" s="1"/>
  <c r="I153" i="10"/>
  <c r="I152" i="10"/>
  <c r="H152" i="10" s="1"/>
  <c r="I151" i="10"/>
  <c r="I150" i="10"/>
  <c r="H150" i="10" s="1"/>
  <c r="I149" i="10"/>
  <c r="I148" i="10"/>
  <c r="H148" i="10" s="1"/>
  <c r="I147" i="10"/>
  <c r="I146" i="10"/>
  <c r="H146" i="10" s="1"/>
  <c r="I145" i="10"/>
  <c r="I144" i="10"/>
  <c r="H144" i="10" s="1"/>
  <c r="I143" i="10"/>
  <c r="I142" i="10"/>
  <c r="H142" i="10" s="1"/>
  <c r="I141" i="10"/>
  <c r="I140" i="10"/>
  <c r="H140" i="10" s="1"/>
  <c r="I139" i="10"/>
  <c r="I138" i="10"/>
  <c r="H138" i="10" s="1"/>
  <c r="I137" i="10"/>
  <c r="I136" i="10"/>
  <c r="H136" i="10" s="1"/>
  <c r="I135" i="10"/>
  <c r="I134" i="10"/>
  <c r="H134" i="10" s="1"/>
  <c r="I133" i="10"/>
  <c r="I132" i="10"/>
  <c r="H132" i="10" s="1"/>
  <c r="I131" i="10"/>
  <c r="I130" i="10"/>
  <c r="H130" i="10" s="1"/>
  <c r="I129" i="10"/>
  <c r="I128" i="10"/>
  <c r="H128" i="10" s="1"/>
  <c r="I127" i="10"/>
  <c r="I126" i="10"/>
  <c r="H126" i="10" s="1"/>
  <c r="I125" i="10"/>
  <c r="I124" i="10"/>
  <c r="H124" i="10" s="1"/>
  <c r="I123" i="10"/>
  <c r="I122" i="10"/>
  <c r="H122" i="10" s="1"/>
  <c r="I121" i="10"/>
  <c r="I120" i="10"/>
  <c r="H120" i="10" s="1"/>
  <c r="I119" i="10"/>
  <c r="I118" i="10"/>
  <c r="H118" i="10" s="1"/>
  <c r="I117" i="10"/>
  <c r="I116" i="10"/>
  <c r="H116" i="10" s="1"/>
  <c r="I115" i="10"/>
  <c r="I114" i="10"/>
  <c r="H114" i="10" s="1"/>
  <c r="I113" i="10"/>
  <c r="I112" i="10"/>
  <c r="H112" i="10" s="1"/>
  <c r="I111" i="10"/>
  <c r="I110" i="10"/>
  <c r="H110" i="10" s="1"/>
  <c r="I109" i="10"/>
  <c r="I108" i="10"/>
  <c r="H108" i="10" s="1"/>
  <c r="I107" i="10"/>
  <c r="I106" i="10"/>
  <c r="H106" i="10" s="1"/>
  <c r="I105" i="10"/>
  <c r="I104" i="10"/>
  <c r="H104" i="10" s="1"/>
  <c r="I103" i="10"/>
  <c r="I102" i="10"/>
  <c r="H102" i="10" s="1"/>
  <c r="I101" i="10"/>
  <c r="I100" i="10"/>
  <c r="H100" i="10" s="1"/>
  <c r="I99" i="10"/>
  <c r="I98" i="10"/>
  <c r="H98" i="10" s="1"/>
  <c r="I97" i="10"/>
  <c r="I96" i="10"/>
  <c r="H96" i="10" s="1"/>
  <c r="I95" i="10"/>
  <c r="I94" i="10"/>
  <c r="H94" i="10" s="1"/>
  <c r="I93" i="10"/>
  <c r="I92" i="10"/>
  <c r="H92" i="10" s="1"/>
  <c r="I91" i="10"/>
  <c r="I90" i="10"/>
  <c r="H90" i="10" s="1"/>
  <c r="I89" i="10"/>
  <c r="I88" i="10"/>
  <c r="H88" i="10" s="1"/>
  <c r="I87" i="10"/>
  <c r="I86" i="10"/>
  <c r="H86" i="10" s="1"/>
  <c r="I85" i="10"/>
  <c r="I84" i="10"/>
  <c r="H84" i="10" s="1"/>
  <c r="I83" i="10"/>
  <c r="I82" i="10"/>
  <c r="H82" i="10" s="1"/>
  <c r="I81" i="10"/>
  <c r="I80" i="10"/>
  <c r="H80" i="10" s="1"/>
  <c r="I79" i="10"/>
  <c r="I78" i="10"/>
  <c r="H78" i="10" s="1"/>
  <c r="I77" i="10"/>
  <c r="I76" i="10"/>
  <c r="H76" i="10" s="1"/>
  <c r="I75" i="10"/>
  <c r="I74" i="10"/>
  <c r="H74" i="10" s="1"/>
  <c r="I73" i="10"/>
  <c r="I72" i="10"/>
  <c r="H72" i="10" s="1"/>
  <c r="I71" i="10"/>
  <c r="I70" i="10"/>
  <c r="H70" i="10" s="1"/>
  <c r="I69" i="10"/>
  <c r="I68" i="10"/>
  <c r="H68" i="10" s="1"/>
  <c r="I67" i="10"/>
  <c r="I66" i="10"/>
  <c r="H66" i="10" s="1"/>
  <c r="I65" i="10"/>
  <c r="I64" i="10"/>
  <c r="H64" i="10" s="1"/>
  <c r="I63" i="10"/>
  <c r="I62" i="10"/>
  <c r="H62" i="10" s="1"/>
  <c r="I61" i="10"/>
  <c r="I60" i="10"/>
  <c r="H60" i="10" s="1"/>
  <c r="I59" i="10"/>
  <c r="I58" i="10"/>
  <c r="H58" i="10" s="1"/>
  <c r="I57" i="10"/>
  <c r="I56" i="10"/>
  <c r="H56" i="10" s="1"/>
  <c r="I55" i="10"/>
  <c r="I54" i="10"/>
  <c r="H54" i="10" s="1"/>
  <c r="I53" i="10"/>
  <c r="I52" i="10"/>
  <c r="H52" i="10" s="1"/>
  <c r="I51" i="10"/>
  <c r="I50" i="10"/>
  <c r="H50" i="10" s="1"/>
  <c r="I49" i="10"/>
  <c r="I48" i="10"/>
  <c r="H48" i="10" s="1"/>
  <c r="I47" i="10"/>
  <c r="I46" i="10"/>
  <c r="H46" i="10" s="1"/>
  <c r="I45" i="10"/>
  <c r="I44" i="10"/>
  <c r="H44" i="10" s="1"/>
  <c r="I43" i="10"/>
  <c r="I42" i="10"/>
  <c r="H42" i="10" s="1"/>
  <c r="I41" i="10"/>
  <c r="I40" i="10"/>
  <c r="H40" i="10" s="1"/>
  <c r="I39" i="10"/>
  <c r="I38" i="10"/>
  <c r="H38" i="10" s="1"/>
  <c r="I37" i="10"/>
  <c r="I36" i="10"/>
  <c r="H36" i="10" s="1"/>
  <c r="I35" i="10"/>
  <c r="I34" i="10"/>
  <c r="H34" i="10" s="1"/>
  <c r="I33" i="10"/>
  <c r="I32" i="10"/>
  <c r="H32" i="10" s="1"/>
  <c r="I31" i="10"/>
  <c r="I30" i="10"/>
  <c r="H30" i="10" s="1"/>
  <c r="I29" i="10"/>
  <c r="I28" i="10"/>
  <c r="H28" i="10" s="1"/>
  <c r="I27" i="10"/>
  <c r="I26" i="10"/>
  <c r="H26" i="10" s="1"/>
  <c r="I25" i="10"/>
  <c r="I24" i="10"/>
  <c r="H24" i="10" s="1"/>
  <c r="I23" i="10"/>
  <c r="I22" i="10"/>
  <c r="H22" i="10" s="1"/>
  <c r="I21" i="10"/>
  <c r="I20" i="10"/>
  <c r="H20" i="10" s="1"/>
  <c r="I19" i="10"/>
  <c r="I18" i="10"/>
  <c r="H18" i="10" s="1"/>
  <c r="I17" i="10"/>
  <c r="I16" i="10"/>
  <c r="H16" i="10" s="1"/>
  <c r="I15" i="10"/>
  <c r="I14" i="10"/>
  <c r="H14" i="10" s="1"/>
  <c r="I13" i="10"/>
  <c r="I12" i="10"/>
  <c r="H12" i="10" s="1"/>
  <c r="I11" i="10"/>
  <c r="I10" i="10"/>
  <c r="H10" i="10" s="1"/>
  <c r="I9" i="10"/>
  <c r="I8" i="10"/>
  <c r="H8" i="10" s="1"/>
  <c r="I7" i="10"/>
  <c r="I6" i="10"/>
  <c r="H6" i="10" s="1"/>
  <c r="A13" i="17"/>
  <c r="A14" i="17" s="1"/>
  <c r="A15" i="17" s="1"/>
  <c r="A16" i="17" s="1"/>
  <c r="A17" i="17" s="1"/>
  <c r="A18" i="17" s="1"/>
  <c r="A19" i="17" s="1"/>
  <c r="A20" i="17" s="1"/>
  <c r="A21" i="17" s="1"/>
  <c r="A22" i="17" s="1"/>
  <c r="A23" i="17" s="1"/>
  <c r="A24" i="17" s="1"/>
  <c r="A25" i="17" s="1"/>
  <c r="A26" i="17" s="1"/>
  <c r="A27" i="17" s="1"/>
  <c r="A28" i="17" s="1"/>
  <c r="A29" i="17" s="1"/>
  <c r="A30" i="17" s="1"/>
  <c r="A31" i="17" s="1"/>
  <c r="A32" i="17" s="1"/>
  <c r="A33" i="17" s="1"/>
  <c r="A34" i="17" s="1"/>
  <c r="A35" i="17" s="1"/>
  <c r="A36" i="17" s="1"/>
  <c r="A37" i="17" s="1"/>
  <c r="A38" i="17" s="1"/>
  <c r="A39" i="17" s="1"/>
  <c r="A40" i="17" s="1"/>
  <c r="A41" i="17" s="1"/>
  <c r="A42" i="17" s="1"/>
  <c r="A43" i="17" s="1"/>
  <c r="A44" i="17" s="1"/>
  <c r="A45" i="17" s="1"/>
  <c r="A46" i="17" s="1"/>
  <c r="A47" i="17" s="1"/>
  <c r="A48" i="17" s="1"/>
  <c r="A49" i="17" s="1"/>
  <c r="A50" i="17" s="1"/>
  <c r="A51" i="17" s="1"/>
  <c r="A52" i="17" s="1"/>
  <c r="A53" i="17" s="1"/>
  <c r="B104" i="17"/>
  <c r="C104" i="17"/>
  <c r="D104" i="17"/>
  <c r="E104" i="17"/>
  <c r="F104" i="17"/>
  <c r="G104" i="17"/>
  <c r="A105" i="17"/>
  <c r="E105" i="17" s="1"/>
  <c r="H760" i="10" l="1"/>
  <c r="D421" i="10"/>
  <c r="G409" i="10"/>
  <c r="D425" i="10"/>
  <c r="G413" i="10"/>
  <c r="D427" i="10"/>
  <c r="G415" i="10"/>
  <c r="D431" i="10"/>
  <c r="G419" i="10"/>
  <c r="D441" i="10"/>
  <c r="G429" i="10"/>
  <c r="D447" i="10"/>
  <c r="G435" i="10"/>
  <c r="D210" i="10"/>
  <c r="G198" i="10"/>
  <c r="D338" i="10"/>
  <c r="G326" i="10"/>
  <c r="D432" i="10"/>
  <c r="G420" i="10"/>
  <c r="D452" i="10"/>
  <c r="G440" i="10"/>
  <c r="D436" i="10"/>
  <c r="G424" i="10"/>
  <c r="D334" i="10"/>
  <c r="G322" i="10"/>
  <c r="A28" i="27"/>
  <c r="J27" i="27"/>
  <c r="I27" i="27"/>
  <c r="H27" i="27"/>
  <c r="A120" i="27"/>
  <c r="J119" i="27"/>
  <c r="I119" i="27"/>
  <c r="H119" i="27"/>
  <c r="G119" i="27"/>
  <c r="F119" i="27"/>
  <c r="E119" i="27"/>
  <c r="D119" i="27"/>
  <c r="C119" i="27"/>
  <c r="B119" i="27"/>
  <c r="J18" i="22"/>
  <c r="I18" i="22"/>
  <c r="H18" i="22"/>
  <c r="J110" i="22"/>
  <c r="I110" i="22"/>
  <c r="H110" i="22"/>
  <c r="B906" i="10"/>
  <c r="E127" i="20"/>
  <c r="A131" i="20"/>
  <c r="C139" i="20"/>
  <c r="A137" i="20"/>
  <c r="E137" i="20" s="1"/>
  <c r="E133" i="20"/>
  <c r="H7" i="10"/>
  <c r="H9" i="10"/>
  <c r="H11" i="10"/>
  <c r="H13" i="10"/>
  <c r="H15" i="10"/>
  <c r="H17" i="10"/>
  <c r="H19" i="10"/>
  <c r="H21" i="10"/>
  <c r="H23" i="10"/>
  <c r="H25" i="10"/>
  <c r="H27" i="10"/>
  <c r="H29" i="10"/>
  <c r="H31" i="10"/>
  <c r="H33" i="10"/>
  <c r="H35" i="10"/>
  <c r="H37" i="10"/>
  <c r="H39" i="10"/>
  <c r="H41" i="10"/>
  <c r="H43" i="10"/>
  <c r="H45" i="10"/>
  <c r="H47" i="10"/>
  <c r="H49" i="10"/>
  <c r="H51" i="10"/>
  <c r="H53" i="10"/>
  <c r="H55" i="10"/>
  <c r="H57" i="10"/>
  <c r="H59" i="10"/>
  <c r="H61" i="10"/>
  <c r="H63" i="10"/>
  <c r="H65" i="10"/>
  <c r="H67" i="10"/>
  <c r="H69" i="10"/>
  <c r="H71" i="10"/>
  <c r="H73" i="10"/>
  <c r="H75" i="10"/>
  <c r="H77" i="10"/>
  <c r="H79" i="10"/>
  <c r="H81" i="10"/>
  <c r="H83" i="10"/>
  <c r="H85" i="10"/>
  <c r="H87" i="10"/>
  <c r="H89" i="10"/>
  <c r="H91" i="10"/>
  <c r="H93" i="10"/>
  <c r="H95" i="10"/>
  <c r="H97" i="10"/>
  <c r="H99" i="10"/>
  <c r="H101" i="10"/>
  <c r="H103" i="10"/>
  <c r="H105" i="10"/>
  <c r="H107" i="10"/>
  <c r="H109" i="10"/>
  <c r="H111" i="10"/>
  <c r="H113" i="10"/>
  <c r="H115" i="10"/>
  <c r="H117" i="10"/>
  <c r="H119" i="10"/>
  <c r="H121" i="10"/>
  <c r="H123" i="10"/>
  <c r="H125" i="10"/>
  <c r="H127" i="10"/>
  <c r="H129" i="10"/>
  <c r="H131" i="10"/>
  <c r="H133" i="10"/>
  <c r="H135" i="10"/>
  <c r="H137" i="10"/>
  <c r="H139" i="10"/>
  <c r="H141" i="10"/>
  <c r="H143" i="10"/>
  <c r="H145" i="10"/>
  <c r="H147" i="10"/>
  <c r="H149" i="10"/>
  <c r="H151" i="10"/>
  <c r="H153" i="10"/>
  <c r="H155" i="10"/>
  <c r="H157" i="10"/>
  <c r="H159" i="10"/>
  <c r="H161" i="10"/>
  <c r="H163" i="10"/>
  <c r="H165" i="10"/>
  <c r="H167" i="10"/>
  <c r="H169" i="10"/>
  <c r="H171" i="10"/>
  <c r="H173" i="10"/>
  <c r="H175" i="10"/>
  <c r="H177" i="10"/>
  <c r="H179" i="10"/>
  <c r="H181" i="10"/>
  <c r="H183" i="10"/>
  <c r="H185" i="10"/>
  <c r="H187" i="10"/>
  <c r="H189" i="10"/>
  <c r="H191" i="10"/>
  <c r="H193" i="10"/>
  <c r="H195" i="10"/>
  <c r="H197" i="10"/>
  <c r="H199" i="10"/>
  <c r="H201" i="10"/>
  <c r="H203" i="10"/>
  <c r="H205" i="10"/>
  <c r="H207" i="10"/>
  <c r="H209" i="10"/>
  <c r="H211" i="10"/>
  <c r="H213" i="10"/>
  <c r="H215" i="10"/>
  <c r="H217" i="10"/>
  <c r="H219" i="10"/>
  <c r="H221" i="10"/>
  <c r="H223" i="10"/>
  <c r="H225" i="10"/>
  <c r="H227" i="10"/>
  <c r="H229" i="10"/>
  <c r="H231" i="10"/>
  <c r="H233" i="10"/>
  <c r="H235" i="10"/>
  <c r="H237" i="10"/>
  <c r="H239" i="10"/>
  <c r="H241" i="10"/>
  <c r="H243" i="10"/>
  <c r="H245" i="10"/>
  <c r="H247" i="10"/>
  <c r="H249" i="10"/>
  <c r="H251" i="10"/>
  <c r="H253" i="10"/>
  <c r="H255" i="10"/>
  <c r="H257" i="10"/>
  <c r="H259" i="10"/>
  <c r="H261" i="10"/>
  <c r="H263" i="10"/>
  <c r="H265" i="10"/>
  <c r="H267" i="10"/>
  <c r="H269" i="10"/>
  <c r="H271" i="10"/>
  <c r="H273" i="10"/>
  <c r="H275" i="10"/>
  <c r="H277" i="10"/>
  <c r="H279" i="10"/>
  <c r="H281" i="10"/>
  <c r="H283" i="10"/>
  <c r="H285" i="10"/>
  <c r="H287" i="10"/>
  <c r="H289" i="10"/>
  <c r="H291" i="10"/>
  <c r="H293" i="10"/>
  <c r="H295" i="10"/>
  <c r="H297" i="10"/>
  <c r="H299" i="10"/>
  <c r="H301" i="10"/>
  <c r="H303" i="10"/>
  <c r="H305" i="10"/>
  <c r="H307" i="10"/>
  <c r="H309" i="10"/>
  <c r="H311" i="10"/>
  <c r="H313" i="10"/>
  <c r="H315" i="10"/>
  <c r="H317" i="10"/>
  <c r="H319" i="10"/>
  <c r="H321" i="10"/>
  <c r="H323" i="10"/>
  <c r="H325" i="10"/>
  <c r="H327" i="10"/>
  <c r="H329" i="10"/>
  <c r="H331" i="10"/>
  <c r="H333" i="10"/>
  <c r="H335" i="10"/>
  <c r="H337" i="10"/>
  <c r="H339" i="10"/>
  <c r="H341" i="10"/>
  <c r="H343" i="10"/>
  <c r="H345" i="10"/>
  <c r="H347" i="10"/>
  <c r="H349" i="10"/>
  <c r="H351" i="10"/>
  <c r="H353" i="10"/>
  <c r="H355" i="10"/>
  <c r="H357" i="10"/>
  <c r="H359" i="10"/>
  <c r="H361" i="10"/>
  <c r="H363" i="10"/>
  <c r="H365" i="10"/>
  <c r="H367" i="10"/>
  <c r="H369" i="10"/>
  <c r="H371" i="10"/>
  <c r="H373" i="10"/>
  <c r="H375" i="10"/>
  <c r="H377" i="10"/>
  <c r="H379" i="10"/>
  <c r="H381" i="10"/>
  <c r="H383" i="10"/>
  <c r="H385" i="10"/>
  <c r="H387" i="10"/>
  <c r="H389" i="10"/>
  <c r="H391" i="10"/>
  <c r="H393" i="10"/>
  <c r="H395" i="10"/>
  <c r="H397" i="10"/>
  <c r="H399" i="10"/>
  <c r="H401" i="10"/>
  <c r="H403" i="10"/>
  <c r="H405" i="10"/>
  <c r="H407" i="10"/>
  <c r="H409" i="10"/>
  <c r="H411" i="10"/>
  <c r="H413" i="10"/>
  <c r="H415" i="10"/>
  <c r="H417" i="10"/>
  <c r="H419" i="10"/>
  <c r="H421" i="10"/>
  <c r="H423" i="10"/>
  <c r="H425" i="10"/>
  <c r="H427" i="10"/>
  <c r="H429" i="10"/>
  <c r="H431" i="10"/>
  <c r="H433" i="10"/>
  <c r="H435" i="10"/>
  <c r="H437" i="10"/>
  <c r="H439" i="10"/>
  <c r="H441" i="10"/>
  <c r="H443" i="10"/>
  <c r="H445" i="10"/>
  <c r="H447" i="10"/>
  <c r="H449" i="10"/>
  <c r="H451" i="10"/>
  <c r="H453" i="10"/>
  <c r="H455" i="10"/>
  <c r="H457" i="10"/>
  <c r="H459" i="10"/>
  <c r="H461" i="10"/>
  <c r="H463" i="10"/>
  <c r="H465" i="10"/>
  <c r="H467" i="10"/>
  <c r="H469" i="10"/>
  <c r="H471" i="10"/>
  <c r="H473" i="10"/>
  <c r="H475" i="10"/>
  <c r="H477" i="10"/>
  <c r="H479" i="10"/>
  <c r="H481" i="10"/>
  <c r="H483" i="10"/>
  <c r="H485" i="10"/>
  <c r="H487" i="10"/>
  <c r="H489" i="10"/>
  <c r="H491" i="10"/>
  <c r="H493" i="10"/>
  <c r="H495" i="10"/>
  <c r="H497" i="10"/>
  <c r="H499" i="10"/>
  <c r="H501" i="10"/>
  <c r="H503" i="10"/>
  <c r="H505" i="10"/>
  <c r="H507" i="10"/>
  <c r="H509" i="10"/>
  <c r="H511" i="10"/>
  <c r="H513" i="10"/>
  <c r="H515" i="10"/>
  <c r="H517" i="10"/>
  <c r="H519" i="10"/>
  <c r="H521" i="10"/>
  <c r="H523" i="10"/>
  <c r="H525" i="10"/>
  <c r="H527" i="10"/>
  <c r="H529" i="10"/>
  <c r="H531" i="10"/>
  <c r="H533" i="10"/>
  <c r="H535" i="10"/>
  <c r="H537" i="10"/>
  <c r="H539" i="10"/>
  <c r="H541" i="10"/>
  <c r="H543" i="10"/>
  <c r="H545" i="10"/>
  <c r="H547" i="10"/>
  <c r="H549" i="10"/>
  <c r="H551" i="10"/>
  <c r="H553" i="10"/>
  <c r="H555" i="10"/>
  <c r="H557" i="10"/>
  <c r="H559" i="10"/>
  <c r="H561" i="10"/>
  <c r="H563" i="10"/>
  <c r="H10" i="21"/>
  <c r="H565" i="10"/>
  <c r="H567" i="10"/>
  <c r="H569" i="10"/>
  <c r="H571" i="10"/>
  <c r="H573" i="10"/>
  <c r="H575" i="10"/>
  <c r="H577" i="10"/>
  <c r="H579" i="10"/>
  <c r="H581" i="10"/>
  <c r="H583" i="10"/>
  <c r="H585" i="10"/>
  <c r="H587" i="10"/>
  <c r="H589" i="10"/>
  <c r="H591" i="10"/>
  <c r="H593" i="10"/>
  <c r="H595" i="10"/>
  <c r="H597" i="10"/>
  <c r="H599" i="10"/>
  <c r="H601" i="10"/>
  <c r="H603" i="10"/>
  <c r="H605" i="10"/>
  <c r="H607" i="10"/>
  <c r="H609" i="10"/>
  <c r="H611" i="10"/>
  <c r="H613" i="10"/>
  <c r="H615" i="10"/>
  <c r="H617" i="10"/>
  <c r="H619" i="10"/>
  <c r="H621" i="10"/>
  <c r="H623" i="10"/>
  <c r="H625" i="10"/>
  <c r="H627" i="10"/>
  <c r="H629" i="10"/>
  <c r="H631" i="10"/>
  <c r="H633" i="10"/>
  <c r="H635" i="10"/>
  <c r="H637" i="10"/>
  <c r="H639" i="10"/>
  <c r="H641" i="10"/>
  <c r="H643" i="10"/>
  <c r="H645" i="10"/>
  <c r="H647" i="10"/>
  <c r="H649" i="10"/>
  <c r="H651" i="10"/>
  <c r="H653" i="10"/>
  <c r="H655" i="10"/>
  <c r="H657" i="10"/>
  <c r="H659" i="10"/>
  <c r="H661" i="10"/>
  <c r="H663" i="10"/>
  <c r="H665" i="10"/>
  <c r="H667" i="10"/>
  <c r="H669" i="10"/>
  <c r="H671" i="10"/>
  <c r="H673" i="10"/>
  <c r="H675" i="10"/>
  <c r="H677" i="10"/>
  <c r="H679" i="10"/>
  <c r="H681" i="10"/>
  <c r="H683" i="10"/>
  <c r="H685" i="10"/>
  <c r="H687" i="10"/>
  <c r="H689" i="10"/>
  <c r="H691" i="10"/>
  <c r="H693" i="10"/>
  <c r="H695" i="10"/>
  <c r="H697" i="10"/>
  <c r="H699" i="10"/>
  <c r="H701" i="10"/>
  <c r="H703" i="10"/>
  <c r="H705" i="10"/>
  <c r="H707" i="10"/>
  <c r="H709" i="10"/>
  <c r="H711" i="10"/>
  <c r="H713" i="10"/>
  <c r="H715" i="10"/>
  <c r="H717" i="10"/>
  <c r="H719" i="10"/>
  <c r="H721" i="10"/>
  <c r="H723" i="10"/>
  <c r="H725" i="10"/>
  <c r="H727" i="10"/>
  <c r="H729" i="10"/>
  <c r="H731" i="10"/>
  <c r="H733" i="10"/>
  <c r="H735" i="10"/>
  <c r="H737" i="10"/>
  <c r="H739" i="10"/>
  <c r="H741" i="10"/>
  <c r="H743" i="10"/>
  <c r="H745" i="10"/>
  <c r="H747" i="10"/>
  <c r="H749" i="10"/>
  <c r="H751" i="10"/>
  <c r="H753" i="10"/>
  <c r="H755" i="10"/>
  <c r="H757" i="10"/>
  <c r="H759" i="10"/>
  <c r="H761" i="10"/>
  <c r="H763" i="10"/>
  <c r="A54" i="17"/>
  <c r="H765" i="10"/>
  <c r="H767" i="10"/>
  <c r="H769" i="10"/>
  <c r="H771" i="10"/>
  <c r="H773" i="10"/>
  <c r="H764" i="10"/>
  <c r="H766" i="10"/>
  <c r="H770" i="10"/>
  <c r="H772" i="10"/>
  <c r="H768" i="10"/>
  <c r="E129" i="20"/>
  <c r="G124" i="9"/>
  <c r="E125" i="9"/>
  <c r="R883" i="10" s="1"/>
  <c r="E124" i="20"/>
  <c r="A128" i="20"/>
  <c r="E126" i="20"/>
  <c r="A130" i="20"/>
  <c r="A21" i="23"/>
  <c r="D19" i="23"/>
  <c r="C97" i="23"/>
  <c r="C99" i="23"/>
  <c r="A22" i="23"/>
  <c r="C96" i="23"/>
  <c r="C98" i="23"/>
  <c r="E94" i="23"/>
  <c r="A98" i="23"/>
  <c r="B21" i="23"/>
  <c r="E93" i="23"/>
  <c r="A97" i="23"/>
  <c r="B20" i="23"/>
  <c r="E95" i="23"/>
  <c r="A99" i="23"/>
  <c r="D18" i="23"/>
  <c r="A19" i="22"/>
  <c r="F110" i="22"/>
  <c r="D110" i="22"/>
  <c r="B110" i="22"/>
  <c r="A111" i="22"/>
  <c r="G110" i="22"/>
  <c r="E110" i="22"/>
  <c r="C110" i="22"/>
  <c r="Q8" i="19"/>
  <c r="R8" i="19" s="1"/>
  <c r="S8" i="19" s="1"/>
  <c r="T8" i="19" s="1"/>
  <c r="U8" i="19" s="1"/>
  <c r="V8" i="19" s="1"/>
  <c r="W8" i="19" s="1"/>
  <c r="X8" i="19" s="1"/>
  <c r="Y8" i="19" s="1"/>
  <c r="Z8" i="19" s="1"/>
  <c r="AA8" i="19" s="1"/>
  <c r="AB8" i="19" s="1"/>
  <c r="AC8" i="19" s="1"/>
  <c r="AD8" i="19" s="1"/>
  <c r="AE8" i="19" s="1"/>
  <c r="AF8" i="19" s="1"/>
  <c r="AG8" i="19" s="1"/>
  <c r="AH8" i="19" s="1"/>
  <c r="AI8" i="19" s="1"/>
  <c r="AJ8" i="19" s="1"/>
  <c r="AK8" i="19" s="1"/>
  <c r="B918" i="10"/>
  <c r="F72" i="21"/>
  <c r="G71" i="21"/>
  <c r="H11" i="21"/>
  <c r="D11" i="21"/>
  <c r="C12" i="21"/>
  <c r="H5" i="21"/>
  <c r="G6" i="21"/>
  <c r="G8" i="21"/>
  <c r="D10" i="21"/>
  <c r="G10" i="21"/>
  <c r="G11" i="21"/>
  <c r="G13" i="21"/>
  <c r="G15" i="21"/>
  <c r="G17" i="21"/>
  <c r="G19" i="21"/>
  <c r="G21" i="21"/>
  <c r="G23" i="21"/>
  <c r="G25" i="21"/>
  <c r="G27" i="21"/>
  <c r="G29" i="21"/>
  <c r="G31" i="21"/>
  <c r="G33" i="21"/>
  <c r="G35" i="21"/>
  <c r="G37" i="21"/>
  <c r="G39" i="21"/>
  <c r="G41" i="21"/>
  <c r="G43" i="21"/>
  <c r="G45" i="21"/>
  <c r="G47" i="21"/>
  <c r="G49" i="21"/>
  <c r="G51" i="21"/>
  <c r="G53" i="21"/>
  <c r="G55" i="21"/>
  <c r="G57" i="21"/>
  <c r="G59" i="21"/>
  <c r="G61" i="21"/>
  <c r="G63" i="21"/>
  <c r="G65" i="21"/>
  <c r="G67" i="21"/>
  <c r="G69" i="21"/>
  <c r="G70" i="21"/>
  <c r="F71" i="21"/>
  <c r="G72" i="21"/>
  <c r="F6" i="21"/>
  <c r="G7" i="21"/>
  <c r="G9" i="21"/>
  <c r="G12" i="21"/>
  <c r="G14" i="21"/>
  <c r="G16" i="21"/>
  <c r="G18" i="21"/>
  <c r="G20" i="21"/>
  <c r="G22" i="21"/>
  <c r="G24" i="21"/>
  <c r="G26" i="21"/>
  <c r="G28" i="21"/>
  <c r="G30" i="21"/>
  <c r="G32" i="21"/>
  <c r="G34" i="21"/>
  <c r="G36" i="21"/>
  <c r="G38" i="21"/>
  <c r="G40" i="21"/>
  <c r="G42" i="21"/>
  <c r="G44" i="21"/>
  <c r="G46" i="21"/>
  <c r="G48" i="21"/>
  <c r="G50" i="21"/>
  <c r="G52" i="21"/>
  <c r="G54" i="21"/>
  <c r="G56" i="21"/>
  <c r="G58" i="21"/>
  <c r="G60" i="21"/>
  <c r="G62" i="21"/>
  <c r="G64" i="21"/>
  <c r="G66" i="21"/>
  <c r="E125" i="20"/>
  <c r="E66" i="20"/>
  <c r="E69" i="20"/>
  <c r="E73" i="20"/>
  <c r="E75" i="20"/>
  <c r="E77" i="20"/>
  <c r="E79" i="20"/>
  <c r="E81" i="20"/>
  <c r="E83" i="20"/>
  <c r="E85" i="20"/>
  <c r="E87" i="20"/>
  <c r="E89" i="20"/>
  <c r="E91" i="20"/>
  <c r="E93" i="20"/>
  <c r="E95" i="20"/>
  <c r="E97" i="20"/>
  <c r="E99" i="20"/>
  <c r="E101" i="20"/>
  <c r="E103" i="20"/>
  <c r="E105" i="20"/>
  <c r="E107" i="20"/>
  <c r="E109" i="20"/>
  <c r="E111" i="20"/>
  <c r="E113" i="20"/>
  <c r="E115" i="20"/>
  <c r="E117" i="20"/>
  <c r="E119" i="20"/>
  <c r="E121" i="20"/>
  <c r="E123" i="20"/>
  <c r="D9" i="20"/>
  <c r="E68" i="20"/>
  <c r="E72" i="20"/>
  <c r="E74" i="20"/>
  <c r="E76" i="20"/>
  <c r="E78" i="20"/>
  <c r="E80" i="20"/>
  <c r="E82" i="20"/>
  <c r="E84" i="20"/>
  <c r="E86" i="20"/>
  <c r="E88" i="20"/>
  <c r="E90" i="20"/>
  <c r="E92" i="20"/>
  <c r="E94" i="20"/>
  <c r="E96" i="20"/>
  <c r="E98" i="20"/>
  <c r="E100" i="20"/>
  <c r="E102" i="20"/>
  <c r="E104" i="20"/>
  <c r="E106" i="20"/>
  <c r="E108" i="20"/>
  <c r="E110" i="20"/>
  <c r="E112" i="20"/>
  <c r="E114" i="20"/>
  <c r="E116" i="20"/>
  <c r="E118" i="20"/>
  <c r="E120" i="20"/>
  <c r="E122" i="20"/>
  <c r="D11" i="20"/>
  <c r="D13" i="20"/>
  <c r="D15" i="20"/>
  <c r="D17" i="20"/>
  <c r="D19" i="20"/>
  <c r="D21" i="20"/>
  <c r="D23" i="20"/>
  <c r="D25" i="20"/>
  <c r="D27" i="20"/>
  <c r="D29" i="20"/>
  <c r="D31" i="20"/>
  <c r="D33" i="20"/>
  <c r="D35" i="20"/>
  <c r="D37" i="20"/>
  <c r="D39" i="20"/>
  <c r="D41" i="20"/>
  <c r="D43" i="20"/>
  <c r="D45" i="20"/>
  <c r="D47" i="20"/>
  <c r="D49" i="20"/>
  <c r="D51" i="20"/>
  <c r="D53" i="20"/>
  <c r="D55" i="20"/>
  <c r="D57" i="20"/>
  <c r="D59" i="20"/>
  <c r="D61" i="20"/>
  <c r="D63" i="20"/>
  <c r="D65" i="20"/>
  <c r="D10" i="20"/>
  <c r="D12" i="20"/>
  <c r="D14" i="20"/>
  <c r="D16" i="20"/>
  <c r="D18" i="20"/>
  <c r="D20" i="20"/>
  <c r="D22" i="20"/>
  <c r="D24" i="20"/>
  <c r="D26" i="20"/>
  <c r="D28" i="20"/>
  <c r="D30" i="20"/>
  <c r="D32" i="20"/>
  <c r="D34" i="20"/>
  <c r="D36" i="20"/>
  <c r="D38" i="20"/>
  <c r="D40" i="20"/>
  <c r="D42" i="20"/>
  <c r="D44" i="20"/>
  <c r="D46" i="20"/>
  <c r="D48" i="20"/>
  <c r="D50" i="20"/>
  <c r="D52" i="20"/>
  <c r="D54" i="20"/>
  <c r="D56" i="20"/>
  <c r="D58" i="20"/>
  <c r="D60" i="20"/>
  <c r="D62" i="20"/>
  <c r="D64" i="20"/>
  <c r="L896" i="10"/>
  <c r="L892" i="10"/>
  <c r="L888" i="10"/>
  <c r="L898" i="10"/>
  <c r="L894" i="10"/>
  <c r="L890" i="10"/>
  <c r="L886" i="10"/>
  <c r="L897" i="10"/>
  <c r="L895" i="10"/>
  <c r="L893" i="10"/>
  <c r="L891" i="10"/>
  <c r="L889" i="10"/>
  <c r="L887" i="10"/>
  <c r="B105" i="17"/>
  <c r="D105" i="17"/>
  <c r="F105" i="17"/>
  <c r="A106" i="17"/>
  <c r="G105" i="17"/>
  <c r="C105" i="17"/>
  <c r="D448" i="10" l="1"/>
  <c r="G436" i="10"/>
  <c r="D444" i="10"/>
  <c r="G432" i="10"/>
  <c r="D459" i="10"/>
  <c r="G447" i="10"/>
  <c r="D437" i="10"/>
  <c r="G425" i="10"/>
  <c r="D346" i="10"/>
  <c r="G334" i="10"/>
  <c r="D464" i="10"/>
  <c r="G452" i="10"/>
  <c r="D350" i="10"/>
  <c r="G338" i="10"/>
  <c r="D222" i="10"/>
  <c r="G210" i="10"/>
  <c r="D453" i="10"/>
  <c r="G441" i="10"/>
  <c r="D439" i="10"/>
  <c r="G427" i="10"/>
  <c r="D433" i="10"/>
  <c r="G421" i="10"/>
  <c r="D443" i="10"/>
  <c r="G431" i="10"/>
  <c r="A121" i="27"/>
  <c r="J120" i="27"/>
  <c r="I120" i="27"/>
  <c r="H120" i="27"/>
  <c r="G120" i="27"/>
  <c r="F120" i="27"/>
  <c r="E120" i="27"/>
  <c r="D120" i="27"/>
  <c r="C120" i="27"/>
  <c r="B120" i="27"/>
  <c r="A29" i="27"/>
  <c r="J28" i="27"/>
  <c r="I28" i="27"/>
  <c r="H28" i="27"/>
  <c r="J111" i="22"/>
  <c r="I111" i="22"/>
  <c r="H111" i="22"/>
  <c r="J19" i="22"/>
  <c r="I19" i="22"/>
  <c r="H19" i="22"/>
  <c r="B930" i="10"/>
  <c r="E130" i="20"/>
  <c r="A134" i="20"/>
  <c r="A135" i="20"/>
  <c r="E131" i="20"/>
  <c r="E128" i="20"/>
  <c r="A132" i="20"/>
  <c r="A55" i="17"/>
  <c r="E126" i="9"/>
  <c r="G125" i="9"/>
  <c r="C102" i="23"/>
  <c r="C100" i="23"/>
  <c r="A24" i="23"/>
  <c r="C103" i="23"/>
  <c r="C101" i="23"/>
  <c r="A23" i="23"/>
  <c r="D21" i="23"/>
  <c r="E99" i="23"/>
  <c r="A103" i="23"/>
  <c r="B22" i="23"/>
  <c r="E97" i="23"/>
  <c r="A101" i="23"/>
  <c r="B23" i="23"/>
  <c r="E98" i="23"/>
  <c r="A102" i="23"/>
  <c r="D20" i="23"/>
  <c r="F111" i="22"/>
  <c r="D111" i="22"/>
  <c r="B111" i="22"/>
  <c r="A112" i="22"/>
  <c r="G111" i="22"/>
  <c r="E111" i="22"/>
  <c r="C111" i="22"/>
  <c r="A20" i="22"/>
  <c r="L899" i="10" a="1"/>
  <c r="B106" i="17"/>
  <c r="D106" i="17"/>
  <c r="F106" i="17"/>
  <c r="E106" i="17"/>
  <c r="C106" i="17"/>
  <c r="G106" i="17"/>
  <c r="A107" i="17"/>
  <c r="D445" i="10" l="1"/>
  <c r="G433" i="10"/>
  <c r="D358" i="10"/>
  <c r="G346" i="10"/>
  <c r="D449" i="10"/>
  <c r="G437" i="10"/>
  <c r="D456" i="10"/>
  <c r="G444" i="10"/>
  <c r="D451" i="10"/>
  <c r="G439" i="10"/>
  <c r="D234" i="10"/>
  <c r="G222" i="10"/>
  <c r="D476" i="10"/>
  <c r="G464" i="10"/>
  <c r="D471" i="10"/>
  <c r="G459" i="10"/>
  <c r="D460" i="10"/>
  <c r="G448" i="10"/>
  <c r="D465" i="10"/>
  <c r="G453" i="10"/>
  <c r="D362" i="10"/>
  <c r="G350" i="10"/>
  <c r="D455" i="10"/>
  <c r="G443" i="10"/>
  <c r="A30" i="27"/>
  <c r="J29" i="27"/>
  <c r="I29" i="27"/>
  <c r="H29" i="27"/>
  <c r="A122" i="27"/>
  <c r="J121" i="27"/>
  <c r="I121" i="27"/>
  <c r="H121" i="27"/>
  <c r="G121" i="27"/>
  <c r="F121" i="27"/>
  <c r="E121" i="27"/>
  <c r="D121" i="27"/>
  <c r="C121" i="27"/>
  <c r="B121" i="27"/>
  <c r="J20" i="22"/>
  <c r="I20" i="22"/>
  <c r="H20" i="22"/>
  <c r="J112" i="22"/>
  <c r="I112" i="22"/>
  <c r="H112" i="22"/>
  <c r="B942" i="10"/>
  <c r="E132" i="20"/>
  <c r="A136" i="20"/>
  <c r="E136" i="20" s="1"/>
  <c r="E134" i="20"/>
  <c r="A138" i="20"/>
  <c r="E138" i="20" s="1"/>
  <c r="A139" i="20"/>
  <c r="E139" i="20" s="1"/>
  <c r="E135" i="20"/>
  <c r="A56" i="17"/>
  <c r="R884" i="10"/>
  <c r="E127" i="9"/>
  <c r="G126" i="9"/>
  <c r="A25" i="23"/>
  <c r="D23" i="23"/>
  <c r="C105" i="23"/>
  <c r="C107" i="23"/>
  <c r="A26" i="23"/>
  <c r="C104" i="23"/>
  <c r="C106" i="23"/>
  <c r="E102" i="23"/>
  <c r="A106" i="23"/>
  <c r="B25" i="23"/>
  <c r="E101" i="23"/>
  <c r="A105" i="23"/>
  <c r="B24" i="23"/>
  <c r="E103" i="23"/>
  <c r="A107" i="23"/>
  <c r="D22" i="23"/>
  <c r="A21" i="22"/>
  <c r="F112" i="22"/>
  <c r="D112" i="22"/>
  <c r="B112" i="22"/>
  <c r="A113" i="22"/>
  <c r="G112" i="22"/>
  <c r="E112" i="22"/>
  <c r="C112" i="22"/>
  <c r="L899" i="10"/>
  <c r="L918" i="10"/>
  <c r="L914" i="10"/>
  <c r="L910" i="10"/>
  <c r="L906" i="10"/>
  <c r="L902" i="10"/>
  <c r="L919" i="10"/>
  <c r="L915" i="10"/>
  <c r="L911" i="10"/>
  <c r="L907" i="10"/>
  <c r="L903" i="10"/>
  <c r="L920" i="10"/>
  <c r="L916" i="10"/>
  <c r="L912" i="10"/>
  <c r="L908" i="10"/>
  <c r="L904" i="10"/>
  <c r="L900" i="10"/>
  <c r="L917" i="10"/>
  <c r="L913" i="10"/>
  <c r="L909" i="10"/>
  <c r="L905" i="10"/>
  <c r="L901" i="10"/>
  <c r="B107" i="17"/>
  <c r="D107" i="17"/>
  <c r="F107" i="17"/>
  <c r="C107" i="17"/>
  <c r="G107" i="17"/>
  <c r="A108" i="17"/>
  <c r="E107" i="17"/>
  <c r="D477" i="10" l="1"/>
  <c r="G465" i="10"/>
  <c r="D483" i="10"/>
  <c r="G471" i="10"/>
  <c r="D246" i="10"/>
  <c r="G234" i="10"/>
  <c r="D457" i="10"/>
  <c r="G445" i="10"/>
  <c r="D467" i="10"/>
  <c r="G455" i="10"/>
  <c r="D374" i="10"/>
  <c r="G362" i="10"/>
  <c r="D472" i="10"/>
  <c r="G460" i="10"/>
  <c r="D488" i="10"/>
  <c r="G476" i="10"/>
  <c r="D463" i="10"/>
  <c r="G451" i="10"/>
  <c r="D468" i="10"/>
  <c r="G456" i="10"/>
  <c r="D461" i="10"/>
  <c r="G449" i="10"/>
  <c r="D370" i="10"/>
  <c r="G358" i="10"/>
  <c r="A123" i="27"/>
  <c r="J122" i="27"/>
  <c r="I122" i="27"/>
  <c r="H122" i="27"/>
  <c r="G122" i="27"/>
  <c r="F122" i="27"/>
  <c r="E122" i="27"/>
  <c r="D122" i="27"/>
  <c r="C122" i="27"/>
  <c r="B122" i="27"/>
  <c r="A31" i="27"/>
  <c r="J30" i="27"/>
  <c r="I30" i="27"/>
  <c r="H30" i="27"/>
  <c r="J113" i="22"/>
  <c r="I113" i="22"/>
  <c r="H113" i="22"/>
  <c r="J21" i="22"/>
  <c r="I21" i="22"/>
  <c r="H21" i="22"/>
  <c r="B954" i="10"/>
  <c r="B966" i="10" s="1"/>
  <c r="A57" i="17"/>
  <c r="R885" i="10"/>
  <c r="E128" i="9"/>
  <c r="G127" i="9"/>
  <c r="C110" i="23"/>
  <c r="C108" i="23"/>
  <c r="A28" i="23"/>
  <c r="C111" i="23"/>
  <c r="C109" i="23"/>
  <c r="A27" i="23"/>
  <c r="D25" i="23"/>
  <c r="E107" i="23"/>
  <c r="A111" i="23"/>
  <c r="B26" i="23"/>
  <c r="E105" i="23"/>
  <c r="A109" i="23"/>
  <c r="B27" i="23"/>
  <c r="E106" i="23"/>
  <c r="A110" i="23"/>
  <c r="D24" i="23"/>
  <c r="F113" i="22"/>
  <c r="D113" i="22"/>
  <c r="B113" i="22"/>
  <c r="A114" i="22"/>
  <c r="G113" i="22"/>
  <c r="E113" i="22"/>
  <c r="C113" i="22"/>
  <c r="A22" i="22"/>
  <c r="B108" i="17"/>
  <c r="D108" i="17"/>
  <c r="F108" i="17"/>
  <c r="E108" i="17"/>
  <c r="C108" i="17"/>
  <c r="G108" i="17"/>
  <c r="A109" i="17"/>
  <c r="D473" i="10" l="1"/>
  <c r="G461" i="10"/>
  <c r="D475" i="10"/>
  <c r="G463" i="10"/>
  <c r="D484" i="10"/>
  <c r="G472" i="10"/>
  <c r="D479" i="10"/>
  <c r="G467" i="10"/>
  <c r="D258" i="10"/>
  <c r="G246" i="10"/>
  <c r="D382" i="10"/>
  <c r="G370" i="10"/>
  <c r="D480" i="10"/>
  <c r="G468" i="10"/>
  <c r="D500" i="10"/>
  <c r="G488" i="10"/>
  <c r="D386" i="10"/>
  <c r="G374" i="10"/>
  <c r="D469" i="10"/>
  <c r="G457" i="10"/>
  <c r="D495" i="10"/>
  <c r="G483" i="10"/>
  <c r="D489" i="10"/>
  <c r="G477" i="10"/>
  <c r="A32" i="27"/>
  <c r="J31" i="27"/>
  <c r="I31" i="27"/>
  <c r="H31" i="27"/>
  <c r="A124" i="27"/>
  <c r="J123" i="27"/>
  <c r="I123" i="27"/>
  <c r="H123" i="27"/>
  <c r="G123" i="27"/>
  <c r="F123" i="27"/>
  <c r="E123" i="27"/>
  <c r="D123" i="27"/>
  <c r="C123" i="27"/>
  <c r="B123" i="27"/>
  <c r="J22" i="22"/>
  <c r="I22" i="22"/>
  <c r="H22" i="22"/>
  <c r="J114" i="22"/>
  <c r="I114" i="22"/>
  <c r="H114" i="22"/>
  <c r="A58" i="17"/>
  <c r="R886" i="10"/>
  <c r="G128" i="9"/>
  <c r="E129" i="9"/>
  <c r="A29" i="23"/>
  <c r="D27" i="23"/>
  <c r="C113" i="23"/>
  <c r="C115" i="23"/>
  <c r="A30" i="23"/>
  <c r="C112" i="23"/>
  <c r="C114" i="23"/>
  <c r="E110" i="23"/>
  <c r="A114" i="23"/>
  <c r="B29" i="23"/>
  <c r="E109" i="23"/>
  <c r="A113" i="23"/>
  <c r="B28" i="23"/>
  <c r="E111" i="23"/>
  <c r="A115" i="23"/>
  <c r="D26" i="23"/>
  <c r="A23" i="22"/>
  <c r="A115" i="22"/>
  <c r="F114" i="22"/>
  <c r="D114" i="22"/>
  <c r="B114" i="22"/>
  <c r="G114" i="22"/>
  <c r="C114" i="22"/>
  <c r="E114" i="22"/>
  <c r="B109" i="17"/>
  <c r="D109" i="17"/>
  <c r="F109" i="17"/>
  <c r="C109" i="17"/>
  <c r="G109" i="17"/>
  <c r="A110" i="17"/>
  <c r="E109" i="17"/>
  <c r="D507" i="10" l="1"/>
  <c r="G495" i="10"/>
  <c r="D491" i="10"/>
  <c r="G479" i="10"/>
  <c r="D512" i="10"/>
  <c r="G500" i="10"/>
  <c r="D394" i="10"/>
  <c r="G382" i="10"/>
  <c r="D487" i="10"/>
  <c r="G475" i="10"/>
  <c r="D501" i="10"/>
  <c r="G489" i="10"/>
  <c r="D481" i="10"/>
  <c r="G469" i="10"/>
  <c r="D270" i="10"/>
  <c r="G258" i="10"/>
  <c r="D496" i="10"/>
  <c r="G484" i="10"/>
  <c r="D485" i="10"/>
  <c r="G473" i="10"/>
  <c r="D398" i="10"/>
  <c r="G386" i="10"/>
  <c r="D492" i="10"/>
  <c r="G480" i="10"/>
  <c r="A125" i="27"/>
  <c r="J124" i="27"/>
  <c r="I124" i="27"/>
  <c r="H124" i="27"/>
  <c r="G124" i="27"/>
  <c r="F124" i="27"/>
  <c r="E124" i="27"/>
  <c r="D124" i="27"/>
  <c r="C124" i="27"/>
  <c r="B124" i="27"/>
  <c r="A33" i="27"/>
  <c r="J32" i="27"/>
  <c r="I32" i="27"/>
  <c r="H32" i="27"/>
  <c r="J115" i="22"/>
  <c r="I115" i="22"/>
  <c r="H115" i="22"/>
  <c r="J23" i="22"/>
  <c r="I23" i="22"/>
  <c r="H23" i="22"/>
  <c r="A59" i="17"/>
  <c r="R887" i="10"/>
  <c r="E130" i="9"/>
  <c r="G129" i="9"/>
  <c r="C118" i="23"/>
  <c r="C116" i="23"/>
  <c r="A32" i="23"/>
  <c r="C119" i="23"/>
  <c r="C117" i="23"/>
  <c r="A31" i="23"/>
  <c r="D29" i="23"/>
  <c r="E115" i="23"/>
  <c r="A119" i="23"/>
  <c r="B30" i="23"/>
  <c r="E113" i="23"/>
  <c r="A117" i="23"/>
  <c r="B31" i="23"/>
  <c r="E114" i="23"/>
  <c r="A118" i="23"/>
  <c r="D28" i="23"/>
  <c r="A116" i="22"/>
  <c r="G115" i="22"/>
  <c r="E115" i="22"/>
  <c r="C115" i="22"/>
  <c r="F115" i="22"/>
  <c r="D115" i="22"/>
  <c r="B115" i="22"/>
  <c r="A24" i="22"/>
  <c r="B110" i="17"/>
  <c r="D110" i="17"/>
  <c r="F110" i="17"/>
  <c r="E110" i="17"/>
  <c r="C110" i="17"/>
  <c r="G110" i="17"/>
  <c r="A111" i="17"/>
  <c r="D282" i="10" l="1"/>
  <c r="G270" i="10"/>
  <c r="D519" i="10"/>
  <c r="G507" i="10"/>
  <c r="D499" i="10"/>
  <c r="G487" i="10"/>
  <c r="D406" i="10"/>
  <c r="G394" i="10"/>
  <c r="D497" i="10"/>
  <c r="G485" i="10"/>
  <c r="D513" i="10"/>
  <c r="G501" i="10"/>
  <c r="D504" i="10"/>
  <c r="G492" i="10"/>
  <c r="D410" i="10"/>
  <c r="G398" i="10"/>
  <c r="D508" i="10"/>
  <c r="G496" i="10"/>
  <c r="D493" i="10"/>
  <c r="G481" i="10"/>
  <c r="D503" i="10"/>
  <c r="G491" i="10"/>
  <c r="D524" i="10"/>
  <c r="G512" i="10"/>
  <c r="A34" i="27"/>
  <c r="J33" i="27"/>
  <c r="I33" i="27"/>
  <c r="H33" i="27"/>
  <c r="A126" i="27"/>
  <c r="J125" i="27"/>
  <c r="I125" i="27"/>
  <c r="H125" i="27"/>
  <c r="G125" i="27"/>
  <c r="F125" i="27"/>
  <c r="E125" i="27"/>
  <c r="D125" i="27"/>
  <c r="C125" i="27"/>
  <c r="B125" i="27"/>
  <c r="J24" i="22"/>
  <c r="I24" i="22"/>
  <c r="H24" i="22"/>
  <c r="J116" i="22"/>
  <c r="I116" i="22"/>
  <c r="H116" i="22"/>
  <c r="A60" i="17"/>
  <c r="R888" i="10"/>
  <c r="G130" i="9"/>
  <c r="E131" i="9"/>
  <c r="A33" i="23"/>
  <c r="D31" i="23"/>
  <c r="C121" i="23"/>
  <c r="C123" i="23"/>
  <c r="A34" i="23"/>
  <c r="C120" i="23"/>
  <c r="C122" i="23"/>
  <c r="A122" i="23"/>
  <c r="E118" i="23"/>
  <c r="B33" i="23"/>
  <c r="A121" i="23"/>
  <c r="E117" i="23"/>
  <c r="B32" i="23"/>
  <c r="A123" i="23"/>
  <c r="E119" i="23"/>
  <c r="D30" i="23"/>
  <c r="A25" i="22"/>
  <c r="A117" i="22"/>
  <c r="G116" i="22"/>
  <c r="E116" i="22"/>
  <c r="C116" i="22"/>
  <c r="F116" i="22"/>
  <c r="D116" i="22"/>
  <c r="B116" i="22"/>
  <c r="B111" i="17"/>
  <c r="D111" i="17"/>
  <c r="F111" i="17"/>
  <c r="C111" i="17"/>
  <c r="G111" i="17"/>
  <c r="A112" i="17"/>
  <c r="E111" i="17"/>
  <c r="D515" i="10" l="1"/>
  <c r="G503" i="10"/>
  <c r="D520" i="10"/>
  <c r="G508" i="10"/>
  <c r="D516" i="10"/>
  <c r="G504" i="10"/>
  <c r="D525" i="10"/>
  <c r="G513" i="10"/>
  <c r="D511" i="10"/>
  <c r="G499" i="10"/>
  <c r="D294" i="10"/>
  <c r="G282" i="10"/>
  <c r="D536" i="10"/>
  <c r="G524" i="10"/>
  <c r="D505" i="10"/>
  <c r="G493" i="10"/>
  <c r="D422" i="10"/>
  <c r="G410" i="10"/>
  <c r="D509" i="10"/>
  <c r="G497" i="10"/>
  <c r="D418" i="10"/>
  <c r="G406" i="10"/>
  <c r="D531" i="10"/>
  <c r="G519" i="10"/>
  <c r="A127" i="27"/>
  <c r="J126" i="27"/>
  <c r="I126" i="27"/>
  <c r="H126" i="27"/>
  <c r="G126" i="27"/>
  <c r="F126" i="27"/>
  <c r="E126" i="27"/>
  <c r="D126" i="27"/>
  <c r="C126" i="27"/>
  <c r="B126" i="27"/>
  <c r="A35" i="27"/>
  <c r="J34" i="27"/>
  <c r="I34" i="27"/>
  <c r="H34" i="27"/>
  <c r="J117" i="22"/>
  <c r="I117" i="22"/>
  <c r="H117" i="22"/>
  <c r="J25" i="22"/>
  <c r="I25" i="22"/>
  <c r="H25" i="22"/>
  <c r="A61" i="17"/>
  <c r="R889" i="10"/>
  <c r="E132" i="9"/>
  <c r="G131" i="9"/>
  <c r="A127" i="23"/>
  <c r="A131" i="23" s="1"/>
  <c r="E123" i="23"/>
  <c r="A125" i="23"/>
  <c r="E121" i="23"/>
  <c r="A126" i="23"/>
  <c r="E122" i="23"/>
  <c r="C126" i="23"/>
  <c r="C124" i="23"/>
  <c r="A36" i="23"/>
  <c r="C127" i="23"/>
  <c r="C131" i="23" s="1"/>
  <c r="C135" i="23" s="1"/>
  <c r="C139" i="23" s="1"/>
  <c r="C125" i="23"/>
  <c r="A35" i="23"/>
  <c r="D33" i="23"/>
  <c r="B34" i="23"/>
  <c r="B35" i="23"/>
  <c r="D32" i="23"/>
  <c r="A118" i="22"/>
  <c r="G117" i="22"/>
  <c r="E117" i="22"/>
  <c r="C117" i="22"/>
  <c r="F117" i="22"/>
  <c r="D117" i="22"/>
  <c r="B117" i="22"/>
  <c r="A26" i="22"/>
  <c r="B112" i="17"/>
  <c r="D112" i="17"/>
  <c r="F112" i="17"/>
  <c r="E112" i="17"/>
  <c r="C112" i="17"/>
  <c r="G112" i="17"/>
  <c r="A113" i="17"/>
  <c r="D430" i="10" l="1"/>
  <c r="G418" i="10"/>
  <c r="D528" i="10"/>
  <c r="G516" i="10"/>
  <c r="D527" i="10"/>
  <c r="G515" i="10"/>
  <c r="D543" i="10"/>
  <c r="G531" i="10"/>
  <c r="D521" i="10"/>
  <c r="G509" i="10"/>
  <c r="D517" i="10"/>
  <c r="G505" i="10"/>
  <c r="D306" i="10"/>
  <c r="G294" i="10"/>
  <c r="D537" i="10"/>
  <c r="G525" i="10"/>
  <c r="D532" i="10"/>
  <c r="G520" i="10"/>
  <c r="D434" i="10"/>
  <c r="G422" i="10"/>
  <c r="D523" i="10"/>
  <c r="G511" i="10"/>
  <c r="D548" i="10"/>
  <c r="G536" i="10"/>
  <c r="A36" i="27"/>
  <c r="J35" i="27"/>
  <c r="I35" i="27"/>
  <c r="H35" i="27"/>
  <c r="A128" i="27"/>
  <c r="J127" i="27"/>
  <c r="I127" i="27"/>
  <c r="H127" i="27"/>
  <c r="G127" i="27"/>
  <c r="F127" i="27"/>
  <c r="E127" i="27"/>
  <c r="D127" i="27"/>
  <c r="C127" i="27"/>
  <c r="B127" i="27"/>
  <c r="J26" i="22"/>
  <c r="I26" i="22"/>
  <c r="H26" i="22"/>
  <c r="J118" i="22"/>
  <c r="I118" i="22"/>
  <c r="H118" i="22"/>
  <c r="E131" i="23"/>
  <c r="A135" i="23"/>
  <c r="A62" i="17"/>
  <c r="R890" i="10"/>
  <c r="E133" i="9"/>
  <c r="G132" i="9"/>
  <c r="A37" i="23"/>
  <c r="D35" i="23"/>
  <c r="C129" i="23"/>
  <c r="C133" i="23" s="1"/>
  <c r="C137" i="23" s="1"/>
  <c r="A38" i="23"/>
  <c r="C128" i="23"/>
  <c r="C132" i="23" s="1"/>
  <c r="C136" i="23" s="1"/>
  <c r="C130" i="23"/>
  <c r="C134" i="23" s="1"/>
  <c r="C138" i="23" s="1"/>
  <c r="A130" i="23"/>
  <c r="A134" i="23" s="1"/>
  <c r="E126" i="23"/>
  <c r="A129" i="23"/>
  <c r="A133" i="23" s="1"/>
  <c r="E125" i="23"/>
  <c r="B37" i="23"/>
  <c r="B36" i="23"/>
  <c r="E127" i="23"/>
  <c r="D34" i="23"/>
  <c r="A27" i="22"/>
  <c r="A119" i="22"/>
  <c r="G118" i="22"/>
  <c r="E118" i="22"/>
  <c r="C118" i="22"/>
  <c r="F118" i="22"/>
  <c r="D118" i="22"/>
  <c r="B118" i="22"/>
  <c r="G145" i="9"/>
  <c r="B113" i="17"/>
  <c r="D113" i="17"/>
  <c r="F113" i="17"/>
  <c r="C113" i="17"/>
  <c r="G113" i="17"/>
  <c r="A114" i="17"/>
  <c r="E113" i="17"/>
  <c r="D535" i="10" l="1"/>
  <c r="G523" i="10"/>
  <c r="D549" i="10"/>
  <c r="G537" i="10"/>
  <c r="D529" i="10"/>
  <c r="G517" i="10"/>
  <c r="D555" i="10"/>
  <c r="G543" i="10"/>
  <c r="D560" i="10"/>
  <c r="G548" i="10"/>
  <c r="D539" i="10"/>
  <c r="G527" i="10"/>
  <c r="D442" i="10"/>
  <c r="G430" i="10"/>
  <c r="D540" i="10"/>
  <c r="G528" i="10"/>
  <c r="D446" i="10"/>
  <c r="G434" i="10"/>
  <c r="D544" i="10"/>
  <c r="G532" i="10"/>
  <c r="D318" i="10"/>
  <c r="G306" i="10"/>
  <c r="D533" i="10"/>
  <c r="G521" i="10"/>
  <c r="A129" i="27"/>
  <c r="J128" i="27"/>
  <c r="I128" i="27"/>
  <c r="H128" i="27"/>
  <c r="G128" i="27"/>
  <c r="F128" i="27"/>
  <c r="E128" i="27"/>
  <c r="D128" i="27"/>
  <c r="C128" i="27"/>
  <c r="B128" i="27"/>
  <c r="A37" i="27"/>
  <c r="J36" i="27"/>
  <c r="I36" i="27"/>
  <c r="H36" i="27"/>
  <c r="J119" i="22"/>
  <c r="I119" i="22"/>
  <c r="H119" i="22"/>
  <c r="J27" i="22"/>
  <c r="I27" i="22"/>
  <c r="H27" i="22"/>
  <c r="E133" i="23"/>
  <c r="A137" i="23"/>
  <c r="E137" i="23" s="1"/>
  <c r="E135" i="23"/>
  <c r="A139" i="23"/>
  <c r="E139" i="23" s="1"/>
  <c r="E134" i="23"/>
  <c r="A138" i="23"/>
  <c r="E138" i="23" s="1"/>
  <c r="E129" i="23"/>
  <c r="A63" i="17"/>
  <c r="R891" i="10"/>
  <c r="G133" i="9"/>
  <c r="E134" i="9"/>
  <c r="G146" i="9" s="1"/>
  <c r="E130" i="23"/>
  <c r="A40" i="23"/>
  <c r="A39" i="23"/>
  <c r="D37" i="23"/>
  <c r="B38" i="23"/>
  <c r="B39" i="23"/>
  <c r="D36" i="23"/>
  <c r="A120" i="22"/>
  <c r="G119" i="22"/>
  <c r="E119" i="22"/>
  <c r="C119" i="22"/>
  <c r="F119" i="22"/>
  <c r="D119" i="22"/>
  <c r="B119" i="22"/>
  <c r="A28" i="22"/>
  <c r="B114" i="17"/>
  <c r="D114" i="17"/>
  <c r="F114" i="17"/>
  <c r="E114" i="17"/>
  <c r="C114" i="17"/>
  <c r="G114" i="17"/>
  <c r="A115" i="17"/>
  <c r="D330" i="10" l="1"/>
  <c r="G318" i="10"/>
  <c r="D458" i="10"/>
  <c r="G446" i="10"/>
  <c r="D541" i="10"/>
  <c r="G529" i="10"/>
  <c r="D547" i="10"/>
  <c r="G535" i="10"/>
  <c r="D551" i="10"/>
  <c r="G539" i="10"/>
  <c r="D545" i="10"/>
  <c r="G533" i="10"/>
  <c r="D556" i="10"/>
  <c r="G544" i="10"/>
  <c r="D567" i="10"/>
  <c r="G555" i="10"/>
  <c r="D561" i="10"/>
  <c r="G549" i="10"/>
  <c r="D552" i="10"/>
  <c r="G540" i="10"/>
  <c r="D454" i="10"/>
  <c r="G442" i="10"/>
  <c r="D572" i="10"/>
  <c r="G560" i="10"/>
  <c r="A38" i="27"/>
  <c r="J37" i="27"/>
  <c r="I37" i="27"/>
  <c r="H37" i="27"/>
  <c r="A130" i="27"/>
  <c r="J129" i="27"/>
  <c r="I129" i="27"/>
  <c r="H129" i="27"/>
  <c r="G129" i="27"/>
  <c r="F129" i="27"/>
  <c r="E129" i="27"/>
  <c r="D129" i="27"/>
  <c r="C129" i="27"/>
  <c r="B129" i="27"/>
  <c r="J28" i="22"/>
  <c r="I28" i="22"/>
  <c r="H28" i="22"/>
  <c r="J120" i="22"/>
  <c r="I120" i="22"/>
  <c r="H120" i="22"/>
  <c r="A64" i="17"/>
  <c r="R892" i="10"/>
  <c r="E135" i="9"/>
  <c r="G134" i="9"/>
  <c r="A41" i="23"/>
  <c r="D39" i="23"/>
  <c r="A42" i="23"/>
  <c r="B41" i="23"/>
  <c r="B40" i="23"/>
  <c r="D38" i="23"/>
  <c r="A29" i="22"/>
  <c r="A121" i="22"/>
  <c r="G120" i="22"/>
  <c r="E120" i="22"/>
  <c r="C120" i="22"/>
  <c r="F120" i="22"/>
  <c r="D120" i="22"/>
  <c r="B120" i="22"/>
  <c r="B115" i="17"/>
  <c r="D115" i="17"/>
  <c r="F115" i="17"/>
  <c r="C115" i="17"/>
  <c r="G115" i="17"/>
  <c r="A116" i="17"/>
  <c r="E115" i="17"/>
  <c r="D466" i="10" l="1"/>
  <c r="G454" i="10"/>
  <c r="D553" i="10"/>
  <c r="G541" i="10"/>
  <c r="D573" i="10"/>
  <c r="G561" i="10"/>
  <c r="D568" i="10"/>
  <c r="G556" i="10"/>
  <c r="D584" i="10"/>
  <c r="G572" i="10"/>
  <c r="D564" i="10"/>
  <c r="G552" i="10"/>
  <c r="D559" i="10"/>
  <c r="G547" i="10"/>
  <c r="D470" i="10"/>
  <c r="G458" i="10"/>
  <c r="D342" i="10"/>
  <c r="G330" i="10"/>
  <c r="D579" i="10"/>
  <c r="G567" i="10"/>
  <c r="D557" i="10"/>
  <c r="G545" i="10"/>
  <c r="D563" i="10"/>
  <c r="G551" i="10"/>
  <c r="A131" i="27"/>
  <c r="J130" i="27"/>
  <c r="I130" i="27"/>
  <c r="H130" i="27"/>
  <c r="G130" i="27"/>
  <c r="F130" i="27"/>
  <c r="E130" i="27"/>
  <c r="D130" i="27"/>
  <c r="C130" i="27"/>
  <c r="B130" i="27"/>
  <c r="A39" i="27"/>
  <c r="J38" i="27"/>
  <c r="I38" i="27"/>
  <c r="H38" i="27"/>
  <c r="J121" i="22"/>
  <c r="I121" i="22"/>
  <c r="H121" i="22"/>
  <c r="J29" i="22"/>
  <c r="I29" i="22"/>
  <c r="H29" i="22"/>
  <c r="A65" i="17"/>
  <c r="E136" i="9"/>
  <c r="G147" i="9"/>
  <c r="G135" i="9"/>
  <c r="R893" i="10"/>
  <c r="A44" i="23"/>
  <c r="A43" i="23"/>
  <c r="D41" i="23"/>
  <c r="B42" i="23"/>
  <c r="B43" i="23"/>
  <c r="D40" i="23"/>
  <c r="A122" i="22"/>
  <c r="G121" i="22"/>
  <c r="E121" i="22"/>
  <c r="C121" i="22"/>
  <c r="F121" i="22"/>
  <c r="D121" i="22"/>
  <c r="B121" i="22"/>
  <c r="A30" i="22"/>
  <c r="B116" i="17"/>
  <c r="D116" i="17"/>
  <c r="F116" i="17"/>
  <c r="E116" i="17"/>
  <c r="C116" i="17"/>
  <c r="G116" i="17"/>
  <c r="A117" i="17"/>
  <c r="D569" i="10" l="1"/>
  <c r="G557" i="10"/>
  <c r="D580" i="10"/>
  <c r="G568" i="10"/>
  <c r="D354" i="10"/>
  <c r="G342" i="10"/>
  <c r="D482" i="10"/>
  <c r="G470" i="10"/>
  <c r="D576" i="10"/>
  <c r="G564" i="10"/>
  <c r="D565" i="10"/>
  <c r="G553" i="10"/>
  <c r="D575" i="10"/>
  <c r="G563" i="10"/>
  <c r="D591" i="10"/>
  <c r="G579" i="10"/>
  <c r="D585" i="10"/>
  <c r="G573" i="10"/>
  <c r="D571" i="10"/>
  <c r="G559" i="10"/>
  <c r="D596" i="10"/>
  <c r="G584" i="10"/>
  <c r="D478" i="10"/>
  <c r="G466" i="10"/>
  <c r="A40" i="27"/>
  <c r="J39" i="27"/>
  <c r="I39" i="27"/>
  <c r="H39" i="27"/>
  <c r="A132" i="27"/>
  <c r="J131" i="27"/>
  <c r="I131" i="27"/>
  <c r="H131" i="27"/>
  <c r="G131" i="27"/>
  <c r="F131" i="27"/>
  <c r="E131" i="27"/>
  <c r="D131" i="27"/>
  <c r="C131" i="27"/>
  <c r="B131" i="27"/>
  <c r="J30" i="22"/>
  <c r="I30" i="22"/>
  <c r="H30" i="22"/>
  <c r="J122" i="22"/>
  <c r="I122" i="22"/>
  <c r="H122" i="22"/>
  <c r="A66" i="17"/>
  <c r="E137" i="9"/>
  <c r="G136" i="9"/>
  <c r="R894" i="10"/>
  <c r="A45" i="23"/>
  <c r="D43" i="23"/>
  <c r="A46" i="23"/>
  <c r="B45" i="23"/>
  <c r="B44" i="23"/>
  <c r="D42" i="23"/>
  <c r="A31" i="22"/>
  <c r="A123" i="22"/>
  <c r="G122" i="22"/>
  <c r="E122" i="22"/>
  <c r="C122" i="22"/>
  <c r="F122" i="22"/>
  <c r="D122" i="22"/>
  <c r="B122" i="22"/>
  <c r="B117" i="17"/>
  <c r="D117" i="17"/>
  <c r="F117" i="17"/>
  <c r="C117" i="17"/>
  <c r="G117" i="17"/>
  <c r="A118" i="17"/>
  <c r="E117" i="17"/>
  <c r="D608" i="10" l="1"/>
  <c r="G596" i="10"/>
  <c r="D592" i="10"/>
  <c r="G580" i="10"/>
  <c r="D603" i="10"/>
  <c r="G591" i="10"/>
  <c r="D577" i="10"/>
  <c r="G565" i="10"/>
  <c r="D490" i="10"/>
  <c r="G478" i="10"/>
  <c r="D583" i="10"/>
  <c r="G571" i="10"/>
  <c r="D588" i="10"/>
  <c r="G576" i="10"/>
  <c r="D366" i="10"/>
  <c r="G354" i="10"/>
  <c r="D581" i="10"/>
  <c r="G569" i="10"/>
  <c r="D494" i="10"/>
  <c r="G482" i="10"/>
  <c r="D597" i="10"/>
  <c r="G585" i="10"/>
  <c r="D587" i="10"/>
  <c r="G575" i="10"/>
  <c r="A133" i="27"/>
  <c r="J132" i="27"/>
  <c r="I132" i="27"/>
  <c r="H132" i="27"/>
  <c r="G132" i="27"/>
  <c r="F132" i="27"/>
  <c r="E132" i="27"/>
  <c r="D132" i="27"/>
  <c r="C132" i="27"/>
  <c r="B132" i="27"/>
  <c r="A41" i="27"/>
  <c r="J40" i="27"/>
  <c r="I40" i="27"/>
  <c r="H40" i="27"/>
  <c r="J123" i="22"/>
  <c r="I123" i="22"/>
  <c r="H123" i="22"/>
  <c r="J31" i="22"/>
  <c r="I31" i="22"/>
  <c r="H31" i="22"/>
  <c r="A67" i="17"/>
  <c r="G137" i="9"/>
  <c r="R895" i="10"/>
  <c r="E138" i="9"/>
  <c r="A48" i="23"/>
  <c r="A47" i="23"/>
  <c r="D45" i="23"/>
  <c r="B46" i="23"/>
  <c r="B47" i="23"/>
  <c r="D44" i="23"/>
  <c r="A124" i="22"/>
  <c r="G123" i="22"/>
  <c r="E123" i="22"/>
  <c r="C123" i="22"/>
  <c r="F123" i="22"/>
  <c r="D123" i="22"/>
  <c r="B123" i="22"/>
  <c r="A32" i="22"/>
  <c r="B118" i="17"/>
  <c r="D118" i="17"/>
  <c r="F118" i="17"/>
  <c r="E118" i="17"/>
  <c r="C118" i="17"/>
  <c r="G118" i="17"/>
  <c r="A119" i="17"/>
  <c r="D378" i="10" l="1"/>
  <c r="G366" i="10"/>
  <c r="D615" i="10"/>
  <c r="G603" i="10"/>
  <c r="D604" i="10"/>
  <c r="G592" i="10"/>
  <c r="D609" i="10"/>
  <c r="G597" i="10"/>
  <c r="D595" i="10"/>
  <c r="G583" i="10"/>
  <c r="D589" i="10"/>
  <c r="G577" i="10"/>
  <c r="D599" i="10"/>
  <c r="G587" i="10"/>
  <c r="D593" i="10"/>
  <c r="G581" i="10"/>
  <c r="D600" i="10"/>
  <c r="G588" i="10"/>
  <c r="D502" i="10"/>
  <c r="G490" i="10"/>
  <c r="D506" i="10"/>
  <c r="G494" i="10"/>
  <c r="D620" i="10"/>
  <c r="G608" i="10"/>
  <c r="A42" i="27"/>
  <c r="J41" i="27"/>
  <c r="I41" i="27"/>
  <c r="H41" i="27"/>
  <c r="A134" i="27"/>
  <c r="J133" i="27"/>
  <c r="I133" i="27"/>
  <c r="H133" i="27"/>
  <c r="G133" i="27"/>
  <c r="F133" i="27"/>
  <c r="E133" i="27"/>
  <c r="D133" i="27"/>
  <c r="C133" i="27"/>
  <c r="B133" i="27"/>
  <c r="J32" i="22"/>
  <c r="I32" i="22"/>
  <c r="H32" i="22"/>
  <c r="J124" i="22"/>
  <c r="I124" i="22"/>
  <c r="H124" i="22"/>
  <c r="A68" i="17"/>
  <c r="R896" i="10"/>
  <c r="E139" i="9"/>
  <c r="G138" i="9"/>
  <c r="A49" i="23"/>
  <c r="D47" i="23"/>
  <c r="A50" i="23"/>
  <c r="B49" i="23"/>
  <c r="B48" i="23"/>
  <c r="D46" i="23"/>
  <c r="A33" i="22"/>
  <c r="A125" i="22"/>
  <c r="G124" i="22"/>
  <c r="E124" i="22"/>
  <c r="C124" i="22"/>
  <c r="F124" i="22"/>
  <c r="D124" i="22"/>
  <c r="B124" i="22"/>
  <c r="B119" i="17"/>
  <c r="D119" i="17"/>
  <c r="F119" i="17"/>
  <c r="C119" i="17"/>
  <c r="G119" i="17"/>
  <c r="A120" i="17"/>
  <c r="E119" i="17"/>
  <c r="D514" i="10" l="1"/>
  <c r="G502" i="10"/>
  <c r="D390" i="10"/>
  <c r="G378" i="10"/>
  <c r="D518" i="10"/>
  <c r="G506" i="10"/>
  <c r="D605" i="10"/>
  <c r="G593" i="10"/>
  <c r="D607" i="10"/>
  <c r="G595" i="10"/>
  <c r="D627" i="10"/>
  <c r="G615" i="10"/>
  <c r="D632" i="10"/>
  <c r="G620" i="10"/>
  <c r="D612" i="10"/>
  <c r="G600" i="10"/>
  <c r="D611" i="10"/>
  <c r="G599" i="10"/>
  <c r="D601" i="10"/>
  <c r="G589" i="10"/>
  <c r="D621" i="10"/>
  <c r="G609" i="10"/>
  <c r="D616" i="10"/>
  <c r="G604" i="10"/>
  <c r="A135" i="27"/>
  <c r="J134" i="27"/>
  <c r="I134" i="27"/>
  <c r="H134" i="27"/>
  <c r="G134" i="27"/>
  <c r="F134" i="27"/>
  <c r="E134" i="27"/>
  <c r="D134" i="27"/>
  <c r="C134" i="27"/>
  <c r="B134" i="27"/>
  <c r="A43" i="27"/>
  <c r="J42" i="27"/>
  <c r="I42" i="27"/>
  <c r="H42" i="27"/>
  <c r="J125" i="22"/>
  <c r="I125" i="22"/>
  <c r="H125" i="22"/>
  <c r="J33" i="22"/>
  <c r="I33" i="22"/>
  <c r="H33" i="22"/>
  <c r="A69" i="17"/>
  <c r="R897" i="10"/>
  <c r="E140" i="9"/>
  <c r="G139" i="9"/>
  <c r="A52" i="23"/>
  <c r="A51" i="23"/>
  <c r="D49" i="23"/>
  <c r="B50" i="23"/>
  <c r="B51" i="23"/>
  <c r="D48" i="23"/>
  <c r="A126" i="22"/>
  <c r="G125" i="22"/>
  <c r="E125" i="22"/>
  <c r="C125" i="22"/>
  <c r="F125" i="22"/>
  <c r="D125" i="22"/>
  <c r="B125" i="22"/>
  <c r="A34" i="22"/>
  <c r="B120" i="17"/>
  <c r="D120" i="17"/>
  <c r="F120" i="17"/>
  <c r="E120" i="17"/>
  <c r="C120" i="17"/>
  <c r="G120" i="17"/>
  <c r="A121" i="17"/>
  <c r="D628" i="10" l="1"/>
  <c r="G616" i="10"/>
  <c r="D613" i="10"/>
  <c r="G601" i="10"/>
  <c r="D624" i="10"/>
  <c r="G612" i="10"/>
  <c r="D619" i="10"/>
  <c r="G607" i="10"/>
  <c r="D530" i="10"/>
  <c r="G518" i="10"/>
  <c r="D526" i="10"/>
  <c r="G514" i="10"/>
  <c r="D633" i="10"/>
  <c r="G621" i="10"/>
  <c r="D623" i="10"/>
  <c r="G611" i="10"/>
  <c r="D644" i="10"/>
  <c r="G632" i="10"/>
  <c r="D639" i="10"/>
  <c r="G627" i="10"/>
  <c r="D617" i="10"/>
  <c r="G605" i="10"/>
  <c r="D402" i="10"/>
  <c r="G390" i="10"/>
  <c r="A44" i="27"/>
  <c r="J43" i="27"/>
  <c r="I43" i="27"/>
  <c r="H43" i="27"/>
  <c r="A136" i="27"/>
  <c r="J135" i="27"/>
  <c r="I135" i="27"/>
  <c r="H135" i="27"/>
  <c r="G135" i="27"/>
  <c r="F135" i="27"/>
  <c r="E135" i="27"/>
  <c r="D135" i="27"/>
  <c r="C135" i="27"/>
  <c r="B135" i="27"/>
  <c r="J34" i="22"/>
  <c r="I34" i="22"/>
  <c r="H34" i="22"/>
  <c r="J126" i="22"/>
  <c r="I126" i="22"/>
  <c r="H126" i="22"/>
  <c r="A70" i="17"/>
  <c r="R898" i="10"/>
  <c r="E141" i="9"/>
  <c r="G140" i="9"/>
  <c r="A53" i="23"/>
  <c r="D51" i="23"/>
  <c r="A54" i="23"/>
  <c r="B53" i="23"/>
  <c r="B52" i="23"/>
  <c r="D50" i="23"/>
  <c r="A35" i="22"/>
  <c r="A127" i="22"/>
  <c r="G126" i="22"/>
  <c r="E126" i="22"/>
  <c r="C126" i="22"/>
  <c r="F126" i="22"/>
  <c r="D126" i="22"/>
  <c r="B126" i="22"/>
  <c r="B121" i="17"/>
  <c r="D121" i="17"/>
  <c r="F121" i="17"/>
  <c r="C121" i="17"/>
  <c r="G121" i="17"/>
  <c r="A122" i="17"/>
  <c r="E121" i="17"/>
  <c r="D629" i="10" l="1"/>
  <c r="G617" i="10"/>
  <c r="D538" i="10"/>
  <c r="G526" i="10"/>
  <c r="D656" i="10"/>
  <c r="G644" i="10"/>
  <c r="D625" i="10"/>
  <c r="G613" i="10"/>
  <c r="D414" i="10"/>
  <c r="G402" i="10"/>
  <c r="D651" i="10"/>
  <c r="G639" i="10"/>
  <c r="D635" i="10"/>
  <c r="G623" i="10"/>
  <c r="D542" i="10"/>
  <c r="G530" i="10"/>
  <c r="D636" i="10"/>
  <c r="G624" i="10"/>
  <c r="D640" i="10"/>
  <c r="G628" i="10"/>
  <c r="D645" i="10"/>
  <c r="G633" i="10"/>
  <c r="D631" i="10"/>
  <c r="G619" i="10"/>
  <c r="A137" i="27"/>
  <c r="J136" i="27"/>
  <c r="I136" i="27"/>
  <c r="H136" i="27"/>
  <c r="G136" i="27"/>
  <c r="F136" i="27"/>
  <c r="E136" i="27"/>
  <c r="D136" i="27"/>
  <c r="C136" i="27"/>
  <c r="B136" i="27"/>
  <c r="A45" i="27"/>
  <c r="J44" i="27"/>
  <c r="I44" i="27"/>
  <c r="H44" i="27"/>
  <c r="J127" i="22"/>
  <c r="I127" i="22"/>
  <c r="H127" i="22"/>
  <c r="J35" i="22"/>
  <c r="I35" i="22"/>
  <c r="H35" i="22"/>
  <c r="A71" i="17"/>
  <c r="R899" i="10"/>
  <c r="E142" i="9"/>
  <c r="G141" i="9"/>
  <c r="A56" i="23"/>
  <c r="A55" i="23"/>
  <c r="D53" i="23"/>
  <c r="B54" i="23"/>
  <c r="B55" i="23"/>
  <c r="D52" i="23"/>
  <c r="A128" i="22"/>
  <c r="G127" i="22"/>
  <c r="E127" i="22"/>
  <c r="C127" i="22"/>
  <c r="F127" i="22"/>
  <c r="D127" i="22"/>
  <c r="B127" i="22"/>
  <c r="A36" i="22"/>
  <c r="B122" i="17"/>
  <c r="D122" i="17"/>
  <c r="F122" i="17"/>
  <c r="E122" i="17"/>
  <c r="C122" i="17"/>
  <c r="G122" i="17"/>
  <c r="A123" i="17"/>
  <c r="D652" i="10" l="1"/>
  <c r="G640" i="10"/>
  <c r="D663" i="10"/>
  <c r="G651" i="10"/>
  <c r="D657" i="10"/>
  <c r="G645" i="10"/>
  <c r="D637" i="10"/>
  <c r="G625" i="10"/>
  <c r="D641" i="10"/>
  <c r="G629" i="10"/>
  <c r="D648" i="10"/>
  <c r="G636" i="10"/>
  <c r="D647" i="10"/>
  <c r="G635" i="10"/>
  <c r="D426" i="10"/>
  <c r="G414" i="10"/>
  <c r="D554" i="10"/>
  <c r="G542" i="10"/>
  <c r="D643" i="10"/>
  <c r="G631" i="10"/>
  <c r="D668" i="10"/>
  <c r="G656" i="10"/>
  <c r="D550" i="10"/>
  <c r="G538" i="10"/>
  <c r="A46" i="27"/>
  <c r="J45" i="27"/>
  <c r="I45" i="27"/>
  <c r="H45" i="27"/>
  <c r="A138" i="27"/>
  <c r="J137" i="27"/>
  <c r="I137" i="27"/>
  <c r="H137" i="27"/>
  <c r="G137" i="27"/>
  <c r="F137" i="27"/>
  <c r="E137" i="27"/>
  <c r="D137" i="27"/>
  <c r="C137" i="27"/>
  <c r="B137" i="27"/>
  <c r="J36" i="22"/>
  <c r="I36" i="22"/>
  <c r="H36" i="22"/>
  <c r="J128" i="22"/>
  <c r="I128" i="22"/>
  <c r="H128" i="22"/>
  <c r="A72" i="17"/>
  <c r="R900" i="10"/>
  <c r="E143" i="9"/>
  <c r="G142" i="9"/>
  <c r="A57" i="23"/>
  <c r="D55" i="23"/>
  <c r="A58" i="23"/>
  <c r="B57" i="23"/>
  <c r="B56" i="23"/>
  <c r="D54" i="23"/>
  <c r="A37" i="22"/>
  <c r="A129" i="22"/>
  <c r="G128" i="22"/>
  <c r="E128" i="22"/>
  <c r="C128" i="22"/>
  <c r="F128" i="22"/>
  <c r="D128" i="22"/>
  <c r="B128" i="22"/>
  <c r="B123" i="17"/>
  <c r="D123" i="17"/>
  <c r="F123" i="17"/>
  <c r="C123" i="17"/>
  <c r="G123" i="17"/>
  <c r="A124" i="17"/>
  <c r="E123" i="17"/>
  <c r="D438" i="10" l="1"/>
  <c r="G426" i="10"/>
  <c r="D566" i="10"/>
  <c r="G554" i="10"/>
  <c r="D664" i="10"/>
  <c r="G652" i="10"/>
  <c r="D680" i="10"/>
  <c r="G668" i="10"/>
  <c r="D562" i="10"/>
  <c r="G550" i="10"/>
  <c r="D655" i="10"/>
  <c r="G643" i="10"/>
  <c r="D659" i="10"/>
  <c r="G647" i="10"/>
  <c r="D653" i="10"/>
  <c r="G641" i="10"/>
  <c r="D669" i="10"/>
  <c r="G657" i="10"/>
  <c r="D660" i="10"/>
  <c r="G648" i="10"/>
  <c r="D649" i="10"/>
  <c r="G637" i="10"/>
  <c r="D675" i="10"/>
  <c r="G663" i="10"/>
  <c r="A139" i="27"/>
  <c r="J138" i="27"/>
  <c r="I138" i="27"/>
  <c r="H138" i="27"/>
  <c r="G138" i="27"/>
  <c r="F138" i="27"/>
  <c r="E138" i="27"/>
  <c r="D138" i="27"/>
  <c r="C138" i="27"/>
  <c r="B138" i="27"/>
  <c r="A47" i="27"/>
  <c r="J46" i="27"/>
  <c r="I46" i="27"/>
  <c r="H46" i="27"/>
  <c r="J129" i="22"/>
  <c r="I129" i="22"/>
  <c r="H129" i="22"/>
  <c r="J37" i="22"/>
  <c r="I37" i="22"/>
  <c r="H37" i="22"/>
  <c r="A73" i="17"/>
  <c r="A74" i="17" s="1"/>
  <c r="A75" i="17" s="1"/>
  <c r="A76" i="17" s="1"/>
  <c r="A77" i="17" s="1"/>
  <c r="A78" i="17" s="1"/>
  <c r="A79" i="17" s="1"/>
  <c r="A80" i="17" s="1"/>
  <c r="A81" i="17" s="1"/>
  <c r="A82" i="17" s="1"/>
  <c r="A83" i="17" s="1"/>
  <c r="A84" i="17" s="1"/>
  <c r="A85" i="17" s="1"/>
  <c r="A86" i="17" s="1"/>
  <c r="A87" i="17" s="1"/>
  <c r="A88" i="17" s="1"/>
  <c r="A89" i="17" s="1"/>
  <c r="A90" i="17" s="1"/>
  <c r="A91" i="17" s="1"/>
  <c r="A92" i="17" s="1"/>
  <c r="A93" i="17" s="1"/>
  <c r="A94" i="17" s="1"/>
  <c r="A95" i="17" s="1"/>
  <c r="A96" i="17" s="1"/>
  <c r="A97" i="17" s="1"/>
  <c r="A98" i="17" s="1"/>
  <c r="A99" i="17" s="1"/>
  <c r="A100" i="17" s="1"/>
  <c r="A101" i="17" s="1"/>
  <c r="A102" i="17" s="1"/>
  <c r="A103" i="17" s="1"/>
  <c r="R901" i="10"/>
  <c r="E144" i="9"/>
  <c r="G143" i="9"/>
  <c r="A60" i="23"/>
  <c r="A59" i="23"/>
  <c r="D57" i="23"/>
  <c r="B58" i="23"/>
  <c r="B59" i="23"/>
  <c r="D56" i="23"/>
  <c r="A130" i="22"/>
  <c r="G129" i="22"/>
  <c r="E129" i="22"/>
  <c r="C129" i="22"/>
  <c r="F129" i="22"/>
  <c r="D129" i="22"/>
  <c r="B129" i="22"/>
  <c r="A38" i="22"/>
  <c r="B124" i="17"/>
  <c r="D124" i="17"/>
  <c r="F124" i="17"/>
  <c r="E124" i="17"/>
  <c r="C124" i="17"/>
  <c r="G124" i="17"/>
  <c r="A125" i="17"/>
  <c r="D661" i="10" l="1"/>
  <c r="G649" i="10"/>
  <c r="D665" i="10"/>
  <c r="G653" i="10"/>
  <c r="D667" i="10"/>
  <c r="G655" i="10"/>
  <c r="D676" i="10"/>
  <c r="G664" i="10"/>
  <c r="D687" i="10"/>
  <c r="G675" i="10"/>
  <c r="D692" i="10"/>
  <c r="G680" i="10"/>
  <c r="D450" i="10"/>
  <c r="G438" i="10"/>
  <c r="D672" i="10"/>
  <c r="G660" i="10"/>
  <c r="D681" i="10"/>
  <c r="G669" i="10"/>
  <c r="D671" i="10"/>
  <c r="G659" i="10"/>
  <c r="D574" i="10"/>
  <c r="G562" i="10"/>
  <c r="D578" i="10"/>
  <c r="G566" i="10"/>
  <c r="A48" i="27"/>
  <c r="J47" i="27"/>
  <c r="I47" i="27"/>
  <c r="H47" i="27"/>
  <c r="A140" i="27"/>
  <c r="J139" i="27"/>
  <c r="I139" i="27"/>
  <c r="H139" i="27"/>
  <c r="G139" i="27"/>
  <c r="F139" i="27"/>
  <c r="E139" i="27"/>
  <c r="D139" i="27"/>
  <c r="C139" i="27"/>
  <c r="B139" i="27"/>
  <c r="J38" i="22"/>
  <c r="I38" i="22"/>
  <c r="H38" i="22"/>
  <c r="J130" i="22"/>
  <c r="I130" i="22"/>
  <c r="H130" i="22"/>
  <c r="R902" i="10"/>
  <c r="G144" i="9"/>
  <c r="A61" i="23"/>
  <c r="D59" i="23"/>
  <c r="A62" i="23"/>
  <c r="B61" i="23"/>
  <c r="B60" i="23"/>
  <c r="D58" i="23"/>
  <c r="A39" i="22"/>
  <c r="A131" i="22"/>
  <c r="G130" i="22"/>
  <c r="E130" i="22"/>
  <c r="C130" i="22"/>
  <c r="F130" i="22"/>
  <c r="D130" i="22"/>
  <c r="B130" i="22"/>
  <c r="B125" i="17"/>
  <c r="D125" i="17"/>
  <c r="F125" i="17"/>
  <c r="C125" i="17"/>
  <c r="G125" i="17"/>
  <c r="A126" i="17"/>
  <c r="E125" i="17"/>
  <c r="D688" i="10" l="1"/>
  <c r="G676" i="10"/>
  <c r="D693" i="10"/>
  <c r="G681" i="10"/>
  <c r="D677" i="10"/>
  <c r="G665" i="10"/>
  <c r="D590" i="10"/>
  <c r="G578" i="10"/>
  <c r="D683" i="10"/>
  <c r="G671" i="10"/>
  <c r="D684" i="10"/>
  <c r="G672" i="10"/>
  <c r="D462" i="10"/>
  <c r="G450" i="10"/>
  <c r="D699" i="10"/>
  <c r="G687" i="10"/>
  <c r="D679" i="10"/>
  <c r="G667" i="10"/>
  <c r="D673" i="10"/>
  <c r="G661" i="10"/>
  <c r="D586" i="10"/>
  <c r="G574" i="10"/>
  <c r="D704" i="10"/>
  <c r="G692" i="10"/>
  <c r="A141" i="27"/>
  <c r="J140" i="27"/>
  <c r="I140" i="27"/>
  <c r="H140" i="27"/>
  <c r="G140" i="27"/>
  <c r="F140" i="27"/>
  <c r="E140" i="27"/>
  <c r="D140" i="27"/>
  <c r="C140" i="27"/>
  <c r="B140" i="27"/>
  <c r="A49" i="27"/>
  <c r="J48" i="27"/>
  <c r="I48" i="27"/>
  <c r="H48" i="27"/>
  <c r="J131" i="22"/>
  <c r="I131" i="22"/>
  <c r="H131" i="22"/>
  <c r="J39" i="22"/>
  <c r="I39" i="22"/>
  <c r="H39" i="22"/>
  <c r="A64" i="23"/>
  <c r="A63" i="23"/>
  <c r="D61" i="23"/>
  <c r="B62" i="23"/>
  <c r="B63" i="23"/>
  <c r="D60" i="23"/>
  <c r="A132" i="22"/>
  <c r="G131" i="22"/>
  <c r="E131" i="22"/>
  <c r="C131" i="22"/>
  <c r="F131" i="22"/>
  <c r="D131" i="22"/>
  <c r="B131" i="22"/>
  <c r="A40" i="22"/>
  <c r="B126" i="17"/>
  <c r="D126" i="17"/>
  <c r="F126" i="17"/>
  <c r="E126" i="17"/>
  <c r="C126" i="17"/>
  <c r="G126" i="17"/>
  <c r="A127" i="17"/>
  <c r="D598" i="10" l="1"/>
  <c r="G586" i="10"/>
  <c r="D685" i="10"/>
  <c r="G673" i="10"/>
  <c r="D711" i="10"/>
  <c r="G699" i="10"/>
  <c r="D696" i="10"/>
  <c r="G684" i="10"/>
  <c r="D602" i="10"/>
  <c r="G590" i="10"/>
  <c r="D700" i="10"/>
  <c r="G688" i="10"/>
  <c r="D689" i="10"/>
  <c r="G677" i="10"/>
  <c r="D705" i="10"/>
  <c r="G693" i="10"/>
  <c r="D716" i="10"/>
  <c r="G704" i="10"/>
  <c r="D691" i="10"/>
  <c r="G679" i="10"/>
  <c r="D474" i="10"/>
  <c r="G462" i="10"/>
  <c r="D695" i="10"/>
  <c r="G683" i="10"/>
  <c r="A50" i="27"/>
  <c r="J49" i="27"/>
  <c r="I49" i="27"/>
  <c r="H49" i="27"/>
  <c r="A142" i="27"/>
  <c r="J141" i="27"/>
  <c r="I141" i="27"/>
  <c r="H141" i="27"/>
  <c r="G141" i="27"/>
  <c r="F141" i="27"/>
  <c r="E141" i="27"/>
  <c r="D141" i="27"/>
  <c r="C141" i="27"/>
  <c r="B141" i="27"/>
  <c r="J40" i="22"/>
  <c r="I40" i="22"/>
  <c r="H40" i="22"/>
  <c r="J132" i="22"/>
  <c r="I132" i="22"/>
  <c r="H132" i="22"/>
  <c r="A65" i="23"/>
  <c r="D63" i="23"/>
  <c r="A66" i="23"/>
  <c r="B65" i="23"/>
  <c r="B64" i="23"/>
  <c r="D62" i="23"/>
  <c r="A41" i="22"/>
  <c r="A133" i="22"/>
  <c r="G132" i="22"/>
  <c r="E132" i="22"/>
  <c r="C132" i="22"/>
  <c r="F132" i="22"/>
  <c r="D132" i="22"/>
  <c r="B132" i="22"/>
  <c r="B127" i="17"/>
  <c r="D127" i="17"/>
  <c r="F127" i="17"/>
  <c r="C127" i="17"/>
  <c r="G127" i="17"/>
  <c r="A128" i="17"/>
  <c r="E127" i="17"/>
  <c r="D728" i="10" l="1"/>
  <c r="G716" i="10"/>
  <c r="D717" i="10"/>
  <c r="G705" i="10"/>
  <c r="D701" i="10"/>
  <c r="G689" i="10"/>
  <c r="D708" i="10"/>
  <c r="G696" i="10"/>
  <c r="D697" i="10"/>
  <c r="G685" i="10"/>
  <c r="D707" i="10"/>
  <c r="G695" i="10"/>
  <c r="D703" i="10"/>
  <c r="G691" i="10"/>
  <c r="D614" i="10"/>
  <c r="G602" i="10"/>
  <c r="D723" i="10"/>
  <c r="G711" i="10"/>
  <c r="D610" i="10"/>
  <c r="G598" i="10"/>
  <c r="D486" i="10"/>
  <c r="G474" i="10"/>
  <c r="D712" i="10"/>
  <c r="G700" i="10"/>
  <c r="A143" i="27"/>
  <c r="J142" i="27"/>
  <c r="I142" i="27"/>
  <c r="H142" i="27"/>
  <c r="G142" i="27"/>
  <c r="F142" i="27"/>
  <c r="E142" i="27"/>
  <c r="D142" i="27"/>
  <c r="C142" i="27"/>
  <c r="B142" i="27"/>
  <c r="A51" i="27"/>
  <c r="J50" i="27"/>
  <c r="I50" i="27"/>
  <c r="H50" i="27"/>
  <c r="J133" i="22"/>
  <c r="I133" i="22"/>
  <c r="H133" i="22"/>
  <c r="J41" i="22"/>
  <c r="I41" i="22"/>
  <c r="H41" i="22"/>
  <c r="D65" i="23"/>
  <c r="A68" i="23"/>
  <c r="E66" i="23"/>
  <c r="D64" i="23"/>
  <c r="A134" i="22"/>
  <c r="G133" i="22"/>
  <c r="E133" i="22"/>
  <c r="C133" i="22"/>
  <c r="F133" i="22"/>
  <c r="D133" i="22"/>
  <c r="B133" i="22"/>
  <c r="A42" i="22"/>
  <c r="B128" i="17"/>
  <c r="D128" i="17"/>
  <c r="F128" i="17"/>
  <c r="E128" i="17"/>
  <c r="C128" i="17"/>
  <c r="G128" i="17"/>
  <c r="A129" i="17"/>
  <c r="D724" i="10" l="1"/>
  <c r="G712" i="10"/>
  <c r="D715" i="10"/>
  <c r="G703" i="10"/>
  <c r="D709" i="10"/>
  <c r="G697" i="10"/>
  <c r="D713" i="10"/>
  <c r="G701" i="10"/>
  <c r="D740" i="10"/>
  <c r="G728" i="10"/>
  <c r="D498" i="10"/>
  <c r="G486" i="10"/>
  <c r="D622" i="10"/>
  <c r="G610" i="10"/>
  <c r="D626" i="10"/>
  <c r="G614" i="10"/>
  <c r="D719" i="10"/>
  <c r="G707" i="10"/>
  <c r="D735" i="10"/>
  <c r="G723" i="10"/>
  <c r="D720" i="10"/>
  <c r="G708" i="10"/>
  <c r="D729" i="10"/>
  <c r="G717" i="10"/>
  <c r="A52" i="27"/>
  <c r="J51" i="27"/>
  <c r="I51" i="27"/>
  <c r="H51" i="27"/>
  <c r="A144" i="27"/>
  <c r="J143" i="27"/>
  <c r="I143" i="27"/>
  <c r="H143" i="27"/>
  <c r="G143" i="27"/>
  <c r="F143" i="27"/>
  <c r="E143" i="27"/>
  <c r="D143" i="27"/>
  <c r="C143" i="27"/>
  <c r="B143" i="27"/>
  <c r="J42" i="22"/>
  <c r="I42" i="22"/>
  <c r="H42" i="22"/>
  <c r="J134" i="22"/>
  <c r="I134" i="22"/>
  <c r="H134" i="22"/>
  <c r="E68" i="23"/>
  <c r="A72" i="23"/>
  <c r="A43" i="22"/>
  <c r="A135" i="22"/>
  <c r="G134" i="22"/>
  <c r="E134" i="22"/>
  <c r="C134" i="22"/>
  <c r="F134" i="22"/>
  <c r="D134" i="22"/>
  <c r="B134" i="22"/>
  <c r="B129" i="17"/>
  <c r="D129" i="17"/>
  <c r="F129" i="17"/>
  <c r="C129" i="17"/>
  <c r="G129" i="17"/>
  <c r="A130" i="17"/>
  <c r="E129" i="17"/>
  <c r="D638" i="10" l="1"/>
  <c r="G626" i="10"/>
  <c r="D732" i="10"/>
  <c r="G720" i="10"/>
  <c r="D510" i="10"/>
  <c r="G498" i="10"/>
  <c r="D727" i="10"/>
  <c r="G715" i="10"/>
  <c r="D741" i="10"/>
  <c r="G729" i="10"/>
  <c r="D747" i="10"/>
  <c r="G735" i="10"/>
  <c r="D731" i="10"/>
  <c r="G719" i="10"/>
  <c r="D634" i="10"/>
  <c r="G622" i="10"/>
  <c r="D752" i="10"/>
  <c r="G740" i="10"/>
  <c r="D721" i="10"/>
  <c r="G709" i="10"/>
  <c r="D736" i="10"/>
  <c r="G724" i="10"/>
  <c r="D725" i="10"/>
  <c r="G713" i="10"/>
  <c r="A145" i="27"/>
  <c r="J144" i="27"/>
  <c r="I144" i="27"/>
  <c r="H144" i="27"/>
  <c r="G144" i="27"/>
  <c r="F144" i="27"/>
  <c r="E144" i="27"/>
  <c r="D144" i="27"/>
  <c r="C144" i="27"/>
  <c r="B144" i="27"/>
  <c r="A53" i="27"/>
  <c r="J52" i="27"/>
  <c r="I52" i="27"/>
  <c r="H52" i="27"/>
  <c r="J135" i="22"/>
  <c r="I135" i="22"/>
  <c r="H135" i="22"/>
  <c r="J43" i="22"/>
  <c r="I43" i="22"/>
  <c r="H43" i="22"/>
  <c r="A76" i="23"/>
  <c r="E72" i="23"/>
  <c r="A136" i="22"/>
  <c r="G135" i="22"/>
  <c r="E135" i="22"/>
  <c r="C135" i="22"/>
  <c r="F135" i="22"/>
  <c r="D135" i="22"/>
  <c r="B135" i="22"/>
  <c r="A44" i="22"/>
  <c r="B130" i="17"/>
  <c r="D130" i="17"/>
  <c r="F130" i="17"/>
  <c r="E130" i="17"/>
  <c r="C130" i="17"/>
  <c r="G130" i="17"/>
  <c r="A131" i="17"/>
  <c r="D733" i="10" l="1"/>
  <c r="G721" i="10"/>
  <c r="D759" i="10"/>
  <c r="G747" i="10"/>
  <c r="D650" i="10"/>
  <c r="G638" i="10"/>
  <c r="D737" i="10"/>
  <c r="G725" i="10"/>
  <c r="D646" i="10"/>
  <c r="G634" i="10"/>
  <c r="D522" i="10"/>
  <c r="G510" i="10"/>
  <c r="D748" i="10"/>
  <c r="G736" i="10"/>
  <c r="D764" i="10"/>
  <c r="G752" i="10"/>
  <c r="D743" i="10"/>
  <c r="G731" i="10"/>
  <c r="D753" i="10"/>
  <c r="G741" i="10"/>
  <c r="D739" i="10"/>
  <c r="G727" i="10"/>
  <c r="D744" i="10"/>
  <c r="G732" i="10"/>
  <c r="A54" i="27"/>
  <c r="J53" i="27"/>
  <c r="I53" i="27"/>
  <c r="H53" i="27"/>
  <c r="A146" i="27"/>
  <c r="J145" i="27"/>
  <c r="I145" i="27"/>
  <c r="H145" i="27"/>
  <c r="G145" i="27"/>
  <c r="F145" i="27"/>
  <c r="E145" i="27"/>
  <c r="D145" i="27"/>
  <c r="C145" i="27"/>
  <c r="B145" i="27"/>
  <c r="J44" i="22"/>
  <c r="I44" i="22"/>
  <c r="H44" i="22"/>
  <c r="J136" i="22"/>
  <c r="I136" i="22"/>
  <c r="H136" i="22"/>
  <c r="E76" i="23"/>
  <c r="A80" i="23"/>
  <c r="A45" i="22"/>
  <c r="A137" i="22"/>
  <c r="G136" i="22"/>
  <c r="E136" i="22"/>
  <c r="C136" i="22"/>
  <c r="F136" i="22"/>
  <c r="D136" i="22"/>
  <c r="B136" i="22"/>
  <c r="B131" i="17"/>
  <c r="D131" i="17"/>
  <c r="F131" i="17"/>
  <c r="C131" i="17"/>
  <c r="G131" i="17"/>
  <c r="A132" i="17"/>
  <c r="E131" i="17"/>
  <c r="D745" i="10" l="1"/>
  <c r="G733" i="10"/>
  <c r="D751" i="10"/>
  <c r="G739" i="10"/>
  <c r="D755" i="10"/>
  <c r="G743" i="10"/>
  <c r="D760" i="10"/>
  <c r="G748" i="10"/>
  <c r="D534" i="10"/>
  <c r="G522" i="10"/>
  <c r="D749" i="10"/>
  <c r="G737" i="10"/>
  <c r="D662" i="10"/>
  <c r="G650" i="10"/>
  <c r="D771" i="10"/>
  <c r="G759" i="10"/>
  <c r="D756" i="10"/>
  <c r="G744" i="10"/>
  <c r="D765" i="10"/>
  <c r="G753" i="10"/>
  <c r="D776" i="10"/>
  <c r="G764" i="10"/>
  <c r="D658" i="10"/>
  <c r="G646" i="10"/>
  <c r="A147" i="27"/>
  <c r="J146" i="27"/>
  <c r="I146" i="27"/>
  <c r="H146" i="27"/>
  <c r="G146" i="27"/>
  <c r="F146" i="27"/>
  <c r="E146" i="27"/>
  <c r="D146" i="27"/>
  <c r="C146" i="27"/>
  <c r="B146" i="27"/>
  <c r="A55" i="27"/>
  <c r="J54" i="27"/>
  <c r="I54" i="27"/>
  <c r="H54" i="27"/>
  <c r="J137" i="22"/>
  <c r="I137" i="22"/>
  <c r="H137" i="22"/>
  <c r="J45" i="22"/>
  <c r="I45" i="22"/>
  <c r="H45" i="22"/>
  <c r="E80" i="23"/>
  <c r="A84" i="23"/>
  <c r="A138" i="22"/>
  <c r="G137" i="22"/>
  <c r="E137" i="22"/>
  <c r="C137" i="22"/>
  <c r="F137" i="22"/>
  <c r="D137" i="22"/>
  <c r="B137" i="22"/>
  <c r="A46" i="22"/>
  <c r="B132" i="17"/>
  <c r="D132" i="17"/>
  <c r="F132" i="17"/>
  <c r="E132" i="17"/>
  <c r="C132" i="17"/>
  <c r="G132" i="17"/>
  <c r="A133" i="17"/>
  <c r="D674" i="10" l="1"/>
  <c r="G662" i="10"/>
  <c r="D767" i="10"/>
  <c r="G755" i="10"/>
  <c r="D783" i="10"/>
  <c r="G771" i="10"/>
  <c r="D788" i="10"/>
  <c r="G776" i="10"/>
  <c r="D768" i="10"/>
  <c r="G756" i="10"/>
  <c r="D546" i="10"/>
  <c r="G534" i="10"/>
  <c r="D670" i="10"/>
  <c r="G658" i="10"/>
  <c r="D777" i="10"/>
  <c r="G765" i="10"/>
  <c r="D761" i="10"/>
  <c r="G749" i="10"/>
  <c r="D772" i="10"/>
  <c r="G760" i="10"/>
  <c r="D763" i="10"/>
  <c r="G751" i="10"/>
  <c r="D757" i="10"/>
  <c r="G745" i="10"/>
  <c r="A56" i="27"/>
  <c r="J55" i="27"/>
  <c r="I55" i="27"/>
  <c r="H55" i="27"/>
  <c r="A148" i="27"/>
  <c r="J147" i="27"/>
  <c r="I147" i="27"/>
  <c r="H147" i="27"/>
  <c r="G147" i="27"/>
  <c r="F147" i="27"/>
  <c r="E147" i="27"/>
  <c r="D147" i="27"/>
  <c r="C147" i="27"/>
  <c r="B147" i="27"/>
  <c r="J46" i="22"/>
  <c r="I46" i="22"/>
  <c r="H46" i="22"/>
  <c r="J138" i="22"/>
  <c r="I138" i="22"/>
  <c r="H138" i="22"/>
  <c r="E84" i="23"/>
  <c r="A88" i="23"/>
  <c r="A47" i="22"/>
  <c r="A139" i="22"/>
  <c r="G138" i="22"/>
  <c r="E138" i="22"/>
  <c r="C138" i="22"/>
  <c r="F138" i="22"/>
  <c r="D138" i="22"/>
  <c r="B138" i="22"/>
  <c r="B133" i="17"/>
  <c r="D133" i="17"/>
  <c r="F133" i="17"/>
  <c r="C133" i="17"/>
  <c r="G133" i="17"/>
  <c r="A134" i="17"/>
  <c r="E133" i="17"/>
  <c r="D775" i="10" l="1"/>
  <c r="G763" i="10"/>
  <c r="D773" i="10"/>
  <c r="G761" i="10"/>
  <c r="D682" i="10"/>
  <c r="G670" i="10"/>
  <c r="D558" i="10"/>
  <c r="G546" i="10"/>
  <c r="D800" i="10"/>
  <c r="G788" i="10"/>
  <c r="D686" i="10"/>
  <c r="G674" i="10"/>
  <c r="D795" i="10"/>
  <c r="G783" i="10"/>
  <c r="D769" i="10"/>
  <c r="G757" i="10"/>
  <c r="D784" i="10"/>
  <c r="G772" i="10"/>
  <c r="D789" i="10"/>
  <c r="G777" i="10"/>
  <c r="D780" i="10"/>
  <c r="G768" i="10"/>
  <c r="D779" i="10"/>
  <c r="G767" i="10"/>
  <c r="A149" i="27"/>
  <c r="J148" i="27"/>
  <c r="I148" i="27"/>
  <c r="H148" i="27"/>
  <c r="G148" i="27"/>
  <c r="F148" i="27"/>
  <c r="E148" i="27"/>
  <c r="D148" i="27"/>
  <c r="C148" i="27"/>
  <c r="B148" i="27"/>
  <c r="A57" i="27"/>
  <c r="J56" i="27"/>
  <c r="I56" i="27"/>
  <c r="H56" i="27"/>
  <c r="J139" i="22"/>
  <c r="I139" i="22"/>
  <c r="H139" i="22"/>
  <c r="J47" i="22"/>
  <c r="I47" i="22"/>
  <c r="H47" i="22"/>
  <c r="E88" i="23"/>
  <c r="A92" i="23"/>
  <c r="A140" i="22"/>
  <c r="G139" i="22"/>
  <c r="E139" i="22"/>
  <c r="C139" i="22"/>
  <c r="F139" i="22"/>
  <c r="D139" i="22"/>
  <c r="B139" i="22"/>
  <c r="A48" i="22"/>
  <c r="B134" i="17"/>
  <c r="D134" i="17"/>
  <c r="F134" i="17"/>
  <c r="E134" i="17"/>
  <c r="C134" i="17"/>
  <c r="G134" i="17"/>
  <c r="A135" i="17"/>
  <c r="D807" i="10" l="1"/>
  <c r="G795" i="10"/>
  <c r="D698" i="10"/>
  <c r="G686" i="10"/>
  <c r="D570" i="10"/>
  <c r="G558" i="10"/>
  <c r="D785" i="10"/>
  <c r="G773" i="10"/>
  <c r="D792" i="10"/>
  <c r="G780" i="10"/>
  <c r="D791" i="10"/>
  <c r="G779" i="10"/>
  <c r="D801" i="10"/>
  <c r="G789" i="10"/>
  <c r="D781" i="10"/>
  <c r="G769" i="10"/>
  <c r="D796" i="10"/>
  <c r="G784" i="10"/>
  <c r="D812" i="10"/>
  <c r="G800" i="10"/>
  <c r="D694" i="10"/>
  <c r="G682" i="10"/>
  <c r="D787" i="10"/>
  <c r="G775" i="10"/>
  <c r="A58" i="27"/>
  <c r="J57" i="27"/>
  <c r="I57" i="27"/>
  <c r="H57" i="27"/>
  <c r="A150" i="27"/>
  <c r="J149" i="27"/>
  <c r="I149" i="27"/>
  <c r="H149" i="27"/>
  <c r="G149" i="27"/>
  <c r="F149" i="27"/>
  <c r="E149" i="27"/>
  <c r="D149" i="27"/>
  <c r="C149" i="27"/>
  <c r="B149" i="27"/>
  <c r="J48" i="22"/>
  <c r="I48" i="22"/>
  <c r="H48" i="22"/>
  <c r="J140" i="22"/>
  <c r="I140" i="22"/>
  <c r="H140" i="22"/>
  <c r="E92" i="23"/>
  <c r="A96" i="23"/>
  <c r="A49" i="22"/>
  <c r="A141" i="22"/>
  <c r="G140" i="22"/>
  <c r="E140" i="22"/>
  <c r="C140" i="22"/>
  <c r="F140" i="22"/>
  <c r="D140" i="22"/>
  <c r="B140" i="22"/>
  <c r="B135" i="17"/>
  <c r="D135" i="17"/>
  <c r="F135" i="17"/>
  <c r="C135" i="17"/>
  <c r="G135" i="17"/>
  <c r="A136" i="17"/>
  <c r="E135" i="17"/>
  <c r="D808" i="10" l="1"/>
  <c r="G796" i="10"/>
  <c r="D793" i="10"/>
  <c r="G781" i="10"/>
  <c r="D803" i="10"/>
  <c r="G791" i="10"/>
  <c r="D804" i="10"/>
  <c r="G792" i="10"/>
  <c r="D710" i="10"/>
  <c r="G698" i="10"/>
  <c r="D799" i="10"/>
  <c r="G787" i="10"/>
  <c r="D824" i="10"/>
  <c r="G812" i="10"/>
  <c r="D582" i="10"/>
  <c r="G570" i="10"/>
  <c r="D819" i="10"/>
  <c r="G807" i="10"/>
  <c r="D706" i="10"/>
  <c r="G694" i="10"/>
  <c r="D797" i="10"/>
  <c r="G785" i="10"/>
  <c r="D813" i="10"/>
  <c r="G801" i="10"/>
  <c r="A151" i="27"/>
  <c r="J150" i="27"/>
  <c r="I150" i="27"/>
  <c r="H150" i="27"/>
  <c r="G150" i="27"/>
  <c r="F150" i="27"/>
  <c r="E150" i="27"/>
  <c r="D150" i="27"/>
  <c r="C150" i="27"/>
  <c r="B150" i="27"/>
  <c r="A59" i="27"/>
  <c r="J58" i="27"/>
  <c r="I58" i="27"/>
  <c r="H58" i="27"/>
  <c r="J141" i="22"/>
  <c r="I141" i="22"/>
  <c r="H141" i="22"/>
  <c r="J49" i="22"/>
  <c r="I49" i="22"/>
  <c r="H49" i="22"/>
  <c r="E96" i="23"/>
  <c r="A100" i="23"/>
  <c r="A142" i="22"/>
  <c r="G141" i="22"/>
  <c r="E141" i="22"/>
  <c r="C141" i="22"/>
  <c r="F141" i="22"/>
  <c r="D141" i="22"/>
  <c r="B141" i="22"/>
  <c r="A50" i="22"/>
  <c r="B136" i="17"/>
  <c r="D136" i="17"/>
  <c r="F136" i="17"/>
  <c r="E136" i="17"/>
  <c r="C136" i="17"/>
  <c r="G136" i="17"/>
  <c r="A137" i="17"/>
  <c r="D831" i="10" l="1"/>
  <c r="G819" i="10"/>
  <c r="D836" i="10"/>
  <c r="G824" i="10"/>
  <c r="D722" i="10"/>
  <c r="G710" i="10"/>
  <c r="D815" i="10"/>
  <c r="G803" i="10"/>
  <c r="D820" i="10"/>
  <c r="G808" i="10"/>
  <c r="D718" i="10"/>
  <c r="G706" i="10"/>
  <c r="D825" i="10"/>
  <c r="G813" i="10"/>
  <c r="D809" i="10"/>
  <c r="G797" i="10"/>
  <c r="D594" i="10"/>
  <c r="G582" i="10"/>
  <c r="D811" i="10"/>
  <c r="G799" i="10"/>
  <c r="D816" i="10"/>
  <c r="G804" i="10"/>
  <c r="D805" i="10"/>
  <c r="G793" i="10"/>
  <c r="A60" i="27"/>
  <c r="J59" i="27"/>
  <c r="I59" i="27"/>
  <c r="H59" i="27"/>
  <c r="A152" i="27"/>
  <c r="J151" i="27"/>
  <c r="I151" i="27"/>
  <c r="H151" i="27"/>
  <c r="G151" i="27"/>
  <c r="F151" i="27"/>
  <c r="E151" i="27"/>
  <c r="D151" i="27"/>
  <c r="C151" i="27"/>
  <c r="B151" i="27"/>
  <c r="J50" i="22"/>
  <c r="I50" i="22"/>
  <c r="H50" i="22"/>
  <c r="J142" i="22"/>
  <c r="I142" i="22"/>
  <c r="H142" i="22"/>
  <c r="E100" i="23"/>
  <c r="A104" i="23"/>
  <c r="A51" i="22"/>
  <c r="A143" i="22"/>
  <c r="G142" i="22"/>
  <c r="E142" i="22"/>
  <c r="C142" i="22"/>
  <c r="F142" i="22"/>
  <c r="D142" i="22"/>
  <c r="B142" i="22"/>
  <c r="B137" i="17"/>
  <c r="D137" i="17"/>
  <c r="F137" i="17"/>
  <c r="C137" i="17"/>
  <c r="G137" i="17"/>
  <c r="A138" i="17"/>
  <c r="E137" i="17"/>
  <c r="D734" i="10" l="1"/>
  <c r="G722" i="10"/>
  <c r="D843" i="10"/>
  <c r="G831" i="10"/>
  <c r="D823" i="10"/>
  <c r="G811" i="10"/>
  <c r="D821" i="10"/>
  <c r="G809" i="10"/>
  <c r="D832" i="10"/>
  <c r="G820" i="10"/>
  <c r="D817" i="10"/>
  <c r="G805" i="10"/>
  <c r="D848" i="10"/>
  <c r="G836" i="10"/>
  <c r="D828" i="10"/>
  <c r="G816" i="10"/>
  <c r="D606" i="10"/>
  <c r="G594" i="10"/>
  <c r="D837" i="10"/>
  <c r="G825" i="10"/>
  <c r="D730" i="10"/>
  <c r="G718" i="10"/>
  <c r="D827" i="10"/>
  <c r="G815" i="10"/>
  <c r="J152" i="27"/>
  <c r="I152" i="27"/>
  <c r="H152" i="27"/>
  <c r="G152" i="27"/>
  <c r="F152" i="27"/>
  <c r="E152" i="27"/>
  <c r="D152" i="27"/>
  <c r="C152" i="27"/>
  <c r="B152" i="27"/>
  <c r="A61" i="27"/>
  <c r="J60" i="27"/>
  <c r="I60" i="27"/>
  <c r="H60" i="27"/>
  <c r="J143" i="22"/>
  <c r="I143" i="22"/>
  <c r="H143" i="22"/>
  <c r="J51" i="22"/>
  <c r="I51" i="22"/>
  <c r="H51" i="22"/>
  <c r="E104" i="23"/>
  <c r="A108" i="23"/>
  <c r="A144" i="22"/>
  <c r="G143" i="22"/>
  <c r="E143" i="22"/>
  <c r="C143" i="22"/>
  <c r="F143" i="22"/>
  <c r="D143" i="22"/>
  <c r="B143" i="22"/>
  <c r="A52" i="22"/>
  <c r="B138" i="17"/>
  <c r="D138" i="17"/>
  <c r="F138" i="17"/>
  <c r="E138" i="17"/>
  <c r="C138" i="17"/>
  <c r="G138" i="17"/>
  <c r="A139" i="17"/>
  <c r="D618" i="10" l="1"/>
  <c r="G606" i="10"/>
  <c r="D860" i="10"/>
  <c r="G848" i="10"/>
  <c r="D833" i="10"/>
  <c r="G821" i="10"/>
  <c r="D746" i="10"/>
  <c r="G734" i="10"/>
  <c r="D742" i="10"/>
  <c r="G730" i="10"/>
  <c r="D839" i="10"/>
  <c r="G827" i="10"/>
  <c r="D849" i="10"/>
  <c r="G837" i="10"/>
  <c r="D840" i="10"/>
  <c r="G828" i="10"/>
  <c r="D829" i="10"/>
  <c r="G817" i="10"/>
  <c r="D844" i="10"/>
  <c r="G832" i="10"/>
  <c r="D835" i="10"/>
  <c r="G823" i="10"/>
  <c r="D855" i="10"/>
  <c r="G843" i="10"/>
  <c r="A62" i="27"/>
  <c r="J61" i="27"/>
  <c r="I61" i="27"/>
  <c r="H61" i="27"/>
  <c r="J52" i="22"/>
  <c r="I52" i="22"/>
  <c r="H52" i="22"/>
  <c r="J144" i="22"/>
  <c r="I144" i="22"/>
  <c r="H144" i="22"/>
  <c r="E108" i="23"/>
  <c r="A112" i="23"/>
  <c r="A53" i="22"/>
  <c r="A145" i="22"/>
  <c r="G144" i="22"/>
  <c r="E144" i="22"/>
  <c r="C144" i="22"/>
  <c r="F144" i="22"/>
  <c r="D144" i="22"/>
  <c r="B144" i="22"/>
  <c r="B139" i="17"/>
  <c r="D139" i="17"/>
  <c r="F139" i="17"/>
  <c r="C139" i="17"/>
  <c r="G139" i="17"/>
  <c r="A140" i="17"/>
  <c r="E139" i="17"/>
  <c r="D847" i="10" l="1"/>
  <c r="G835" i="10"/>
  <c r="D851" i="10"/>
  <c r="G839" i="10"/>
  <c r="D630" i="10"/>
  <c r="G618" i="10"/>
  <c r="D841" i="10"/>
  <c r="G829" i="10"/>
  <c r="D867" i="10"/>
  <c r="G855" i="10"/>
  <c r="D856" i="10"/>
  <c r="G844" i="10"/>
  <c r="D852" i="10"/>
  <c r="G840" i="10"/>
  <c r="D754" i="10"/>
  <c r="G742" i="10"/>
  <c r="D758" i="10"/>
  <c r="G746" i="10"/>
  <c r="D872" i="10"/>
  <c r="D884" i="10" s="1"/>
  <c r="D896" i="10" s="1"/>
  <c r="D908" i="10" s="1"/>
  <c r="D920" i="10" s="1"/>
  <c r="D932" i="10" s="1"/>
  <c r="D944" i="10" s="1"/>
  <c r="D956" i="10" s="1"/>
  <c r="D968" i="10" s="1"/>
  <c r="G860" i="10"/>
  <c r="D845" i="10"/>
  <c r="G833" i="10"/>
  <c r="D861" i="10"/>
  <c r="G849" i="10"/>
  <c r="A63" i="27"/>
  <c r="J62" i="27"/>
  <c r="I62" i="27"/>
  <c r="H62" i="27"/>
  <c r="J145" i="22"/>
  <c r="I145" i="22"/>
  <c r="H145" i="22"/>
  <c r="J53" i="22"/>
  <c r="I53" i="22"/>
  <c r="H53" i="22"/>
  <c r="E112" i="23"/>
  <c r="A116" i="23"/>
  <c r="A146" i="22"/>
  <c r="G145" i="22"/>
  <c r="E145" i="22"/>
  <c r="C145" i="22"/>
  <c r="F145" i="22"/>
  <c r="D145" i="22"/>
  <c r="B145" i="22"/>
  <c r="A54" i="22"/>
  <c r="B140" i="17"/>
  <c r="D140" i="17"/>
  <c r="F140" i="17"/>
  <c r="E140" i="17"/>
  <c r="C140" i="17"/>
  <c r="G140" i="17"/>
  <c r="A141" i="17"/>
  <c r="D770" i="10" l="1"/>
  <c r="G758" i="10"/>
  <c r="D864" i="10"/>
  <c r="G852" i="10"/>
  <c r="D879" i="10"/>
  <c r="D891" i="10" s="1"/>
  <c r="D903" i="10" s="1"/>
  <c r="D915" i="10" s="1"/>
  <c r="D927" i="10" s="1"/>
  <c r="D939" i="10" s="1"/>
  <c r="D951" i="10" s="1"/>
  <c r="D963" i="10" s="1"/>
  <c r="G867" i="10"/>
  <c r="D642" i="10"/>
  <c r="G630" i="10"/>
  <c r="D853" i="10"/>
  <c r="G841" i="10"/>
  <c r="D859" i="10"/>
  <c r="G847" i="10"/>
  <c r="D857" i="10"/>
  <c r="G845" i="10"/>
  <c r="D873" i="10"/>
  <c r="D885" i="10" s="1"/>
  <c r="D897" i="10" s="1"/>
  <c r="D909" i="10" s="1"/>
  <c r="D921" i="10" s="1"/>
  <c r="D933" i="10" s="1"/>
  <c r="D945" i="10" s="1"/>
  <c r="D957" i="10" s="1"/>
  <c r="D969" i="10" s="1"/>
  <c r="G861" i="10"/>
  <c r="D766" i="10"/>
  <c r="G754" i="10"/>
  <c r="D868" i="10"/>
  <c r="G856" i="10"/>
  <c r="D863" i="10"/>
  <c r="G851" i="10"/>
  <c r="A64" i="27"/>
  <c r="J63" i="27"/>
  <c r="I63" i="27"/>
  <c r="H63" i="27"/>
  <c r="J54" i="22"/>
  <c r="I54" i="22"/>
  <c r="H54" i="22"/>
  <c r="J146" i="22"/>
  <c r="I146" i="22"/>
  <c r="H146" i="22"/>
  <c r="A120" i="23"/>
  <c r="E116" i="23"/>
  <c r="A55" i="22"/>
  <c r="A147" i="22"/>
  <c r="G146" i="22"/>
  <c r="E146" i="22"/>
  <c r="C146" i="22"/>
  <c r="F146" i="22"/>
  <c r="D146" i="22"/>
  <c r="B146" i="22"/>
  <c r="B141" i="17"/>
  <c r="D141" i="17"/>
  <c r="F141" i="17"/>
  <c r="C141" i="17"/>
  <c r="G141" i="17"/>
  <c r="E141" i="17"/>
  <c r="A142" i="17"/>
  <c r="D869" i="10" l="1"/>
  <c r="G857" i="10"/>
  <c r="D654" i="10"/>
  <c r="G642" i="10"/>
  <c r="D876" i="10"/>
  <c r="D888" i="10" s="1"/>
  <c r="D900" i="10" s="1"/>
  <c r="D912" i="10" s="1"/>
  <c r="D924" i="10" s="1"/>
  <c r="D936" i="10" s="1"/>
  <c r="D948" i="10" s="1"/>
  <c r="D960" i="10" s="1"/>
  <c r="G864" i="10"/>
  <c r="D875" i="10"/>
  <c r="D887" i="10" s="1"/>
  <c r="D899" i="10" s="1"/>
  <c r="D911" i="10" s="1"/>
  <c r="D923" i="10" s="1"/>
  <c r="D935" i="10" s="1"/>
  <c r="D947" i="10" s="1"/>
  <c r="D959" i="10" s="1"/>
  <c r="G863" i="10"/>
  <c r="D778" i="10"/>
  <c r="G766" i="10"/>
  <c r="D865" i="10"/>
  <c r="G853" i="10"/>
  <c r="D782" i="10"/>
  <c r="G770" i="10"/>
  <c r="D880" i="10"/>
  <c r="D892" i="10" s="1"/>
  <c r="D904" i="10" s="1"/>
  <c r="D916" i="10" s="1"/>
  <c r="D928" i="10" s="1"/>
  <c r="D940" i="10" s="1"/>
  <c r="D952" i="10" s="1"/>
  <c r="D964" i="10" s="1"/>
  <c r="G868" i="10"/>
  <c r="D871" i="10"/>
  <c r="D883" i="10" s="1"/>
  <c r="D895" i="10" s="1"/>
  <c r="D907" i="10" s="1"/>
  <c r="D919" i="10" s="1"/>
  <c r="D931" i="10" s="1"/>
  <c r="D943" i="10" s="1"/>
  <c r="D955" i="10" s="1"/>
  <c r="D967" i="10" s="1"/>
  <c r="G859" i="10"/>
  <c r="A65" i="27"/>
  <c r="J64" i="27"/>
  <c r="I64" i="27"/>
  <c r="H64" i="27"/>
  <c r="J147" i="22"/>
  <c r="I147" i="22"/>
  <c r="H147" i="22"/>
  <c r="J55" i="22"/>
  <c r="I55" i="22"/>
  <c r="H55" i="22"/>
  <c r="A124" i="23"/>
  <c r="E120" i="23"/>
  <c r="A148" i="22"/>
  <c r="G147" i="22"/>
  <c r="E147" i="22"/>
  <c r="C147" i="22"/>
  <c r="F147" i="22"/>
  <c r="D147" i="22"/>
  <c r="B147" i="22"/>
  <c r="A56" i="22"/>
  <c r="B142" i="17"/>
  <c r="D142" i="17"/>
  <c r="F142" i="17"/>
  <c r="C142" i="17"/>
  <c r="E142" i="17"/>
  <c r="G142" i="17"/>
  <c r="A143" i="17"/>
  <c r="D794" i="10" l="1"/>
  <c r="G782" i="10"/>
  <c r="D666" i="10"/>
  <c r="G654" i="10"/>
  <c r="D877" i="10"/>
  <c r="D889" i="10" s="1"/>
  <c r="D901" i="10" s="1"/>
  <c r="D913" i="10" s="1"/>
  <c r="D925" i="10" s="1"/>
  <c r="D937" i="10" s="1"/>
  <c r="D949" i="10" s="1"/>
  <c r="D961" i="10" s="1"/>
  <c r="G865" i="10"/>
  <c r="D881" i="10"/>
  <c r="D893" i="10" s="1"/>
  <c r="D905" i="10" s="1"/>
  <c r="D917" i="10" s="1"/>
  <c r="D929" i="10" s="1"/>
  <c r="D941" i="10" s="1"/>
  <c r="D953" i="10" s="1"/>
  <c r="D965" i="10" s="1"/>
  <c r="G869" i="10"/>
  <c r="D790" i="10"/>
  <c r="G778" i="10"/>
  <c r="A66" i="27"/>
  <c r="J65" i="27"/>
  <c r="I65" i="27"/>
  <c r="H65" i="27"/>
  <c r="J56" i="22"/>
  <c r="I56" i="22"/>
  <c r="H56" i="22"/>
  <c r="J148" i="22"/>
  <c r="I148" i="22"/>
  <c r="H148" i="22"/>
  <c r="A128" i="23"/>
  <c r="E124" i="23"/>
  <c r="A57" i="22"/>
  <c r="A149" i="22"/>
  <c r="G148" i="22"/>
  <c r="E148" i="22"/>
  <c r="C148" i="22"/>
  <c r="F148" i="22"/>
  <c r="D148" i="22"/>
  <c r="B148" i="22"/>
  <c r="B143" i="17"/>
  <c r="D143" i="17"/>
  <c r="F143" i="17"/>
  <c r="C143" i="17"/>
  <c r="E143" i="17"/>
  <c r="G143" i="17"/>
  <c r="A144" i="17"/>
  <c r="D802" i="10" l="1"/>
  <c r="G790" i="10"/>
  <c r="D806" i="10"/>
  <c r="G794" i="10"/>
  <c r="D678" i="10"/>
  <c r="G666" i="10"/>
  <c r="A67" i="27"/>
  <c r="J66" i="27"/>
  <c r="I66" i="27"/>
  <c r="H66" i="27"/>
  <c r="A150" i="22"/>
  <c r="G150" i="22" s="1"/>
  <c r="J149" i="22"/>
  <c r="I149" i="22"/>
  <c r="H149" i="22"/>
  <c r="J57" i="22"/>
  <c r="I57" i="22"/>
  <c r="H57" i="22"/>
  <c r="E150" i="22"/>
  <c r="A151" i="22"/>
  <c r="B150" i="22"/>
  <c r="D150" i="22"/>
  <c r="F150" i="22"/>
  <c r="E128" i="23"/>
  <c r="A132" i="23"/>
  <c r="G149" i="22"/>
  <c r="E149" i="22"/>
  <c r="C149" i="22"/>
  <c r="F149" i="22"/>
  <c r="D149" i="22"/>
  <c r="B149" i="22"/>
  <c r="A58" i="22"/>
  <c r="B144" i="17"/>
  <c r="D144" i="17"/>
  <c r="F144" i="17"/>
  <c r="C144" i="17"/>
  <c r="E144" i="17"/>
  <c r="G144" i="17"/>
  <c r="A145" i="17"/>
  <c r="A146" i="17" s="1"/>
  <c r="C150" i="22" l="1"/>
  <c r="D690" i="10"/>
  <c r="G678" i="10"/>
  <c r="D814" i="10"/>
  <c r="G802" i="10"/>
  <c r="D818" i="10"/>
  <c r="G806" i="10"/>
  <c r="A68" i="27"/>
  <c r="J67" i="27"/>
  <c r="I67" i="27"/>
  <c r="H67" i="27"/>
  <c r="J58" i="22"/>
  <c r="I58" i="22"/>
  <c r="H58" i="22"/>
  <c r="A152" i="22"/>
  <c r="J151" i="22"/>
  <c r="I151" i="22"/>
  <c r="H151" i="22"/>
  <c r="J150" i="22"/>
  <c r="I150" i="22"/>
  <c r="H150" i="22"/>
  <c r="G151" i="22"/>
  <c r="C151" i="22"/>
  <c r="B151" i="22"/>
  <c r="D151" i="22"/>
  <c r="E151" i="22"/>
  <c r="F151" i="22"/>
  <c r="E132" i="23"/>
  <c r="A136" i="23"/>
  <c r="E136" i="23" s="1"/>
  <c r="A59" i="22"/>
  <c r="G146" i="17"/>
  <c r="A147" i="17"/>
  <c r="A148" i="17" s="1"/>
  <c r="A149" i="17" s="1"/>
  <c r="A150" i="17" s="1"/>
  <c r="D146" i="17"/>
  <c r="C146" i="17"/>
  <c r="B146" i="17"/>
  <c r="F146" i="17"/>
  <c r="E146" i="17"/>
  <c r="B145" i="17"/>
  <c r="D145" i="17"/>
  <c r="F145" i="17"/>
  <c r="C145" i="17"/>
  <c r="E145" i="17"/>
  <c r="G145" i="17"/>
  <c r="D702" i="10" l="1"/>
  <c r="G690" i="10"/>
  <c r="D830" i="10"/>
  <c r="G818" i="10"/>
  <c r="D826" i="10"/>
  <c r="G814" i="10"/>
  <c r="A69" i="27"/>
  <c r="J68" i="27"/>
  <c r="I68" i="27"/>
  <c r="H68" i="27"/>
  <c r="J59" i="22"/>
  <c r="I59" i="22"/>
  <c r="H59" i="22"/>
  <c r="J152" i="22"/>
  <c r="I152" i="22"/>
  <c r="H152" i="22"/>
  <c r="G152" i="22"/>
  <c r="F152" i="22"/>
  <c r="E152" i="22"/>
  <c r="D152" i="22"/>
  <c r="C152" i="22"/>
  <c r="B152" i="22"/>
  <c r="A151" i="17"/>
  <c r="C150" i="17"/>
  <c r="E150" i="17"/>
  <c r="F150" i="17"/>
  <c r="G150" i="17"/>
  <c r="B150" i="17"/>
  <c r="D150" i="17"/>
  <c r="G149" i="17"/>
  <c r="D149" i="17"/>
  <c r="F149" i="17"/>
  <c r="B149" i="17"/>
  <c r="E149" i="17"/>
  <c r="C149" i="17"/>
  <c r="A60" i="22"/>
  <c r="G148" i="17"/>
  <c r="B148" i="17"/>
  <c r="F148" i="17"/>
  <c r="E148" i="17"/>
  <c r="D148" i="17"/>
  <c r="C148" i="17"/>
  <c r="G147" i="17"/>
  <c r="B147" i="17"/>
  <c r="F147" i="17"/>
  <c r="E147" i="17"/>
  <c r="D147" i="17"/>
  <c r="C147" i="17"/>
  <c r="K136" i="1"/>
  <c r="G111" i="9"/>
  <c r="F111" i="9"/>
  <c r="G110" i="9"/>
  <c r="F110" i="9"/>
  <c r="G109" i="9"/>
  <c r="F109" i="9"/>
  <c r="G108" i="9"/>
  <c r="F108" i="9"/>
  <c r="G107" i="9"/>
  <c r="F107" i="9"/>
  <c r="G106" i="9"/>
  <c r="F106" i="9"/>
  <c r="E869" i="10"/>
  <c r="E868" i="10"/>
  <c r="E867" i="10"/>
  <c r="E866" i="10"/>
  <c r="E865" i="10"/>
  <c r="E864" i="10"/>
  <c r="E863" i="10"/>
  <c r="E862" i="10"/>
  <c r="E861" i="10"/>
  <c r="E860" i="10"/>
  <c r="E859" i="10"/>
  <c r="E858" i="10"/>
  <c r="E857" i="10"/>
  <c r="E856" i="10"/>
  <c r="E855" i="10"/>
  <c r="E854" i="10"/>
  <c r="E853" i="10"/>
  <c r="E852" i="10"/>
  <c r="E851" i="10"/>
  <c r="E850" i="10"/>
  <c r="E849" i="10"/>
  <c r="E848" i="10"/>
  <c r="E847" i="10"/>
  <c r="E846" i="10"/>
  <c r="E845" i="10"/>
  <c r="E844" i="10"/>
  <c r="E843" i="10"/>
  <c r="E842" i="10"/>
  <c r="E841" i="10"/>
  <c r="E840" i="10"/>
  <c r="E839" i="10"/>
  <c r="E838" i="10"/>
  <c r="E837" i="10"/>
  <c r="E836" i="10"/>
  <c r="E835" i="10"/>
  <c r="E834" i="10"/>
  <c r="E833" i="10"/>
  <c r="E832" i="10"/>
  <c r="E831" i="10"/>
  <c r="E830" i="10"/>
  <c r="E829" i="10"/>
  <c r="E828" i="10"/>
  <c r="E827" i="10"/>
  <c r="E826" i="10"/>
  <c r="E825" i="10"/>
  <c r="E824" i="10"/>
  <c r="E823" i="10"/>
  <c r="E822" i="10"/>
  <c r="E821" i="10"/>
  <c r="E820" i="10"/>
  <c r="E819" i="10"/>
  <c r="E818" i="10"/>
  <c r="E817" i="10"/>
  <c r="E816" i="10"/>
  <c r="E815" i="10"/>
  <c r="E814" i="10"/>
  <c r="E813" i="10"/>
  <c r="E812" i="10"/>
  <c r="E811" i="10"/>
  <c r="E810" i="10"/>
  <c r="E809" i="10"/>
  <c r="E808" i="10"/>
  <c r="E807" i="10"/>
  <c r="E806" i="10"/>
  <c r="E805" i="10"/>
  <c r="E804" i="10"/>
  <c r="E803" i="10"/>
  <c r="E802" i="10"/>
  <c r="E801" i="10"/>
  <c r="E800" i="10"/>
  <c r="E799" i="10"/>
  <c r="E798" i="10"/>
  <c r="E797" i="10"/>
  <c r="E796" i="10"/>
  <c r="E795" i="10"/>
  <c r="E794" i="10"/>
  <c r="E793" i="10"/>
  <c r="E792" i="10"/>
  <c r="E791" i="10"/>
  <c r="E790" i="10"/>
  <c r="E789" i="10"/>
  <c r="E788" i="10"/>
  <c r="E787" i="10"/>
  <c r="E786" i="10"/>
  <c r="E785" i="10"/>
  <c r="E784" i="10"/>
  <c r="E783" i="10"/>
  <c r="E782" i="10"/>
  <c r="E781" i="10"/>
  <c r="E780" i="10"/>
  <c r="E779" i="10"/>
  <c r="E778" i="10"/>
  <c r="E777" i="10"/>
  <c r="E776" i="10"/>
  <c r="E775" i="10"/>
  <c r="E774" i="10"/>
  <c r="E773" i="10"/>
  <c r="E772" i="10"/>
  <c r="E771" i="10"/>
  <c r="E770" i="10"/>
  <c r="E769" i="10"/>
  <c r="E768" i="10"/>
  <c r="E767" i="10"/>
  <c r="E766" i="10"/>
  <c r="E765" i="10"/>
  <c r="E764" i="10"/>
  <c r="E763" i="10"/>
  <c r="E762" i="10"/>
  <c r="E761" i="10"/>
  <c r="E760" i="10"/>
  <c r="E759" i="10"/>
  <c r="E758" i="10"/>
  <c r="E757" i="10"/>
  <c r="E756" i="10"/>
  <c r="E755" i="10"/>
  <c r="E754" i="10"/>
  <c r="E753" i="10"/>
  <c r="E752" i="10"/>
  <c r="E751" i="10"/>
  <c r="E750" i="10"/>
  <c r="E749" i="10"/>
  <c r="E748" i="10"/>
  <c r="E747" i="10"/>
  <c r="E746" i="10"/>
  <c r="E745" i="10"/>
  <c r="E744" i="10"/>
  <c r="E743" i="10"/>
  <c r="E742" i="10"/>
  <c r="E741" i="10"/>
  <c r="E740" i="10"/>
  <c r="E739" i="10"/>
  <c r="E738" i="10"/>
  <c r="E737" i="10"/>
  <c r="E736" i="10"/>
  <c r="E735" i="10"/>
  <c r="E734" i="10"/>
  <c r="E733" i="10"/>
  <c r="E732" i="10"/>
  <c r="E731" i="10"/>
  <c r="E730" i="10"/>
  <c r="E729" i="10"/>
  <c r="E728" i="10"/>
  <c r="E727" i="10"/>
  <c r="E726" i="10"/>
  <c r="E725" i="10"/>
  <c r="E724" i="10"/>
  <c r="E723" i="10"/>
  <c r="E722" i="10"/>
  <c r="E721" i="10"/>
  <c r="E720" i="10"/>
  <c r="E719" i="10"/>
  <c r="E718" i="10"/>
  <c r="E717" i="10"/>
  <c r="E716" i="10"/>
  <c r="E715" i="10"/>
  <c r="E714" i="10"/>
  <c r="E713" i="10"/>
  <c r="E712" i="10"/>
  <c r="E711" i="10"/>
  <c r="E710" i="10"/>
  <c r="E709" i="10"/>
  <c r="E708" i="10"/>
  <c r="E707" i="10"/>
  <c r="E706" i="10"/>
  <c r="E705" i="10"/>
  <c r="E704" i="10"/>
  <c r="E703" i="10"/>
  <c r="E702" i="10"/>
  <c r="E701" i="10"/>
  <c r="E700" i="10"/>
  <c r="E699" i="10"/>
  <c r="E698" i="10"/>
  <c r="E697" i="10"/>
  <c r="E696" i="10"/>
  <c r="E695" i="10"/>
  <c r="E694" i="10"/>
  <c r="E693" i="10"/>
  <c r="E692" i="10"/>
  <c r="E691" i="10"/>
  <c r="E690" i="10"/>
  <c r="E689" i="10"/>
  <c r="E688" i="10"/>
  <c r="E687" i="10"/>
  <c r="E686" i="10"/>
  <c r="E685" i="10"/>
  <c r="E684" i="10"/>
  <c r="E683" i="10"/>
  <c r="E682" i="10"/>
  <c r="E681" i="10"/>
  <c r="E680" i="10"/>
  <c r="E679" i="10"/>
  <c r="E678" i="10"/>
  <c r="E677" i="10"/>
  <c r="E676" i="10"/>
  <c r="E675" i="10"/>
  <c r="E674" i="10"/>
  <c r="E673" i="10"/>
  <c r="E672" i="10"/>
  <c r="E671" i="10"/>
  <c r="E670" i="10"/>
  <c r="E669" i="10"/>
  <c r="E668" i="10"/>
  <c r="E667" i="10"/>
  <c r="E666" i="10"/>
  <c r="E665" i="10"/>
  <c r="E664" i="10"/>
  <c r="E663" i="10"/>
  <c r="E662" i="10"/>
  <c r="E661" i="10"/>
  <c r="E660" i="10"/>
  <c r="E659" i="10"/>
  <c r="E658" i="10"/>
  <c r="E657" i="10"/>
  <c r="E656" i="10"/>
  <c r="E655" i="10"/>
  <c r="E654" i="10"/>
  <c r="E653" i="10"/>
  <c r="E652" i="10"/>
  <c r="E651" i="10"/>
  <c r="E650" i="10"/>
  <c r="E649" i="10"/>
  <c r="E648" i="10"/>
  <c r="E647" i="10"/>
  <c r="E646" i="10"/>
  <c r="E645" i="10"/>
  <c r="E644" i="10"/>
  <c r="E643" i="10"/>
  <c r="E642" i="10"/>
  <c r="E641" i="10"/>
  <c r="E640" i="10"/>
  <c r="E639" i="10"/>
  <c r="E638" i="10"/>
  <c r="E637" i="10"/>
  <c r="E636" i="10"/>
  <c r="E635" i="10"/>
  <c r="E634" i="10"/>
  <c r="E633" i="10"/>
  <c r="E632" i="10"/>
  <c r="E631" i="10"/>
  <c r="E630" i="10"/>
  <c r="E629" i="10"/>
  <c r="E628" i="10"/>
  <c r="E627" i="10"/>
  <c r="E626" i="10"/>
  <c r="E625" i="10"/>
  <c r="E624" i="10"/>
  <c r="E623" i="10"/>
  <c r="E622" i="10"/>
  <c r="E621" i="10"/>
  <c r="E620" i="10"/>
  <c r="E619" i="10"/>
  <c r="E618" i="10"/>
  <c r="E617" i="10"/>
  <c r="E616" i="10"/>
  <c r="E615" i="10"/>
  <c r="E614" i="10"/>
  <c r="E613" i="10"/>
  <c r="E612" i="10"/>
  <c r="E611" i="10"/>
  <c r="E610" i="10"/>
  <c r="E609" i="10"/>
  <c r="E608" i="10"/>
  <c r="E607" i="10"/>
  <c r="E606" i="10"/>
  <c r="E605" i="10"/>
  <c r="E604" i="10"/>
  <c r="E603" i="10"/>
  <c r="E602" i="10"/>
  <c r="E601" i="10"/>
  <c r="E600" i="10"/>
  <c r="E599" i="10"/>
  <c r="E598" i="10"/>
  <c r="E597" i="10"/>
  <c r="E596" i="10"/>
  <c r="E595" i="10"/>
  <c r="E594" i="10"/>
  <c r="E593" i="10"/>
  <c r="E592" i="10"/>
  <c r="E591" i="10"/>
  <c r="E590" i="10"/>
  <c r="E589" i="10"/>
  <c r="E588" i="10"/>
  <c r="E587" i="10"/>
  <c r="E586" i="10"/>
  <c r="E585" i="10"/>
  <c r="E584" i="10"/>
  <c r="E583" i="10"/>
  <c r="E582" i="10"/>
  <c r="E581" i="10"/>
  <c r="E580" i="10"/>
  <c r="E579" i="10"/>
  <c r="E578" i="10"/>
  <c r="E577" i="10"/>
  <c r="E576" i="10"/>
  <c r="E575" i="10"/>
  <c r="E574" i="10"/>
  <c r="E573" i="10"/>
  <c r="E572" i="10"/>
  <c r="E571" i="10"/>
  <c r="E570" i="10"/>
  <c r="E569" i="10"/>
  <c r="E568" i="10"/>
  <c r="E567" i="10"/>
  <c r="E566" i="10"/>
  <c r="E565" i="10"/>
  <c r="E564" i="10"/>
  <c r="E563" i="10"/>
  <c r="E562" i="10"/>
  <c r="E561" i="10"/>
  <c r="E560" i="10"/>
  <c r="E559" i="10"/>
  <c r="E558" i="10"/>
  <c r="E557" i="10"/>
  <c r="E556" i="10"/>
  <c r="E555" i="10"/>
  <c r="E554" i="10"/>
  <c r="E553" i="10"/>
  <c r="E552" i="10"/>
  <c r="E551" i="10"/>
  <c r="E550" i="10"/>
  <c r="E549" i="10"/>
  <c r="E548" i="10"/>
  <c r="E547" i="10"/>
  <c r="E546" i="10"/>
  <c r="E545" i="10"/>
  <c r="E544" i="10"/>
  <c r="E543" i="10"/>
  <c r="E542" i="10"/>
  <c r="E541" i="10"/>
  <c r="E540" i="10"/>
  <c r="E539" i="10"/>
  <c r="E538" i="10"/>
  <c r="E537" i="10"/>
  <c r="E536" i="10"/>
  <c r="E535" i="10"/>
  <c r="E534" i="10"/>
  <c r="E533" i="10"/>
  <c r="E532" i="10"/>
  <c r="E531" i="10"/>
  <c r="E530" i="10"/>
  <c r="E529" i="10"/>
  <c r="E528" i="10"/>
  <c r="E527" i="10"/>
  <c r="E526" i="10"/>
  <c r="E525" i="10"/>
  <c r="E524" i="10"/>
  <c r="E523" i="10"/>
  <c r="E522" i="10"/>
  <c r="E521" i="10"/>
  <c r="E520" i="10"/>
  <c r="E519" i="10"/>
  <c r="E518" i="10"/>
  <c r="E517" i="10"/>
  <c r="E516" i="10"/>
  <c r="E515" i="10"/>
  <c r="E514" i="10"/>
  <c r="E513" i="10"/>
  <c r="E512" i="10"/>
  <c r="E511" i="10"/>
  <c r="E510" i="10"/>
  <c r="E509" i="10"/>
  <c r="E508" i="10"/>
  <c r="E507" i="10"/>
  <c r="E506" i="10"/>
  <c r="E505" i="10"/>
  <c r="E504" i="10"/>
  <c r="E503" i="10"/>
  <c r="E502" i="10"/>
  <c r="E501" i="10"/>
  <c r="E500" i="10"/>
  <c r="E499" i="10"/>
  <c r="E498" i="10"/>
  <c r="E497" i="10"/>
  <c r="E496" i="10"/>
  <c r="E495" i="10"/>
  <c r="E494" i="10"/>
  <c r="E493" i="10"/>
  <c r="E492" i="10"/>
  <c r="E491" i="10"/>
  <c r="E490" i="10"/>
  <c r="E489" i="10"/>
  <c r="E488" i="10"/>
  <c r="E487" i="10"/>
  <c r="E486" i="10"/>
  <c r="E485" i="10"/>
  <c r="E484" i="10"/>
  <c r="E483" i="10"/>
  <c r="E482" i="10"/>
  <c r="E481" i="10"/>
  <c r="E480" i="10"/>
  <c r="E479" i="10"/>
  <c r="E478" i="10"/>
  <c r="E477" i="10"/>
  <c r="E476" i="10"/>
  <c r="E475" i="10"/>
  <c r="E474" i="10"/>
  <c r="E473" i="10"/>
  <c r="E472" i="10"/>
  <c r="E471" i="10"/>
  <c r="E470" i="10"/>
  <c r="E469" i="10"/>
  <c r="E468" i="10"/>
  <c r="E467" i="10"/>
  <c r="E466" i="10"/>
  <c r="E465" i="10"/>
  <c r="E464" i="10"/>
  <c r="E463" i="10"/>
  <c r="E462" i="10"/>
  <c r="E461" i="10"/>
  <c r="E460" i="10"/>
  <c r="E459" i="10"/>
  <c r="E458" i="10"/>
  <c r="E457" i="10"/>
  <c r="E456" i="10"/>
  <c r="E455" i="10"/>
  <c r="E454" i="10"/>
  <c r="E453" i="10"/>
  <c r="E452" i="10"/>
  <c r="E451" i="10"/>
  <c r="E450" i="10"/>
  <c r="E449" i="10"/>
  <c r="E448" i="10"/>
  <c r="E447" i="10"/>
  <c r="E446" i="10"/>
  <c r="E445" i="10"/>
  <c r="E444" i="10"/>
  <c r="E443" i="10"/>
  <c r="E442" i="10"/>
  <c r="E441" i="10"/>
  <c r="E440" i="10"/>
  <c r="E439" i="10"/>
  <c r="E438" i="10"/>
  <c r="E437" i="10"/>
  <c r="E436" i="10"/>
  <c r="E435" i="10"/>
  <c r="E434" i="10"/>
  <c r="E433" i="10"/>
  <c r="E432" i="10"/>
  <c r="E431" i="10"/>
  <c r="E430" i="10"/>
  <c r="E429" i="10"/>
  <c r="E428" i="10"/>
  <c r="E427" i="10"/>
  <c r="E426" i="10"/>
  <c r="E425" i="10"/>
  <c r="E424" i="10"/>
  <c r="E423" i="10"/>
  <c r="E422" i="10"/>
  <c r="E421" i="10"/>
  <c r="E420" i="10"/>
  <c r="E419" i="10"/>
  <c r="E418" i="10"/>
  <c r="E417" i="10"/>
  <c r="E416" i="10"/>
  <c r="E415" i="10"/>
  <c r="E414" i="10"/>
  <c r="E413" i="10"/>
  <c r="E412" i="10"/>
  <c r="E411" i="10"/>
  <c r="E410" i="10"/>
  <c r="E409" i="10"/>
  <c r="E408" i="10"/>
  <c r="E407" i="10"/>
  <c r="E406" i="10"/>
  <c r="E405" i="10"/>
  <c r="E404" i="10"/>
  <c r="E403" i="10"/>
  <c r="E402" i="10"/>
  <c r="E401" i="10"/>
  <c r="E400" i="10"/>
  <c r="E399" i="10"/>
  <c r="E398" i="10"/>
  <c r="E397" i="10"/>
  <c r="E396" i="10"/>
  <c r="E395" i="10"/>
  <c r="E394" i="10"/>
  <c r="E393" i="10"/>
  <c r="E392" i="10"/>
  <c r="E391" i="10"/>
  <c r="E390" i="10"/>
  <c r="E389" i="10"/>
  <c r="E388" i="10"/>
  <c r="E387" i="10"/>
  <c r="E386" i="10"/>
  <c r="E385" i="10"/>
  <c r="E384" i="10"/>
  <c r="E383" i="10"/>
  <c r="E382" i="10"/>
  <c r="E381" i="10"/>
  <c r="E380" i="10"/>
  <c r="E379" i="10"/>
  <c r="E378" i="10"/>
  <c r="E377" i="10"/>
  <c r="E376" i="10"/>
  <c r="E375" i="10"/>
  <c r="E374" i="10"/>
  <c r="E373" i="10"/>
  <c r="E372" i="10"/>
  <c r="E371" i="10"/>
  <c r="E370" i="10"/>
  <c r="E369" i="10"/>
  <c r="E368" i="10"/>
  <c r="E367" i="10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F8" i="10"/>
  <c r="E8" i="10"/>
  <c r="F7" i="10"/>
  <c r="E7" i="10"/>
  <c r="F6" i="10"/>
  <c r="E6" i="10"/>
  <c r="C20" i="10"/>
  <c r="C32" i="10" s="1"/>
  <c r="C44" i="10" s="1"/>
  <c r="C56" i="10" s="1"/>
  <c r="C68" i="10" s="1"/>
  <c r="C80" i="10" s="1"/>
  <c r="C92" i="10" s="1"/>
  <c r="C104" i="10" s="1"/>
  <c r="C116" i="10" s="1"/>
  <c r="C19" i="10"/>
  <c r="C31" i="10" s="1"/>
  <c r="C43" i="10" s="1"/>
  <c r="C55" i="10" s="1"/>
  <c r="C67" i="10" s="1"/>
  <c r="C79" i="10" s="1"/>
  <c r="C91" i="10" s="1"/>
  <c r="C103" i="10" s="1"/>
  <c r="C115" i="10" s="1"/>
  <c r="C18" i="10"/>
  <c r="F18" i="10" s="1"/>
  <c r="C11" i="10"/>
  <c r="C23" i="10" s="1"/>
  <c r="C10" i="10"/>
  <c r="C13" i="10" s="1"/>
  <c r="C9" i="10"/>
  <c r="C21" i="10" s="1"/>
  <c r="D842" i="10" l="1"/>
  <c r="G830" i="10"/>
  <c r="D838" i="10"/>
  <c r="G826" i="10"/>
  <c r="D714" i="10"/>
  <c r="G702" i="10"/>
  <c r="A70" i="27"/>
  <c r="J69" i="27"/>
  <c r="I69" i="27"/>
  <c r="H69" i="27"/>
  <c r="J60" i="22"/>
  <c r="I60" i="22"/>
  <c r="H60" i="22"/>
  <c r="G151" i="17"/>
  <c r="C151" i="17"/>
  <c r="F151" i="17"/>
  <c r="B151" i="17"/>
  <c r="D151" i="17"/>
  <c r="E151" i="17"/>
  <c r="A61" i="22"/>
  <c r="C14" i="10"/>
  <c r="C17" i="10" s="1"/>
  <c r="F17" i="10" s="1"/>
  <c r="F11" i="10"/>
  <c r="F31" i="10"/>
  <c r="F55" i="10"/>
  <c r="F103" i="10"/>
  <c r="C12" i="10"/>
  <c r="C15" i="10" s="1"/>
  <c r="C27" i="10" s="1"/>
  <c r="F9" i="10"/>
  <c r="F19" i="10"/>
  <c r="F43" i="10"/>
  <c r="F67" i="10"/>
  <c r="F91" i="10"/>
  <c r="F79" i="10"/>
  <c r="C33" i="10"/>
  <c r="F21" i="10"/>
  <c r="C35" i="10"/>
  <c r="F23" i="10"/>
  <c r="C29" i="10"/>
  <c r="C25" i="10"/>
  <c r="F13" i="10"/>
  <c r="C16" i="10"/>
  <c r="C128" i="10"/>
  <c r="F116" i="10"/>
  <c r="C127" i="10"/>
  <c r="F115" i="10"/>
  <c r="C22" i="10"/>
  <c r="C24" i="10"/>
  <c r="C30" i="10"/>
  <c r="F10" i="10"/>
  <c r="F20" i="10"/>
  <c r="F32" i="10"/>
  <c r="F44" i="10"/>
  <c r="F56" i="10"/>
  <c r="F68" i="10"/>
  <c r="F80" i="10"/>
  <c r="F92" i="10"/>
  <c r="F104" i="10"/>
  <c r="K877" i="10"/>
  <c r="K876" i="10"/>
  <c r="K875" i="10"/>
  <c r="K874" i="10"/>
  <c r="K873" i="10"/>
  <c r="K872" i="10"/>
  <c r="K871" i="10"/>
  <c r="K870" i="10"/>
  <c r="K869" i="10"/>
  <c r="K868" i="10"/>
  <c r="K867" i="10"/>
  <c r="K866" i="10"/>
  <c r="K865" i="10"/>
  <c r="K864" i="10"/>
  <c r="K863" i="10"/>
  <c r="K862" i="10"/>
  <c r="K861" i="10"/>
  <c r="K860" i="10"/>
  <c r="K859" i="10"/>
  <c r="A881" i="10"/>
  <c r="A880" i="10"/>
  <c r="A879" i="10"/>
  <c r="A878" i="10"/>
  <c r="A877" i="10"/>
  <c r="A876" i="10"/>
  <c r="A875" i="10"/>
  <c r="A874" i="10"/>
  <c r="A873" i="10"/>
  <c r="A872" i="10"/>
  <c r="A871" i="10"/>
  <c r="A870" i="10"/>
  <c r="B881" i="10"/>
  <c r="B880" i="10"/>
  <c r="B879" i="10"/>
  <c r="B878" i="10"/>
  <c r="B877" i="10"/>
  <c r="B876" i="10"/>
  <c r="B875" i="10"/>
  <c r="B874" i="10"/>
  <c r="B873" i="10"/>
  <c r="B872" i="10"/>
  <c r="B871" i="10"/>
  <c r="K858" i="10"/>
  <c r="K140" i="1"/>
  <c r="K139" i="1"/>
  <c r="K138" i="1"/>
  <c r="K137" i="1"/>
  <c r="K135" i="1"/>
  <c r="R869" i="10"/>
  <c r="R868" i="10"/>
  <c r="R867" i="10"/>
  <c r="R866" i="10"/>
  <c r="R865" i="10"/>
  <c r="R864" i="10"/>
  <c r="A883" i="10" l="1"/>
  <c r="G871" i="10"/>
  <c r="A887" i="10"/>
  <c r="G875" i="10"/>
  <c r="A891" i="10"/>
  <c r="G879" i="10"/>
  <c r="A884" i="10"/>
  <c r="G872" i="10"/>
  <c r="A888" i="10"/>
  <c r="G876" i="10"/>
  <c r="A892" i="10"/>
  <c r="G880" i="10"/>
  <c r="D854" i="10"/>
  <c r="G842" i="10"/>
  <c r="A885" i="10"/>
  <c r="G873" i="10"/>
  <c r="A889" i="10"/>
  <c r="G877" i="10"/>
  <c r="A893" i="10"/>
  <c r="G881" i="10"/>
  <c r="D726" i="10"/>
  <c r="G714" i="10"/>
  <c r="A886" i="10"/>
  <c r="A890" i="10"/>
  <c r="D850" i="10"/>
  <c r="G838" i="10"/>
  <c r="A71" i="27"/>
  <c r="J70" i="27"/>
  <c r="I70" i="27"/>
  <c r="H70" i="27"/>
  <c r="J61" i="22"/>
  <c r="I61" i="22"/>
  <c r="H61" i="22"/>
  <c r="B883" i="10"/>
  <c r="B884" i="10"/>
  <c r="B885" i="10"/>
  <c r="B886" i="10"/>
  <c r="B887" i="10"/>
  <c r="B888" i="10"/>
  <c r="B889" i="10"/>
  <c r="B890" i="10"/>
  <c r="B891" i="10"/>
  <c r="B903" i="10" s="1"/>
  <c r="B892" i="10"/>
  <c r="B893" i="10"/>
  <c r="B905" i="10" s="1"/>
  <c r="F12" i="10"/>
  <c r="F15" i="10"/>
  <c r="F14" i="10"/>
  <c r="C26" i="10"/>
  <c r="C38" i="10" s="1"/>
  <c r="A62" i="22"/>
  <c r="J144" i="1"/>
  <c r="A882" i="10"/>
  <c r="E132" i="1" s="1"/>
  <c r="I144" i="1"/>
  <c r="I142" i="1"/>
  <c r="I140" i="1"/>
  <c r="I138" i="1"/>
  <c r="I136" i="1"/>
  <c r="I143" i="1"/>
  <c r="I141" i="1"/>
  <c r="I139" i="1"/>
  <c r="I137" i="1"/>
  <c r="J143" i="1"/>
  <c r="E887" i="10"/>
  <c r="E883" i="10"/>
  <c r="E871" i="10"/>
  <c r="E873" i="10"/>
  <c r="E875" i="10"/>
  <c r="E877" i="10"/>
  <c r="E879" i="10"/>
  <c r="E881" i="10"/>
  <c r="C34" i="10"/>
  <c r="F22" i="10"/>
  <c r="C139" i="10"/>
  <c r="F127" i="10"/>
  <c r="C140" i="10"/>
  <c r="F128" i="10"/>
  <c r="C39" i="10"/>
  <c r="F27" i="10"/>
  <c r="E870" i="10"/>
  <c r="E872" i="10"/>
  <c r="E874" i="10"/>
  <c r="E876" i="10"/>
  <c r="E878" i="10"/>
  <c r="E880" i="10"/>
  <c r="C42" i="10"/>
  <c r="F30" i="10"/>
  <c r="C36" i="10"/>
  <c r="F24" i="10"/>
  <c r="F16" i="10"/>
  <c r="C28" i="10"/>
  <c r="C37" i="10"/>
  <c r="F25" i="10"/>
  <c r="C41" i="10"/>
  <c r="F29" i="10"/>
  <c r="C47" i="10"/>
  <c r="F35" i="10"/>
  <c r="C45" i="10"/>
  <c r="F33" i="10"/>
  <c r="R863" i="10"/>
  <c r="R862" i="10"/>
  <c r="R861" i="10"/>
  <c r="R860" i="10"/>
  <c r="R859" i="10"/>
  <c r="R858" i="10"/>
  <c r="R857" i="10"/>
  <c r="R856" i="10"/>
  <c r="R855" i="10"/>
  <c r="R854" i="10"/>
  <c r="R853" i="10"/>
  <c r="R852" i="10"/>
  <c r="R851" i="10"/>
  <c r="R850" i="10"/>
  <c r="R849" i="10"/>
  <c r="R848" i="10"/>
  <c r="R847" i="10"/>
  <c r="R846" i="10"/>
  <c r="R845" i="10"/>
  <c r="R844" i="10"/>
  <c r="R843" i="10"/>
  <c r="R842" i="10"/>
  <c r="R841" i="10"/>
  <c r="R840" i="10"/>
  <c r="R839" i="10"/>
  <c r="R838" i="10"/>
  <c r="R837" i="10"/>
  <c r="R836" i="10"/>
  <c r="R835" i="10"/>
  <c r="R834" i="10"/>
  <c r="R833" i="10"/>
  <c r="R832" i="10"/>
  <c r="R831" i="10"/>
  <c r="R830" i="10"/>
  <c r="R829" i="10"/>
  <c r="R828" i="10"/>
  <c r="R827" i="10"/>
  <c r="R826" i="10"/>
  <c r="R825" i="10"/>
  <c r="R824" i="10"/>
  <c r="R823" i="10"/>
  <c r="R822" i="10"/>
  <c r="R821" i="10"/>
  <c r="R820" i="10"/>
  <c r="R819" i="10"/>
  <c r="R818" i="10"/>
  <c r="R817" i="10"/>
  <c r="R816" i="10"/>
  <c r="R815" i="10"/>
  <c r="R814" i="10"/>
  <c r="R813" i="10"/>
  <c r="R812" i="10"/>
  <c r="R811" i="10"/>
  <c r="R810" i="10"/>
  <c r="R809" i="10"/>
  <c r="R808" i="10"/>
  <c r="R807" i="10"/>
  <c r="R806" i="10"/>
  <c r="R805" i="10"/>
  <c r="R804" i="10"/>
  <c r="R803" i="10"/>
  <c r="R802" i="10"/>
  <c r="R801" i="10"/>
  <c r="R800" i="10"/>
  <c r="R799" i="10"/>
  <c r="R798" i="10"/>
  <c r="R797" i="10"/>
  <c r="R796" i="10"/>
  <c r="R795" i="10"/>
  <c r="R794" i="10"/>
  <c r="R793" i="10"/>
  <c r="R792" i="10"/>
  <c r="R791" i="10"/>
  <c r="R790" i="10"/>
  <c r="R789" i="10"/>
  <c r="R788" i="10"/>
  <c r="R787" i="10"/>
  <c r="R786" i="10"/>
  <c r="R785" i="10"/>
  <c r="R784" i="10"/>
  <c r="R783" i="10"/>
  <c r="R782" i="10"/>
  <c r="R781" i="10"/>
  <c r="R780" i="10"/>
  <c r="R779" i="10"/>
  <c r="R778" i="10"/>
  <c r="R777" i="10"/>
  <c r="R776" i="10"/>
  <c r="R775" i="10"/>
  <c r="R774" i="10"/>
  <c r="R773" i="10"/>
  <c r="R772" i="10"/>
  <c r="R771" i="10"/>
  <c r="R770" i="10"/>
  <c r="R769" i="10"/>
  <c r="R768" i="10"/>
  <c r="R767" i="10"/>
  <c r="R766" i="10"/>
  <c r="R765" i="10"/>
  <c r="R764" i="10"/>
  <c r="R763" i="10"/>
  <c r="R762" i="10"/>
  <c r="G105" i="9"/>
  <c r="F105" i="9"/>
  <c r="G104" i="9"/>
  <c r="F104" i="9"/>
  <c r="G103" i="9"/>
  <c r="F103" i="9"/>
  <c r="G102" i="9"/>
  <c r="F102" i="9"/>
  <c r="G101" i="9"/>
  <c r="F101" i="9"/>
  <c r="G100" i="9"/>
  <c r="F100" i="9"/>
  <c r="E886" i="10" l="1"/>
  <c r="E888" i="10"/>
  <c r="E889" i="10"/>
  <c r="E890" i="10"/>
  <c r="E83" i="1"/>
  <c r="E885" i="10"/>
  <c r="E892" i="10"/>
  <c r="E884" i="10"/>
  <c r="E120" i="1"/>
  <c r="E893" i="10"/>
  <c r="E891" i="10"/>
  <c r="E84" i="1"/>
  <c r="D862" i="10"/>
  <c r="G850" i="10"/>
  <c r="A898" i="10"/>
  <c r="A905" i="10"/>
  <c r="E905" i="10" s="1"/>
  <c r="G893" i="10"/>
  <c r="A897" i="10"/>
  <c r="G885" i="10"/>
  <c r="A904" i="10"/>
  <c r="G892" i="10"/>
  <c r="A896" i="10"/>
  <c r="G884" i="10"/>
  <c r="A899" i="10"/>
  <c r="G887" i="10"/>
  <c r="A902" i="10"/>
  <c r="D738" i="10"/>
  <c r="G726" i="10"/>
  <c r="A901" i="10"/>
  <c r="G889" i="10"/>
  <c r="D866" i="10"/>
  <c r="G854" i="10"/>
  <c r="A900" i="10"/>
  <c r="G888" i="10"/>
  <c r="A903" i="10"/>
  <c r="G891" i="10"/>
  <c r="A895" i="10"/>
  <c r="G883" i="10"/>
  <c r="A72" i="27"/>
  <c r="J71" i="27"/>
  <c r="I71" i="27"/>
  <c r="H71" i="27"/>
  <c r="J62" i="22"/>
  <c r="I62" i="22"/>
  <c r="H62" i="22"/>
  <c r="B917" i="10"/>
  <c r="B915" i="10"/>
  <c r="B927" i="10" s="1"/>
  <c r="B904" i="10"/>
  <c r="B902" i="10"/>
  <c r="B901" i="10"/>
  <c r="B900" i="10"/>
  <c r="B899" i="10"/>
  <c r="B898" i="10"/>
  <c r="B897" i="10"/>
  <c r="B896" i="10"/>
  <c r="B895" i="10"/>
  <c r="F26" i="10"/>
  <c r="E121" i="1"/>
  <c r="E76" i="1"/>
  <c r="E112" i="1"/>
  <c r="E101" i="1"/>
  <c r="E106" i="1"/>
  <c r="E903" i="10"/>
  <c r="E128" i="1"/>
  <c r="E116" i="1"/>
  <c r="E99" i="1"/>
  <c r="E75" i="1"/>
  <c r="E74" i="1"/>
  <c r="E113" i="1"/>
  <c r="E108" i="1"/>
  <c r="B929" i="10"/>
  <c r="H774" i="10"/>
  <c r="E107" i="1"/>
  <c r="E90" i="1"/>
  <c r="E85" i="1"/>
  <c r="E124" i="1"/>
  <c r="E91" i="1"/>
  <c r="E129" i="1"/>
  <c r="E92" i="1"/>
  <c r="A63" i="22"/>
  <c r="E134" i="1"/>
  <c r="E130" i="1"/>
  <c r="E126" i="1"/>
  <c r="E122" i="1"/>
  <c r="E118" i="1"/>
  <c r="E114" i="1"/>
  <c r="E110" i="1"/>
  <c r="E103" i="1"/>
  <c r="E95" i="1"/>
  <c r="E87" i="1"/>
  <c r="E79" i="1"/>
  <c r="E135" i="1"/>
  <c r="E98" i="1"/>
  <c r="E82" i="1"/>
  <c r="E133" i="1"/>
  <c r="E125" i="1"/>
  <c r="E117" i="1"/>
  <c r="E109" i="1"/>
  <c r="E93" i="1"/>
  <c r="E77" i="1"/>
  <c r="E100" i="1"/>
  <c r="L136" i="1"/>
  <c r="E102" i="1"/>
  <c r="E94" i="1"/>
  <c r="E86" i="1"/>
  <c r="E78" i="1"/>
  <c r="E136" i="1"/>
  <c r="E131" i="1"/>
  <c r="E127" i="1"/>
  <c r="E123" i="1"/>
  <c r="E119" i="1"/>
  <c r="E115" i="1"/>
  <c r="E111" i="1"/>
  <c r="E105" i="1"/>
  <c r="E97" i="1"/>
  <c r="E89" i="1"/>
  <c r="E81" i="1"/>
  <c r="E73" i="1"/>
  <c r="E104" i="1"/>
  <c r="E96" i="1"/>
  <c r="E88" i="1"/>
  <c r="E80" i="1"/>
  <c r="L143" i="1"/>
  <c r="E882" i="10"/>
  <c r="A894" i="10"/>
  <c r="L144" i="1"/>
  <c r="L137" i="1"/>
  <c r="L138" i="1"/>
  <c r="L139" i="1"/>
  <c r="L140" i="1"/>
  <c r="L141" i="1"/>
  <c r="L142" i="1"/>
  <c r="C40" i="10"/>
  <c r="F28" i="10"/>
  <c r="C57" i="10"/>
  <c r="F45" i="10"/>
  <c r="C59" i="10"/>
  <c r="F47" i="10"/>
  <c r="C53" i="10"/>
  <c r="F41" i="10"/>
  <c r="C49" i="10"/>
  <c r="F37" i="10"/>
  <c r="C48" i="10"/>
  <c r="F36" i="10"/>
  <c r="C54" i="10"/>
  <c r="F42" i="10"/>
  <c r="C51" i="10"/>
  <c r="F39" i="10"/>
  <c r="C152" i="10"/>
  <c r="F140" i="10"/>
  <c r="C151" i="10"/>
  <c r="F139" i="10"/>
  <c r="C46" i="10"/>
  <c r="F34" i="10"/>
  <c r="C50" i="10"/>
  <c r="F38" i="10"/>
  <c r="G92" i="9"/>
  <c r="G93" i="9"/>
  <c r="G94" i="9"/>
  <c r="G95" i="9"/>
  <c r="G96" i="9"/>
  <c r="G97" i="9"/>
  <c r="G98" i="9"/>
  <c r="G99" i="9"/>
  <c r="G91" i="9"/>
  <c r="G90" i="9"/>
  <c r="G89" i="9"/>
  <c r="G88" i="9"/>
  <c r="G87" i="9"/>
  <c r="G86" i="9"/>
  <c r="G85" i="9"/>
  <c r="G84" i="9"/>
  <c r="G83" i="9"/>
  <c r="G82" i="9"/>
  <c r="G81" i="9"/>
  <c r="G80" i="9"/>
  <c r="G79" i="9"/>
  <c r="G78" i="9"/>
  <c r="G77" i="9"/>
  <c r="G76" i="9"/>
  <c r="F99" i="9"/>
  <c r="F98" i="9"/>
  <c r="F97" i="9"/>
  <c r="F96" i="9"/>
  <c r="F95" i="9"/>
  <c r="F94" i="9"/>
  <c r="F93" i="9"/>
  <c r="F92" i="9"/>
  <c r="F91" i="9"/>
  <c r="F90" i="9"/>
  <c r="F89" i="9"/>
  <c r="F88" i="9"/>
  <c r="F87" i="9"/>
  <c r="F86" i="9"/>
  <c r="F85" i="9"/>
  <c r="F84" i="9"/>
  <c r="F83" i="9"/>
  <c r="F82" i="9"/>
  <c r="F81" i="9"/>
  <c r="F80" i="9"/>
  <c r="F79" i="9"/>
  <c r="F78" i="9"/>
  <c r="F77" i="9"/>
  <c r="F76" i="9"/>
  <c r="A915" i="10" l="1"/>
  <c r="G903" i="10"/>
  <c r="D878" i="10"/>
  <c r="G866" i="10"/>
  <c r="D750" i="10"/>
  <c r="G738" i="10"/>
  <c r="A911" i="10"/>
  <c r="G899" i="10"/>
  <c r="A916" i="10"/>
  <c r="G904" i="10"/>
  <c r="A917" i="10"/>
  <c r="G905" i="10"/>
  <c r="D874" i="10"/>
  <c r="G862" i="10"/>
  <c r="A907" i="10"/>
  <c r="G895" i="10"/>
  <c r="A912" i="10"/>
  <c r="G900" i="10"/>
  <c r="A913" i="10"/>
  <c r="G901" i="10"/>
  <c r="A914" i="10"/>
  <c r="A908" i="10"/>
  <c r="G896" i="10"/>
  <c r="A909" i="10"/>
  <c r="G897" i="10"/>
  <c r="A910" i="10"/>
  <c r="A73" i="27"/>
  <c r="J72" i="27"/>
  <c r="I72" i="27"/>
  <c r="H72" i="27"/>
  <c r="J63" i="22"/>
  <c r="I63" i="22"/>
  <c r="H63" i="22"/>
  <c r="B907" i="10"/>
  <c r="E895" i="10"/>
  <c r="B908" i="10"/>
  <c r="E896" i="10"/>
  <c r="B909" i="10"/>
  <c r="E897" i="10"/>
  <c r="B910" i="10"/>
  <c r="E898" i="10"/>
  <c r="B911" i="10"/>
  <c r="E899" i="10"/>
  <c r="B912" i="10"/>
  <c r="E900" i="10"/>
  <c r="B913" i="10"/>
  <c r="E901" i="10"/>
  <c r="B914" i="10"/>
  <c r="E902" i="10"/>
  <c r="B916" i="10"/>
  <c r="E904" i="10"/>
  <c r="H775" i="10"/>
  <c r="A906" i="10"/>
  <c r="B941" i="10"/>
  <c r="B939" i="10"/>
  <c r="A64" i="22"/>
  <c r="E894" i="10"/>
  <c r="C62" i="10"/>
  <c r="F50" i="10"/>
  <c r="C58" i="10"/>
  <c r="F46" i="10"/>
  <c r="C163" i="10"/>
  <c r="F151" i="10"/>
  <c r="C164" i="10"/>
  <c r="F152" i="10"/>
  <c r="C63" i="10"/>
  <c r="F51" i="10"/>
  <c r="C66" i="10"/>
  <c r="F54" i="10"/>
  <c r="C60" i="10"/>
  <c r="F48" i="10"/>
  <c r="C61" i="10"/>
  <c r="F49" i="10"/>
  <c r="C65" i="10"/>
  <c r="F53" i="10"/>
  <c r="C71" i="10"/>
  <c r="F59" i="10"/>
  <c r="C69" i="10"/>
  <c r="F57" i="10"/>
  <c r="C52" i="10"/>
  <c r="F40" i="10"/>
  <c r="F139" i="5"/>
  <c r="G139" i="5" s="1"/>
  <c r="H139" i="5" s="1"/>
  <c r="F138" i="5"/>
  <c r="G138" i="5" s="1"/>
  <c r="H138" i="5" s="1"/>
  <c r="F137" i="5"/>
  <c r="G137" i="5" s="1"/>
  <c r="H137" i="5" s="1"/>
  <c r="F136" i="5"/>
  <c r="G136" i="5" s="1"/>
  <c r="H136" i="5" s="1"/>
  <c r="F135" i="5"/>
  <c r="G135" i="5" s="1"/>
  <c r="H135" i="5" s="1"/>
  <c r="F134" i="5"/>
  <c r="G134" i="5" s="1"/>
  <c r="H134" i="5" s="1"/>
  <c r="F133" i="5"/>
  <c r="G133" i="5" s="1"/>
  <c r="H133" i="5" s="1"/>
  <c r="F132" i="5"/>
  <c r="G132" i="5" s="1"/>
  <c r="H132" i="5" s="1"/>
  <c r="F131" i="5"/>
  <c r="G131" i="5" s="1"/>
  <c r="H131" i="5" s="1"/>
  <c r="F130" i="5"/>
  <c r="G130" i="5" s="1"/>
  <c r="H130" i="5" s="1"/>
  <c r="F129" i="5"/>
  <c r="G129" i="5" s="1"/>
  <c r="H129" i="5" s="1"/>
  <c r="F128" i="5"/>
  <c r="G128" i="5" s="1"/>
  <c r="H128" i="5" s="1"/>
  <c r="F127" i="5"/>
  <c r="G127" i="5" s="1"/>
  <c r="H127" i="5" s="1"/>
  <c r="F126" i="5"/>
  <c r="G126" i="5" s="1"/>
  <c r="H126" i="5" s="1"/>
  <c r="F125" i="5"/>
  <c r="G125" i="5" s="1"/>
  <c r="H125" i="5" s="1"/>
  <c r="F124" i="5"/>
  <c r="G124" i="5" s="1"/>
  <c r="H124" i="5" s="1"/>
  <c r="F123" i="5"/>
  <c r="G123" i="5" s="1"/>
  <c r="H123" i="5" s="1"/>
  <c r="F122" i="5"/>
  <c r="G122" i="5" s="1"/>
  <c r="H122" i="5" s="1"/>
  <c r="F121" i="5"/>
  <c r="G121" i="5" s="1"/>
  <c r="H121" i="5" s="1"/>
  <c r="F120" i="5"/>
  <c r="G120" i="5" s="1"/>
  <c r="G119" i="5" s="1"/>
  <c r="G118" i="5" s="1"/>
  <c r="G117" i="5" s="1"/>
  <c r="G116" i="5" s="1"/>
  <c r="G115" i="5" s="1"/>
  <c r="G114" i="5" s="1"/>
  <c r="G113" i="5" s="1"/>
  <c r="G112" i="5" s="1"/>
  <c r="G111" i="5" s="1"/>
  <c r="G110" i="5" s="1"/>
  <c r="G109" i="5" s="1"/>
  <c r="G108" i="5" s="1"/>
  <c r="G107" i="5" s="1"/>
  <c r="G106" i="5" s="1"/>
  <c r="G105" i="5" s="1"/>
  <c r="G104" i="5" s="1"/>
  <c r="G103" i="5" s="1"/>
  <c r="G102" i="5" s="1"/>
  <c r="G101" i="5" s="1"/>
  <c r="G100" i="5" s="1"/>
  <c r="G99" i="5" s="1"/>
  <c r="G98" i="5" s="1"/>
  <c r="G97" i="5" s="1"/>
  <c r="G96" i="5" s="1"/>
  <c r="G95" i="5" s="1"/>
  <c r="G94" i="5" s="1"/>
  <c r="G93" i="5" s="1"/>
  <c r="G92" i="5" s="1"/>
  <c r="G91" i="5" s="1"/>
  <c r="G90" i="5" s="1"/>
  <c r="G89" i="5" s="1"/>
  <c r="G88" i="5" s="1"/>
  <c r="G87" i="5" s="1"/>
  <c r="G86" i="5" s="1"/>
  <c r="G85" i="5" s="1"/>
  <c r="G84" i="5" s="1"/>
  <c r="G83" i="5" s="1"/>
  <c r="G82" i="5" s="1"/>
  <c r="G81" i="5" s="1"/>
  <c r="G80" i="5" s="1"/>
  <c r="G79" i="5" s="1"/>
  <c r="G78" i="5" s="1"/>
  <c r="G77" i="5" s="1"/>
  <c r="G76" i="5" s="1"/>
  <c r="G75" i="5" s="1"/>
  <c r="G74" i="5" s="1"/>
  <c r="G73" i="5" s="1"/>
  <c r="G72" i="5" s="1"/>
  <c r="G71" i="5" s="1"/>
  <c r="G70" i="5" s="1"/>
  <c r="G69" i="5" s="1"/>
  <c r="G68" i="5" s="1"/>
  <c r="G67" i="5" s="1"/>
  <c r="G66" i="5" s="1"/>
  <c r="G65" i="5" s="1"/>
  <c r="G64" i="5" s="1"/>
  <c r="G63" i="5" s="1"/>
  <c r="G62" i="5" s="1"/>
  <c r="G61" i="5" s="1"/>
  <c r="G60" i="5" s="1"/>
  <c r="G59" i="5" s="1"/>
  <c r="G58" i="5" s="1"/>
  <c r="G57" i="5" s="1"/>
  <c r="G56" i="5" s="1"/>
  <c r="G55" i="5" s="1"/>
  <c r="G54" i="5" s="1"/>
  <c r="G53" i="5" s="1"/>
  <c r="G52" i="5" s="1"/>
  <c r="G51" i="5" s="1"/>
  <c r="G50" i="5" s="1"/>
  <c r="G49" i="5" s="1"/>
  <c r="G48" i="5" s="1"/>
  <c r="G47" i="5" s="1"/>
  <c r="G46" i="5" s="1"/>
  <c r="G45" i="5" s="1"/>
  <c r="G44" i="5" s="1"/>
  <c r="G43" i="5" s="1"/>
  <c r="G42" i="5" s="1"/>
  <c r="G41" i="5" s="1"/>
  <c r="G40" i="5" s="1"/>
  <c r="G39" i="5" s="1"/>
  <c r="G38" i="5" s="1"/>
  <c r="G37" i="5" s="1"/>
  <c r="G36" i="5" s="1"/>
  <c r="G35" i="5" s="1"/>
  <c r="G34" i="5" s="1"/>
  <c r="G33" i="5" s="1"/>
  <c r="G32" i="5" s="1"/>
  <c r="G31" i="5" s="1"/>
  <c r="G30" i="5" s="1"/>
  <c r="G29" i="5" s="1"/>
  <c r="G28" i="5" s="1"/>
  <c r="G27" i="5" s="1"/>
  <c r="G26" i="5" s="1"/>
  <c r="G25" i="5" s="1"/>
  <c r="G24" i="5" s="1"/>
  <c r="G23" i="5" s="1"/>
  <c r="G22" i="5" s="1"/>
  <c r="G21" i="5" s="1"/>
  <c r="G20" i="5" s="1"/>
  <c r="G19" i="5" s="1"/>
  <c r="G18" i="5" s="1"/>
  <c r="G17" i="5" s="1"/>
  <c r="G16" i="5" s="1"/>
  <c r="G15" i="5" s="1"/>
  <c r="G14" i="5" s="1"/>
  <c r="G13" i="5" s="1"/>
  <c r="G12" i="5" s="1"/>
  <c r="G11" i="5" s="1"/>
  <c r="A922" i="10" l="1"/>
  <c r="A920" i="10"/>
  <c r="G908" i="10"/>
  <c r="A925" i="10"/>
  <c r="G913" i="10"/>
  <c r="G907" i="10"/>
  <c r="A919" i="10"/>
  <c r="A929" i="10"/>
  <c r="G917" i="10"/>
  <c r="E917" i="10"/>
  <c r="A923" i="10"/>
  <c r="G911" i="10"/>
  <c r="D890" i="10"/>
  <c r="G878" i="10"/>
  <c r="A921" i="10"/>
  <c r="G909" i="10"/>
  <c r="A926" i="10"/>
  <c r="A924" i="10"/>
  <c r="G912" i="10"/>
  <c r="D886" i="10"/>
  <c r="G874" i="10"/>
  <c r="A928" i="10"/>
  <c r="G916" i="10"/>
  <c r="D762" i="10"/>
  <c r="G750" i="10"/>
  <c r="A927" i="10"/>
  <c r="G915" i="10"/>
  <c r="E915" i="10"/>
  <c r="A74" i="27"/>
  <c r="J73" i="27"/>
  <c r="I73" i="27"/>
  <c r="H73" i="27"/>
  <c r="G73" i="27"/>
  <c r="F73" i="27"/>
  <c r="E73" i="27"/>
  <c r="D73" i="27"/>
  <c r="C73" i="27"/>
  <c r="B73" i="27"/>
  <c r="J64" i="22"/>
  <c r="I64" i="22"/>
  <c r="H64" i="22"/>
  <c r="E916" i="10"/>
  <c r="B928" i="10"/>
  <c r="E914" i="10"/>
  <c r="B926" i="10"/>
  <c r="B925" i="10"/>
  <c r="E913" i="10"/>
  <c r="E912" i="10"/>
  <c r="B924" i="10"/>
  <c r="B923" i="10"/>
  <c r="E911" i="10"/>
  <c r="E910" i="10"/>
  <c r="B922" i="10"/>
  <c r="B921" i="10"/>
  <c r="E909" i="10"/>
  <c r="E908" i="10"/>
  <c r="B920" i="10"/>
  <c r="B919" i="10"/>
  <c r="E907" i="10"/>
  <c r="A918" i="10"/>
  <c r="B953" i="10"/>
  <c r="B965" i="10" s="1"/>
  <c r="H776" i="10"/>
  <c r="E906" i="10"/>
  <c r="B951" i="10"/>
  <c r="B963" i="10" s="1"/>
  <c r="A65" i="22"/>
  <c r="F119" i="5"/>
  <c r="F118" i="5" s="1"/>
  <c r="F117" i="5" s="1"/>
  <c r="F116" i="5" s="1"/>
  <c r="F115" i="5" s="1"/>
  <c r="F114" i="5" s="1"/>
  <c r="F113" i="5" s="1"/>
  <c r="F112" i="5" s="1"/>
  <c r="F111" i="5" s="1"/>
  <c r="F110" i="5" s="1"/>
  <c r="F109" i="5" s="1"/>
  <c r="F108" i="5" s="1"/>
  <c r="F107" i="5" s="1"/>
  <c r="F106" i="5" s="1"/>
  <c r="F105" i="5" s="1"/>
  <c r="F104" i="5" s="1"/>
  <c r="F103" i="5" s="1"/>
  <c r="F102" i="5" s="1"/>
  <c r="F101" i="5" s="1"/>
  <c r="F100" i="5" s="1"/>
  <c r="F99" i="5" s="1"/>
  <c r="F98" i="5" s="1"/>
  <c r="F97" i="5" s="1"/>
  <c r="F96" i="5" s="1"/>
  <c r="F95" i="5" s="1"/>
  <c r="F94" i="5" s="1"/>
  <c r="F93" i="5" s="1"/>
  <c r="F92" i="5" s="1"/>
  <c r="C64" i="10"/>
  <c r="F52" i="10"/>
  <c r="C81" i="10"/>
  <c r="F69" i="10"/>
  <c r="C83" i="10"/>
  <c r="F71" i="10"/>
  <c r="C77" i="10"/>
  <c r="F65" i="10"/>
  <c r="C73" i="10"/>
  <c r="F61" i="10"/>
  <c r="C72" i="10"/>
  <c r="F60" i="10"/>
  <c r="C78" i="10"/>
  <c r="F66" i="10"/>
  <c r="C75" i="10"/>
  <c r="F63" i="10"/>
  <c r="C176" i="10"/>
  <c r="F164" i="10"/>
  <c r="C175" i="10"/>
  <c r="F163" i="10"/>
  <c r="C70" i="10"/>
  <c r="F58" i="10"/>
  <c r="C74" i="10"/>
  <c r="F62" i="10"/>
  <c r="H120" i="5"/>
  <c r="H119" i="5" s="1"/>
  <c r="H118" i="5" s="1"/>
  <c r="H117" i="5" s="1"/>
  <c r="H116" i="5" s="1"/>
  <c r="H115" i="5" s="1"/>
  <c r="H114" i="5" s="1"/>
  <c r="H113" i="5" s="1"/>
  <c r="H112" i="5" s="1"/>
  <c r="H111" i="5" s="1"/>
  <c r="H110" i="5" s="1"/>
  <c r="H109" i="5" s="1"/>
  <c r="H108" i="5" s="1"/>
  <c r="H107" i="5" s="1"/>
  <c r="H106" i="5" s="1"/>
  <c r="H105" i="5" s="1"/>
  <c r="H104" i="5" s="1"/>
  <c r="H103" i="5" s="1"/>
  <c r="H102" i="5" s="1"/>
  <c r="H101" i="5" s="1"/>
  <c r="H100" i="5" s="1"/>
  <c r="H99" i="5" s="1"/>
  <c r="H98" i="5" s="1"/>
  <c r="H97" i="5" s="1"/>
  <c r="H96" i="5" s="1"/>
  <c r="H95" i="5" s="1"/>
  <c r="H94" i="5" s="1"/>
  <c r="H93" i="5" s="1"/>
  <c r="H92" i="5" s="1"/>
  <c r="H91" i="5" s="1"/>
  <c r="H90" i="5" s="1"/>
  <c r="H89" i="5" s="1"/>
  <c r="L89" i="5" s="1"/>
  <c r="J120" i="5"/>
  <c r="A936" i="10" l="1"/>
  <c r="G924" i="10"/>
  <c r="A933" i="10"/>
  <c r="G921" i="10"/>
  <c r="A935" i="10"/>
  <c r="G923" i="10"/>
  <c r="A931" i="10"/>
  <c r="G919" i="10"/>
  <c r="J111" i="5"/>
  <c r="D774" i="10"/>
  <c r="G762" i="10"/>
  <c r="D898" i="10"/>
  <c r="G886" i="10"/>
  <c r="A932" i="10"/>
  <c r="G920" i="10"/>
  <c r="J109" i="5"/>
  <c r="A938" i="10"/>
  <c r="D902" i="10"/>
  <c r="G890" i="10"/>
  <c r="J95" i="5"/>
  <c r="A939" i="10"/>
  <c r="G927" i="10"/>
  <c r="E927" i="10"/>
  <c r="A940" i="10"/>
  <c r="G928" i="10"/>
  <c r="A941" i="10"/>
  <c r="G929" i="10"/>
  <c r="E929" i="10"/>
  <c r="A937" i="10"/>
  <c r="G925" i="10"/>
  <c r="A934" i="10"/>
  <c r="A75" i="27"/>
  <c r="J74" i="27"/>
  <c r="I74" i="27"/>
  <c r="H74" i="27"/>
  <c r="G74" i="27"/>
  <c r="F74" i="27"/>
  <c r="E74" i="27"/>
  <c r="D74" i="27"/>
  <c r="C74" i="27"/>
  <c r="B74" i="27"/>
  <c r="J65" i="22"/>
  <c r="I65" i="22"/>
  <c r="H65" i="22"/>
  <c r="B931" i="10"/>
  <c r="E919" i="10"/>
  <c r="B932" i="10"/>
  <c r="E920" i="10"/>
  <c r="B933" i="10"/>
  <c r="E921" i="10"/>
  <c r="B934" i="10"/>
  <c r="E922" i="10"/>
  <c r="E923" i="10"/>
  <c r="B935" i="10"/>
  <c r="B936" i="10"/>
  <c r="E924" i="10"/>
  <c r="B937" i="10"/>
  <c r="E925" i="10"/>
  <c r="B938" i="10"/>
  <c r="E926" i="10"/>
  <c r="E928" i="10"/>
  <c r="B940" i="10"/>
  <c r="J113" i="5"/>
  <c r="E918" i="10"/>
  <c r="A930" i="10"/>
  <c r="H777" i="10"/>
  <c r="J119" i="5"/>
  <c r="J107" i="5"/>
  <c r="A942" i="10"/>
  <c r="J117" i="5"/>
  <c r="J103" i="5"/>
  <c r="J115" i="5"/>
  <c r="J99" i="5"/>
  <c r="J105" i="5"/>
  <c r="J101" i="5"/>
  <c r="J97" i="5"/>
  <c r="J93" i="5"/>
  <c r="A66" i="22"/>
  <c r="J94" i="5"/>
  <c r="J118" i="5"/>
  <c r="J116" i="5"/>
  <c r="J114" i="5"/>
  <c r="J112" i="5"/>
  <c r="J110" i="5"/>
  <c r="J108" i="5"/>
  <c r="J106" i="5"/>
  <c r="J104" i="5"/>
  <c r="J102" i="5"/>
  <c r="J100" i="5"/>
  <c r="J98" i="5"/>
  <c r="J96" i="5"/>
  <c r="J92" i="5"/>
  <c r="F91" i="5"/>
  <c r="K91" i="5" s="1"/>
  <c r="C86" i="10"/>
  <c r="F74" i="10"/>
  <c r="C82" i="10"/>
  <c r="F70" i="10"/>
  <c r="C187" i="10"/>
  <c r="F175" i="10"/>
  <c r="C188" i="10"/>
  <c r="F176" i="10"/>
  <c r="C87" i="10"/>
  <c r="F75" i="10"/>
  <c r="C90" i="10"/>
  <c r="F78" i="10"/>
  <c r="C84" i="10"/>
  <c r="F72" i="10"/>
  <c r="C85" i="10"/>
  <c r="F73" i="10"/>
  <c r="C89" i="10"/>
  <c r="F77" i="10"/>
  <c r="C95" i="10"/>
  <c r="F83" i="10"/>
  <c r="C93" i="10"/>
  <c r="F81" i="10"/>
  <c r="C76" i="10"/>
  <c r="F64" i="10"/>
  <c r="K118" i="5"/>
  <c r="K116" i="5"/>
  <c r="K114" i="5"/>
  <c r="K112" i="5"/>
  <c r="K110" i="5"/>
  <c r="K108" i="5"/>
  <c r="K106" i="5"/>
  <c r="K104" i="5"/>
  <c r="K102" i="5"/>
  <c r="K100" i="5"/>
  <c r="K98" i="5"/>
  <c r="K96" i="5"/>
  <c r="K94" i="5"/>
  <c r="K92" i="5"/>
  <c r="L120" i="5"/>
  <c r="L118" i="5"/>
  <c r="L116" i="5"/>
  <c r="L114" i="5"/>
  <c r="L112" i="5"/>
  <c r="L110" i="5"/>
  <c r="L108" i="5"/>
  <c r="L106" i="5"/>
  <c r="L104" i="5"/>
  <c r="L102" i="5"/>
  <c r="L100" i="5"/>
  <c r="L98" i="5"/>
  <c r="L96" i="5"/>
  <c r="L94" i="5"/>
  <c r="L92" i="5"/>
  <c r="L90" i="5"/>
  <c r="K120" i="5"/>
  <c r="K119" i="5"/>
  <c r="K117" i="5"/>
  <c r="K115" i="5"/>
  <c r="K113" i="5"/>
  <c r="K111" i="5"/>
  <c r="K109" i="5"/>
  <c r="K107" i="5"/>
  <c r="K105" i="5"/>
  <c r="K103" i="5"/>
  <c r="K101" i="5"/>
  <c r="K99" i="5"/>
  <c r="K97" i="5"/>
  <c r="K95" i="5"/>
  <c r="K93" i="5"/>
  <c r="L119" i="5"/>
  <c r="L117" i="5"/>
  <c r="L115" i="5"/>
  <c r="L113" i="5"/>
  <c r="L111" i="5"/>
  <c r="L109" i="5"/>
  <c r="L107" i="5"/>
  <c r="L105" i="5"/>
  <c r="L103" i="5"/>
  <c r="L101" i="5"/>
  <c r="L99" i="5"/>
  <c r="L97" i="5"/>
  <c r="L95" i="5"/>
  <c r="L93" i="5"/>
  <c r="L91" i="5"/>
  <c r="A949" i="10" l="1"/>
  <c r="G937" i="10"/>
  <c r="A951" i="10"/>
  <c r="A963" i="10" s="1"/>
  <c r="G939" i="10"/>
  <c r="E939" i="10"/>
  <c r="A947" i="10"/>
  <c r="G935" i="10"/>
  <c r="A948" i="10"/>
  <c r="G936" i="10"/>
  <c r="A952" i="10"/>
  <c r="G940" i="10"/>
  <c r="D914" i="10"/>
  <c r="G902" i="10"/>
  <c r="A944" i="10"/>
  <c r="G932" i="10"/>
  <c r="D786" i="10"/>
  <c r="G774" i="10"/>
  <c r="A946" i="10"/>
  <c r="A943" i="10"/>
  <c r="G931" i="10"/>
  <c r="A945" i="10"/>
  <c r="G933" i="10"/>
  <c r="E930" i="10"/>
  <c r="A953" i="10"/>
  <c r="A965" i="10" s="1"/>
  <c r="G941" i="10"/>
  <c r="E941" i="10"/>
  <c r="A950" i="10"/>
  <c r="A962" i="10" s="1"/>
  <c r="D910" i="10"/>
  <c r="G898" i="10"/>
  <c r="A76" i="27"/>
  <c r="J75" i="27"/>
  <c r="I75" i="27"/>
  <c r="H75" i="27"/>
  <c r="G75" i="27"/>
  <c r="F75" i="27"/>
  <c r="E75" i="27"/>
  <c r="D75" i="27"/>
  <c r="C75" i="27"/>
  <c r="B75" i="27"/>
  <c r="J66" i="22"/>
  <c r="I66" i="22"/>
  <c r="H66" i="22"/>
  <c r="E940" i="10"/>
  <c r="B952" i="10"/>
  <c r="B964" i="10" s="1"/>
  <c r="E938" i="10"/>
  <c r="B950" i="10"/>
  <c r="B962" i="10" s="1"/>
  <c r="B949" i="10"/>
  <c r="B961" i="10" s="1"/>
  <c r="E937" i="10"/>
  <c r="E936" i="10"/>
  <c r="B948" i="10"/>
  <c r="B960" i="10" s="1"/>
  <c r="B947" i="10"/>
  <c r="B959" i="10" s="1"/>
  <c r="E935" i="10"/>
  <c r="E934" i="10"/>
  <c r="B946" i="10"/>
  <c r="E933" i="10"/>
  <c r="B945" i="10"/>
  <c r="E932" i="10"/>
  <c r="B944" i="10"/>
  <c r="B943" i="10"/>
  <c r="E931" i="10"/>
  <c r="A954" i="10"/>
  <c r="A966" i="10" s="1"/>
  <c r="H778" i="10"/>
  <c r="E942" i="10"/>
  <c r="A67" i="22"/>
  <c r="J91" i="5"/>
  <c r="F90" i="5"/>
  <c r="C88" i="10"/>
  <c r="F76" i="10"/>
  <c r="C105" i="10"/>
  <c r="F93" i="10"/>
  <c r="C107" i="10"/>
  <c r="F95" i="10"/>
  <c r="C101" i="10"/>
  <c r="F89" i="10"/>
  <c r="C97" i="10"/>
  <c r="F85" i="10"/>
  <c r="C96" i="10"/>
  <c r="F84" i="10"/>
  <c r="C102" i="10"/>
  <c r="F90" i="10"/>
  <c r="C99" i="10"/>
  <c r="F87" i="10"/>
  <c r="C200" i="10"/>
  <c r="F188" i="10"/>
  <c r="C199" i="10"/>
  <c r="F187" i="10"/>
  <c r="C94" i="10"/>
  <c r="F82" i="10"/>
  <c r="C98" i="10"/>
  <c r="F86" i="10"/>
  <c r="G965" i="10" l="1"/>
  <c r="E965" i="10"/>
  <c r="E966" i="10"/>
  <c r="E963" i="10"/>
  <c r="G963" i="10"/>
  <c r="G952" i="10"/>
  <c r="A964" i="10"/>
  <c r="E962" i="10"/>
  <c r="G949" i="10"/>
  <c r="A961" i="10"/>
  <c r="G948" i="10"/>
  <c r="A960" i="10"/>
  <c r="G947" i="10"/>
  <c r="A959" i="10"/>
  <c r="G953" i="10"/>
  <c r="E953" i="10"/>
  <c r="A956" i="10"/>
  <c r="G944" i="10"/>
  <c r="A957" i="10"/>
  <c r="G945" i="10"/>
  <c r="A958" i="10"/>
  <c r="G951" i="10"/>
  <c r="E951" i="10"/>
  <c r="D798" i="10"/>
  <c r="G786" i="10"/>
  <c r="D926" i="10"/>
  <c r="G914" i="10"/>
  <c r="D922" i="10"/>
  <c r="G910" i="10"/>
  <c r="A955" i="10"/>
  <c r="G943" i="10"/>
  <c r="A77" i="27"/>
  <c r="J76" i="27"/>
  <c r="I76" i="27"/>
  <c r="H76" i="27"/>
  <c r="G76" i="27"/>
  <c r="F76" i="27"/>
  <c r="E76" i="27"/>
  <c r="D76" i="27"/>
  <c r="C76" i="27"/>
  <c r="B76" i="27"/>
  <c r="J67" i="22"/>
  <c r="I67" i="22"/>
  <c r="H67" i="22"/>
  <c r="B955" i="10"/>
  <c r="B967" i="10" s="1"/>
  <c r="E943" i="10"/>
  <c r="E944" i="10"/>
  <c r="B956" i="10"/>
  <c r="B968" i="10" s="1"/>
  <c r="B957" i="10"/>
  <c r="B969" i="10" s="1"/>
  <c r="E945" i="10"/>
  <c r="E946" i="10"/>
  <c r="B958" i="10"/>
  <c r="E947" i="10"/>
  <c r="E948" i="10"/>
  <c r="E949" i="10"/>
  <c r="E950" i="10"/>
  <c r="E952" i="10"/>
  <c r="E954" i="10"/>
  <c r="H779" i="10"/>
  <c r="A68" i="22"/>
  <c r="J90" i="5"/>
  <c r="F89" i="5"/>
  <c r="K90" i="5"/>
  <c r="C110" i="10"/>
  <c r="F98" i="10"/>
  <c r="C106" i="10"/>
  <c r="F94" i="10"/>
  <c r="C211" i="10"/>
  <c r="F199" i="10"/>
  <c r="C212" i="10"/>
  <c r="F200" i="10"/>
  <c r="C111" i="10"/>
  <c r="F99" i="10"/>
  <c r="C114" i="10"/>
  <c r="F102" i="10"/>
  <c r="C108" i="10"/>
  <c r="F96" i="10"/>
  <c r="C109" i="10"/>
  <c r="F97" i="10"/>
  <c r="C113" i="10"/>
  <c r="F101" i="10"/>
  <c r="C119" i="10"/>
  <c r="F107" i="10"/>
  <c r="C117" i="10"/>
  <c r="F105" i="10"/>
  <c r="C100" i="10"/>
  <c r="F88" i="10"/>
  <c r="G957" i="10" l="1"/>
  <c r="A969" i="10"/>
  <c r="G956" i="10"/>
  <c r="A968" i="10"/>
  <c r="B129" i="1" s="1"/>
  <c r="A967" i="10"/>
  <c r="B93" i="1"/>
  <c r="B98" i="1"/>
  <c r="B95" i="1"/>
  <c r="B103" i="1"/>
  <c r="E964" i="10"/>
  <c r="G964" i="10"/>
  <c r="J145" i="1"/>
  <c r="B110" i="1"/>
  <c r="B81" i="1"/>
  <c r="B78" i="1"/>
  <c r="B114" i="1"/>
  <c r="B126" i="1"/>
  <c r="B88" i="1"/>
  <c r="B82" i="1"/>
  <c r="B75" i="1"/>
  <c r="H151" i="1"/>
  <c r="G148" i="1"/>
  <c r="B122" i="1"/>
  <c r="B76" i="1"/>
  <c r="B92" i="1"/>
  <c r="B131" i="1"/>
  <c r="B109" i="1"/>
  <c r="B83" i="1"/>
  <c r="B119" i="1"/>
  <c r="B79" i="1"/>
  <c r="B101" i="1"/>
  <c r="B91" i="1"/>
  <c r="B112" i="1"/>
  <c r="B104" i="1"/>
  <c r="B85" i="1"/>
  <c r="B136" i="1"/>
  <c r="B80" i="1"/>
  <c r="H148" i="1"/>
  <c r="B100" i="1"/>
  <c r="B125" i="1"/>
  <c r="B120" i="1"/>
  <c r="B123" i="1"/>
  <c r="B116" i="1"/>
  <c r="B105" i="1"/>
  <c r="B90" i="1"/>
  <c r="B86" i="1"/>
  <c r="B84" i="1"/>
  <c r="B128" i="1"/>
  <c r="B73" i="1"/>
  <c r="B97" i="1"/>
  <c r="B106" i="1"/>
  <c r="B117" i="1"/>
  <c r="B130" i="1"/>
  <c r="B77" i="1"/>
  <c r="B94" i="1"/>
  <c r="B102" i="1"/>
  <c r="B118" i="1"/>
  <c r="B134" i="1"/>
  <c r="E961" i="10"/>
  <c r="G961" i="10"/>
  <c r="G959" i="10"/>
  <c r="E959" i="10"/>
  <c r="E960" i="10"/>
  <c r="G960" i="10"/>
  <c r="G955" i="10"/>
  <c r="I146" i="1"/>
  <c r="G147" i="1"/>
  <c r="L146" i="1"/>
  <c r="G151" i="1"/>
  <c r="D810" i="10"/>
  <c r="G798" i="10"/>
  <c r="D934" i="10"/>
  <c r="G922" i="10"/>
  <c r="D938" i="10"/>
  <c r="G926" i="10"/>
  <c r="A78" i="27"/>
  <c r="J77" i="27"/>
  <c r="I77" i="27"/>
  <c r="H77" i="27"/>
  <c r="G77" i="27"/>
  <c r="F77" i="27"/>
  <c r="E77" i="27"/>
  <c r="D77" i="27"/>
  <c r="C77" i="27"/>
  <c r="B77" i="27"/>
  <c r="J68" i="22"/>
  <c r="I68" i="22"/>
  <c r="H68" i="22"/>
  <c r="E958" i="10"/>
  <c r="E957" i="10"/>
  <c r="E956" i="10"/>
  <c r="E955" i="10"/>
  <c r="H780" i="10"/>
  <c r="A69" i="22"/>
  <c r="J89" i="5"/>
  <c r="F88" i="5"/>
  <c r="K89" i="5"/>
  <c r="C112" i="10"/>
  <c r="F100" i="10"/>
  <c r="C129" i="10"/>
  <c r="F117" i="10"/>
  <c r="C131" i="10"/>
  <c r="F119" i="10"/>
  <c r="C125" i="10"/>
  <c r="F113" i="10"/>
  <c r="C121" i="10"/>
  <c r="F109" i="10"/>
  <c r="C120" i="10"/>
  <c r="F108" i="10"/>
  <c r="C126" i="10"/>
  <c r="F114" i="10"/>
  <c r="C123" i="10"/>
  <c r="F111" i="10"/>
  <c r="C224" i="10"/>
  <c r="F212" i="10"/>
  <c r="C223" i="10"/>
  <c r="F211" i="10"/>
  <c r="C118" i="10"/>
  <c r="F106" i="10"/>
  <c r="C122" i="10"/>
  <c r="F110" i="10"/>
  <c r="B96" i="1" l="1"/>
  <c r="B135" i="1"/>
  <c r="B108" i="1"/>
  <c r="B132" i="1"/>
  <c r="B124" i="1"/>
  <c r="B107" i="1"/>
  <c r="B89" i="1"/>
  <c r="H150" i="1"/>
  <c r="B115" i="1"/>
  <c r="E969" i="10"/>
  <c r="G969" i="10"/>
  <c r="B99" i="1"/>
  <c r="B111" i="1"/>
  <c r="H147" i="1"/>
  <c r="B127" i="1"/>
  <c r="H149" i="1"/>
  <c r="B121" i="1"/>
  <c r="E968" i="10"/>
  <c r="G968" i="10"/>
  <c r="E967" i="10"/>
  <c r="G967" i="10"/>
  <c r="H152" i="1"/>
  <c r="G152" i="1"/>
  <c r="B74" i="1"/>
  <c r="J146" i="1"/>
  <c r="G149" i="1"/>
  <c r="I145" i="1"/>
  <c r="B113" i="1"/>
  <c r="G150" i="1"/>
  <c r="B87" i="1"/>
  <c r="B133" i="1"/>
  <c r="L145" i="1"/>
  <c r="D950" i="10"/>
  <c r="G938" i="10"/>
  <c r="D946" i="10"/>
  <c r="G934" i="10"/>
  <c r="D822" i="10"/>
  <c r="G810" i="10"/>
  <c r="A79" i="27"/>
  <c r="J78" i="27"/>
  <c r="I78" i="27"/>
  <c r="H78" i="27"/>
  <c r="G78" i="27"/>
  <c r="F78" i="27"/>
  <c r="E78" i="27"/>
  <c r="D78" i="27"/>
  <c r="C78" i="27"/>
  <c r="B78" i="27"/>
  <c r="J69" i="22"/>
  <c r="I69" i="22"/>
  <c r="H69" i="22"/>
  <c r="H781" i="10"/>
  <c r="A70" i="22"/>
  <c r="J88" i="5"/>
  <c r="F87" i="5"/>
  <c r="C134" i="10"/>
  <c r="F122" i="10"/>
  <c r="C130" i="10"/>
  <c r="F118" i="10"/>
  <c r="C235" i="10"/>
  <c r="F223" i="10"/>
  <c r="C236" i="10"/>
  <c r="F224" i="10"/>
  <c r="C135" i="10"/>
  <c r="F123" i="10"/>
  <c r="C138" i="10"/>
  <c r="F126" i="10"/>
  <c r="C132" i="10"/>
  <c r="F120" i="10"/>
  <c r="C133" i="10"/>
  <c r="F121" i="10"/>
  <c r="C137" i="10"/>
  <c r="F125" i="10"/>
  <c r="C143" i="10"/>
  <c r="F131" i="10"/>
  <c r="C141" i="10"/>
  <c r="F129" i="10"/>
  <c r="C124" i="10"/>
  <c r="F112" i="10"/>
  <c r="G950" i="10" l="1"/>
  <c r="D962" i="10"/>
  <c r="G962" i="10" s="1"/>
  <c r="D958" i="10"/>
  <c r="G958" i="10" s="1"/>
  <c r="G946" i="10"/>
  <c r="D834" i="10"/>
  <c r="G822" i="10"/>
  <c r="A80" i="27"/>
  <c r="J79" i="27"/>
  <c r="I79" i="27"/>
  <c r="H79" i="27"/>
  <c r="G79" i="27"/>
  <c r="F79" i="27"/>
  <c r="E79" i="27"/>
  <c r="D79" i="27"/>
  <c r="C79" i="27"/>
  <c r="B79" i="27"/>
  <c r="J70" i="22"/>
  <c r="I70" i="22"/>
  <c r="H70" i="22"/>
  <c r="H782" i="10"/>
  <c r="A71" i="22"/>
  <c r="F86" i="5"/>
  <c r="J87" i="5"/>
  <c r="C136" i="10"/>
  <c r="F124" i="10"/>
  <c r="C153" i="10"/>
  <c r="F141" i="10"/>
  <c r="C155" i="10"/>
  <c r="F143" i="10"/>
  <c r="C149" i="10"/>
  <c r="F137" i="10"/>
  <c r="C145" i="10"/>
  <c r="F133" i="10"/>
  <c r="C144" i="10"/>
  <c r="F132" i="10"/>
  <c r="C150" i="10"/>
  <c r="F138" i="10"/>
  <c r="C147" i="10"/>
  <c r="F135" i="10"/>
  <c r="C248" i="10"/>
  <c r="F236" i="10"/>
  <c r="C247" i="10"/>
  <c r="F235" i="10"/>
  <c r="C142" i="10"/>
  <c r="F130" i="10"/>
  <c r="C146" i="10"/>
  <c r="F134" i="10"/>
  <c r="D846" i="10" l="1"/>
  <c r="G834" i="10"/>
  <c r="A81" i="27"/>
  <c r="J80" i="27"/>
  <c r="I80" i="27"/>
  <c r="H80" i="27"/>
  <c r="G80" i="27"/>
  <c r="F80" i="27"/>
  <c r="E80" i="27"/>
  <c r="D80" i="27"/>
  <c r="C80" i="27"/>
  <c r="B80" i="27"/>
  <c r="J71" i="22"/>
  <c r="I71" i="22"/>
  <c r="H71" i="22"/>
  <c r="H783" i="10"/>
  <c r="A72" i="22"/>
  <c r="J86" i="5"/>
  <c r="F85" i="5"/>
  <c r="C158" i="10"/>
  <c r="F146" i="10"/>
  <c r="C154" i="10"/>
  <c r="F142" i="10"/>
  <c r="C259" i="10"/>
  <c r="F247" i="10"/>
  <c r="C260" i="10"/>
  <c r="F248" i="10"/>
  <c r="C159" i="10"/>
  <c r="F147" i="10"/>
  <c r="C162" i="10"/>
  <c r="F150" i="10"/>
  <c r="C156" i="10"/>
  <c r="F144" i="10"/>
  <c r="C157" i="10"/>
  <c r="F145" i="10"/>
  <c r="C161" i="10"/>
  <c r="F149" i="10"/>
  <c r="C167" i="10"/>
  <c r="F155" i="10"/>
  <c r="C165" i="10"/>
  <c r="F153" i="10"/>
  <c r="C148" i="10"/>
  <c r="F136" i="10"/>
  <c r="D858" i="10" l="1"/>
  <c r="G846" i="10"/>
  <c r="A82" i="27"/>
  <c r="J81" i="27"/>
  <c r="I81" i="27"/>
  <c r="H81" i="27"/>
  <c r="G81" i="27"/>
  <c r="F81" i="27"/>
  <c r="E81" i="27"/>
  <c r="D81" i="27"/>
  <c r="C81" i="27"/>
  <c r="B81" i="27"/>
  <c r="J72" i="22"/>
  <c r="I72" i="22"/>
  <c r="H72" i="22"/>
  <c r="H784" i="10"/>
  <c r="A73" i="22"/>
  <c r="J85" i="5"/>
  <c r="F84" i="5"/>
  <c r="C160" i="10"/>
  <c r="F148" i="10"/>
  <c r="C177" i="10"/>
  <c r="F165" i="10"/>
  <c r="C179" i="10"/>
  <c r="F167" i="10"/>
  <c r="C173" i="10"/>
  <c r="F161" i="10"/>
  <c r="C169" i="10"/>
  <c r="F157" i="10"/>
  <c r="C168" i="10"/>
  <c r="F156" i="10"/>
  <c r="C174" i="10"/>
  <c r="F162" i="10"/>
  <c r="C171" i="10"/>
  <c r="F159" i="10"/>
  <c r="C272" i="10"/>
  <c r="F260" i="10"/>
  <c r="C271" i="10"/>
  <c r="F259" i="10"/>
  <c r="C166" i="10"/>
  <c r="F154" i="10"/>
  <c r="C170" i="10"/>
  <c r="F158" i="10"/>
  <c r="E73" i="22" l="1"/>
  <c r="F73" i="22"/>
  <c r="B73" i="22"/>
  <c r="G73" i="22"/>
  <c r="D73" i="22"/>
  <c r="C73" i="22"/>
  <c r="D870" i="10"/>
  <c r="G858" i="10"/>
  <c r="A83" i="27"/>
  <c r="J82" i="27"/>
  <c r="I82" i="27"/>
  <c r="H82" i="27"/>
  <c r="G82" i="27"/>
  <c r="F82" i="27"/>
  <c r="E82" i="27"/>
  <c r="D82" i="27"/>
  <c r="C82" i="27"/>
  <c r="B82" i="27"/>
  <c r="J73" i="22"/>
  <c r="I73" i="22"/>
  <c r="H73" i="22"/>
  <c r="H785" i="10"/>
  <c r="A74" i="22"/>
  <c r="F83" i="5"/>
  <c r="J84" i="5"/>
  <c r="C182" i="10"/>
  <c r="F170" i="10"/>
  <c r="C178" i="10"/>
  <c r="F166" i="10"/>
  <c r="C283" i="10"/>
  <c r="F271" i="10"/>
  <c r="C284" i="10"/>
  <c r="F272" i="10"/>
  <c r="C183" i="10"/>
  <c r="F171" i="10"/>
  <c r="C186" i="10"/>
  <c r="F174" i="10"/>
  <c r="C180" i="10"/>
  <c r="F168" i="10"/>
  <c r="C181" i="10"/>
  <c r="F169" i="10"/>
  <c r="C185" i="10"/>
  <c r="F173" i="10"/>
  <c r="C191" i="10"/>
  <c r="F179" i="10"/>
  <c r="C189" i="10"/>
  <c r="F177" i="10"/>
  <c r="C172" i="10"/>
  <c r="F160" i="10"/>
  <c r="D882" i="10" l="1"/>
  <c r="G870" i="10"/>
  <c r="G74" i="22"/>
  <c r="C74" i="22"/>
  <c r="E74" i="22"/>
  <c r="B74" i="22"/>
  <c r="F74" i="22"/>
  <c r="D74" i="22"/>
  <c r="A84" i="27"/>
  <c r="J83" i="27"/>
  <c r="I83" i="27"/>
  <c r="H83" i="27"/>
  <c r="G83" i="27"/>
  <c r="F83" i="27"/>
  <c r="E83" i="27"/>
  <c r="D83" i="27"/>
  <c r="C83" i="27"/>
  <c r="B83" i="27"/>
  <c r="J74" i="22"/>
  <c r="I74" i="22"/>
  <c r="H74" i="22"/>
  <c r="H786" i="10"/>
  <c r="A75" i="22"/>
  <c r="J83" i="5"/>
  <c r="F82" i="5"/>
  <c r="C184" i="10"/>
  <c r="F172" i="10"/>
  <c r="C201" i="10"/>
  <c r="F189" i="10"/>
  <c r="C203" i="10"/>
  <c r="F191" i="10"/>
  <c r="C197" i="10"/>
  <c r="F185" i="10"/>
  <c r="C193" i="10"/>
  <c r="F181" i="10"/>
  <c r="C192" i="10"/>
  <c r="F180" i="10"/>
  <c r="C198" i="10"/>
  <c r="F186" i="10"/>
  <c r="C195" i="10"/>
  <c r="F183" i="10"/>
  <c r="C296" i="10"/>
  <c r="F284" i="10"/>
  <c r="C295" i="10"/>
  <c r="F283" i="10"/>
  <c r="C190" i="10"/>
  <c r="F178" i="10"/>
  <c r="C194" i="10"/>
  <c r="F182" i="10"/>
  <c r="D894" i="10" l="1"/>
  <c r="G882" i="10"/>
  <c r="E75" i="22"/>
  <c r="D75" i="22"/>
  <c r="C75" i="22"/>
  <c r="B75" i="22"/>
  <c r="G75" i="22"/>
  <c r="F75" i="22"/>
  <c r="A85" i="27"/>
  <c r="J84" i="27"/>
  <c r="I84" i="27"/>
  <c r="H84" i="27"/>
  <c r="G84" i="27"/>
  <c r="F84" i="27"/>
  <c r="E84" i="27"/>
  <c r="D84" i="27"/>
  <c r="C84" i="27"/>
  <c r="B84" i="27"/>
  <c r="J75" i="22"/>
  <c r="I75" i="22"/>
  <c r="H75" i="22"/>
  <c r="H787" i="10"/>
  <c r="A76" i="22"/>
  <c r="J82" i="5"/>
  <c r="F81" i="5"/>
  <c r="C206" i="10"/>
  <c r="F194" i="10"/>
  <c r="C202" i="10"/>
  <c r="F190" i="10"/>
  <c r="C307" i="10"/>
  <c r="F295" i="10"/>
  <c r="C308" i="10"/>
  <c r="F296" i="10"/>
  <c r="C207" i="10"/>
  <c r="F195" i="10"/>
  <c r="C210" i="10"/>
  <c r="F198" i="10"/>
  <c r="C204" i="10"/>
  <c r="F192" i="10"/>
  <c r="C205" i="10"/>
  <c r="F193" i="10"/>
  <c r="C209" i="10"/>
  <c r="F197" i="10"/>
  <c r="C215" i="10"/>
  <c r="F203" i="10"/>
  <c r="C213" i="10"/>
  <c r="F201" i="10"/>
  <c r="C196" i="10"/>
  <c r="F184" i="10"/>
  <c r="G76" i="22" l="1"/>
  <c r="C76" i="22"/>
  <c r="D76" i="22"/>
  <c r="E76" i="22"/>
  <c r="B76" i="22"/>
  <c r="F76" i="22"/>
  <c r="D906" i="10"/>
  <c r="G894" i="10"/>
  <c r="A86" i="27"/>
  <c r="J85" i="27"/>
  <c r="I85" i="27"/>
  <c r="H85" i="27"/>
  <c r="G85" i="27"/>
  <c r="F85" i="27"/>
  <c r="E85" i="27"/>
  <c r="D85" i="27"/>
  <c r="C85" i="27"/>
  <c r="B85" i="27"/>
  <c r="J76" i="22"/>
  <c r="I76" i="22"/>
  <c r="H76" i="22"/>
  <c r="H788" i="10"/>
  <c r="A77" i="22"/>
  <c r="C136" i="1"/>
  <c r="J81" i="5"/>
  <c r="F80" i="5"/>
  <c r="C208" i="10"/>
  <c r="F196" i="10"/>
  <c r="C225" i="10"/>
  <c r="F213" i="10"/>
  <c r="C227" i="10"/>
  <c r="F215" i="10"/>
  <c r="C221" i="10"/>
  <c r="F209" i="10"/>
  <c r="C217" i="10"/>
  <c r="F205" i="10"/>
  <c r="C216" i="10"/>
  <c r="F204" i="10"/>
  <c r="C222" i="10"/>
  <c r="F210" i="10"/>
  <c r="C219" i="10"/>
  <c r="F207" i="10"/>
  <c r="C320" i="10"/>
  <c r="F308" i="10"/>
  <c r="C319" i="10"/>
  <c r="F307" i="10"/>
  <c r="C214" i="10"/>
  <c r="F202" i="10"/>
  <c r="C218" i="10"/>
  <c r="F206" i="10"/>
  <c r="E77" i="22" l="1"/>
  <c r="C77" i="22"/>
  <c r="F77" i="22"/>
  <c r="D77" i="22"/>
  <c r="B77" i="22"/>
  <c r="G77" i="22"/>
  <c r="D918" i="10"/>
  <c r="G906" i="10"/>
  <c r="A87" i="27"/>
  <c r="J86" i="27"/>
  <c r="I86" i="27"/>
  <c r="H86" i="27"/>
  <c r="G86" i="27"/>
  <c r="F86" i="27"/>
  <c r="E86" i="27"/>
  <c r="D86" i="27"/>
  <c r="C86" i="27"/>
  <c r="B86" i="27"/>
  <c r="J77" i="22"/>
  <c r="I77" i="22"/>
  <c r="H77" i="22"/>
  <c r="H789" i="10"/>
  <c r="A78" i="22"/>
  <c r="F79" i="5"/>
  <c r="J80" i="5"/>
  <c r="C230" i="10"/>
  <c r="F218" i="10"/>
  <c r="C226" i="10"/>
  <c r="F214" i="10"/>
  <c r="C331" i="10"/>
  <c r="F319" i="10"/>
  <c r="C332" i="10"/>
  <c r="F320" i="10"/>
  <c r="C231" i="10"/>
  <c r="F219" i="10"/>
  <c r="C234" i="10"/>
  <c r="F222" i="10"/>
  <c r="C228" i="10"/>
  <c r="F216" i="10"/>
  <c r="C229" i="10"/>
  <c r="F217" i="10"/>
  <c r="C233" i="10"/>
  <c r="F221" i="10"/>
  <c r="C239" i="10"/>
  <c r="F227" i="10"/>
  <c r="C237" i="10"/>
  <c r="F225" i="10"/>
  <c r="C220" i="10"/>
  <c r="F208" i="10"/>
  <c r="D930" i="10" l="1"/>
  <c r="G918" i="10"/>
  <c r="G78" i="22"/>
  <c r="C78" i="22"/>
  <c r="B78" i="22"/>
  <c r="F78" i="22"/>
  <c r="E78" i="22"/>
  <c r="D78" i="22"/>
  <c r="A88" i="27"/>
  <c r="J87" i="27"/>
  <c r="I87" i="27"/>
  <c r="H87" i="27"/>
  <c r="G87" i="27"/>
  <c r="F87" i="27"/>
  <c r="E87" i="27"/>
  <c r="D87" i="27"/>
  <c r="C87" i="27"/>
  <c r="B87" i="27"/>
  <c r="J78" i="22"/>
  <c r="I78" i="22"/>
  <c r="H78" i="22"/>
  <c r="H790" i="10"/>
  <c r="A79" i="22"/>
  <c r="J79" i="5"/>
  <c r="F78" i="5"/>
  <c r="C232" i="10"/>
  <c r="F220" i="10"/>
  <c r="C249" i="10"/>
  <c r="F237" i="10"/>
  <c r="C251" i="10"/>
  <c r="F239" i="10"/>
  <c r="C245" i="10"/>
  <c r="F233" i="10"/>
  <c r="C241" i="10"/>
  <c r="F229" i="10"/>
  <c r="C240" i="10"/>
  <c r="F228" i="10"/>
  <c r="C246" i="10"/>
  <c r="F234" i="10"/>
  <c r="C243" i="10"/>
  <c r="F231" i="10"/>
  <c r="C344" i="10"/>
  <c r="F332" i="10"/>
  <c r="C343" i="10"/>
  <c r="F331" i="10"/>
  <c r="C238" i="10"/>
  <c r="F226" i="10"/>
  <c r="C242" i="10"/>
  <c r="F230" i="10"/>
  <c r="D942" i="10" l="1"/>
  <c r="G930" i="10"/>
  <c r="G79" i="22"/>
  <c r="C79" i="22"/>
  <c r="F79" i="22"/>
  <c r="B79" i="22"/>
  <c r="E79" i="22"/>
  <c r="D79" i="22"/>
  <c r="A89" i="27"/>
  <c r="J88" i="27"/>
  <c r="I88" i="27"/>
  <c r="H88" i="27"/>
  <c r="G88" i="27"/>
  <c r="F88" i="27"/>
  <c r="E88" i="27"/>
  <c r="D88" i="27"/>
  <c r="C88" i="27"/>
  <c r="B88" i="27"/>
  <c r="J79" i="22"/>
  <c r="I79" i="22"/>
  <c r="H79" i="22"/>
  <c r="H791" i="10"/>
  <c r="A80" i="22"/>
  <c r="F77" i="5"/>
  <c r="J78" i="5"/>
  <c r="C254" i="10"/>
  <c r="F242" i="10"/>
  <c r="C250" i="10"/>
  <c r="F238" i="10"/>
  <c r="C355" i="10"/>
  <c r="F343" i="10"/>
  <c r="C356" i="10"/>
  <c r="F344" i="10"/>
  <c r="C255" i="10"/>
  <c r="F243" i="10"/>
  <c r="C258" i="10"/>
  <c r="F246" i="10"/>
  <c r="C252" i="10"/>
  <c r="F240" i="10"/>
  <c r="C253" i="10"/>
  <c r="F241" i="10"/>
  <c r="C257" i="10"/>
  <c r="F245" i="10"/>
  <c r="C263" i="10"/>
  <c r="F251" i="10"/>
  <c r="C261" i="10"/>
  <c r="F249" i="10"/>
  <c r="C244" i="10"/>
  <c r="F232" i="10"/>
  <c r="E80" i="22" l="1"/>
  <c r="F80" i="22"/>
  <c r="C80" i="22"/>
  <c r="D80" i="22"/>
  <c r="B80" i="22"/>
  <c r="G80" i="22"/>
  <c r="D954" i="10"/>
  <c r="G942" i="10"/>
  <c r="A90" i="27"/>
  <c r="J89" i="27"/>
  <c r="I89" i="27"/>
  <c r="H89" i="27"/>
  <c r="G89" i="27"/>
  <c r="F89" i="27"/>
  <c r="E89" i="27"/>
  <c r="D89" i="27"/>
  <c r="C89" i="27"/>
  <c r="B89" i="27"/>
  <c r="J80" i="22"/>
  <c r="I80" i="22"/>
  <c r="H80" i="22"/>
  <c r="H792" i="10"/>
  <c r="A81" i="22"/>
  <c r="J77" i="5"/>
  <c r="F76" i="5"/>
  <c r="C256" i="10"/>
  <c r="F244" i="10"/>
  <c r="C273" i="10"/>
  <c r="F261" i="10"/>
  <c r="C275" i="10"/>
  <c r="F263" i="10"/>
  <c r="C269" i="10"/>
  <c r="F257" i="10"/>
  <c r="C265" i="10"/>
  <c r="F253" i="10"/>
  <c r="C264" i="10"/>
  <c r="F252" i="10"/>
  <c r="C270" i="10"/>
  <c r="F258" i="10"/>
  <c r="C267" i="10"/>
  <c r="F255" i="10"/>
  <c r="C368" i="10"/>
  <c r="F356" i="10"/>
  <c r="C367" i="10"/>
  <c r="F355" i="10"/>
  <c r="C262" i="10"/>
  <c r="F250" i="10"/>
  <c r="C266" i="10"/>
  <c r="F254" i="10"/>
  <c r="G954" i="10" l="1"/>
  <c r="D966" i="10"/>
  <c r="G966" i="10" s="1"/>
  <c r="G81" i="22"/>
  <c r="C81" i="22"/>
  <c r="E81" i="22"/>
  <c r="D81" i="22"/>
  <c r="F81" i="22"/>
  <c r="B81" i="22"/>
  <c r="A91" i="27"/>
  <c r="J90" i="27"/>
  <c r="I90" i="27"/>
  <c r="H90" i="27"/>
  <c r="G90" i="27"/>
  <c r="F90" i="27"/>
  <c r="E90" i="27"/>
  <c r="D90" i="27"/>
  <c r="C90" i="27"/>
  <c r="B90" i="27"/>
  <c r="J81" i="22"/>
  <c r="I81" i="22"/>
  <c r="H81" i="22"/>
  <c r="H793" i="10"/>
  <c r="A82" i="22"/>
  <c r="F75" i="5"/>
  <c r="J76" i="5"/>
  <c r="C278" i="10"/>
  <c r="F266" i="10"/>
  <c r="C274" i="10"/>
  <c r="F262" i="10"/>
  <c r="C379" i="10"/>
  <c r="F367" i="10"/>
  <c r="C380" i="10"/>
  <c r="F368" i="10"/>
  <c r="C279" i="10"/>
  <c r="F267" i="10"/>
  <c r="C282" i="10"/>
  <c r="F270" i="10"/>
  <c r="C276" i="10"/>
  <c r="F264" i="10"/>
  <c r="C277" i="10"/>
  <c r="F265" i="10"/>
  <c r="C281" i="10"/>
  <c r="F269" i="10"/>
  <c r="C287" i="10"/>
  <c r="F275" i="10"/>
  <c r="C285" i="10"/>
  <c r="F273" i="10"/>
  <c r="C268" i="10"/>
  <c r="F256" i="10"/>
  <c r="E82" i="22" l="1"/>
  <c r="D82" i="22"/>
  <c r="F82" i="22"/>
  <c r="B82" i="22"/>
  <c r="G82" i="22"/>
  <c r="C82" i="22"/>
  <c r="A92" i="27"/>
  <c r="J91" i="27"/>
  <c r="I91" i="27"/>
  <c r="H91" i="27"/>
  <c r="G91" i="27"/>
  <c r="F91" i="27"/>
  <c r="E91" i="27"/>
  <c r="D91" i="27"/>
  <c r="C91" i="27"/>
  <c r="B91" i="27"/>
  <c r="J82" i="22"/>
  <c r="I82" i="22"/>
  <c r="H82" i="22"/>
  <c r="H794" i="10"/>
  <c r="A83" i="22"/>
  <c r="J75" i="5"/>
  <c r="F74" i="5"/>
  <c r="C280" i="10"/>
  <c r="F268" i="10"/>
  <c r="C297" i="10"/>
  <c r="F285" i="10"/>
  <c r="C299" i="10"/>
  <c r="F287" i="10"/>
  <c r="C293" i="10"/>
  <c r="F281" i="10"/>
  <c r="C289" i="10"/>
  <c r="F277" i="10"/>
  <c r="C288" i="10"/>
  <c r="F276" i="10"/>
  <c r="C294" i="10"/>
  <c r="F282" i="10"/>
  <c r="C291" i="10"/>
  <c r="F279" i="10"/>
  <c r="C392" i="10"/>
  <c r="F380" i="10"/>
  <c r="C391" i="10"/>
  <c r="F379" i="10"/>
  <c r="C286" i="10"/>
  <c r="F274" i="10"/>
  <c r="C290" i="10"/>
  <c r="F278" i="10"/>
  <c r="G83" i="22" l="1"/>
  <c r="C83" i="22"/>
  <c r="D83" i="22"/>
  <c r="F83" i="22"/>
  <c r="E83" i="22"/>
  <c r="B83" i="22"/>
  <c r="A93" i="27"/>
  <c r="J92" i="27"/>
  <c r="I92" i="27"/>
  <c r="H92" i="27"/>
  <c r="G92" i="27"/>
  <c r="F92" i="27"/>
  <c r="E92" i="27"/>
  <c r="D92" i="27"/>
  <c r="C92" i="27"/>
  <c r="B92" i="27"/>
  <c r="J83" i="22"/>
  <c r="I83" i="22"/>
  <c r="H83" i="22"/>
  <c r="H795" i="10"/>
  <c r="A84" i="22"/>
  <c r="J74" i="5"/>
  <c r="F73" i="5"/>
  <c r="C302" i="10"/>
  <c r="F290" i="10"/>
  <c r="C298" i="10"/>
  <c r="F286" i="10"/>
  <c r="C403" i="10"/>
  <c r="F391" i="10"/>
  <c r="C404" i="10"/>
  <c r="F392" i="10"/>
  <c r="C303" i="10"/>
  <c r="F291" i="10"/>
  <c r="C306" i="10"/>
  <c r="F294" i="10"/>
  <c r="C300" i="10"/>
  <c r="F288" i="10"/>
  <c r="C301" i="10"/>
  <c r="F289" i="10"/>
  <c r="C305" i="10"/>
  <c r="F293" i="10"/>
  <c r="C311" i="10"/>
  <c r="F299" i="10"/>
  <c r="C309" i="10"/>
  <c r="F297" i="10"/>
  <c r="C292" i="10"/>
  <c r="F280" i="10"/>
  <c r="E84" i="22" l="1"/>
  <c r="C84" i="22"/>
  <c r="G84" i="22"/>
  <c r="F84" i="22"/>
  <c r="D84" i="22"/>
  <c r="B84" i="22"/>
  <c r="A94" i="27"/>
  <c r="J93" i="27"/>
  <c r="I93" i="27"/>
  <c r="H93" i="27"/>
  <c r="G93" i="27"/>
  <c r="F93" i="27"/>
  <c r="E93" i="27"/>
  <c r="D93" i="27"/>
  <c r="C93" i="27"/>
  <c r="B93" i="27"/>
  <c r="J84" i="22"/>
  <c r="I84" i="22"/>
  <c r="H84" i="22"/>
  <c r="H796" i="10"/>
  <c r="A85" i="22"/>
  <c r="J73" i="5"/>
  <c r="F72" i="5"/>
  <c r="C304" i="10"/>
  <c r="F292" i="10"/>
  <c r="C321" i="10"/>
  <c r="F309" i="10"/>
  <c r="C323" i="10"/>
  <c r="F311" i="10"/>
  <c r="C317" i="10"/>
  <c r="F305" i="10"/>
  <c r="C313" i="10"/>
  <c r="F301" i="10"/>
  <c r="C312" i="10"/>
  <c r="F300" i="10"/>
  <c r="C318" i="10"/>
  <c r="F306" i="10"/>
  <c r="C315" i="10"/>
  <c r="F303" i="10"/>
  <c r="C416" i="10"/>
  <c r="F404" i="10"/>
  <c r="C415" i="10"/>
  <c r="F403" i="10"/>
  <c r="C310" i="10"/>
  <c r="F298" i="10"/>
  <c r="C314" i="10"/>
  <c r="F302" i="10"/>
  <c r="G85" i="22" l="1"/>
  <c r="C85" i="22"/>
  <c r="B85" i="22"/>
  <c r="D85" i="22"/>
  <c r="F85" i="22"/>
  <c r="E85" i="22"/>
  <c r="A95" i="27"/>
  <c r="J94" i="27"/>
  <c r="I94" i="27"/>
  <c r="H94" i="27"/>
  <c r="G94" i="27"/>
  <c r="F94" i="27"/>
  <c r="E94" i="27"/>
  <c r="D94" i="27"/>
  <c r="C94" i="27"/>
  <c r="B94" i="27"/>
  <c r="J85" i="22"/>
  <c r="I85" i="22"/>
  <c r="H85" i="22"/>
  <c r="H797" i="10"/>
  <c r="A86" i="22"/>
  <c r="J72" i="5"/>
  <c r="F71" i="5"/>
  <c r="C326" i="10"/>
  <c r="F314" i="10"/>
  <c r="C322" i="10"/>
  <c r="F310" i="10"/>
  <c r="C427" i="10"/>
  <c r="F415" i="10"/>
  <c r="C428" i="10"/>
  <c r="F416" i="10"/>
  <c r="C327" i="10"/>
  <c r="F315" i="10"/>
  <c r="C330" i="10"/>
  <c r="F318" i="10"/>
  <c r="C324" i="10"/>
  <c r="F312" i="10"/>
  <c r="C325" i="10"/>
  <c r="F313" i="10"/>
  <c r="C329" i="10"/>
  <c r="F317" i="10"/>
  <c r="C335" i="10"/>
  <c r="F323" i="10"/>
  <c r="C333" i="10"/>
  <c r="F321" i="10"/>
  <c r="C316" i="10"/>
  <c r="F304" i="10"/>
  <c r="E86" i="22" l="1"/>
  <c r="G86" i="22"/>
  <c r="B86" i="22"/>
  <c r="C86" i="22"/>
  <c r="F86" i="22"/>
  <c r="D86" i="22"/>
  <c r="A96" i="27"/>
  <c r="J95" i="27"/>
  <c r="I95" i="27"/>
  <c r="H95" i="27"/>
  <c r="G95" i="27"/>
  <c r="F95" i="27"/>
  <c r="E95" i="27"/>
  <c r="D95" i="27"/>
  <c r="C95" i="27"/>
  <c r="B95" i="27"/>
  <c r="J86" i="22"/>
  <c r="I86" i="22"/>
  <c r="H86" i="22"/>
  <c r="H798" i="10"/>
  <c r="A87" i="22"/>
  <c r="F70" i="5"/>
  <c r="J71" i="5"/>
  <c r="C328" i="10"/>
  <c r="F316" i="10"/>
  <c r="C345" i="10"/>
  <c r="F333" i="10"/>
  <c r="C347" i="10"/>
  <c r="F335" i="10"/>
  <c r="C341" i="10"/>
  <c r="F329" i="10"/>
  <c r="C337" i="10"/>
  <c r="F325" i="10"/>
  <c r="C336" i="10"/>
  <c r="F324" i="10"/>
  <c r="C342" i="10"/>
  <c r="F330" i="10"/>
  <c r="C339" i="10"/>
  <c r="F327" i="10"/>
  <c r="C440" i="10"/>
  <c r="F428" i="10"/>
  <c r="C439" i="10"/>
  <c r="F427" i="10"/>
  <c r="C334" i="10"/>
  <c r="F322" i="10"/>
  <c r="C338" i="10"/>
  <c r="F326" i="10"/>
  <c r="G87" i="22" l="1"/>
  <c r="C87" i="22"/>
  <c r="F87" i="22"/>
  <c r="D87" i="22"/>
  <c r="E87" i="22"/>
  <c r="B87" i="22"/>
  <c r="A97" i="27"/>
  <c r="J96" i="27"/>
  <c r="I96" i="27"/>
  <c r="H96" i="27"/>
  <c r="G96" i="27"/>
  <c r="F96" i="27"/>
  <c r="E96" i="27"/>
  <c r="D96" i="27"/>
  <c r="C96" i="27"/>
  <c r="B96" i="27"/>
  <c r="J87" i="22"/>
  <c r="I87" i="22"/>
  <c r="H87" i="22"/>
  <c r="H799" i="10"/>
  <c r="A88" i="22"/>
  <c r="F69" i="5"/>
  <c r="J70" i="5"/>
  <c r="C350" i="10"/>
  <c r="F338" i="10"/>
  <c r="C346" i="10"/>
  <c r="F334" i="10"/>
  <c r="C451" i="10"/>
  <c r="F439" i="10"/>
  <c r="C452" i="10"/>
  <c r="F440" i="10"/>
  <c r="C351" i="10"/>
  <c r="F339" i="10"/>
  <c r="C354" i="10"/>
  <c r="F342" i="10"/>
  <c r="C348" i="10"/>
  <c r="F336" i="10"/>
  <c r="C349" i="10"/>
  <c r="F337" i="10"/>
  <c r="C353" i="10"/>
  <c r="F341" i="10"/>
  <c r="C359" i="10"/>
  <c r="F347" i="10"/>
  <c r="C357" i="10"/>
  <c r="F345" i="10"/>
  <c r="C340" i="10"/>
  <c r="F328" i="10"/>
  <c r="E88" i="22" l="1"/>
  <c r="F88" i="22"/>
  <c r="D88" i="22"/>
  <c r="C88" i="22"/>
  <c r="B88" i="22"/>
  <c r="G88" i="22"/>
  <c r="A98" i="27"/>
  <c r="J97" i="27"/>
  <c r="I97" i="27"/>
  <c r="H97" i="27"/>
  <c r="G97" i="27"/>
  <c r="F97" i="27"/>
  <c r="E97" i="27"/>
  <c r="D97" i="27"/>
  <c r="C97" i="27"/>
  <c r="B97" i="27"/>
  <c r="J88" i="22"/>
  <c r="I88" i="22"/>
  <c r="H88" i="22"/>
  <c r="H800" i="10"/>
  <c r="A89" i="22"/>
  <c r="C135" i="1"/>
  <c r="F68" i="5"/>
  <c r="J69" i="5"/>
  <c r="C352" i="10"/>
  <c r="F340" i="10"/>
  <c r="C369" i="10"/>
  <c r="F357" i="10"/>
  <c r="C371" i="10"/>
  <c r="F359" i="10"/>
  <c r="C365" i="10"/>
  <c r="F353" i="10"/>
  <c r="C361" i="10"/>
  <c r="F349" i="10"/>
  <c r="C360" i="10"/>
  <c r="F348" i="10"/>
  <c r="C366" i="10"/>
  <c r="F354" i="10"/>
  <c r="C363" i="10"/>
  <c r="F351" i="10"/>
  <c r="C464" i="10"/>
  <c r="F452" i="10"/>
  <c r="C463" i="10"/>
  <c r="F451" i="10"/>
  <c r="C358" i="10"/>
  <c r="F346" i="10"/>
  <c r="C362" i="10"/>
  <c r="F350" i="10"/>
  <c r="G89" i="22" l="1"/>
  <c r="C89" i="22"/>
  <c r="E89" i="22"/>
  <c r="F89" i="22"/>
  <c r="D89" i="22"/>
  <c r="B89" i="22"/>
  <c r="A99" i="27"/>
  <c r="J98" i="27"/>
  <c r="I98" i="27"/>
  <c r="H98" i="27"/>
  <c r="G98" i="27"/>
  <c r="F98" i="27"/>
  <c r="E98" i="27"/>
  <c r="D98" i="27"/>
  <c r="C98" i="27"/>
  <c r="B98" i="27"/>
  <c r="J89" i="22"/>
  <c r="I89" i="22"/>
  <c r="H89" i="22"/>
  <c r="H801" i="10"/>
  <c r="A90" i="22"/>
  <c r="J68" i="5"/>
  <c r="F67" i="5"/>
  <c r="C374" i="10"/>
  <c r="F362" i="10"/>
  <c r="C370" i="10"/>
  <c r="F358" i="10"/>
  <c r="C475" i="10"/>
  <c r="F463" i="10"/>
  <c r="C476" i="10"/>
  <c r="F464" i="10"/>
  <c r="C375" i="10"/>
  <c r="F363" i="10"/>
  <c r="C378" i="10"/>
  <c r="F366" i="10"/>
  <c r="C372" i="10"/>
  <c r="F360" i="10"/>
  <c r="C373" i="10"/>
  <c r="F361" i="10"/>
  <c r="C377" i="10"/>
  <c r="F365" i="10"/>
  <c r="C383" i="10"/>
  <c r="F371" i="10"/>
  <c r="C381" i="10"/>
  <c r="F369" i="10"/>
  <c r="C364" i="10"/>
  <c r="F352" i="10"/>
  <c r="E90" i="22" l="1"/>
  <c r="D90" i="22"/>
  <c r="G90" i="22"/>
  <c r="B90" i="22"/>
  <c r="F90" i="22"/>
  <c r="C90" i="22"/>
  <c r="A100" i="27"/>
  <c r="J99" i="27"/>
  <c r="I99" i="27"/>
  <c r="H99" i="27"/>
  <c r="G99" i="27"/>
  <c r="F99" i="27"/>
  <c r="E99" i="27"/>
  <c r="D99" i="27"/>
  <c r="C99" i="27"/>
  <c r="B99" i="27"/>
  <c r="J90" i="22"/>
  <c r="I90" i="22"/>
  <c r="H90" i="22"/>
  <c r="H802" i="10"/>
  <c r="A91" i="22"/>
  <c r="J67" i="5"/>
  <c r="F66" i="5"/>
  <c r="C376" i="10"/>
  <c r="F364" i="10"/>
  <c r="C393" i="10"/>
  <c r="F381" i="10"/>
  <c r="C395" i="10"/>
  <c r="F383" i="10"/>
  <c r="C389" i="10"/>
  <c r="F377" i="10"/>
  <c r="C385" i="10"/>
  <c r="F373" i="10"/>
  <c r="C384" i="10"/>
  <c r="F372" i="10"/>
  <c r="C390" i="10"/>
  <c r="F378" i="10"/>
  <c r="C387" i="10"/>
  <c r="F375" i="10"/>
  <c r="C488" i="10"/>
  <c r="F476" i="10"/>
  <c r="C487" i="10"/>
  <c r="F475" i="10"/>
  <c r="C382" i="10"/>
  <c r="F370" i="10"/>
  <c r="C386" i="10"/>
  <c r="F374" i="10"/>
  <c r="G91" i="22" l="1"/>
  <c r="C91" i="22"/>
  <c r="D91" i="22"/>
  <c r="F91" i="22"/>
  <c r="E91" i="22"/>
  <c r="B91" i="22"/>
  <c r="A101" i="27"/>
  <c r="J100" i="27"/>
  <c r="I100" i="27"/>
  <c r="H100" i="27"/>
  <c r="G100" i="27"/>
  <c r="F100" i="27"/>
  <c r="E100" i="27"/>
  <c r="D100" i="27"/>
  <c r="C100" i="27"/>
  <c r="B100" i="27"/>
  <c r="J91" i="22"/>
  <c r="I91" i="22"/>
  <c r="H91" i="22"/>
  <c r="H803" i="10"/>
  <c r="A92" i="22"/>
  <c r="J66" i="5"/>
  <c r="F65" i="5"/>
  <c r="C398" i="10"/>
  <c r="F386" i="10"/>
  <c r="C394" i="10"/>
  <c r="F382" i="10"/>
  <c r="C499" i="10"/>
  <c r="F487" i="10"/>
  <c r="C500" i="10"/>
  <c r="F488" i="10"/>
  <c r="C399" i="10"/>
  <c r="F387" i="10"/>
  <c r="C402" i="10"/>
  <c r="F390" i="10"/>
  <c r="C396" i="10"/>
  <c r="F384" i="10"/>
  <c r="C397" i="10"/>
  <c r="F385" i="10"/>
  <c r="C401" i="10"/>
  <c r="F389" i="10"/>
  <c r="C407" i="10"/>
  <c r="F395" i="10"/>
  <c r="C405" i="10"/>
  <c r="F393" i="10"/>
  <c r="C388" i="10"/>
  <c r="F376" i="10"/>
  <c r="E92" i="22" l="1"/>
  <c r="C92" i="22"/>
  <c r="B92" i="22"/>
  <c r="G92" i="22"/>
  <c r="F92" i="22"/>
  <c r="D92" i="22"/>
  <c r="A102" i="27"/>
  <c r="J101" i="27"/>
  <c r="I101" i="27"/>
  <c r="H101" i="27"/>
  <c r="G101" i="27"/>
  <c r="F101" i="27"/>
  <c r="E101" i="27"/>
  <c r="D101" i="27"/>
  <c r="C101" i="27"/>
  <c r="B101" i="27"/>
  <c r="J92" i="22"/>
  <c r="I92" i="22"/>
  <c r="H92" i="22"/>
  <c r="H804" i="10"/>
  <c r="A93" i="22"/>
  <c r="F64" i="5"/>
  <c r="J65" i="5"/>
  <c r="C400" i="10"/>
  <c r="F388" i="10"/>
  <c r="C417" i="10"/>
  <c r="F405" i="10"/>
  <c r="C419" i="10"/>
  <c r="F407" i="10"/>
  <c r="C413" i="10"/>
  <c r="F401" i="10"/>
  <c r="C409" i="10"/>
  <c r="F397" i="10"/>
  <c r="C408" i="10"/>
  <c r="F396" i="10"/>
  <c r="C414" i="10"/>
  <c r="F402" i="10"/>
  <c r="C411" i="10"/>
  <c r="F399" i="10"/>
  <c r="C512" i="10"/>
  <c r="F500" i="10"/>
  <c r="C511" i="10"/>
  <c r="F499" i="10"/>
  <c r="C406" i="10"/>
  <c r="F394" i="10"/>
  <c r="C410" i="10"/>
  <c r="F398" i="10"/>
  <c r="G93" i="22" l="1"/>
  <c r="C93" i="22"/>
  <c r="B93" i="22"/>
  <c r="D93" i="22"/>
  <c r="F93" i="22"/>
  <c r="E93" i="22"/>
  <c r="A103" i="27"/>
  <c r="J102" i="27"/>
  <c r="I102" i="27"/>
  <c r="H102" i="27"/>
  <c r="G102" i="27"/>
  <c r="F102" i="27"/>
  <c r="E102" i="27"/>
  <c r="D102" i="27"/>
  <c r="C102" i="27"/>
  <c r="B102" i="27"/>
  <c r="J93" i="22"/>
  <c r="I93" i="22"/>
  <c r="H93" i="22"/>
  <c r="H805" i="10"/>
  <c r="A94" i="22"/>
  <c r="J64" i="5"/>
  <c r="F63" i="5"/>
  <c r="C422" i="10"/>
  <c r="F410" i="10"/>
  <c r="C418" i="10"/>
  <c r="F406" i="10"/>
  <c r="C523" i="10"/>
  <c r="F511" i="10"/>
  <c r="C524" i="10"/>
  <c r="F512" i="10"/>
  <c r="C423" i="10"/>
  <c r="F411" i="10"/>
  <c r="C426" i="10"/>
  <c r="F414" i="10"/>
  <c r="C420" i="10"/>
  <c r="F408" i="10"/>
  <c r="C421" i="10"/>
  <c r="F409" i="10"/>
  <c r="C425" i="10"/>
  <c r="F413" i="10"/>
  <c r="C431" i="10"/>
  <c r="F419" i="10"/>
  <c r="C429" i="10"/>
  <c r="F417" i="10"/>
  <c r="C412" i="10"/>
  <c r="F400" i="10"/>
  <c r="E94" i="22" l="1"/>
  <c r="G94" i="22"/>
  <c r="B94" i="22"/>
  <c r="D94" i="22"/>
  <c r="C94" i="22"/>
  <c r="F94" i="22"/>
  <c r="J103" i="27"/>
  <c r="I103" i="27"/>
  <c r="H103" i="27"/>
  <c r="G103" i="27"/>
  <c r="F103" i="27"/>
  <c r="E103" i="27"/>
  <c r="D103" i="27"/>
  <c r="C103" i="27"/>
  <c r="B103" i="27"/>
  <c r="J94" i="22"/>
  <c r="I94" i="22"/>
  <c r="H94" i="22"/>
  <c r="H806" i="10"/>
  <c r="A95" i="22"/>
  <c r="F62" i="5"/>
  <c r="J63" i="5"/>
  <c r="C424" i="10"/>
  <c r="F412" i="10"/>
  <c r="C441" i="10"/>
  <c r="F429" i="10"/>
  <c r="C443" i="10"/>
  <c r="F431" i="10"/>
  <c r="C437" i="10"/>
  <c r="F425" i="10"/>
  <c r="C433" i="10"/>
  <c r="F421" i="10"/>
  <c r="C432" i="10"/>
  <c r="F420" i="10"/>
  <c r="C438" i="10"/>
  <c r="F426" i="10"/>
  <c r="C435" i="10"/>
  <c r="F423" i="10"/>
  <c r="C536" i="10"/>
  <c r="F524" i="10"/>
  <c r="C535" i="10"/>
  <c r="F523" i="10"/>
  <c r="C430" i="10"/>
  <c r="F418" i="10"/>
  <c r="C434" i="10"/>
  <c r="F422" i="10"/>
  <c r="G95" i="22" l="1"/>
  <c r="C95" i="22"/>
  <c r="F95" i="22"/>
  <c r="E95" i="22"/>
  <c r="D95" i="22"/>
  <c r="B95" i="22"/>
  <c r="J95" i="22"/>
  <c r="I95" i="22"/>
  <c r="H95" i="22"/>
  <c r="H807" i="10"/>
  <c r="A96" i="22"/>
  <c r="J62" i="5"/>
  <c r="F61" i="5"/>
  <c r="C446" i="10"/>
  <c r="F434" i="10"/>
  <c r="C442" i="10"/>
  <c r="F430" i="10"/>
  <c r="C547" i="10"/>
  <c r="F535" i="10"/>
  <c r="C548" i="10"/>
  <c r="F536" i="10"/>
  <c r="C447" i="10"/>
  <c r="F435" i="10"/>
  <c r="C450" i="10"/>
  <c r="F438" i="10"/>
  <c r="C444" i="10"/>
  <c r="F432" i="10"/>
  <c r="C445" i="10"/>
  <c r="F433" i="10"/>
  <c r="C449" i="10"/>
  <c r="F437" i="10"/>
  <c r="C455" i="10"/>
  <c r="F443" i="10"/>
  <c r="C453" i="10"/>
  <c r="F441" i="10"/>
  <c r="C436" i="10"/>
  <c r="F424" i="10"/>
  <c r="E96" i="22" l="1"/>
  <c r="F96" i="22"/>
  <c r="G96" i="22"/>
  <c r="D96" i="22"/>
  <c r="C96" i="22"/>
  <c r="B96" i="22"/>
  <c r="J96" i="22"/>
  <c r="I96" i="22"/>
  <c r="H96" i="22"/>
  <c r="H808" i="10"/>
  <c r="A97" i="22"/>
  <c r="J61" i="5"/>
  <c r="F60" i="5"/>
  <c r="C448" i="10"/>
  <c r="F436" i="10"/>
  <c r="C465" i="10"/>
  <c r="F453" i="10"/>
  <c r="C467" i="10"/>
  <c r="F455" i="10"/>
  <c r="C461" i="10"/>
  <c r="F449" i="10"/>
  <c r="C457" i="10"/>
  <c r="F445" i="10"/>
  <c r="C456" i="10"/>
  <c r="F444" i="10"/>
  <c r="C462" i="10"/>
  <c r="F450" i="10"/>
  <c r="C459" i="10"/>
  <c r="F447" i="10"/>
  <c r="C560" i="10"/>
  <c r="F548" i="10"/>
  <c r="C559" i="10"/>
  <c r="F547" i="10"/>
  <c r="C454" i="10"/>
  <c r="F442" i="10"/>
  <c r="C458" i="10"/>
  <c r="F446" i="10"/>
  <c r="G97" i="22" l="1"/>
  <c r="C97" i="22"/>
  <c r="E97" i="22"/>
  <c r="F97" i="22"/>
  <c r="D97" i="22"/>
  <c r="B97" i="22"/>
  <c r="J97" i="22"/>
  <c r="I97" i="22"/>
  <c r="H97" i="22"/>
  <c r="H809" i="10"/>
  <c r="A98" i="22"/>
  <c r="J60" i="5"/>
  <c r="F59" i="5"/>
  <c r="C470" i="10"/>
  <c r="F458" i="10"/>
  <c r="C466" i="10"/>
  <c r="F454" i="10"/>
  <c r="C571" i="10"/>
  <c r="F559" i="10"/>
  <c r="C572" i="10"/>
  <c r="F560" i="10"/>
  <c r="C471" i="10"/>
  <c r="F459" i="10"/>
  <c r="C474" i="10"/>
  <c r="F462" i="10"/>
  <c r="C468" i="10"/>
  <c r="F456" i="10"/>
  <c r="C469" i="10"/>
  <c r="F457" i="10"/>
  <c r="C473" i="10"/>
  <c r="F461" i="10"/>
  <c r="C479" i="10"/>
  <c r="F467" i="10"/>
  <c r="C477" i="10"/>
  <c r="F465" i="10"/>
  <c r="C460" i="10"/>
  <c r="F448" i="10"/>
  <c r="E98" i="22" l="1"/>
  <c r="D98" i="22"/>
  <c r="B98" i="22"/>
  <c r="G98" i="22"/>
  <c r="F98" i="22"/>
  <c r="C98" i="22"/>
  <c r="J98" i="22"/>
  <c r="I98" i="22"/>
  <c r="H98" i="22"/>
  <c r="H810" i="10"/>
  <c r="A99" i="22"/>
  <c r="F58" i="5"/>
  <c r="J59" i="5"/>
  <c r="C472" i="10"/>
  <c r="F460" i="10"/>
  <c r="C489" i="10"/>
  <c r="F477" i="10"/>
  <c r="C491" i="10"/>
  <c r="F479" i="10"/>
  <c r="C485" i="10"/>
  <c r="F473" i="10"/>
  <c r="C481" i="10"/>
  <c r="F469" i="10"/>
  <c r="C480" i="10"/>
  <c r="F468" i="10"/>
  <c r="C486" i="10"/>
  <c r="F474" i="10"/>
  <c r="C483" i="10"/>
  <c r="F471" i="10"/>
  <c r="C584" i="10"/>
  <c r="F572" i="10"/>
  <c r="C583" i="10"/>
  <c r="F571" i="10"/>
  <c r="C478" i="10"/>
  <c r="F466" i="10"/>
  <c r="C482" i="10"/>
  <c r="F470" i="10"/>
  <c r="G99" i="22" l="1"/>
  <c r="C99" i="22"/>
  <c r="D99" i="22"/>
  <c r="B99" i="22"/>
  <c r="F99" i="22"/>
  <c r="E99" i="22"/>
  <c r="J99" i="22"/>
  <c r="I99" i="22"/>
  <c r="H99" i="22"/>
  <c r="H811" i="10"/>
  <c r="A100" i="22"/>
  <c r="J58" i="5"/>
  <c r="F57" i="5"/>
  <c r="C494" i="10"/>
  <c r="F482" i="10"/>
  <c r="C490" i="10"/>
  <c r="F478" i="10"/>
  <c r="C595" i="10"/>
  <c r="F583" i="10"/>
  <c r="C596" i="10"/>
  <c r="F584" i="10"/>
  <c r="C495" i="10"/>
  <c r="F483" i="10"/>
  <c r="C498" i="10"/>
  <c r="F486" i="10"/>
  <c r="C492" i="10"/>
  <c r="F480" i="10"/>
  <c r="C493" i="10"/>
  <c r="F481" i="10"/>
  <c r="C497" i="10"/>
  <c r="F485" i="10"/>
  <c r="C503" i="10"/>
  <c r="F491" i="10"/>
  <c r="C501" i="10"/>
  <c r="F489" i="10"/>
  <c r="C484" i="10"/>
  <c r="F472" i="10"/>
  <c r="E100" i="22" l="1"/>
  <c r="C100" i="22"/>
  <c r="D100" i="22"/>
  <c r="B100" i="22"/>
  <c r="G100" i="22"/>
  <c r="F100" i="22"/>
  <c r="J100" i="22"/>
  <c r="I100" i="22"/>
  <c r="H100" i="22"/>
  <c r="H812" i="10"/>
  <c r="A101" i="22"/>
  <c r="C134" i="1"/>
  <c r="F56" i="5"/>
  <c r="J57" i="5"/>
  <c r="C496" i="10"/>
  <c r="F484" i="10"/>
  <c r="C513" i="10"/>
  <c r="F501" i="10"/>
  <c r="C515" i="10"/>
  <c r="F503" i="10"/>
  <c r="C509" i="10"/>
  <c r="F497" i="10"/>
  <c r="C505" i="10"/>
  <c r="F493" i="10"/>
  <c r="C504" i="10"/>
  <c r="F492" i="10"/>
  <c r="C510" i="10"/>
  <c r="F498" i="10"/>
  <c r="C507" i="10"/>
  <c r="F495" i="10"/>
  <c r="C608" i="10"/>
  <c r="F596" i="10"/>
  <c r="C607" i="10"/>
  <c r="F595" i="10"/>
  <c r="C502" i="10"/>
  <c r="F490" i="10"/>
  <c r="C506" i="10"/>
  <c r="F494" i="10"/>
  <c r="G101" i="22" l="1"/>
  <c r="C101" i="22"/>
  <c r="B101" i="22"/>
  <c r="E101" i="22"/>
  <c r="D101" i="22"/>
  <c r="F101" i="22"/>
  <c r="J101" i="22"/>
  <c r="I101" i="22"/>
  <c r="H101" i="22"/>
  <c r="H813" i="10"/>
  <c r="A102" i="22"/>
  <c r="J56" i="5"/>
  <c r="F55" i="5"/>
  <c r="C518" i="10"/>
  <c r="F506" i="10"/>
  <c r="C514" i="10"/>
  <c r="F502" i="10"/>
  <c r="C619" i="10"/>
  <c r="F607" i="10"/>
  <c r="C620" i="10"/>
  <c r="F608" i="10"/>
  <c r="C519" i="10"/>
  <c r="F507" i="10"/>
  <c r="C522" i="10"/>
  <c r="F510" i="10"/>
  <c r="C516" i="10"/>
  <c r="F504" i="10"/>
  <c r="C517" i="10"/>
  <c r="F505" i="10"/>
  <c r="C521" i="10"/>
  <c r="F509" i="10"/>
  <c r="C527" i="10"/>
  <c r="F515" i="10"/>
  <c r="C525" i="10"/>
  <c r="F513" i="10"/>
  <c r="C508" i="10"/>
  <c r="F496" i="10"/>
  <c r="E102" i="22" l="1"/>
  <c r="G102" i="22"/>
  <c r="B102" i="22"/>
  <c r="F102" i="22"/>
  <c r="D102" i="22"/>
  <c r="C102" i="22"/>
  <c r="J102" i="22"/>
  <c r="I102" i="22"/>
  <c r="H102" i="22"/>
  <c r="H814" i="10"/>
  <c r="A103" i="22"/>
  <c r="J55" i="5"/>
  <c r="F54" i="5"/>
  <c r="C520" i="10"/>
  <c r="F508" i="10"/>
  <c r="C537" i="10"/>
  <c r="F525" i="10"/>
  <c r="C539" i="10"/>
  <c r="F527" i="10"/>
  <c r="C533" i="10"/>
  <c r="F521" i="10"/>
  <c r="C529" i="10"/>
  <c r="F517" i="10"/>
  <c r="C528" i="10"/>
  <c r="F516" i="10"/>
  <c r="C534" i="10"/>
  <c r="F522" i="10"/>
  <c r="C531" i="10"/>
  <c r="F519" i="10"/>
  <c r="C632" i="10"/>
  <c r="F620" i="10"/>
  <c r="C631" i="10"/>
  <c r="F619" i="10"/>
  <c r="C526" i="10"/>
  <c r="F514" i="10"/>
  <c r="C530" i="10"/>
  <c r="F518" i="10"/>
  <c r="G103" i="22" l="1"/>
  <c r="C103" i="22"/>
  <c r="F103" i="22"/>
  <c r="E103" i="22"/>
  <c r="D103" i="22"/>
  <c r="B103" i="22"/>
  <c r="J103" i="22"/>
  <c r="I103" i="22"/>
  <c r="H103" i="22"/>
  <c r="H815" i="10"/>
  <c r="J54" i="5"/>
  <c r="F53" i="5"/>
  <c r="C542" i="10"/>
  <c r="F530" i="10"/>
  <c r="C538" i="10"/>
  <c r="F526" i="10"/>
  <c r="C643" i="10"/>
  <c r="F631" i="10"/>
  <c r="C644" i="10"/>
  <c r="F632" i="10"/>
  <c r="C543" i="10"/>
  <c r="F531" i="10"/>
  <c r="C546" i="10"/>
  <c r="F534" i="10"/>
  <c r="C540" i="10"/>
  <c r="F528" i="10"/>
  <c r="C541" i="10"/>
  <c r="F529" i="10"/>
  <c r="C545" i="10"/>
  <c r="F533" i="10"/>
  <c r="C551" i="10"/>
  <c r="F539" i="10"/>
  <c r="C549" i="10"/>
  <c r="F537" i="10"/>
  <c r="C532" i="10"/>
  <c r="F520" i="10"/>
  <c r="H816" i="10" l="1"/>
  <c r="J53" i="5"/>
  <c r="F52" i="5"/>
  <c r="C544" i="10"/>
  <c r="F532" i="10"/>
  <c r="C561" i="10"/>
  <c r="F549" i="10"/>
  <c r="C563" i="10"/>
  <c r="F551" i="10"/>
  <c r="C557" i="10"/>
  <c r="F545" i="10"/>
  <c r="C553" i="10"/>
  <c r="F541" i="10"/>
  <c r="C552" i="10"/>
  <c r="F540" i="10"/>
  <c r="C558" i="10"/>
  <c r="F546" i="10"/>
  <c r="C555" i="10"/>
  <c r="F543" i="10"/>
  <c r="C656" i="10"/>
  <c r="F644" i="10"/>
  <c r="C655" i="10"/>
  <c r="F643" i="10"/>
  <c r="C550" i="10"/>
  <c r="F538" i="10"/>
  <c r="C554" i="10"/>
  <c r="F542" i="10"/>
  <c r="H817" i="10" l="1"/>
  <c r="J52" i="5"/>
  <c r="F51" i="5"/>
  <c r="C566" i="10"/>
  <c r="F554" i="10"/>
  <c r="C562" i="10"/>
  <c r="F550" i="10"/>
  <c r="C667" i="10"/>
  <c r="F655" i="10"/>
  <c r="C668" i="10"/>
  <c r="F656" i="10"/>
  <c r="C567" i="10"/>
  <c r="F555" i="10"/>
  <c r="C570" i="10"/>
  <c r="F558" i="10"/>
  <c r="C564" i="10"/>
  <c r="F552" i="10"/>
  <c r="C565" i="10"/>
  <c r="F553" i="10"/>
  <c r="C569" i="10"/>
  <c r="F557" i="10"/>
  <c r="C575" i="10"/>
  <c r="F563" i="10"/>
  <c r="C573" i="10"/>
  <c r="F561" i="10"/>
  <c r="C556" i="10"/>
  <c r="F544" i="10"/>
  <c r="H818" i="10" l="1"/>
  <c r="F50" i="5"/>
  <c r="J51" i="5"/>
  <c r="C568" i="10"/>
  <c r="F556" i="10"/>
  <c r="C585" i="10"/>
  <c r="F573" i="10"/>
  <c r="C587" i="10"/>
  <c r="F575" i="10"/>
  <c r="C581" i="10"/>
  <c r="F569" i="10"/>
  <c r="C577" i="10"/>
  <c r="F565" i="10"/>
  <c r="C576" i="10"/>
  <c r="F564" i="10"/>
  <c r="C582" i="10"/>
  <c r="F570" i="10"/>
  <c r="C579" i="10"/>
  <c r="F567" i="10"/>
  <c r="C680" i="10"/>
  <c r="F668" i="10"/>
  <c r="C679" i="10"/>
  <c r="F667" i="10"/>
  <c r="C574" i="10"/>
  <c r="F562" i="10"/>
  <c r="C578" i="10"/>
  <c r="F566" i="10"/>
  <c r="H819" i="10" l="1"/>
  <c r="J50" i="5"/>
  <c r="F49" i="5"/>
  <c r="C590" i="10"/>
  <c r="F578" i="10"/>
  <c r="C586" i="10"/>
  <c r="F574" i="10"/>
  <c r="C691" i="10"/>
  <c r="F679" i="10"/>
  <c r="C692" i="10"/>
  <c r="F680" i="10"/>
  <c r="C591" i="10"/>
  <c r="F579" i="10"/>
  <c r="C594" i="10"/>
  <c r="F582" i="10"/>
  <c r="C588" i="10"/>
  <c r="F576" i="10"/>
  <c r="C589" i="10"/>
  <c r="F577" i="10"/>
  <c r="C593" i="10"/>
  <c r="F581" i="10"/>
  <c r="C599" i="10"/>
  <c r="F587" i="10"/>
  <c r="C597" i="10"/>
  <c r="F585" i="10"/>
  <c r="C580" i="10"/>
  <c r="F568" i="10"/>
  <c r="H820" i="10" l="1"/>
  <c r="J49" i="5"/>
  <c r="F48" i="5"/>
  <c r="C592" i="10"/>
  <c r="F580" i="10"/>
  <c r="C609" i="10"/>
  <c r="F597" i="10"/>
  <c r="C611" i="10"/>
  <c r="F599" i="10"/>
  <c r="C605" i="10"/>
  <c r="F593" i="10"/>
  <c r="C601" i="10"/>
  <c r="F589" i="10"/>
  <c r="C600" i="10"/>
  <c r="F588" i="10"/>
  <c r="C606" i="10"/>
  <c r="F594" i="10"/>
  <c r="C603" i="10"/>
  <c r="F591" i="10"/>
  <c r="C704" i="10"/>
  <c r="F692" i="10"/>
  <c r="C703" i="10"/>
  <c r="F691" i="10"/>
  <c r="C598" i="10"/>
  <c r="F586" i="10"/>
  <c r="C602" i="10"/>
  <c r="F590" i="10"/>
  <c r="H821" i="10" l="1"/>
  <c r="J48" i="5"/>
  <c r="F47" i="5"/>
  <c r="C614" i="10"/>
  <c r="F602" i="10"/>
  <c r="C610" i="10"/>
  <c r="F598" i="10"/>
  <c r="C715" i="10"/>
  <c r="F703" i="10"/>
  <c r="C716" i="10"/>
  <c r="F704" i="10"/>
  <c r="C615" i="10"/>
  <c r="F603" i="10"/>
  <c r="C618" i="10"/>
  <c r="F606" i="10"/>
  <c r="C612" i="10"/>
  <c r="F600" i="10"/>
  <c r="C613" i="10"/>
  <c r="F601" i="10"/>
  <c r="C617" i="10"/>
  <c r="F605" i="10"/>
  <c r="C623" i="10"/>
  <c r="F611" i="10"/>
  <c r="C621" i="10"/>
  <c r="F609" i="10"/>
  <c r="C604" i="10"/>
  <c r="F592" i="10"/>
  <c r="H822" i="10" l="1"/>
  <c r="F46" i="5"/>
  <c r="J47" i="5"/>
  <c r="C616" i="10"/>
  <c r="F604" i="10"/>
  <c r="C633" i="10"/>
  <c r="F621" i="10"/>
  <c r="C635" i="10"/>
  <c r="F623" i="10"/>
  <c r="C629" i="10"/>
  <c r="F617" i="10"/>
  <c r="C625" i="10"/>
  <c r="F613" i="10"/>
  <c r="C624" i="10"/>
  <c r="F612" i="10"/>
  <c r="C630" i="10"/>
  <c r="F618" i="10"/>
  <c r="C627" i="10"/>
  <c r="F615" i="10"/>
  <c r="C728" i="10"/>
  <c r="F716" i="10"/>
  <c r="C727" i="10"/>
  <c r="F715" i="10"/>
  <c r="C622" i="10"/>
  <c r="F610" i="10"/>
  <c r="C626" i="10"/>
  <c r="F614" i="10"/>
  <c r="H823" i="10" l="1"/>
  <c r="J46" i="5"/>
  <c r="F45" i="5"/>
  <c r="C638" i="10"/>
  <c r="F626" i="10"/>
  <c r="C634" i="10"/>
  <c r="F622" i="10"/>
  <c r="C739" i="10"/>
  <c r="F727" i="10"/>
  <c r="C740" i="10"/>
  <c r="F728" i="10"/>
  <c r="C639" i="10"/>
  <c r="F627" i="10"/>
  <c r="C642" i="10"/>
  <c r="F630" i="10"/>
  <c r="C636" i="10"/>
  <c r="F624" i="10"/>
  <c r="C637" i="10"/>
  <c r="F625" i="10"/>
  <c r="C641" i="10"/>
  <c r="F629" i="10"/>
  <c r="C647" i="10"/>
  <c r="F635" i="10"/>
  <c r="C645" i="10"/>
  <c r="F633" i="10"/>
  <c r="C628" i="10"/>
  <c r="F616" i="10"/>
  <c r="H824" i="10" l="1"/>
  <c r="C133" i="1"/>
  <c r="F44" i="5"/>
  <c r="J45" i="5"/>
  <c r="C640" i="10"/>
  <c r="F628" i="10"/>
  <c r="C657" i="10"/>
  <c r="F645" i="10"/>
  <c r="C659" i="10"/>
  <c r="F647" i="10"/>
  <c r="C653" i="10"/>
  <c r="F641" i="10"/>
  <c r="C649" i="10"/>
  <c r="F637" i="10"/>
  <c r="C648" i="10"/>
  <c r="F636" i="10"/>
  <c r="C654" i="10"/>
  <c r="F642" i="10"/>
  <c r="C651" i="10"/>
  <c r="F639" i="10"/>
  <c r="C752" i="10"/>
  <c r="F740" i="10"/>
  <c r="C751" i="10"/>
  <c r="F739" i="10"/>
  <c r="C646" i="10"/>
  <c r="F634" i="10"/>
  <c r="C650" i="10"/>
  <c r="F638" i="10"/>
  <c r="H825" i="10" l="1"/>
  <c r="J44" i="5"/>
  <c r="F43" i="5"/>
  <c r="C662" i="10"/>
  <c r="F650" i="10"/>
  <c r="C658" i="10"/>
  <c r="F646" i="10"/>
  <c r="C763" i="10"/>
  <c r="F751" i="10"/>
  <c r="C764" i="10"/>
  <c r="F752" i="10"/>
  <c r="C663" i="10"/>
  <c r="F651" i="10"/>
  <c r="C666" i="10"/>
  <c r="F654" i="10"/>
  <c r="C660" i="10"/>
  <c r="F648" i="10"/>
  <c r="C661" i="10"/>
  <c r="F649" i="10"/>
  <c r="C665" i="10"/>
  <c r="F653" i="10"/>
  <c r="C671" i="10"/>
  <c r="F659" i="10"/>
  <c r="C669" i="10"/>
  <c r="F657" i="10"/>
  <c r="C652" i="10"/>
  <c r="F640" i="10"/>
  <c r="H826" i="10" l="1"/>
  <c r="J43" i="5"/>
  <c r="F42" i="5"/>
  <c r="C664" i="10"/>
  <c r="F652" i="10"/>
  <c r="C681" i="10"/>
  <c r="F669" i="10"/>
  <c r="C683" i="10"/>
  <c r="F671" i="10"/>
  <c r="C677" i="10"/>
  <c r="F665" i="10"/>
  <c r="C673" i="10"/>
  <c r="F661" i="10"/>
  <c r="C672" i="10"/>
  <c r="F660" i="10"/>
  <c r="C678" i="10"/>
  <c r="F666" i="10"/>
  <c r="C675" i="10"/>
  <c r="F663" i="10"/>
  <c r="C776" i="10"/>
  <c r="F764" i="10"/>
  <c r="C775" i="10"/>
  <c r="F763" i="10"/>
  <c r="C670" i="10"/>
  <c r="F658" i="10"/>
  <c r="C674" i="10"/>
  <c r="F662" i="10"/>
  <c r="H827" i="10" l="1"/>
  <c r="J42" i="5"/>
  <c r="F41" i="5"/>
  <c r="C686" i="10"/>
  <c r="F674" i="10"/>
  <c r="C682" i="10"/>
  <c r="F670" i="10"/>
  <c r="C787" i="10"/>
  <c r="F775" i="10"/>
  <c r="C788" i="10"/>
  <c r="F776" i="10"/>
  <c r="C687" i="10"/>
  <c r="F675" i="10"/>
  <c r="C690" i="10"/>
  <c r="F678" i="10"/>
  <c r="C684" i="10"/>
  <c r="F672" i="10"/>
  <c r="C685" i="10"/>
  <c r="F673" i="10"/>
  <c r="C689" i="10"/>
  <c r="F677" i="10"/>
  <c r="C695" i="10"/>
  <c r="F683" i="10"/>
  <c r="C693" i="10"/>
  <c r="F681" i="10"/>
  <c r="C676" i="10"/>
  <c r="F664" i="10"/>
  <c r="H828" i="10" l="1"/>
  <c r="F40" i="5"/>
  <c r="J41" i="5"/>
  <c r="C688" i="10"/>
  <c r="F676" i="10"/>
  <c r="C705" i="10"/>
  <c r="F693" i="10"/>
  <c r="C707" i="10"/>
  <c r="F695" i="10"/>
  <c r="C701" i="10"/>
  <c r="F689" i="10"/>
  <c r="C697" i="10"/>
  <c r="F685" i="10"/>
  <c r="C696" i="10"/>
  <c r="F684" i="10"/>
  <c r="C702" i="10"/>
  <c r="F690" i="10"/>
  <c r="C699" i="10"/>
  <c r="F687" i="10"/>
  <c r="C800" i="10"/>
  <c r="F788" i="10"/>
  <c r="C799" i="10"/>
  <c r="F787" i="10"/>
  <c r="C694" i="10"/>
  <c r="F682" i="10"/>
  <c r="C698" i="10"/>
  <c r="F686" i="10"/>
  <c r="H829" i="10" l="1"/>
  <c r="J40" i="5"/>
  <c r="F39" i="5"/>
  <c r="C710" i="10"/>
  <c r="F698" i="10"/>
  <c r="C706" i="10"/>
  <c r="F694" i="10"/>
  <c r="C811" i="10"/>
  <c r="F799" i="10"/>
  <c r="C812" i="10"/>
  <c r="F800" i="10"/>
  <c r="C711" i="10"/>
  <c r="F699" i="10"/>
  <c r="C714" i="10"/>
  <c r="F702" i="10"/>
  <c r="C708" i="10"/>
  <c r="F696" i="10"/>
  <c r="C709" i="10"/>
  <c r="F697" i="10"/>
  <c r="C713" i="10"/>
  <c r="F701" i="10"/>
  <c r="C719" i="10"/>
  <c r="F707" i="10"/>
  <c r="C717" i="10"/>
  <c r="F705" i="10"/>
  <c r="C700" i="10"/>
  <c r="F688" i="10"/>
  <c r="H830" i="10" l="1"/>
  <c r="F38" i="5"/>
  <c r="J39" i="5"/>
  <c r="C712" i="10"/>
  <c r="F700" i="10"/>
  <c r="C729" i="10"/>
  <c r="F717" i="10"/>
  <c r="C731" i="10"/>
  <c r="F719" i="10"/>
  <c r="C725" i="10"/>
  <c r="F713" i="10"/>
  <c r="C721" i="10"/>
  <c r="F709" i="10"/>
  <c r="C720" i="10"/>
  <c r="F708" i="10"/>
  <c r="C726" i="10"/>
  <c r="F714" i="10"/>
  <c r="C723" i="10"/>
  <c r="F711" i="10"/>
  <c r="C824" i="10"/>
  <c r="F812" i="10"/>
  <c r="C823" i="10"/>
  <c r="F811" i="10"/>
  <c r="C718" i="10"/>
  <c r="F706" i="10"/>
  <c r="C722" i="10"/>
  <c r="F710" i="10"/>
  <c r="H831" i="10" l="1"/>
  <c r="J38" i="5"/>
  <c r="F37" i="5"/>
  <c r="C734" i="10"/>
  <c r="F722" i="10"/>
  <c r="C730" i="10"/>
  <c r="F718" i="10"/>
  <c r="C835" i="10"/>
  <c r="F823" i="10"/>
  <c r="C836" i="10"/>
  <c r="F824" i="10"/>
  <c r="C735" i="10"/>
  <c r="F723" i="10"/>
  <c r="C738" i="10"/>
  <c r="F726" i="10"/>
  <c r="C732" i="10"/>
  <c r="F720" i="10"/>
  <c r="C733" i="10"/>
  <c r="F721" i="10"/>
  <c r="C737" i="10"/>
  <c r="F725" i="10"/>
  <c r="C743" i="10"/>
  <c r="F731" i="10"/>
  <c r="C741" i="10"/>
  <c r="F729" i="10"/>
  <c r="C724" i="10"/>
  <c r="F712" i="10"/>
  <c r="H832" i="10" l="1"/>
  <c r="J37" i="5"/>
  <c r="F36" i="5"/>
  <c r="C736" i="10"/>
  <c r="F724" i="10"/>
  <c r="C753" i="10"/>
  <c r="F741" i="10"/>
  <c r="C755" i="10"/>
  <c r="F743" i="10"/>
  <c r="C749" i="10"/>
  <c r="F737" i="10"/>
  <c r="C745" i="10"/>
  <c r="F733" i="10"/>
  <c r="C744" i="10"/>
  <c r="F732" i="10"/>
  <c r="C750" i="10"/>
  <c r="F738" i="10"/>
  <c r="C747" i="10"/>
  <c r="F735" i="10"/>
  <c r="C848" i="10"/>
  <c r="F836" i="10"/>
  <c r="C847" i="10"/>
  <c r="F835" i="10"/>
  <c r="C742" i="10"/>
  <c r="F730" i="10"/>
  <c r="C746" i="10"/>
  <c r="F734" i="10"/>
  <c r="H833" i="10" l="1"/>
  <c r="J36" i="5"/>
  <c r="F35" i="5"/>
  <c r="C758" i="10"/>
  <c r="F746" i="10"/>
  <c r="C754" i="10"/>
  <c r="F742" i="10"/>
  <c r="C859" i="10"/>
  <c r="F847" i="10"/>
  <c r="C860" i="10"/>
  <c r="F848" i="10"/>
  <c r="C759" i="10"/>
  <c r="F747" i="10"/>
  <c r="C762" i="10"/>
  <c r="F750" i="10"/>
  <c r="C756" i="10"/>
  <c r="F744" i="10"/>
  <c r="C757" i="10"/>
  <c r="F745" i="10"/>
  <c r="C761" i="10"/>
  <c r="F749" i="10"/>
  <c r="C767" i="10"/>
  <c r="F755" i="10"/>
  <c r="C765" i="10"/>
  <c r="F753" i="10"/>
  <c r="C748" i="10"/>
  <c r="F736" i="10"/>
  <c r="H834" i="10" l="1"/>
  <c r="F34" i="5"/>
  <c r="J35" i="5"/>
  <c r="C760" i="10"/>
  <c r="F748" i="10"/>
  <c r="C777" i="10"/>
  <c r="F765" i="10"/>
  <c r="C779" i="10"/>
  <c r="F767" i="10"/>
  <c r="C773" i="10"/>
  <c r="F761" i="10"/>
  <c r="C769" i="10"/>
  <c r="F757" i="10"/>
  <c r="C768" i="10"/>
  <c r="F756" i="10"/>
  <c r="C774" i="10"/>
  <c r="F762" i="10"/>
  <c r="C771" i="10"/>
  <c r="F759" i="10"/>
  <c r="C872" i="10"/>
  <c r="F860" i="10"/>
  <c r="C871" i="10"/>
  <c r="F859" i="10"/>
  <c r="C766" i="10"/>
  <c r="F754" i="10"/>
  <c r="C770" i="10"/>
  <c r="F758" i="10"/>
  <c r="H835" i="10" l="1"/>
  <c r="J34" i="5"/>
  <c r="F33" i="5"/>
  <c r="F871" i="10"/>
  <c r="C883" i="10"/>
  <c r="F872" i="10"/>
  <c r="C884" i="10"/>
  <c r="C782" i="10"/>
  <c r="F770" i="10"/>
  <c r="C778" i="10"/>
  <c r="F766" i="10"/>
  <c r="C783" i="10"/>
  <c r="F771" i="10"/>
  <c r="C786" i="10"/>
  <c r="F774" i="10"/>
  <c r="C780" i="10"/>
  <c r="F768" i="10"/>
  <c r="C781" i="10"/>
  <c r="F769" i="10"/>
  <c r="C785" i="10"/>
  <c r="F773" i="10"/>
  <c r="C791" i="10"/>
  <c r="F779" i="10"/>
  <c r="C789" i="10"/>
  <c r="F777" i="10"/>
  <c r="C772" i="10"/>
  <c r="F760" i="10"/>
  <c r="H836" i="10" l="1"/>
  <c r="C132" i="1"/>
  <c r="F32" i="5"/>
  <c r="J33" i="5"/>
  <c r="F884" i="10"/>
  <c r="C896" i="10"/>
  <c r="F883" i="10"/>
  <c r="C895" i="10"/>
  <c r="C784" i="10"/>
  <c r="F772" i="10"/>
  <c r="C801" i="10"/>
  <c r="F789" i="10"/>
  <c r="C803" i="10"/>
  <c r="F791" i="10"/>
  <c r="C797" i="10"/>
  <c r="F785" i="10"/>
  <c r="C793" i="10"/>
  <c r="F781" i="10"/>
  <c r="C792" i="10"/>
  <c r="F780" i="10"/>
  <c r="C798" i="10"/>
  <c r="F786" i="10"/>
  <c r="C795" i="10"/>
  <c r="F783" i="10"/>
  <c r="C790" i="10"/>
  <c r="F778" i="10"/>
  <c r="C794" i="10"/>
  <c r="F782" i="10"/>
  <c r="H837" i="10" l="1"/>
  <c r="F895" i="10"/>
  <c r="C907" i="10"/>
  <c r="F896" i="10"/>
  <c r="C908" i="10"/>
  <c r="J32" i="5"/>
  <c r="F31" i="5"/>
  <c r="C806" i="10"/>
  <c r="F794" i="10"/>
  <c r="C802" i="10"/>
  <c r="F790" i="10"/>
  <c r="C807" i="10"/>
  <c r="F795" i="10"/>
  <c r="C810" i="10"/>
  <c r="F798" i="10"/>
  <c r="C804" i="10"/>
  <c r="F792" i="10"/>
  <c r="C805" i="10"/>
  <c r="F793" i="10"/>
  <c r="C809" i="10"/>
  <c r="F797" i="10"/>
  <c r="C815" i="10"/>
  <c r="F803" i="10"/>
  <c r="C813" i="10"/>
  <c r="F801" i="10"/>
  <c r="C796" i="10"/>
  <c r="F784" i="10"/>
  <c r="H838" i="10" l="1"/>
  <c r="F908" i="10"/>
  <c r="C920" i="10"/>
  <c r="C919" i="10"/>
  <c r="F907" i="10"/>
  <c r="J31" i="5"/>
  <c r="F30" i="5"/>
  <c r="C808" i="10"/>
  <c r="F796" i="10"/>
  <c r="C825" i="10"/>
  <c r="F813" i="10"/>
  <c r="C827" i="10"/>
  <c r="F815" i="10"/>
  <c r="C821" i="10"/>
  <c r="F809" i="10"/>
  <c r="C817" i="10"/>
  <c r="F805" i="10"/>
  <c r="C816" i="10"/>
  <c r="F804" i="10"/>
  <c r="C822" i="10"/>
  <c r="F810" i="10"/>
  <c r="C819" i="10"/>
  <c r="F807" i="10"/>
  <c r="C814" i="10"/>
  <c r="F802" i="10"/>
  <c r="C818" i="10"/>
  <c r="F806" i="10"/>
  <c r="H839" i="10" l="1"/>
  <c r="F919" i="10"/>
  <c r="C931" i="10"/>
  <c r="F920" i="10"/>
  <c r="C932" i="10"/>
  <c r="J30" i="5"/>
  <c r="F29" i="5"/>
  <c r="C830" i="10"/>
  <c r="F818" i="10"/>
  <c r="C826" i="10"/>
  <c r="F814" i="10"/>
  <c r="C831" i="10"/>
  <c r="F819" i="10"/>
  <c r="C834" i="10"/>
  <c r="F822" i="10"/>
  <c r="C828" i="10"/>
  <c r="F816" i="10"/>
  <c r="C829" i="10"/>
  <c r="F817" i="10"/>
  <c r="C833" i="10"/>
  <c r="F821" i="10"/>
  <c r="C839" i="10"/>
  <c r="F827" i="10"/>
  <c r="C837" i="10"/>
  <c r="F825" i="10"/>
  <c r="C820" i="10"/>
  <c r="F808" i="10"/>
  <c r="H840" i="10" l="1"/>
  <c r="F931" i="10"/>
  <c r="C943" i="10"/>
  <c r="F932" i="10"/>
  <c r="C944" i="10"/>
  <c r="F28" i="5"/>
  <c r="J29" i="5"/>
  <c r="C832" i="10"/>
  <c r="F820" i="10"/>
  <c r="C849" i="10"/>
  <c r="F837" i="10"/>
  <c r="C851" i="10"/>
  <c r="F839" i="10"/>
  <c r="C845" i="10"/>
  <c r="F833" i="10"/>
  <c r="C841" i="10"/>
  <c r="F829" i="10"/>
  <c r="C840" i="10"/>
  <c r="F828" i="10"/>
  <c r="C846" i="10"/>
  <c r="F834" i="10"/>
  <c r="C843" i="10"/>
  <c r="F831" i="10"/>
  <c r="C838" i="10"/>
  <c r="F826" i="10"/>
  <c r="C842" i="10"/>
  <c r="F830" i="10"/>
  <c r="F944" i="10" l="1"/>
  <c r="C956" i="10"/>
  <c r="F943" i="10"/>
  <c r="C955" i="10"/>
  <c r="H841" i="10"/>
  <c r="J28" i="5"/>
  <c r="F27" i="5"/>
  <c r="C854" i="10"/>
  <c r="F842" i="10"/>
  <c r="C850" i="10"/>
  <c r="F838" i="10"/>
  <c r="C855" i="10"/>
  <c r="F843" i="10"/>
  <c r="C858" i="10"/>
  <c r="F846" i="10"/>
  <c r="C852" i="10"/>
  <c r="F840" i="10"/>
  <c r="C853" i="10"/>
  <c r="F841" i="10"/>
  <c r="C857" i="10"/>
  <c r="F845" i="10"/>
  <c r="C863" i="10"/>
  <c r="F851" i="10"/>
  <c r="C861" i="10"/>
  <c r="F849" i="10"/>
  <c r="C844" i="10"/>
  <c r="F832" i="10"/>
  <c r="F956" i="10" l="1"/>
  <c r="C968" i="10"/>
  <c r="F968" i="10" s="1"/>
  <c r="F955" i="10"/>
  <c r="C967" i="10"/>
  <c r="F967" i="10" s="1"/>
  <c r="H842" i="10"/>
  <c r="F26" i="5"/>
  <c r="J27" i="5"/>
  <c r="C856" i="10"/>
  <c r="F844" i="10"/>
  <c r="C873" i="10"/>
  <c r="F861" i="10"/>
  <c r="C875" i="10"/>
  <c r="F863" i="10"/>
  <c r="C869" i="10"/>
  <c r="F857" i="10"/>
  <c r="C865" i="10"/>
  <c r="F853" i="10"/>
  <c r="C864" i="10"/>
  <c r="F852" i="10"/>
  <c r="C870" i="10"/>
  <c r="F858" i="10"/>
  <c r="C867" i="10"/>
  <c r="F855" i="10"/>
  <c r="C862" i="10"/>
  <c r="F850" i="10"/>
  <c r="C866" i="10"/>
  <c r="F854" i="10"/>
  <c r="H843" i="10" l="1"/>
  <c r="J26" i="5"/>
  <c r="F25" i="5"/>
  <c r="F870" i="10"/>
  <c r="C882" i="10"/>
  <c r="F875" i="10"/>
  <c r="C887" i="10"/>
  <c r="F873" i="10"/>
  <c r="C885" i="10"/>
  <c r="C878" i="10"/>
  <c r="F866" i="10"/>
  <c r="C874" i="10"/>
  <c r="F862" i="10"/>
  <c r="C879" i="10"/>
  <c r="F867" i="10"/>
  <c r="C876" i="10"/>
  <c r="F864" i="10"/>
  <c r="C877" i="10"/>
  <c r="F865" i="10"/>
  <c r="C881" i="10"/>
  <c r="F869" i="10"/>
  <c r="C868" i="10"/>
  <c r="F856" i="10"/>
  <c r="H844" i="10" l="1"/>
  <c r="J25" i="5"/>
  <c r="F24" i="5"/>
  <c r="F885" i="10"/>
  <c r="C897" i="10"/>
  <c r="F887" i="10"/>
  <c r="C899" i="10"/>
  <c r="F882" i="10"/>
  <c r="C894" i="10"/>
  <c r="F881" i="10"/>
  <c r="C893" i="10"/>
  <c r="F877" i="10"/>
  <c r="C889" i="10"/>
  <c r="F876" i="10"/>
  <c r="C888" i="10"/>
  <c r="F879" i="10"/>
  <c r="C891" i="10"/>
  <c r="F874" i="10"/>
  <c r="C886" i="10"/>
  <c r="F878" i="10"/>
  <c r="C890" i="10"/>
  <c r="C880" i="10"/>
  <c r="F868" i="10"/>
  <c r="H845" i="10" l="1"/>
  <c r="F894" i="10"/>
  <c r="C906" i="10"/>
  <c r="F899" i="10"/>
  <c r="C911" i="10"/>
  <c r="F897" i="10"/>
  <c r="C909" i="10"/>
  <c r="J24" i="5"/>
  <c r="F23" i="5"/>
  <c r="F890" i="10"/>
  <c r="C902" i="10"/>
  <c r="F886" i="10"/>
  <c r="C898" i="10"/>
  <c r="F891" i="10"/>
  <c r="C903" i="10"/>
  <c r="F888" i="10"/>
  <c r="C900" i="10"/>
  <c r="F889" i="10"/>
  <c r="C901" i="10"/>
  <c r="F893" i="10"/>
  <c r="C905" i="10"/>
  <c r="F880" i="10"/>
  <c r="C892" i="10"/>
  <c r="H846" i="10" l="1"/>
  <c r="F909" i="10"/>
  <c r="C921" i="10"/>
  <c r="F911" i="10"/>
  <c r="C923" i="10"/>
  <c r="F905" i="10"/>
  <c r="C917" i="10"/>
  <c r="F901" i="10"/>
  <c r="C913" i="10"/>
  <c r="F900" i="10"/>
  <c r="C912" i="10"/>
  <c r="F903" i="10"/>
  <c r="C915" i="10"/>
  <c r="F898" i="10"/>
  <c r="C910" i="10"/>
  <c r="F902" i="10"/>
  <c r="C914" i="10"/>
  <c r="C918" i="10"/>
  <c r="F906" i="10"/>
  <c r="F22" i="5"/>
  <c r="J23" i="5"/>
  <c r="F892" i="10"/>
  <c r="C904" i="10"/>
  <c r="H847" i="10" l="1"/>
  <c r="F918" i="10"/>
  <c r="C930" i="10"/>
  <c r="F917" i="10"/>
  <c r="C929" i="10"/>
  <c r="F923" i="10"/>
  <c r="C935" i="10"/>
  <c r="F921" i="10"/>
  <c r="C933" i="10"/>
  <c r="F915" i="10"/>
  <c r="C927" i="10"/>
  <c r="F914" i="10"/>
  <c r="C926" i="10"/>
  <c r="F910" i="10"/>
  <c r="C922" i="10"/>
  <c r="F912" i="10"/>
  <c r="C924" i="10"/>
  <c r="F913" i="10"/>
  <c r="C925" i="10"/>
  <c r="F904" i="10"/>
  <c r="C916" i="10"/>
  <c r="J22" i="5"/>
  <c r="F21" i="5"/>
  <c r="H848" i="10" l="1"/>
  <c r="F926" i="10"/>
  <c r="C938" i="10"/>
  <c r="F933" i="10"/>
  <c r="C945" i="10"/>
  <c r="C957" i="10" s="1"/>
  <c r="F929" i="10"/>
  <c r="C941" i="10"/>
  <c r="F927" i="10"/>
  <c r="C939" i="10"/>
  <c r="F935" i="10"/>
  <c r="C947" i="10"/>
  <c r="F930" i="10"/>
  <c r="C942" i="10"/>
  <c r="F916" i="10"/>
  <c r="C928" i="10"/>
  <c r="F925" i="10"/>
  <c r="C937" i="10"/>
  <c r="F924" i="10"/>
  <c r="C936" i="10"/>
  <c r="F922" i="10"/>
  <c r="C934" i="10"/>
  <c r="C131" i="1"/>
  <c r="F20" i="5"/>
  <c r="J21" i="5"/>
  <c r="F957" i="10" l="1"/>
  <c r="C969" i="10"/>
  <c r="F969" i="10" s="1"/>
  <c r="F947" i="10"/>
  <c r="C959" i="10"/>
  <c r="F959" i="10" s="1"/>
  <c r="F945" i="10"/>
  <c r="F942" i="10"/>
  <c r="C954" i="10"/>
  <c r="F941" i="10"/>
  <c r="C953" i="10"/>
  <c r="H849" i="10"/>
  <c r="F939" i="10"/>
  <c r="C951" i="10"/>
  <c r="F938" i="10"/>
  <c r="C950" i="10"/>
  <c r="F937" i="10"/>
  <c r="C949" i="10"/>
  <c r="F936" i="10"/>
  <c r="C948" i="10"/>
  <c r="F934" i="10"/>
  <c r="C946" i="10"/>
  <c r="F928" i="10"/>
  <c r="C940" i="10"/>
  <c r="F19" i="5"/>
  <c r="J20" i="5"/>
  <c r="F953" i="10" l="1"/>
  <c r="C965" i="10"/>
  <c r="F965" i="10" s="1"/>
  <c r="F954" i="10"/>
  <c r="C966" i="10"/>
  <c r="F966" i="10" s="1"/>
  <c r="F951" i="10"/>
  <c r="C963" i="10"/>
  <c r="F963" i="10" s="1"/>
  <c r="F950" i="10"/>
  <c r="C962" i="10"/>
  <c r="F962" i="10" s="1"/>
  <c r="F949" i="10"/>
  <c r="C961" i="10"/>
  <c r="F961" i="10" s="1"/>
  <c r="F948" i="10"/>
  <c r="C960" i="10"/>
  <c r="F960" i="10" s="1"/>
  <c r="F946" i="10"/>
  <c r="C958" i="10"/>
  <c r="F958" i="10" s="1"/>
  <c r="H850" i="10"/>
  <c r="F940" i="10"/>
  <c r="C952" i="10"/>
  <c r="J19" i="5"/>
  <c r="F18" i="5"/>
  <c r="F952" i="10" l="1"/>
  <c r="C964" i="10"/>
  <c r="F964" i="10" s="1"/>
  <c r="H851" i="10"/>
  <c r="J18" i="5"/>
  <c r="F17" i="5"/>
  <c r="H852" i="10" l="1"/>
  <c r="F16" i="5"/>
  <c r="J17" i="5"/>
  <c r="H853" i="10" l="1"/>
  <c r="F15" i="5"/>
  <c r="J16" i="5"/>
  <c r="H854" i="10" l="1"/>
  <c r="F14" i="5"/>
  <c r="J15" i="5"/>
  <c r="H855" i="10" l="1"/>
  <c r="J14" i="5"/>
  <c r="F13" i="5"/>
  <c r="H856" i="10" l="1"/>
  <c r="J13" i="5"/>
  <c r="F12" i="5"/>
  <c r="H857" i="10" l="1"/>
  <c r="J12" i="5"/>
  <c r="F11" i="5"/>
  <c r="J11" i="5" s="1"/>
  <c r="H858" i="10" l="1"/>
  <c r="H859" i="10" l="1"/>
  <c r="H860" i="10" l="1"/>
  <c r="C130" i="1"/>
  <c r="H861" i="10" l="1"/>
  <c r="H862" i="10" l="1"/>
  <c r="H863" i="10" l="1"/>
  <c r="H864" i="10" l="1"/>
  <c r="H865" i="10" l="1"/>
  <c r="H866" i="10" l="1"/>
  <c r="H867" i="10" l="1"/>
  <c r="H868" i="10" l="1"/>
  <c r="H869" i="10" l="1"/>
  <c r="H870" i="10" l="1"/>
  <c r="C129" i="1"/>
  <c r="H871" i="10" l="1"/>
  <c r="H872" i="10" l="1"/>
  <c r="H873" i="10" l="1"/>
  <c r="H874" i="10" l="1"/>
  <c r="H875" i="10" l="1"/>
  <c r="H876" i="10" l="1"/>
  <c r="H877" i="10" l="1"/>
  <c r="H878" i="10" l="1"/>
  <c r="C128" i="1"/>
  <c r="H879" i="10" l="1"/>
  <c r="H880" i="10" l="1"/>
  <c r="H881" i="10" l="1"/>
  <c r="H882" i="10" l="1"/>
  <c r="H883" i="10" l="1"/>
  <c r="H884" i="10" l="1"/>
  <c r="H885" i="10" l="1"/>
  <c r="H886" i="10" l="1"/>
  <c r="C127" i="1"/>
  <c r="H887" i="10" l="1"/>
  <c r="H888" i="10" l="1"/>
  <c r="H889" i="10" l="1"/>
  <c r="H890" i="10" l="1"/>
  <c r="H891" i="10" l="1"/>
  <c r="H892" i="10" l="1"/>
  <c r="H893" i="10" l="1"/>
  <c r="H894" i="10" s="1"/>
  <c r="H895" i="10" s="1"/>
  <c r="H896" i="10" s="1"/>
  <c r="H897" i="10" s="1"/>
  <c r="H898" i="10" s="1"/>
  <c r="H899" i="10" s="1"/>
  <c r="H900" i="10" s="1"/>
  <c r="H901" i="10" s="1"/>
  <c r="H902" i="10" s="1"/>
  <c r="H903" i="10" s="1"/>
  <c r="H904" i="10" s="1"/>
  <c r="H905" i="10" s="1"/>
  <c r="H906" i="10" s="1"/>
  <c r="H907" i="10" s="1"/>
  <c r="H908" i="10" s="1"/>
  <c r="H909" i="10" s="1"/>
  <c r="H910" i="10" s="1"/>
  <c r="H911" i="10" s="1"/>
  <c r="H912" i="10" s="1"/>
  <c r="H913" i="10" s="1"/>
  <c r="H914" i="10" s="1"/>
  <c r="H915" i="10" s="1"/>
  <c r="H916" i="10" s="1"/>
  <c r="H917" i="10" s="1"/>
  <c r="H918" i="10" s="1"/>
  <c r="H919" i="10" s="1"/>
  <c r="H920" i="10" s="1"/>
  <c r="H921" i="10" s="1"/>
  <c r="H922" i="10" s="1"/>
  <c r="H923" i="10" s="1"/>
  <c r="H924" i="10" s="1"/>
  <c r="H925" i="10" s="1"/>
  <c r="H926" i="10" s="1"/>
  <c r="H927" i="10" s="1"/>
  <c r="H928" i="10" s="1"/>
  <c r="H929" i="10" s="1"/>
  <c r="H930" i="10" s="1"/>
  <c r="H931" i="10" l="1"/>
  <c r="C126" i="1"/>
  <c r="H932" i="10" l="1"/>
  <c r="C125" i="1"/>
  <c r="H933" i="10" l="1"/>
  <c r="E7" i="22"/>
  <c r="H934" i="10" l="1"/>
  <c r="T104" i="22"/>
  <c r="S104" i="22"/>
  <c r="Q104" i="22"/>
  <c r="R104" i="22"/>
  <c r="L104" i="22"/>
  <c r="K104" i="22"/>
  <c r="N104" i="22"/>
  <c r="O104" i="22"/>
  <c r="T105" i="22"/>
  <c r="M104" i="22"/>
  <c r="P104" i="22"/>
  <c r="N106" i="22"/>
  <c r="P106" i="22"/>
  <c r="M106" i="22"/>
  <c r="K106" i="22"/>
  <c r="Q105" i="22"/>
  <c r="L106" i="22"/>
  <c r="O105" i="22"/>
  <c r="O106" i="22"/>
  <c r="L105" i="22"/>
  <c r="M105" i="22"/>
  <c r="T106" i="22"/>
  <c r="R105" i="22"/>
  <c r="K105" i="22"/>
  <c r="P105" i="22"/>
  <c r="T107" i="22"/>
  <c r="N105" i="22"/>
  <c r="S105" i="22"/>
  <c r="P107" i="22"/>
  <c r="T108" i="22"/>
  <c r="R107" i="22"/>
  <c r="L107" i="22"/>
  <c r="Q107" i="22"/>
  <c r="Q106" i="22"/>
  <c r="K107" i="22"/>
  <c r="N107" i="22"/>
  <c r="O107" i="22"/>
  <c r="S107" i="22"/>
  <c r="R106" i="22"/>
  <c r="M107" i="22"/>
  <c r="S106" i="22"/>
  <c r="Q108" i="22"/>
  <c r="R108" i="22"/>
  <c r="L108" i="22"/>
  <c r="K108" i="22"/>
  <c r="N108" i="22"/>
  <c r="P108" i="22"/>
  <c r="M108" i="22"/>
  <c r="O108" i="22"/>
  <c r="S108" i="22"/>
  <c r="T109" i="22"/>
  <c r="L109" i="22"/>
  <c r="M109" i="22"/>
  <c r="O109" i="22"/>
  <c r="R109" i="22"/>
  <c r="K109" i="22"/>
  <c r="Q109" i="22"/>
  <c r="S109" i="22"/>
  <c r="N109" i="22"/>
  <c r="P109" i="22"/>
  <c r="T110" i="22"/>
  <c r="N110" i="22"/>
  <c r="O110" i="22"/>
  <c r="T111" i="22"/>
  <c r="Q110" i="22"/>
  <c r="P110" i="22"/>
  <c r="K110" i="22"/>
  <c r="S110" i="22"/>
  <c r="M110" i="22"/>
  <c r="R110" i="22"/>
  <c r="L110" i="22"/>
  <c r="P111" i="22"/>
  <c r="Q111" i="22"/>
  <c r="N111" i="22"/>
  <c r="M111" i="22"/>
  <c r="O111" i="22"/>
  <c r="T112" i="22"/>
  <c r="R111" i="22"/>
  <c r="S111" i="22"/>
  <c r="L111" i="22"/>
  <c r="K111" i="22"/>
  <c r="S112" i="22"/>
  <c r="O112" i="22"/>
  <c r="Q112" i="22"/>
  <c r="P112" i="22"/>
  <c r="T113" i="22"/>
  <c r="N112" i="22"/>
  <c r="L112" i="22"/>
  <c r="K112" i="22"/>
  <c r="M112" i="22"/>
  <c r="R112" i="22"/>
  <c r="O113" i="22"/>
  <c r="M113" i="22"/>
  <c r="R113" i="22"/>
  <c r="P113" i="22"/>
  <c r="K113" i="22"/>
  <c r="T114" i="22"/>
  <c r="S113" i="22"/>
  <c r="N113" i="22"/>
  <c r="Q113" i="22"/>
  <c r="L113" i="22"/>
  <c r="O114" i="22"/>
  <c r="S114" i="22"/>
  <c r="L114" i="22"/>
  <c r="K114" i="22"/>
  <c r="N114" i="22"/>
  <c r="P114" i="22"/>
  <c r="R114" i="22"/>
  <c r="M114" i="22"/>
  <c r="Q114" i="22"/>
  <c r="T115" i="22"/>
  <c r="K115" i="22"/>
  <c r="O115" i="22"/>
  <c r="P115" i="22"/>
  <c r="S115" i="22"/>
  <c r="T116" i="22"/>
  <c r="L115" i="22"/>
  <c r="M115" i="22"/>
  <c r="N115" i="22"/>
  <c r="Q115" i="22"/>
  <c r="R115" i="22"/>
  <c r="P116" i="22"/>
  <c r="R116" i="22"/>
  <c r="K116" i="22"/>
  <c r="S116" i="22"/>
  <c r="O116" i="22"/>
  <c r="N116" i="22"/>
  <c r="M116" i="22"/>
  <c r="L116" i="22"/>
  <c r="T117" i="22"/>
  <c r="Q116" i="22"/>
  <c r="O117" i="22"/>
  <c r="P117" i="22"/>
  <c r="T118" i="22"/>
  <c r="L117" i="22"/>
  <c r="S117" i="22"/>
  <c r="N117" i="22"/>
  <c r="Q117" i="22"/>
  <c r="K117" i="22"/>
  <c r="R117" i="22"/>
  <c r="M117" i="22"/>
  <c r="M118" i="22"/>
  <c r="Q118" i="22"/>
  <c r="K118" i="22"/>
  <c r="S118" i="22"/>
  <c r="R118" i="22"/>
  <c r="O118" i="22"/>
  <c r="L118" i="22"/>
  <c r="T119" i="22"/>
  <c r="P118" i="22"/>
  <c r="N118" i="22"/>
  <c r="T120" i="22"/>
  <c r="Q119" i="22"/>
  <c r="O119" i="22"/>
  <c r="M119" i="22"/>
  <c r="N119" i="22"/>
  <c r="S119" i="22"/>
  <c r="P119" i="22"/>
  <c r="K119" i="22"/>
  <c r="L119" i="22"/>
  <c r="R119" i="22"/>
  <c r="N120" i="22"/>
  <c r="M120" i="22"/>
  <c r="L120" i="22"/>
  <c r="O120" i="22"/>
  <c r="K120" i="22"/>
  <c r="S120" i="22"/>
  <c r="R120" i="22"/>
  <c r="P120" i="22"/>
  <c r="T121" i="22"/>
  <c r="Q120" i="22"/>
  <c r="Q121" i="22"/>
  <c r="O121" i="22"/>
  <c r="K121" i="22"/>
  <c r="T122" i="22"/>
  <c r="N121" i="22"/>
  <c r="M121" i="22"/>
  <c r="L121" i="22"/>
  <c r="R121" i="22"/>
  <c r="P121" i="22"/>
  <c r="S121" i="22"/>
  <c r="K122" i="22"/>
  <c r="L122" i="22"/>
  <c r="Q122" i="22"/>
  <c r="N122" i="22"/>
  <c r="R122" i="22"/>
  <c r="M122" i="22"/>
  <c r="S122" i="22"/>
  <c r="P122" i="22"/>
  <c r="O122" i="22"/>
  <c r="T123" i="22"/>
  <c r="T124" i="22"/>
  <c r="L123" i="22"/>
  <c r="N123" i="22"/>
  <c r="R123" i="22"/>
  <c r="P123" i="22"/>
  <c r="Q123" i="22"/>
  <c r="S123" i="22"/>
  <c r="O123" i="22"/>
  <c r="M123" i="22"/>
  <c r="K123" i="22"/>
  <c r="R124" i="22"/>
  <c r="K124" i="22"/>
  <c r="F47" i="23" s="1"/>
  <c r="M124" i="22"/>
  <c r="L124" i="22"/>
  <c r="Q124" i="22"/>
  <c r="P124" i="22"/>
  <c r="T125" i="22"/>
  <c r="N124" i="22"/>
  <c r="O124" i="22"/>
  <c r="S124" i="22"/>
  <c r="T126" i="22"/>
  <c r="R125" i="22"/>
  <c r="Q125" i="22"/>
  <c r="S125" i="22"/>
  <c r="K125" i="22"/>
  <c r="F49" i="23" s="1"/>
  <c r="O125" i="22"/>
  <c r="L125" i="22"/>
  <c r="F50" i="23" s="1"/>
  <c r="N125" i="22"/>
  <c r="M125" i="22"/>
  <c r="P125" i="22"/>
  <c r="R126" i="22"/>
  <c r="K126" i="22"/>
  <c r="F51" i="23" s="1"/>
  <c r="Q126" i="22"/>
  <c r="S126" i="22"/>
  <c r="M126" i="22"/>
  <c r="L126" i="22"/>
  <c r="F52" i="23" s="1"/>
  <c r="N126" i="22"/>
  <c r="P126" i="22"/>
  <c r="O126" i="22"/>
  <c r="T127" i="22"/>
  <c r="O127" i="22"/>
  <c r="M127" i="22"/>
  <c r="Q127" i="22"/>
  <c r="K127" i="22"/>
  <c r="S127" i="22"/>
  <c r="P127" i="22"/>
  <c r="L127" i="22"/>
  <c r="F54" i="23" s="1"/>
  <c r="N127" i="22"/>
  <c r="R127" i="22"/>
  <c r="T128" i="22"/>
  <c r="S128" i="22"/>
  <c r="L128" i="22"/>
  <c r="F56" i="23" s="1"/>
  <c r="M128" i="22"/>
  <c r="O128" i="22"/>
  <c r="P128" i="22"/>
  <c r="T129" i="22"/>
  <c r="R128" i="22"/>
  <c r="Q128" i="22"/>
  <c r="K128" i="22"/>
  <c r="F55" i="23" s="1"/>
  <c r="N128" i="22"/>
  <c r="O129" i="22"/>
  <c r="S129" i="22"/>
  <c r="M129" i="22"/>
  <c r="Q129" i="22"/>
  <c r="P129" i="22"/>
  <c r="N129" i="22"/>
  <c r="L129" i="22"/>
  <c r="K129" i="22"/>
  <c r="F57" i="23" s="1"/>
  <c r="R129" i="22"/>
  <c r="T130" i="22"/>
  <c r="P130" i="22"/>
  <c r="O130" i="22"/>
  <c r="M130" i="22"/>
  <c r="R130" i="22"/>
  <c r="Q130" i="22"/>
  <c r="S130" i="22"/>
  <c r="T131" i="22"/>
  <c r="K130" i="22"/>
  <c r="L130" i="22"/>
  <c r="N130" i="22"/>
  <c r="O131" i="22"/>
  <c r="R131" i="22"/>
  <c r="P131" i="22"/>
  <c r="T132" i="22"/>
  <c r="K131" i="22"/>
  <c r="F61" i="23" s="1"/>
  <c r="L131" i="22"/>
  <c r="S131" i="22"/>
  <c r="N131" i="22"/>
  <c r="M131" i="22"/>
  <c r="Q131" i="22"/>
  <c r="L132" i="22"/>
  <c r="F64" i="23" s="1"/>
  <c r="K132" i="22"/>
  <c r="F63" i="23" s="1"/>
  <c r="Q132" i="22"/>
  <c r="T133" i="22"/>
  <c r="M132" i="22"/>
  <c r="N132" i="22"/>
  <c r="R132" i="22"/>
  <c r="S132" i="22"/>
  <c r="P132" i="22"/>
  <c r="O132" i="22"/>
  <c r="S133" i="22"/>
  <c r="R133" i="22"/>
  <c r="M133" i="22"/>
  <c r="O133" i="22"/>
  <c r="F66" i="23" s="1"/>
  <c r="N133" i="22"/>
  <c r="L133" i="22"/>
  <c r="P133" i="22"/>
  <c r="F67" i="23" s="1"/>
  <c r="T134" i="22"/>
  <c r="Q133" i="22"/>
  <c r="K133" i="22"/>
  <c r="R134" i="22"/>
  <c r="N134" i="22"/>
  <c r="F69" i="23" s="1"/>
  <c r="Q134" i="22"/>
  <c r="M134" i="22"/>
  <c r="S134" i="22"/>
  <c r="L134" i="22"/>
  <c r="K134" i="22"/>
  <c r="P134" i="22"/>
  <c r="O134" i="22"/>
  <c r="F70" i="23" s="1"/>
  <c r="T135" i="22"/>
  <c r="T136" i="22"/>
  <c r="O135" i="22"/>
  <c r="K135" i="22"/>
  <c r="R135" i="22"/>
  <c r="S135" i="22"/>
  <c r="N135" i="22"/>
  <c r="L135" i="22"/>
  <c r="P135" i="22"/>
  <c r="F75" i="23" s="1"/>
  <c r="Q135" i="22"/>
  <c r="M135" i="22"/>
  <c r="L136" i="22"/>
  <c r="N136" i="22"/>
  <c r="F77" i="23" s="1"/>
  <c r="Q136" i="22"/>
  <c r="S136" i="22"/>
  <c r="R136" i="22"/>
  <c r="P136" i="22"/>
  <c r="F79" i="23" s="1"/>
  <c r="M136" i="22"/>
  <c r="F76" i="23" s="1"/>
  <c r="T137" i="22"/>
  <c r="O136" i="22"/>
  <c r="F78" i="23" s="1"/>
  <c r="K136" i="22"/>
  <c r="O137" i="22"/>
  <c r="F82" i="23" s="1"/>
  <c r="S137" i="22"/>
  <c r="K137" i="22"/>
  <c r="R137" i="22"/>
  <c r="P137" i="22"/>
  <c r="F83" i="23" s="1"/>
  <c r="N137" i="22"/>
  <c r="L137" i="22"/>
  <c r="Q137" i="22"/>
  <c r="M137" i="22"/>
  <c r="F80" i="23" s="1"/>
  <c r="T138" i="22"/>
  <c r="L138" i="22"/>
  <c r="S138" i="22"/>
  <c r="M138" i="22"/>
  <c r="F84" i="23" s="1"/>
  <c r="R138" i="22"/>
  <c r="O138" i="22"/>
  <c r="F86" i="23" s="1"/>
  <c r="T139" i="22"/>
  <c r="K138" i="22"/>
  <c r="P138" i="22"/>
  <c r="Q138" i="22"/>
  <c r="N138" i="22"/>
  <c r="F85" i="23" s="1"/>
  <c r="O139" i="22"/>
  <c r="F90" i="23" s="1"/>
  <c r="K139" i="22"/>
  <c r="T140" i="22"/>
  <c r="M139" i="22"/>
  <c r="F88" i="23" s="1"/>
  <c r="S139" i="22"/>
  <c r="N139" i="22"/>
  <c r="P139" i="22"/>
  <c r="F91" i="23" s="1"/>
  <c r="L139" i="22"/>
  <c r="Q139" i="22"/>
  <c r="R139" i="22"/>
  <c r="O140" i="22"/>
  <c r="F94" i="23" s="1"/>
  <c r="N140" i="22"/>
  <c r="F93" i="23" s="1"/>
  <c r="M140" i="22"/>
  <c r="F92" i="23" s="1"/>
  <c r="R140" i="22"/>
  <c r="T141" i="22"/>
  <c r="S140" i="22"/>
  <c r="L140" i="22"/>
  <c r="P140" i="22"/>
  <c r="Q140" i="22"/>
  <c r="K140" i="22"/>
  <c r="P141" i="22"/>
  <c r="F99" i="23" s="1"/>
  <c r="M141" i="22"/>
  <c r="Q141" i="22"/>
  <c r="R141" i="22"/>
  <c r="T142" i="22"/>
  <c r="L141" i="22"/>
  <c r="O141" i="22"/>
  <c r="F98" i="23" s="1"/>
  <c r="S141" i="22"/>
  <c r="K141" i="22"/>
  <c r="N141" i="22"/>
  <c r="R142" i="22"/>
  <c r="S142" i="22"/>
  <c r="M142" i="22"/>
  <c r="F100" i="23" s="1"/>
  <c r="Q142" i="22"/>
  <c r="P142" i="22"/>
  <c r="F103" i="23" s="1"/>
  <c r="N142" i="22"/>
  <c r="F101" i="23" s="1"/>
  <c r="T143" i="22"/>
  <c r="K142" i="22"/>
  <c r="L142" i="22"/>
  <c r="O142" i="22"/>
  <c r="F102" i="23" s="1"/>
  <c r="P143" i="22"/>
  <c r="F107" i="23" s="1"/>
  <c r="O143" i="22"/>
  <c r="N143" i="22"/>
  <c r="F105" i="23" s="1"/>
  <c r="M143" i="22"/>
  <c r="F104" i="23" s="1"/>
  <c r="T144" i="22"/>
  <c r="Q143" i="22"/>
  <c r="L143" i="22"/>
  <c r="S143" i="22"/>
  <c r="R143" i="22"/>
  <c r="K143" i="22"/>
  <c r="S144" i="22"/>
  <c r="K144" i="22"/>
  <c r="T145" i="22"/>
  <c r="Q144" i="22"/>
  <c r="P144" i="22"/>
  <c r="F111" i="23" s="1"/>
  <c r="O144" i="22"/>
  <c r="F110" i="23" s="1"/>
  <c r="R144" i="22"/>
  <c r="N144" i="22"/>
  <c r="L144" i="22"/>
  <c r="M144" i="22"/>
  <c r="F108" i="23" s="1"/>
  <c r="L145" i="22"/>
  <c r="N145" i="22"/>
  <c r="T146" i="22"/>
  <c r="Q145" i="22"/>
  <c r="M145" i="22"/>
  <c r="F112" i="23" s="1"/>
  <c r="S145" i="22"/>
  <c r="O145" i="22"/>
  <c r="F114" i="23" s="1"/>
  <c r="P145" i="22"/>
  <c r="F115" i="23" s="1"/>
  <c r="K145" i="22"/>
  <c r="R145" i="22"/>
  <c r="M146" i="22"/>
  <c r="F116" i="23" s="1"/>
  <c r="T147" i="22"/>
  <c r="P146" i="22"/>
  <c r="F119" i="23" s="1"/>
  <c r="Q146" i="22"/>
  <c r="L146" i="22"/>
  <c r="K146" i="22"/>
  <c r="O146" i="22"/>
  <c r="R146" i="22"/>
  <c r="N146" i="22"/>
  <c r="F117" i="23" s="1"/>
  <c r="S146" i="22"/>
  <c r="Q147" i="22"/>
  <c r="T148" i="22"/>
  <c r="N147" i="22"/>
  <c r="F121" i="23" s="1"/>
  <c r="P147" i="22"/>
  <c r="F123" i="23" s="1"/>
  <c r="K147" i="22"/>
  <c r="S147" i="22"/>
  <c r="L147" i="22"/>
  <c r="O147" i="22"/>
  <c r="R147" i="22"/>
  <c r="M147" i="22"/>
  <c r="M148" i="22"/>
  <c r="P148" i="22"/>
  <c r="O148" i="22"/>
  <c r="Q148" i="22"/>
  <c r="T149" i="22"/>
  <c r="K148" i="22"/>
  <c r="L148" i="22"/>
  <c r="N148" i="22"/>
  <c r="R148" i="22"/>
  <c r="S148" i="22"/>
  <c r="R149" i="22"/>
  <c r="Q149" i="22"/>
  <c r="N149" i="22"/>
  <c r="L149" i="22"/>
  <c r="K150" i="22"/>
  <c r="S149" i="22"/>
  <c r="O149" i="22"/>
  <c r="P149" i="22"/>
  <c r="K149" i="22"/>
  <c r="M149" i="22"/>
  <c r="M150" i="22"/>
  <c r="Q150" i="22"/>
  <c r="T73" i="22"/>
  <c r="Q73" i="22"/>
  <c r="M73" i="22"/>
  <c r="T74" i="22"/>
  <c r="K73" i="22"/>
  <c r="L73" i="22"/>
  <c r="N73" i="22"/>
  <c r="P73" i="22"/>
  <c r="S73" i="22"/>
  <c r="O73" i="22"/>
  <c r="R73" i="22"/>
  <c r="R74" i="22"/>
  <c r="P74" i="22"/>
  <c r="K74" i="22"/>
  <c r="N74" i="22"/>
  <c r="M74" i="22"/>
  <c r="S74" i="22"/>
  <c r="Q74" i="22"/>
  <c r="L74" i="22"/>
  <c r="O74" i="22"/>
  <c r="T75" i="22"/>
  <c r="R75" i="22"/>
  <c r="P75" i="22"/>
  <c r="T76" i="22"/>
  <c r="L75" i="22"/>
  <c r="O75" i="22"/>
  <c r="Q75" i="22"/>
  <c r="N75" i="22"/>
  <c r="K75" i="22"/>
  <c r="S75" i="22"/>
  <c r="M75" i="22"/>
  <c r="R76" i="22"/>
  <c r="T77" i="22"/>
  <c r="Q76" i="22"/>
  <c r="N76" i="22"/>
  <c r="O76" i="22"/>
  <c r="K76" i="22"/>
  <c r="P76" i="22"/>
  <c r="M76" i="22"/>
  <c r="S76" i="22"/>
  <c r="L76" i="22"/>
  <c r="R77" i="22"/>
  <c r="P77" i="22"/>
  <c r="O77" i="22"/>
  <c r="T78" i="22"/>
  <c r="S77" i="22"/>
  <c r="L77" i="22"/>
  <c r="K77" i="22"/>
  <c r="N77" i="22"/>
  <c r="M77" i="22"/>
  <c r="Q77" i="22"/>
  <c r="N78" i="22"/>
  <c r="T79" i="22"/>
  <c r="R78" i="22"/>
  <c r="L78" i="22"/>
  <c r="M78" i="22"/>
  <c r="O78" i="22"/>
  <c r="K78" i="22"/>
  <c r="S78" i="22"/>
  <c r="P78" i="22"/>
  <c r="Q78" i="22"/>
  <c r="R79" i="22"/>
  <c r="T80" i="22"/>
  <c r="N79" i="22"/>
  <c r="M79" i="22"/>
  <c r="P79" i="22"/>
  <c r="K79" i="22"/>
  <c r="O79" i="22"/>
  <c r="S79" i="22"/>
  <c r="L79" i="22"/>
  <c r="Q79" i="22"/>
  <c r="R80" i="22"/>
  <c r="S80" i="22"/>
  <c r="O80" i="22"/>
  <c r="Q80" i="22"/>
  <c r="N80" i="22"/>
  <c r="T81" i="22"/>
  <c r="L80" i="22"/>
  <c r="P80" i="22"/>
  <c r="K80" i="22"/>
  <c r="M80" i="22"/>
  <c r="L81" i="22"/>
  <c r="O81" i="22"/>
  <c r="N81" i="22"/>
  <c r="Q81" i="22"/>
  <c r="P81" i="22"/>
  <c r="M81" i="22"/>
  <c r="T82" i="22"/>
  <c r="S81" i="22"/>
  <c r="R81" i="22"/>
  <c r="K81" i="22"/>
  <c r="M82" i="22"/>
  <c r="K82" i="22"/>
  <c r="S82" i="22"/>
  <c r="O82" i="22"/>
  <c r="Q82" i="22"/>
  <c r="N82" i="22"/>
  <c r="T83" i="22"/>
  <c r="R82" i="22"/>
  <c r="P82" i="22"/>
  <c r="L82" i="22"/>
  <c r="L83" i="22"/>
  <c r="N83" i="22"/>
  <c r="T84" i="22"/>
  <c r="M83" i="22"/>
  <c r="Q83" i="22"/>
  <c r="P83" i="22"/>
  <c r="O83" i="22"/>
  <c r="S83" i="22"/>
  <c r="R83" i="22"/>
  <c r="K83" i="22"/>
  <c r="L84" i="22"/>
  <c r="M84" i="22"/>
  <c r="P84" i="22"/>
  <c r="Q84" i="22"/>
  <c r="N84" i="22"/>
  <c r="O84" i="22"/>
  <c r="S84" i="22"/>
  <c r="R84" i="22"/>
  <c r="T85" i="22"/>
  <c r="K84" i="22"/>
  <c r="S85" i="22"/>
  <c r="O85" i="22"/>
  <c r="L85" i="22"/>
  <c r="P85" i="22"/>
  <c r="M85" i="22"/>
  <c r="K85" i="22"/>
  <c r="T86" i="22"/>
  <c r="Q85" i="22"/>
  <c r="R85" i="22"/>
  <c r="N85" i="22"/>
  <c r="P86" i="22"/>
  <c r="L86" i="22"/>
  <c r="S86" i="22"/>
  <c r="K86" i="22"/>
  <c r="Q86" i="22"/>
  <c r="N86" i="22"/>
  <c r="T87" i="22"/>
  <c r="R86" i="22"/>
  <c r="O86" i="22"/>
  <c r="M86" i="22"/>
  <c r="L87" i="22"/>
  <c r="N87" i="22"/>
  <c r="Q87" i="22"/>
  <c r="P87" i="22"/>
  <c r="M87" i="22"/>
  <c r="S87" i="22"/>
  <c r="O87" i="22"/>
  <c r="R87" i="22"/>
  <c r="K87" i="22"/>
  <c r="T88" i="22"/>
  <c r="T89" i="22"/>
  <c r="P88" i="22"/>
  <c r="S88" i="22"/>
  <c r="R88" i="22"/>
  <c r="O88" i="22"/>
  <c r="N88" i="22"/>
  <c r="M88" i="22"/>
  <c r="Q88" i="22"/>
  <c r="K88" i="22"/>
  <c r="L88" i="22"/>
  <c r="R89" i="22"/>
  <c r="P89" i="22"/>
  <c r="O89" i="22"/>
  <c r="N89" i="22"/>
  <c r="K89" i="22"/>
  <c r="T90" i="22"/>
  <c r="S89" i="22"/>
  <c r="Q89" i="22"/>
  <c r="L89" i="22"/>
  <c r="M89" i="22"/>
  <c r="M90" i="22"/>
  <c r="S90" i="22"/>
  <c r="P90" i="22"/>
  <c r="O90" i="22"/>
  <c r="K90" i="22"/>
  <c r="R90" i="22"/>
  <c r="T91" i="22"/>
  <c r="L90" i="22"/>
  <c r="Q90" i="22"/>
  <c r="N90" i="22"/>
  <c r="R91" i="22"/>
  <c r="M91" i="22"/>
  <c r="O91" i="22"/>
  <c r="K91" i="22"/>
  <c r="N91" i="22"/>
  <c r="L91" i="22"/>
  <c r="S91" i="22"/>
  <c r="Q91" i="22"/>
  <c r="P91" i="22"/>
  <c r="T92" i="22"/>
  <c r="N92" i="22"/>
  <c r="O92" i="22"/>
  <c r="S92" i="22"/>
  <c r="K92" i="22"/>
  <c r="Q92" i="22"/>
  <c r="T93" i="22"/>
  <c r="R92" i="22"/>
  <c r="L92" i="22"/>
  <c r="P92" i="22"/>
  <c r="M92" i="22"/>
  <c r="N93" i="22"/>
  <c r="M93" i="22"/>
  <c r="K93" i="22"/>
  <c r="R93" i="22"/>
  <c r="S93" i="22"/>
  <c r="T94" i="22"/>
  <c r="L93" i="22"/>
  <c r="O93" i="22"/>
  <c r="Q93" i="22"/>
  <c r="P93" i="22"/>
  <c r="Q94" i="22"/>
  <c r="T95" i="22"/>
  <c r="R94" i="22"/>
  <c r="K94" i="22"/>
  <c r="O94" i="22"/>
  <c r="P94" i="22"/>
  <c r="L94" i="22"/>
  <c r="N94" i="22"/>
  <c r="S94" i="22"/>
  <c r="M94" i="22"/>
  <c r="O95" i="22"/>
  <c r="M95" i="22"/>
  <c r="L95" i="22"/>
  <c r="S95" i="22"/>
  <c r="N95" i="22"/>
  <c r="R95" i="22"/>
  <c r="T96" i="22"/>
  <c r="P95" i="22"/>
  <c r="K95" i="22"/>
  <c r="Q95" i="22"/>
  <c r="P96" i="22"/>
  <c r="R96" i="22"/>
  <c r="Q96" i="22"/>
  <c r="L96" i="22"/>
  <c r="S96" i="22"/>
  <c r="N96" i="22"/>
  <c r="K96" i="22"/>
  <c r="T97" i="22"/>
  <c r="M96" i="22"/>
  <c r="O96" i="22"/>
  <c r="M97" i="22"/>
  <c r="N97" i="22"/>
  <c r="T98" i="22"/>
  <c r="Q97" i="22"/>
  <c r="P97" i="22"/>
  <c r="S97" i="22"/>
  <c r="R97" i="22"/>
  <c r="L97" i="22"/>
  <c r="O97" i="22"/>
  <c r="K97" i="22"/>
  <c r="O98" i="22"/>
  <c r="R98" i="22"/>
  <c r="N98" i="22"/>
  <c r="Q98" i="22"/>
  <c r="K98" i="22"/>
  <c r="P98" i="22"/>
  <c r="M98" i="22"/>
  <c r="S98" i="22"/>
  <c r="T99" i="22"/>
  <c r="L98" i="22"/>
  <c r="Q99" i="22"/>
  <c r="L99" i="22"/>
  <c r="M99" i="22"/>
  <c r="K99" i="22"/>
  <c r="T100" i="22"/>
  <c r="S99" i="22"/>
  <c r="N99" i="22"/>
  <c r="R99" i="22"/>
  <c r="O99" i="22"/>
  <c r="P99" i="22"/>
  <c r="L100" i="22"/>
  <c r="P100" i="22"/>
  <c r="Q100" i="22"/>
  <c r="R100" i="22"/>
  <c r="S100" i="22"/>
  <c r="M100" i="22"/>
  <c r="K100" i="22"/>
  <c r="T101" i="22"/>
  <c r="O100" i="22"/>
  <c r="N100" i="22"/>
  <c r="M101" i="22"/>
  <c r="K101" i="22"/>
  <c r="R101" i="22"/>
  <c r="T102" i="22"/>
  <c r="Q101" i="22"/>
  <c r="P101" i="22"/>
  <c r="S101" i="22"/>
  <c r="L101" i="22"/>
  <c r="N101" i="22"/>
  <c r="O101" i="22"/>
  <c r="P102" i="22"/>
  <c r="R102" i="22"/>
  <c r="Q102" i="22"/>
  <c r="O102" i="22"/>
  <c r="S102" i="22"/>
  <c r="K102" i="22"/>
  <c r="M102" i="22"/>
  <c r="T103" i="22"/>
  <c r="L102" i="22"/>
  <c r="N102" i="22"/>
  <c r="M103" i="22"/>
  <c r="O103" i="22"/>
  <c r="L103" i="22"/>
  <c r="Q103" i="22"/>
  <c r="P103" i="22"/>
  <c r="N103" i="22"/>
  <c r="S103" i="22"/>
  <c r="R103" i="22"/>
  <c r="K103" i="22"/>
  <c r="F4" i="23"/>
  <c r="F65" i="23"/>
  <c r="F62" i="23"/>
  <c r="F89" i="23"/>
  <c r="F72" i="23"/>
  <c r="F71" i="23"/>
  <c r="F68" i="23"/>
  <c r="F74" i="23"/>
  <c r="F97" i="23"/>
  <c r="F96" i="23"/>
  <c r="F81" i="23"/>
  <c r="F87" i="23"/>
  <c r="F120" i="23"/>
  <c r="F73" i="23"/>
  <c r="F95" i="23"/>
  <c r="F113" i="23"/>
  <c r="F60" i="23"/>
  <c r="F109" i="23"/>
  <c r="F106" i="23"/>
  <c r="F59" i="23"/>
  <c r="F58" i="23"/>
  <c r="F53" i="23"/>
  <c r="F48" i="23"/>
  <c r="H935" i="10" l="1"/>
  <c r="F124" i="23"/>
  <c r="H936" i="10" l="1"/>
  <c r="N150" i="22"/>
  <c r="C124" i="1"/>
  <c r="H937" i="10" l="1"/>
  <c r="F46" i="23"/>
  <c r="H938" i="10" l="1"/>
  <c r="R150" i="22"/>
  <c r="F125" i="23"/>
  <c r="H939" i="10" l="1"/>
  <c r="O150" i="22"/>
  <c r="F45" i="23"/>
  <c r="H940" i="10" l="1"/>
  <c r="L150" i="22"/>
  <c r="F126" i="23"/>
  <c r="H941" i="10" l="1"/>
  <c r="S150" i="22"/>
  <c r="E7" i="17"/>
  <c r="H942" i="10" l="1"/>
  <c r="T150" i="22"/>
  <c r="P150" i="22"/>
  <c r="F127" i="23"/>
  <c r="C123" i="1"/>
  <c r="H943" i="10" l="1"/>
  <c r="I144" i="17"/>
  <c r="H145" i="17"/>
  <c r="H139" i="17"/>
  <c r="H133" i="17"/>
  <c r="F65" i="20" s="1"/>
  <c r="H138" i="17"/>
  <c r="H143" i="17"/>
  <c r="I135" i="17"/>
  <c r="H134" i="17"/>
  <c r="H141" i="17"/>
  <c r="N135" i="17"/>
  <c r="I143" i="17"/>
  <c r="H148" i="17"/>
  <c r="H140" i="17"/>
  <c r="I146" i="17"/>
  <c r="N139" i="17"/>
  <c r="N145" i="17"/>
  <c r="H135" i="17"/>
  <c r="N142" i="17"/>
  <c r="N147" i="17"/>
  <c r="N136" i="17"/>
  <c r="I139" i="17"/>
  <c r="N146" i="17"/>
  <c r="I134" i="17"/>
  <c r="I148" i="17"/>
  <c r="H136" i="17"/>
  <c r="H142" i="17"/>
  <c r="N141" i="17"/>
  <c r="N144" i="17"/>
  <c r="I145" i="17"/>
  <c r="N140" i="17"/>
  <c r="I147" i="17"/>
  <c r="I141" i="17"/>
  <c r="H137" i="17"/>
  <c r="I133" i="17"/>
  <c r="I142" i="17"/>
  <c r="I137" i="17"/>
  <c r="N137" i="17"/>
  <c r="N143" i="17"/>
  <c r="H144" i="17"/>
  <c r="H146" i="17"/>
  <c r="I138" i="17"/>
  <c r="N134" i="17"/>
  <c r="H147" i="17"/>
  <c r="I136" i="17"/>
  <c r="F4" i="20"/>
  <c r="I140" i="17"/>
  <c r="N138" i="17"/>
  <c r="N133" i="17"/>
  <c r="I132" i="17"/>
  <c r="H132" i="17"/>
  <c r="F63" i="20" s="1"/>
  <c r="N132" i="17"/>
  <c r="I131" i="17"/>
  <c r="H131" i="17"/>
  <c r="F61" i="20" s="1"/>
  <c r="N131" i="17"/>
  <c r="J145" i="17"/>
  <c r="K137" i="17"/>
  <c r="M136" i="17"/>
  <c r="M147" i="17"/>
  <c r="L135" i="17"/>
  <c r="K140" i="17"/>
  <c r="J146" i="17"/>
  <c r="F116" i="20" s="1"/>
  <c r="M146" i="17"/>
  <c r="J143" i="17"/>
  <c r="L134" i="17"/>
  <c r="J142" i="17"/>
  <c r="M132" i="17"/>
  <c r="J138" i="17"/>
  <c r="L132" i="17"/>
  <c r="M130" i="17"/>
  <c r="L143" i="17"/>
  <c r="L147" i="17"/>
  <c r="K141" i="17"/>
  <c r="J148" i="17"/>
  <c r="L145" i="17"/>
  <c r="F114" i="20" s="1"/>
  <c r="L146" i="17"/>
  <c r="M134" i="17"/>
  <c r="K146" i="17"/>
  <c r="L131" i="17"/>
  <c r="K144" i="17"/>
  <c r="K132" i="17"/>
  <c r="M133" i="17"/>
  <c r="J133" i="17"/>
  <c r="K133" i="17"/>
  <c r="K135" i="17"/>
  <c r="J134" i="17"/>
  <c r="K134" i="17"/>
  <c r="J140" i="17"/>
  <c r="K147" i="17"/>
  <c r="M142" i="17"/>
  <c r="M143" i="17"/>
  <c r="M137" i="17"/>
  <c r="M138" i="17"/>
  <c r="M141" i="17"/>
  <c r="M144" i="17"/>
  <c r="L142" i="17"/>
  <c r="M135" i="17"/>
  <c r="J136" i="17"/>
  <c r="K139" i="17"/>
  <c r="K145" i="17"/>
  <c r="L136" i="17"/>
  <c r="M145" i="17"/>
  <c r="F115" i="20" s="1"/>
  <c r="K136" i="17"/>
  <c r="M139" i="17"/>
  <c r="K143" i="17"/>
  <c r="L139" i="17"/>
  <c r="M148" i="17"/>
  <c r="M131" i="17"/>
  <c r="J132" i="17"/>
  <c r="L133" i="17"/>
  <c r="J141" i="17"/>
  <c r="K138" i="17"/>
  <c r="K142" i="17"/>
  <c r="I130" i="17"/>
  <c r="J135" i="17"/>
  <c r="J144" i="17"/>
  <c r="M140" i="17"/>
  <c r="J139" i="17"/>
  <c r="L144" i="17"/>
  <c r="J137" i="17"/>
  <c r="J131" i="17"/>
  <c r="K131" i="17"/>
  <c r="K148" i="17"/>
  <c r="L137" i="17"/>
  <c r="F82" i="20" s="1"/>
  <c r="L141" i="17"/>
  <c r="L138" i="17"/>
  <c r="J147" i="17"/>
  <c r="L140" i="17"/>
  <c r="L148" i="17"/>
  <c r="L130" i="17"/>
  <c r="H130" i="17"/>
  <c r="F59" i="20" s="1"/>
  <c r="K130" i="17"/>
  <c r="J130" i="17"/>
  <c r="N130" i="17"/>
  <c r="M129" i="17"/>
  <c r="I129" i="17"/>
  <c r="L129" i="17"/>
  <c r="H129" i="17"/>
  <c r="F57" i="20" s="1"/>
  <c r="K129" i="17"/>
  <c r="J129" i="17"/>
  <c r="N129" i="17"/>
  <c r="I128" i="17"/>
  <c r="M128" i="17"/>
  <c r="L128" i="17"/>
  <c r="H128" i="17"/>
  <c r="F55" i="20" s="1"/>
  <c r="K128" i="17"/>
  <c r="N128" i="17"/>
  <c r="J128" i="17"/>
  <c r="M127" i="17"/>
  <c r="I127" i="17"/>
  <c r="L127" i="17"/>
  <c r="H127" i="17"/>
  <c r="F53" i="20" s="1"/>
  <c r="K127" i="17"/>
  <c r="N127" i="17"/>
  <c r="J127" i="17"/>
  <c r="I126" i="17"/>
  <c r="M126" i="17"/>
  <c r="L126" i="17"/>
  <c r="H126" i="17"/>
  <c r="F51" i="20" s="1"/>
  <c r="K126" i="17"/>
  <c r="N126" i="17"/>
  <c r="J126" i="17"/>
  <c r="M125" i="17"/>
  <c r="I125" i="17"/>
  <c r="L125" i="17"/>
  <c r="H125" i="17"/>
  <c r="F49" i="20" s="1"/>
  <c r="K125" i="17"/>
  <c r="J125" i="17"/>
  <c r="N125" i="17"/>
  <c r="M124" i="17"/>
  <c r="I124" i="17"/>
  <c r="F48" i="20" s="1"/>
  <c r="L124" i="17"/>
  <c r="H124" i="17"/>
  <c r="F47" i="20" s="1"/>
  <c r="K124" i="17"/>
  <c r="N124" i="17"/>
  <c r="J124" i="17"/>
  <c r="M123" i="17"/>
  <c r="I123" i="17"/>
  <c r="F46" i="20" s="1"/>
  <c r="L123" i="17"/>
  <c r="H123" i="17"/>
  <c r="F45" i="20" s="1"/>
  <c r="K123" i="17"/>
  <c r="N123" i="17"/>
  <c r="J123" i="17"/>
  <c r="F44" i="23"/>
  <c r="M122" i="17"/>
  <c r="I122" i="17"/>
  <c r="F44" i="20" s="1"/>
  <c r="H944" i="10" l="1"/>
  <c r="F60" i="20"/>
  <c r="F95" i="20"/>
  <c r="F101" i="20"/>
  <c r="F105" i="20"/>
  <c r="F78" i="20"/>
  <c r="F75" i="20"/>
  <c r="F87" i="20"/>
  <c r="F121" i="20"/>
  <c r="F73" i="20"/>
  <c r="F71" i="20"/>
  <c r="F97" i="20"/>
  <c r="F70" i="20"/>
  <c r="F93" i="20"/>
  <c r="F81" i="20"/>
  <c r="F62" i="20"/>
  <c r="F98" i="20"/>
  <c r="F52" i="20"/>
  <c r="F58" i="20"/>
  <c r="F94" i="20"/>
  <c r="F80" i="20"/>
  <c r="F108" i="20"/>
  <c r="F85" i="20"/>
  <c r="F91" i="20"/>
  <c r="F113" i="20"/>
  <c r="F102" i="20"/>
  <c r="F83" i="20"/>
  <c r="F92" i="20"/>
  <c r="F109" i="20"/>
  <c r="F118" i="20"/>
  <c r="F122" i="20"/>
  <c r="F84" i="20"/>
  <c r="F104" i="20"/>
  <c r="F74" i="20"/>
  <c r="F112" i="20"/>
  <c r="F56" i="20"/>
  <c r="F86" i="20"/>
  <c r="F66" i="20"/>
  <c r="F126" i="20"/>
  <c r="F50" i="20"/>
  <c r="F120" i="20"/>
  <c r="F125" i="20"/>
  <c r="F110" i="20"/>
  <c r="F72" i="20"/>
  <c r="F96" i="20"/>
  <c r="F127" i="20"/>
  <c r="F77" i="20"/>
  <c r="F89" i="20"/>
  <c r="F111" i="20"/>
  <c r="F107" i="20"/>
  <c r="F69" i="20"/>
  <c r="F106" i="20"/>
  <c r="F119" i="20"/>
  <c r="F123" i="20"/>
  <c r="F54" i="20"/>
  <c r="F88" i="20"/>
  <c r="F90" i="20"/>
  <c r="F76" i="20"/>
  <c r="F99" i="20"/>
  <c r="F103" i="20"/>
  <c r="F68" i="20"/>
  <c r="F67" i="20"/>
  <c r="F117" i="20"/>
  <c r="F124" i="20"/>
  <c r="F100" i="20"/>
  <c r="F79" i="20"/>
  <c r="F64" i="20"/>
  <c r="J149" i="17"/>
  <c r="H945" i="10" l="1"/>
  <c r="Q151" i="22" s="1"/>
  <c r="M151" i="22"/>
  <c r="F128" i="20"/>
  <c r="F128" i="23"/>
  <c r="L122" i="17"/>
  <c r="H946" i="10" l="1"/>
  <c r="F43" i="23"/>
  <c r="H947" i="10" l="1"/>
  <c r="K151" i="22"/>
  <c r="H149" i="17"/>
  <c r="H122" i="17"/>
  <c r="F43" i="20" s="1"/>
  <c r="H948" i="10" l="1"/>
  <c r="N151" i="22"/>
  <c r="F129" i="23"/>
  <c r="K149" i="17"/>
  <c r="K122" i="17"/>
  <c r="H949" i="10" l="1"/>
  <c r="R151" i="22" s="1"/>
  <c r="F129" i="20"/>
  <c r="J122" i="17"/>
  <c r="N122" i="17"/>
  <c r="H950" i="10" l="1"/>
  <c r="C122" i="1"/>
  <c r="H951" i="10" l="1"/>
  <c r="O151" i="22"/>
  <c r="L149" i="17"/>
  <c r="F130" i="23"/>
  <c r="F42" i="23"/>
  <c r="M121" i="17"/>
  <c r="I121" i="17"/>
  <c r="F42" i="20" s="1"/>
  <c r="H952" i="10" l="1"/>
  <c r="L151" i="22"/>
  <c r="F130" i="20"/>
  <c r="I149" i="17"/>
  <c r="H953" i="10" l="1"/>
  <c r="S151" i="22"/>
  <c r="L121" i="17"/>
  <c r="H954" i="10" l="1"/>
  <c r="E7" i="27"/>
  <c r="P151" i="22"/>
  <c r="M149" i="17"/>
  <c r="F131" i="23"/>
  <c r="F41" i="23"/>
  <c r="L104" i="27" l="1"/>
  <c r="Q104" i="27"/>
  <c r="S104" i="27"/>
  <c r="Q105" i="27"/>
  <c r="O105" i="27"/>
  <c r="K106" i="27"/>
  <c r="S106" i="27"/>
  <c r="O106" i="27"/>
  <c r="R107" i="27"/>
  <c r="P107" i="27"/>
  <c r="K108" i="27"/>
  <c r="S108" i="27"/>
  <c r="P108" i="27"/>
  <c r="L109" i="27"/>
  <c r="N109" i="27"/>
  <c r="K110" i="27"/>
  <c r="L110" i="27"/>
  <c r="S110" i="27"/>
  <c r="M111" i="27"/>
  <c r="Q111" i="27"/>
  <c r="O112" i="27"/>
  <c r="N112" i="27"/>
  <c r="R112" i="27"/>
  <c r="O113" i="27"/>
  <c r="Q113" i="27"/>
  <c r="L114" i="27"/>
  <c r="S114" i="27"/>
  <c r="N114" i="27"/>
  <c r="M115" i="27"/>
  <c r="O115" i="27"/>
  <c r="Q116" i="27"/>
  <c r="N116" i="27"/>
  <c r="L116" i="27"/>
  <c r="T118" i="27"/>
  <c r="O117" i="27"/>
  <c r="Q118" i="27"/>
  <c r="T119" i="27"/>
  <c r="M118" i="27"/>
  <c r="N119" i="27"/>
  <c r="K119" i="27"/>
  <c r="P120" i="27"/>
  <c r="N120" i="27"/>
  <c r="S120" i="27"/>
  <c r="K121" i="27"/>
  <c r="P121" i="27"/>
  <c r="M122" i="27"/>
  <c r="S122" i="27"/>
  <c r="R122" i="27"/>
  <c r="K123" i="27"/>
  <c r="M123" i="27"/>
  <c r="N124" i="27"/>
  <c r="K124" i="27"/>
  <c r="Q124" i="27"/>
  <c r="T126" i="27"/>
  <c r="M125" i="27"/>
  <c r="N126" i="27"/>
  <c r="R126" i="27"/>
  <c r="M126" i="27"/>
  <c r="T128" i="27"/>
  <c r="L127" i="27"/>
  <c r="P128" i="27"/>
  <c r="N128" i="27"/>
  <c r="R128" i="27"/>
  <c r="T130" i="27"/>
  <c r="K129" i="27"/>
  <c r="M130" i="27"/>
  <c r="K130" i="27"/>
  <c r="S130" i="27"/>
  <c r="T132" i="27"/>
  <c r="R131" i="27"/>
  <c r="M132" i="27"/>
  <c r="L132" i="27"/>
  <c r="K132" i="27"/>
  <c r="P133" i="27"/>
  <c r="M133" i="27"/>
  <c r="R134" i="27"/>
  <c r="O134" i="27"/>
  <c r="P134" i="27"/>
  <c r="T136" i="27"/>
  <c r="N135" i="27"/>
  <c r="R136" i="27"/>
  <c r="Q136" i="27"/>
  <c r="N136" i="27"/>
  <c r="T138" i="27"/>
  <c r="R137" i="27"/>
  <c r="P104" i="27"/>
  <c r="T105" i="27"/>
  <c r="O104" i="27"/>
  <c r="N105" i="27"/>
  <c r="K105" i="27"/>
  <c r="P106" i="27"/>
  <c r="M106" i="27"/>
  <c r="T107" i="27"/>
  <c r="K107" i="27"/>
  <c r="S107" i="27"/>
  <c r="L108" i="27"/>
  <c r="O108" i="27"/>
  <c r="M108" i="27"/>
  <c r="M109" i="27"/>
  <c r="K109" i="27"/>
  <c r="M110" i="27"/>
  <c r="O110" i="27"/>
  <c r="T111" i="27"/>
  <c r="N111" i="27"/>
  <c r="R111" i="27"/>
  <c r="Q112" i="27"/>
  <c r="M112" i="27"/>
  <c r="T113" i="27"/>
  <c r="M113" i="27"/>
  <c r="R113" i="27"/>
  <c r="Q114" i="27"/>
  <c r="P114" i="27"/>
  <c r="T115" i="27"/>
  <c r="P115" i="27"/>
  <c r="N115" i="27"/>
  <c r="R116" i="27"/>
  <c r="S116" i="27"/>
  <c r="O116" i="27"/>
  <c r="Q117" i="27"/>
  <c r="R117" i="27"/>
  <c r="S118" i="27"/>
  <c r="R118" i="27"/>
  <c r="O118" i="27"/>
  <c r="L119" i="27"/>
  <c r="P119" i="27"/>
  <c r="Q120" i="27"/>
  <c r="O120" i="27"/>
  <c r="L120" i="27"/>
  <c r="L121" i="27"/>
  <c r="Q121" i="27"/>
  <c r="Q122" i="27"/>
  <c r="L122" i="27"/>
  <c r="P122" i="27"/>
  <c r="N123" i="27"/>
  <c r="R123" i="27"/>
  <c r="O124" i="27"/>
  <c r="R124" i="27"/>
  <c r="L124" i="27"/>
  <c r="P125" i="27"/>
  <c r="S125" i="27"/>
  <c r="Q126" i="27"/>
  <c r="S126" i="27"/>
  <c r="L126" i="27"/>
  <c r="S127" i="27"/>
  <c r="Q127" i="27"/>
  <c r="K128" i="27"/>
  <c r="M128" i="27"/>
  <c r="L128" i="27"/>
  <c r="O129" i="27"/>
  <c r="N129" i="27"/>
  <c r="R130" i="27"/>
  <c r="T131" i="27"/>
  <c r="L130" i="27"/>
  <c r="S131" i="27"/>
  <c r="Q131" i="27"/>
  <c r="S132" i="27"/>
  <c r="T133" i="27"/>
  <c r="P132" i="27"/>
  <c r="R133" i="27"/>
  <c r="O133" i="27"/>
  <c r="K134" i="27"/>
  <c r="L134" i="27"/>
  <c r="N134" i="27"/>
  <c r="L135" i="27"/>
  <c r="M135" i="27"/>
  <c r="M136" i="27"/>
  <c r="O136" i="27"/>
  <c r="L136" i="27"/>
  <c r="S137" i="27"/>
  <c r="O137" i="27"/>
  <c r="R104" i="27"/>
  <c r="N104" i="27"/>
  <c r="R105" i="27"/>
  <c r="L105" i="27"/>
  <c r="P105" i="27"/>
  <c r="R106" i="27"/>
  <c r="L106" i="27"/>
  <c r="L107" i="27"/>
  <c r="O107" i="27"/>
  <c r="M107" i="27"/>
  <c r="Q108" i="27"/>
  <c r="N108" i="27"/>
  <c r="P109" i="27"/>
  <c r="O109" i="27"/>
  <c r="T110" i="27"/>
  <c r="R110" i="27"/>
  <c r="Q110" i="27"/>
  <c r="L111" i="27"/>
  <c r="O111" i="27"/>
  <c r="S111" i="27"/>
  <c r="L112" i="27"/>
  <c r="P112" i="27"/>
  <c r="L113" i="27"/>
  <c r="N113" i="27"/>
  <c r="K113" i="27"/>
  <c r="K114" i="27"/>
  <c r="O114" i="27"/>
  <c r="L115" i="27"/>
  <c r="Q115" i="27"/>
  <c r="R115" i="27"/>
  <c r="T117" i="27"/>
  <c r="P116" i="27"/>
  <c r="K117" i="27"/>
  <c r="N117" i="27"/>
  <c r="S117" i="27"/>
  <c r="N118" i="27"/>
  <c r="K118" i="27"/>
  <c r="S119" i="27"/>
  <c r="M119" i="27"/>
  <c r="Q119" i="27"/>
  <c r="K120" i="27"/>
  <c r="M120" i="27"/>
  <c r="N121" i="27"/>
  <c r="M121" i="27"/>
  <c r="S121" i="27"/>
  <c r="O122" i="27"/>
  <c r="T123" i="27"/>
  <c r="Q123" i="27"/>
  <c r="L123" i="27"/>
  <c r="O123" i="27"/>
  <c r="M124" i="27"/>
  <c r="S124" i="27"/>
  <c r="K125" i="27"/>
  <c r="O125" i="27"/>
  <c r="L125" i="27"/>
  <c r="O126" i="27"/>
  <c r="T127" i="27"/>
  <c r="K127" i="27"/>
  <c r="O127" i="27"/>
  <c r="P127" i="27"/>
  <c r="Q128" i="27"/>
  <c r="O128" i="27"/>
  <c r="S129" i="27"/>
  <c r="M129" i="27"/>
  <c r="L129" i="27"/>
  <c r="P130" i="27"/>
  <c r="O130" i="27"/>
  <c r="O131" i="27"/>
  <c r="M131" i="27"/>
  <c r="K131" i="27"/>
  <c r="Q132" i="27"/>
  <c r="O132" i="27"/>
  <c r="T134" i="27"/>
  <c r="K133" i="27"/>
  <c r="L133" i="27"/>
  <c r="Q134" i="27"/>
  <c r="T135" i="27"/>
  <c r="K135" i="27"/>
  <c r="R135" i="27"/>
  <c r="S135" i="27"/>
  <c r="K136" i="27"/>
  <c r="T137" i="27"/>
  <c r="N137" i="27"/>
  <c r="M137" i="27"/>
  <c r="T104" i="27"/>
  <c r="M104" i="27"/>
  <c r="K104" i="27"/>
  <c r="S105" i="27"/>
  <c r="T106" i="27"/>
  <c r="M105" i="27"/>
  <c r="N106" i="27"/>
  <c r="Q106" i="27"/>
  <c r="Q107" i="27"/>
  <c r="T108" i="27"/>
  <c r="N107" i="27"/>
  <c r="R108" i="27"/>
  <c r="T109" i="27"/>
  <c r="S109" i="27"/>
  <c r="Q109" i="27"/>
  <c r="R109" i="27"/>
  <c r="N110" i="27"/>
  <c r="P110" i="27"/>
  <c r="K111" i="27"/>
  <c r="P111" i="27"/>
  <c r="T112" i="27"/>
  <c r="K112" i="27"/>
  <c r="S112" i="27"/>
  <c r="S113" i="27"/>
  <c r="P113" i="27"/>
  <c r="T114" i="27"/>
  <c r="R114" i="27"/>
  <c r="M114" i="27"/>
  <c r="S115" i="27"/>
  <c r="K115" i="27"/>
  <c r="T116" i="27"/>
  <c r="M116" i="27"/>
  <c r="K116" i="27"/>
  <c r="P117" i="27"/>
  <c r="M117" i="27"/>
  <c r="L117" i="27"/>
  <c r="L118" i="27"/>
  <c r="P118" i="27"/>
  <c r="T120" i="27"/>
  <c r="R119" i="27"/>
  <c r="O119" i="27"/>
  <c r="T121" i="27"/>
  <c r="R120" i="27"/>
  <c r="T122" i="27"/>
  <c r="O121" i="27"/>
  <c r="R121" i="27"/>
  <c r="N122" i="27"/>
  <c r="K122" i="27"/>
  <c r="T124" i="27"/>
  <c r="S123" i="27"/>
  <c r="P123" i="27"/>
  <c r="P124" i="27"/>
  <c r="T125" i="27"/>
  <c r="Q125" i="27"/>
  <c r="N125" i="27"/>
  <c r="R125" i="27"/>
  <c r="P126" i="27"/>
  <c r="K126" i="27"/>
  <c r="R127" i="27"/>
  <c r="M127" i="27"/>
  <c r="N127" i="27"/>
  <c r="T129" i="27"/>
  <c r="S128" i="27"/>
  <c r="Q129" i="27"/>
  <c r="R129" i="27"/>
  <c r="P129" i="27"/>
  <c r="Q130" i="27"/>
  <c r="N130" i="27"/>
  <c r="P131" i="27"/>
  <c r="N131" i="27"/>
  <c r="L131" i="27"/>
  <c r="N132" i="27"/>
  <c r="R132" i="27"/>
  <c r="S133" i="27"/>
  <c r="N133" i="27"/>
  <c r="Q133" i="27"/>
  <c r="M134" i="27"/>
  <c r="S134" i="27"/>
  <c r="P135" i="27"/>
  <c r="O135" i="27"/>
  <c r="Q135" i="27"/>
  <c r="P136" i="27"/>
  <c r="S136" i="27"/>
  <c r="Q137" i="27"/>
  <c r="K137" i="27"/>
  <c r="R138" i="27"/>
  <c r="L138" i="27"/>
  <c r="O138" i="27"/>
  <c r="N139" i="27"/>
  <c r="K139" i="27"/>
  <c r="R140" i="27"/>
  <c r="O140" i="27"/>
  <c r="S140" i="27"/>
  <c r="R141" i="27"/>
  <c r="M141" i="27"/>
  <c r="Q142" i="27"/>
  <c r="O142" i="27"/>
  <c r="P142" i="27"/>
  <c r="P143" i="27"/>
  <c r="M143" i="27"/>
  <c r="N144" i="27"/>
  <c r="S144" i="27"/>
  <c r="M144" i="27"/>
  <c r="N145" i="27"/>
  <c r="O145" i="27"/>
  <c r="R146" i="27"/>
  <c r="Q146" i="27"/>
  <c r="T147" i="27"/>
  <c r="L147" i="27"/>
  <c r="R147" i="27"/>
  <c r="R148" i="27"/>
  <c r="S148" i="27"/>
  <c r="L148" i="27"/>
  <c r="P149" i="27"/>
  <c r="K149" i="27"/>
  <c r="K150" i="27"/>
  <c r="N150" i="27"/>
  <c r="Q150" i="27"/>
  <c r="P151" i="27"/>
  <c r="M151" i="27"/>
  <c r="M73" i="27"/>
  <c r="Q73" i="27"/>
  <c r="O74" i="27"/>
  <c r="M74" i="27"/>
  <c r="K74" i="27"/>
  <c r="N75" i="27"/>
  <c r="K75" i="27"/>
  <c r="K76" i="27"/>
  <c r="O76" i="27"/>
  <c r="S76" i="27"/>
  <c r="Q77" i="27"/>
  <c r="S77" i="27"/>
  <c r="M78" i="27"/>
  <c r="Q78" i="27"/>
  <c r="O78" i="27"/>
  <c r="T80" i="27"/>
  <c r="S79" i="27"/>
  <c r="M80" i="27"/>
  <c r="Q80" i="27"/>
  <c r="P80" i="27"/>
  <c r="Q81" i="27"/>
  <c r="R81" i="27"/>
  <c r="M82" i="27"/>
  <c r="L82" i="27"/>
  <c r="N82" i="27"/>
  <c r="P83" i="27"/>
  <c r="K83" i="27"/>
  <c r="N84" i="27"/>
  <c r="M84" i="27"/>
  <c r="K84" i="27"/>
  <c r="T86" i="27"/>
  <c r="L85" i="27"/>
  <c r="S86" i="27"/>
  <c r="P86" i="27"/>
  <c r="R86" i="27"/>
  <c r="K87" i="27"/>
  <c r="O87" i="27"/>
  <c r="N88" i="27"/>
  <c r="M88" i="27"/>
  <c r="K88" i="27"/>
  <c r="N89" i="27"/>
  <c r="R89" i="27"/>
  <c r="K90" i="27"/>
  <c r="L90" i="27"/>
  <c r="M90" i="27"/>
  <c r="O91" i="27"/>
  <c r="R91" i="27"/>
  <c r="S138" i="27"/>
  <c r="M138" i="27"/>
  <c r="K138" i="27"/>
  <c r="P139" i="27"/>
  <c r="O139" i="27"/>
  <c r="K140" i="27"/>
  <c r="Q140" i="27"/>
  <c r="P140" i="27"/>
  <c r="T142" i="27"/>
  <c r="L141" i="27"/>
  <c r="R142" i="27"/>
  <c r="L142" i="27"/>
  <c r="N142" i="27"/>
  <c r="T144" i="27"/>
  <c r="L143" i="27"/>
  <c r="O144" i="27"/>
  <c r="L144" i="27"/>
  <c r="P144" i="27"/>
  <c r="T146" i="27"/>
  <c r="K145" i="27"/>
  <c r="O146" i="27"/>
  <c r="M146" i="27"/>
  <c r="P146" i="27"/>
  <c r="N147" i="27"/>
  <c r="M147" i="27"/>
  <c r="O148" i="27"/>
  <c r="Q148" i="27"/>
  <c r="N148" i="27"/>
  <c r="Q149" i="27"/>
  <c r="L149" i="27"/>
  <c r="L150" i="27"/>
  <c r="O150" i="27"/>
  <c r="S150" i="27"/>
  <c r="O151" i="27"/>
  <c r="T73" i="27"/>
  <c r="R73" i="27"/>
  <c r="O73" i="27"/>
  <c r="N74" i="27"/>
  <c r="R74" i="27"/>
  <c r="T75" i="27"/>
  <c r="S75" i="27"/>
  <c r="T76" i="27"/>
  <c r="L76" i="27"/>
  <c r="P76" i="27"/>
  <c r="T77" i="27"/>
  <c r="T78" i="27"/>
  <c r="R77" i="27"/>
  <c r="N78" i="27"/>
  <c r="R78" i="27"/>
  <c r="L78" i="27"/>
  <c r="O79" i="27"/>
  <c r="Q79" i="27"/>
  <c r="N80" i="27"/>
  <c r="R80" i="27"/>
  <c r="O80" i="27"/>
  <c r="N81" i="27"/>
  <c r="O81" i="27"/>
  <c r="R82" i="27"/>
  <c r="Q82" i="27"/>
  <c r="O82" i="27"/>
  <c r="T84" i="27"/>
  <c r="N83" i="27"/>
  <c r="O84" i="27"/>
  <c r="R84" i="27"/>
  <c r="L84" i="27"/>
  <c r="M85" i="27"/>
  <c r="Q85" i="27"/>
  <c r="L86" i="27"/>
  <c r="Q86" i="27"/>
  <c r="O86" i="27"/>
  <c r="P87" i="27"/>
  <c r="M87" i="27"/>
  <c r="S88" i="27"/>
  <c r="R88" i="27"/>
  <c r="O88" i="27"/>
  <c r="O89" i="27"/>
  <c r="S89" i="27"/>
  <c r="Q90" i="27"/>
  <c r="N90" i="27"/>
  <c r="R90" i="27"/>
  <c r="N91" i="27"/>
  <c r="T92" i="27"/>
  <c r="L137" i="27"/>
  <c r="P138" i="27"/>
  <c r="Q138" i="27"/>
  <c r="L139" i="27"/>
  <c r="R139" i="27"/>
  <c r="Q139" i="27"/>
  <c r="N140" i="27"/>
  <c r="L140" i="27"/>
  <c r="O141" i="27"/>
  <c r="N141" i="27"/>
  <c r="Q141" i="27"/>
  <c r="K142" i="27"/>
  <c r="T143" i="27"/>
  <c r="R143" i="27"/>
  <c r="N143" i="27"/>
  <c r="S143" i="27"/>
  <c r="R144" i="27"/>
  <c r="T145" i="27"/>
  <c r="S145" i="27"/>
  <c r="P145" i="27"/>
  <c r="R145" i="27"/>
  <c r="N146" i="27"/>
  <c r="S146" i="27"/>
  <c r="Q147" i="27"/>
  <c r="K147" i="27"/>
  <c r="O147" i="27"/>
  <c r="P148" i="27"/>
  <c r="T149" i="27"/>
  <c r="N149" i="27"/>
  <c r="T150" i="27"/>
  <c r="M149" i="27"/>
  <c r="T151" i="27"/>
  <c r="P150" i="27"/>
  <c r="S151" i="27"/>
  <c r="R151" i="27"/>
  <c r="L151" i="27"/>
  <c r="N73" i="27"/>
  <c r="K73" i="27"/>
  <c r="P73" i="27"/>
  <c r="S74" i="27"/>
  <c r="P74" i="27"/>
  <c r="L75" i="27"/>
  <c r="P75" i="27"/>
  <c r="M75" i="27"/>
  <c r="M76" i="27"/>
  <c r="Q76" i="27"/>
  <c r="K77" i="27"/>
  <c r="O77" i="27"/>
  <c r="L77" i="27"/>
  <c r="S78" i="27"/>
  <c r="K78" i="27"/>
  <c r="K79" i="27"/>
  <c r="M79" i="27"/>
  <c r="R79" i="27"/>
  <c r="S80" i="27"/>
  <c r="L80" i="27"/>
  <c r="M81" i="27"/>
  <c r="K81" i="27"/>
  <c r="S81" i="27"/>
  <c r="S82" i="27"/>
  <c r="P82" i="27"/>
  <c r="R83" i="27"/>
  <c r="M83" i="27"/>
  <c r="O83" i="27"/>
  <c r="P84" i="27"/>
  <c r="S84" i="27"/>
  <c r="N85" i="27"/>
  <c r="R85" i="27"/>
  <c r="P85" i="27"/>
  <c r="T87" i="27"/>
  <c r="N86" i="27"/>
  <c r="L87" i="27"/>
  <c r="T88" i="27"/>
  <c r="S87" i="27"/>
  <c r="L88" i="27"/>
  <c r="P88" i="27"/>
  <c r="K89" i="27"/>
  <c r="L89" i="27"/>
  <c r="P89" i="27"/>
  <c r="O90" i="27"/>
  <c r="T91" i="27"/>
  <c r="K91" i="27"/>
  <c r="S91" i="27"/>
  <c r="P91" i="27"/>
  <c r="P137" i="27"/>
  <c r="N138" i="27"/>
  <c r="T139" i="27"/>
  <c r="T140" i="27"/>
  <c r="M139" i="27"/>
  <c r="S139" i="27"/>
  <c r="M140" i="27"/>
  <c r="T141" i="27"/>
  <c r="P141" i="27"/>
  <c r="S141" i="27"/>
  <c r="K141" i="27"/>
  <c r="M142" i="27"/>
  <c r="S142" i="27"/>
  <c r="K143" i="27"/>
  <c r="O143" i="27"/>
  <c r="Q143" i="27"/>
  <c r="Q144" i="27"/>
  <c r="K144" i="27"/>
  <c r="L145" i="27"/>
  <c r="M145" i="27"/>
  <c r="Q145" i="27"/>
  <c r="K146" i="27"/>
  <c r="L146" i="27"/>
  <c r="T148" i="27"/>
  <c r="P147" i="27"/>
  <c r="S147" i="27"/>
  <c r="M148" i="27"/>
  <c r="K148" i="27"/>
  <c r="O149" i="27"/>
  <c r="S149" i="27"/>
  <c r="R149" i="27"/>
  <c r="M150" i="27"/>
  <c r="R150" i="27"/>
  <c r="N151" i="27"/>
  <c r="K151" i="27"/>
  <c r="Q151" i="27"/>
  <c r="T74" i="27"/>
  <c r="L73" i="27"/>
  <c r="S73" i="27"/>
  <c r="L74" i="27"/>
  <c r="Q74" i="27"/>
  <c r="Q75" i="27"/>
  <c r="R75" i="27"/>
  <c r="O75" i="27"/>
  <c r="N76" i="27"/>
  <c r="R76" i="27"/>
  <c r="P77" i="27"/>
  <c r="N77" i="27"/>
  <c r="M77" i="27"/>
  <c r="P78" i="27"/>
  <c r="T79" i="27"/>
  <c r="P79" i="27"/>
  <c r="N79" i="27"/>
  <c r="L79" i="27"/>
  <c r="T81" i="27"/>
  <c r="K80" i="27"/>
  <c r="L81" i="27"/>
  <c r="P81" i="27"/>
  <c r="T82" i="27"/>
  <c r="T83" i="27"/>
  <c r="K82" i="27"/>
  <c r="S83" i="27"/>
  <c r="Q83" i="27"/>
  <c r="L83" i="27"/>
  <c r="T85" i="27"/>
  <c r="Q84" i="27"/>
  <c r="O85" i="27"/>
  <c r="S85" i="27"/>
  <c r="K85" i="27"/>
  <c r="M86" i="27"/>
  <c r="K86" i="27"/>
  <c r="N87" i="27"/>
  <c r="R87" i="27"/>
  <c r="Q87" i="27"/>
  <c r="T89" i="27"/>
  <c r="Q88" i="27"/>
  <c r="M89" i="27"/>
  <c r="Q89" i="27"/>
  <c r="T90" i="27"/>
  <c r="S90" i="27"/>
  <c r="P90" i="27"/>
  <c r="Q91" i="27"/>
  <c r="L91" i="27"/>
  <c r="M91" i="27"/>
  <c r="O92" i="27"/>
  <c r="T93" i="27"/>
  <c r="K93" i="27"/>
  <c r="L93" i="27"/>
  <c r="M93" i="27"/>
  <c r="K94" i="27"/>
  <c r="T95" i="27"/>
  <c r="K95" i="27"/>
  <c r="S95" i="27"/>
  <c r="P95" i="27"/>
  <c r="O96" i="27"/>
  <c r="T97" i="27"/>
  <c r="L97" i="27"/>
  <c r="P97" i="27"/>
  <c r="Q97" i="27"/>
  <c r="R98" i="27"/>
  <c r="N98" i="27"/>
  <c r="S99" i="27"/>
  <c r="N99" i="27"/>
  <c r="T100" i="27"/>
  <c r="O100" i="27"/>
  <c r="N100" i="27"/>
  <c r="O101" i="27"/>
  <c r="N101" i="27"/>
  <c r="P101" i="27"/>
  <c r="R102" i="27"/>
  <c r="T103" i="27"/>
  <c r="N103" i="27"/>
  <c r="R103" i="27"/>
  <c r="O103" i="27"/>
  <c r="S92" i="27"/>
  <c r="P92" i="27"/>
  <c r="Q93" i="27"/>
  <c r="N93" i="27"/>
  <c r="R93" i="27"/>
  <c r="N94" i="27"/>
  <c r="S94" i="27"/>
  <c r="Q95" i="27"/>
  <c r="L95" i="27"/>
  <c r="M95" i="27"/>
  <c r="S96" i="27"/>
  <c r="P96" i="27"/>
  <c r="R97" i="27"/>
  <c r="N97" i="27"/>
  <c r="T98" i="27"/>
  <c r="M98" i="27"/>
  <c r="T99" i="27"/>
  <c r="P99" i="27"/>
  <c r="L99" i="27"/>
  <c r="K99" i="27"/>
  <c r="M100" i="27"/>
  <c r="T101" i="27"/>
  <c r="M101" i="27"/>
  <c r="L101" i="27"/>
  <c r="K101" i="27"/>
  <c r="O102" i="27"/>
  <c r="M102" i="27"/>
  <c r="S103" i="27"/>
  <c r="K103" i="27"/>
  <c r="K92" i="27"/>
  <c r="L92" i="27"/>
  <c r="M92" i="27"/>
  <c r="O93" i="27"/>
  <c r="T94" i="27"/>
  <c r="P94" i="27"/>
  <c r="O94" i="27"/>
  <c r="L94" i="27"/>
  <c r="O95" i="27"/>
  <c r="R95" i="27"/>
  <c r="K96" i="27"/>
  <c r="L96" i="27"/>
  <c r="M96" i="27"/>
  <c r="S97" i="27"/>
  <c r="M97" i="27"/>
  <c r="O98" i="27"/>
  <c r="K98" i="27"/>
  <c r="L98" i="27"/>
  <c r="O99" i="27"/>
  <c r="M99" i="27"/>
  <c r="K100" i="27"/>
  <c r="L100" i="27"/>
  <c r="S100" i="27"/>
  <c r="S101" i="27"/>
  <c r="R101" i="27"/>
  <c r="K102" i="27"/>
  <c r="P102" i="27"/>
  <c r="N102" i="27"/>
  <c r="L103" i="27"/>
  <c r="P103" i="27"/>
  <c r="Q92" i="27"/>
  <c r="N92" i="27"/>
  <c r="R92" i="27"/>
  <c r="S93" i="27"/>
  <c r="P93" i="27"/>
  <c r="Q94" i="27"/>
  <c r="R94" i="27"/>
  <c r="M94" i="27"/>
  <c r="N95" i="27"/>
  <c r="T96" i="27"/>
  <c r="Q96" i="27"/>
  <c r="N96" i="27"/>
  <c r="R96" i="27"/>
  <c r="O97" i="27"/>
  <c r="K97" i="27"/>
  <c r="P98" i="27"/>
  <c r="Q98" i="27"/>
  <c r="S98" i="27"/>
  <c r="Q99" i="27"/>
  <c r="R99" i="27"/>
  <c r="P100" i="27"/>
  <c r="Q100" i="27"/>
  <c r="R100" i="27"/>
  <c r="Q101" i="27"/>
  <c r="T102" i="27"/>
  <c r="L102" i="27"/>
  <c r="S102" i="27"/>
  <c r="Q102" i="27"/>
  <c r="M103" i="27"/>
  <c r="Q103" i="27"/>
  <c r="H955" i="10"/>
  <c r="F131" i="20"/>
  <c r="H121" i="17"/>
  <c r="F41" i="20" s="1"/>
  <c r="H956" i="10" l="1"/>
  <c r="K121" i="17"/>
  <c r="H957" i="10" l="1"/>
  <c r="Q152" i="22" s="1"/>
  <c r="M152" i="22"/>
  <c r="M152" i="27"/>
  <c r="F132" i="23"/>
  <c r="J150" i="17"/>
  <c r="N121" i="17"/>
  <c r="J121" i="17"/>
  <c r="Q152" i="27" l="1"/>
  <c r="H958" i="10"/>
  <c r="F132" i="20"/>
  <c r="C121" i="1"/>
  <c r="H959" i="10" l="1"/>
  <c r="K152" i="22"/>
  <c r="K152" i="27"/>
  <c r="H150" i="17"/>
  <c r="F40" i="23"/>
  <c r="M120" i="17"/>
  <c r="I120" i="17"/>
  <c r="F40" i="20" s="1"/>
  <c r="H960" i="10" l="1"/>
  <c r="N152" i="22"/>
  <c r="N152" i="27"/>
  <c r="K150" i="17"/>
  <c r="F133" i="23"/>
  <c r="H961" i="10" l="1"/>
  <c r="H962" i="10" s="1"/>
  <c r="H963" i="10" s="1"/>
  <c r="O152" i="22"/>
  <c r="R152" i="22"/>
  <c r="F133" i="20"/>
  <c r="L120" i="17"/>
  <c r="R152" i="27" l="1"/>
  <c r="O152" i="27"/>
  <c r="H964" i="10"/>
  <c r="L152" i="22"/>
  <c r="L152" i="27"/>
  <c r="F39" i="23"/>
  <c r="H965" i="10" l="1"/>
  <c r="T152" i="22" s="1"/>
  <c r="F134" i="23"/>
  <c r="L150" i="17"/>
  <c r="H120" i="17"/>
  <c r="F39" i="20" s="1"/>
  <c r="H966" i="10" l="1"/>
  <c r="H967" i="10" s="1"/>
  <c r="P152" i="27"/>
  <c r="S152" i="22"/>
  <c r="P152" i="22"/>
  <c r="S152" i="27"/>
  <c r="F134" i="20"/>
  <c r="I150" i="17"/>
  <c r="K120" i="17"/>
  <c r="H968" i="10" l="1"/>
  <c r="H969" i="10" s="1"/>
  <c r="J120" i="17"/>
  <c r="N120" i="17"/>
  <c r="H998" i="10"/>
  <c r="B152" i="1" s="1"/>
  <c r="C152" i="1" s="1"/>
  <c r="K975" i="10" l="1"/>
  <c r="T151" i="22"/>
  <c r="T152" i="27"/>
  <c r="B137" i="1"/>
  <c r="C137" i="1" s="1"/>
  <c r="B149" i="1"/>
  <c r="C149" i="1" s="1"/>
  <c r="B150" i="1"/>
  <c r="C150" i="1" s="1"/>
  <c r="B138" i="1"/>
  <c r="C138" i="1" s="1"/>
  <c r="B139" i="1"/>
  <c r="C139" i="1" s="1"/>
  <c r="B140" i="1"/>
  <c r="C140" i="1" s="1"/>
  <c r="B141" i="1"/>
  <c r="C141" i="1" s="1"/>
  <c r="B142" i="1"/>
  <c r="C142" i="1" s="1"/>
  <c r="B143" i="1"/>
  <c r="C143" i="1" s="1"/>
  <c r="B144" i="1"/>
  <c r="C144" i="1" s="1"/>
  <c r="D152" i="1" s="1"/>
  <c r="B145" i="1"/>
  <c r="C145" i="1" s="1"/>
  <c r="B146" i="1"/>
  <c r="C146" i="1" s="1"/>
  <c r="B147" i="1"/>
  <c r="B148" i="1"/>
  <c r="N149" i="17"/>
  <c r="N150" i="17"/>
  <c r="F135" i="23"/>
  <c r="M150" i="17"/>
  <c r="F118" i="23"/>
  <c r="F122" i="23"/>
  <c r="N148" i="17"/>
  <c r="C120" i="1"/>
  <c r="D149" i="1" l="1"/>
  <c r="D120" i="1"/>
  <c r="D146" i="1"/>
  <c r="F135" i="20"/>
  <c r="D143" i="1"/>
  <c r="D145" i="1"/>
  <c r="D139" i="1"/>
  <c r="D141" i="1"/>
  <c r="D142" i="1"/>
  <c r="D138" i="1"/>
  <c r="D150" i="1"/>
  <c r="D134" i="1"/>
  <c r="D136" i="1"/>
  <c r="D130" i="1"/>
  <c r="D144" i="1"/>
  <c r="D135" i="1"/>
  <c r="D132" i="1"/>
  <c r="D137" i="1"/>
  <c r="D133" i="1"/>
  <c r="D131" i="1"/>
  <c r="D129" i="1"/>
  <c r="D128" i="1"/>
  <c r="D127" i="1"/>
  <c r="D126" i="1"/>
  <c r="D125" i="1"/>
  <c r="D124" i="1"/>
  <c r="D123" i="1"/>
  <c r="D122" i="1"/>
  <c r="D121" i="1"/>
  <c r="D140" i="1"/>
  <c r="C147" i="1"/>
  <c r="D147" i="1" s="1"/>
  <c r="C148" i="1"/>
  <c r="D148" i="1" s="1"/>
  <c r="F38" i="23" l="1"/>
  <c r="M119" i="17"/>
  <c r="I119" i="17"/>
  <c r="F38" i="20" s="1"/>
  <c r="J151" i="17" l="1"/>
  <c r="F136" i="20" s="1"/>
  <c r="F136" i="23"/>
  <c r="L119" i="17" l="1"/>
  <c r="H151" i="17" l="1"/>
  <c r="F37" i="23"/>
  <c r="K151" i="17" l="1"/>
  <c r="F137" i="20" s="1"/>
  <c r="F137" i="23"/>
  <c r="H119" i="17"/>
  <c r="F37" i="20" s="1"/>
  <c r="K119" i="17" l="1"/>
  <c r="J119" i="17" l="1"/>
  <c r="N119" i="17"/>
  <c r="F138" i="23" l="1"/>
  <c r="L151" i="17"/>
  <c r="F138" i="20" s="1"/>
  <c r="C119" i="1"/>
  <c r="D119" i="1" l="1"/>
  <c r="C155" i="1"/>
  <c r="I151" i="17"/>
  <c r="F36" i="23"/>
  <c r="M118" i="17"/>
  <c r="I118" i="17"/>
  <c r="F36" i="20" s="1"/>
  <c r="M151" i="17" l="1"/>
  <c r="F139" i="20" s="1"/>
  <c r="F139" i="23"/>
  <c r="B151" i="1" l="1"/>
  <c r="C151" i="1" s="1"/>
  <c r="D151" i="1" s="1"/>
  <c r="N151" i="17"/>
  <c r="L118" i="17"/>
  <c r="F35" i="23" l="1"/>
  <c r="H118" i="17" l="1"/>
  <c r="F35" i="20" s="1"/>
  <c r="K118" i="17" l="1"/>
  <c r="J118" i="17" l="1"/>
  <c r="N118" i="17"/>
  <c r="C118" i="1" l="1"/>
  <c r="D118" i="1" l="1"/>
  <c r="C154" i="1"/>
  <c r="F34" i="23"/>
  <c r="M117" i="17"/>
  <c r="I117" i="17"/>
  <c r="F34" i="20" s="1"/>
  <c r="L117" i="17" l="1"/>
  <c r="F33" i="23" l="1"/>
  <c r="H117" i="17" l="1"/>
  <c r="F33" i="20" s="1"/>
  <c r="K117" i="17" l="1"/>
  <c r="J117" i="17" l="1"/>
  <c r="N117" i="17"/>
  <c r="C117" i="1" l="1"/>
  <c r="D117" i="1" s="1"/>
  <c r="F32" i="23" l="1"/>
  <c r="M116" i="17"/>
  <c r="I116" i="17"/>
  <c r="F32" i="20" s="1"/>
  <c r="L116" i="17" l="1"/>
  <c r="F31" i="23" l="1"/>
  <c r="H116" i="17" l="1"/>
  <c r="F31" i="20" s="1"/>
  <c r="K116" i="17" l="1"/>
  <c r="J116" i="17" l="1"/>
  <c r="N116" i="17"/>
  <c r="C116" i="1" l="1"/>
  <c r="D116" i="1" s="1"/>
  <c r="F30" i="23" l="1"/>
  <c r="M115" i="17"/>
  <c r="I115" i="17"/>
  <c r="F30" i="20" s="1"/>
  <c r="L115" i="17" l="1"/>
  <c r="F29" i="23" l="1"/>
  <c r="H115" i="17" l="1"/>
  <c r="F29" i="20" s="1"/>
  <c r="K115" i="17" l="1"/>
  <c r="J115" i="17" l="1"/>
  <c r="N115" i="17"/>
  <c r="C115" i="1" l="1"/>
  <c r="D115" i="1" s="1"/>
  <c r="F28" i="23" l="1"/>
  <c r="M114" i="17"/>
  <c r="I114" i="17"/>
  <c r="F28" i="20" s="1"/>
  <c r="L114" i="17" l="1"/>
  <c r="F27" i="23" l="1"/>
  <c r="H114" i="17" l="1"/>
  <c r="F27" i="20" s="1"/>
  <c r="K114" i="17" l="1"/>
  <c r="J114" i="17" l="1"/>
  <c r="N114" i="17"/>
  <c r="C114" i="1" l="1"/>
  <c r="D114" i="1" s="1"/>
  <c r="F26" i="23" l="1"/>
  <c r="M113" i="17"/>
  <c r="I113" i="17"/>
  <c r="F26" i="20" s="1"/>
  <c r="L113" i="17" l="1"/>
  <c r="F25" i="23" l="1"/>
  <c r="H113" i="17" l="1"/>
  <c r="F25" i="20" s="1"/>
  <c r="K113" i="17" l="1"/>
  <c r="J113" i="17" l="1"/>
  <c r="N113" i="17"/>
  <c r="C113" i="1" l="1"/>
  <c r="D113" i="1" s="1"/>
  <c r="F24" i="23" l="1"/>
  <c r="M112" i="17"/>
  <c r="I112" i="17"/>
  <c r="F24" i="20" s="1"/>
  <c r="L112" i="17" l="1"/>
  <c r="F23" i="23" l="1"/>
  <c r="H112" i="17" l="1"/>
  <c r="F23" i="20" s="1"/>
  <c r="K112" i="17" l="1"/>
  <c r="J112" i="17" l="1"/>
  <c r="N112" i="17"/>
  <c r="C112" i="1" l="1"/>
  <c r="D112" i="1" s="1"/>
  <c r="F22" i="23" l="1"/>
  <c r="M111" i="17"/>
  <c r="I111" i="17"/>
  <c r="F22" i="20" s="1"/>
  <c r="L111" i="17" l="1"/>
  <c r="F21" i="23" l="1"/>
  <c r="H111" i="17" l="1"/>
  <c r="F21" i="20" s="1"/>
  <c r="K111" i="17" l="1"/>
  <c r="J111" i="17" l="1"/>
  <c r="N111" i="17"/>
  <c r="C111" i="1" l="1"/>
  <c r="D111" i="1" s="1"/>
  <c r="F20" i="23" l="1"/>
  <c r="M110" i="17"/>
  <c r="I110" i="17"/>
  <c r="F20" i="20" s="1"/>
  <c r="L110" i="17" l="1"/>
  <c r="F19" i="23" l="1"/>
  <c r="H110" i="17" l="1"/>
  <c r="F19" i="20" s="1"/>
  <c r="K110" i="17" l="1"/>
  <c r="N110" i="17" l="1"/>
  <c r="J110" i="17"/>
  <c r="C110" i="1" l="1"/>
  <c r="D110" i="1" s="1"/>
  <c r="F18" i="23" l="1"/>
  <c r="M109" i="17"/>
  <c r="I109" i="17"/>
  <c r="F18" i="20" s="1"/>
  <c r="L109" i="17" l="1"/>
  <c r="F17" i="23" l="1"/>
  <c r="H109" i="17" l="1"/>
  <c r="F17" i="20" s="1"/>
  <c r="K109" i="17" l="1"/>
  <c r="J109" i="17" l="1"/>
  <c r="N109" i="17"/>
  <c r="C109" i="1" l="1"/>
  <c r="D109" i="1" s="1"/>
  <c r="F16" i="23" l="1"/>
  <c r="M108" i="17"/>
  <c r="I108" i="17"/>
  <c r="F16" i="20" s="1"/>
  <c r="L108" i="17" l="1"/>
  <c r="F15" i="23" l="1"/>
  <c r="H108" i="17" l="1"/>
  <c r="F15" i="20" s="1"/>
  <c r="K108" i="17" l="1"/>
  <c r="N108" i="17" l="1"/>
  <c r="J108" i="17"/>
  <c r="C108" i="1" l="1"/>
  <c r="D108" i="1" s="1"/>
  <c r="F14" i="23" l="1"/>
  <c r="M107" i="17"/>
  <c r="I107" i="17"/>
  <c r="F14" i="20" s="1"/>
  <c r="L107" i="17" l="1"/>
  <c r="F13" i="23" l="1"/>
  <c r="H107" i="17" l="1"/>
  <c r="F13" i="20" s="1"/>
  <c r="K107" i="17" l="1"/>
  <c r="J107" i="17" l="1"/>
  <c r="N107" i="17"/>
  <c r="C107" i="1" l="1"/>
  <c r="D107" i="1" s="1"/>
  <c r="F12" i="23" l="1"/>
  <c r="M106" i="17"/>
  <c r="I106" i="17"/>
  <c r="F12" i="20" s="1"/>
  <c r="L106" i="17" l="1"/>
  <c r="F11" i="23" l="1"/>
  <c r="H106" i="17" l="1"/>
  <c r="F11" i="20" s="1"/>
  <c r="K106" i="17" l="1"/>
  <c r="J106" i="17" l="1"/>
  <c r="N106" i="17"/>
  <c r="C106" i="1" l="1"/>
  <c r="D106" i="1" s="1"/>
  <c r="F10" i="23" l="1"/>
  <c r="M105" i="17"/>
  <c r="I105" i="17"/>
  <c r="F10" i="20" s="1"/>
  <c r="L105" i="17" l="1"/>
  <c r="F9" i="23" l="1"/>
  <c r="H105" i="17" l="1"/>
  <c r="F9" i="20" s="1"/>
  <c r="K105" i="17" l="1"/>
  <c r="J105" i="17" l="1"/>
  <c r="N105" i="17"/>
  <c r="C105" i="1" l="1"/>
  <c r="D105" i="1" s="1"/>
  <c r="F8" i="23" l="1"/>
  <c r="M104" i="17"/>
  <c r="I104" i="17"/>
  <c r="F8" i="20" s="1"/>
  <c r="L104" i="17" l="1"/>
  <c r="F7" i="23" l="1"/>
  <c r="H104" i="17" l="1"/>
  <c r="F7" i="20" s="1"/>
  <c r="K104" i="17" l="1"/>
  <c r="J104" i="17" l="1"/>
  <c r="N104" i="17"/>
  <c r="C104" i="1" l="1"/>
  <c r="D104" i="1" s="1"/>
  <c r="N103" i="17" l="1"/>
  <c r="C103" i="1" l="1"/>
  <c r="D103" i="1" s="1"/>
  <c r="N102" i="17" l="1"/>
  <c r="C102" i="1" l="1"/>
  <c r="D102" i="1" s="1"/>
  <c r="N101" i="17" l="1"/>
  <c r="C101" i="1" l="1"/>
  <c r="D101" i="1" s="1"/>
  <c r="N100" i="17" l="1"/>
  <c r="C100" i="1" l="1"/>
  <c r="D100" i="1" s="1"/>
  <c r="N99" i="17" l="1"/>
  <c r="C99" i="1" l="1"/>
  <c r="D99" i="1" s="1"/>
  <c r="N98" i="17" l="1"/>
  <c r="C98" i="1" l="1"/>
  <c r="D98" i="1" s="1"/>
  <c r="N97" i="17" l="1"/>
  <c r="C97" i="1" l="1"/>
  <c r="D97" i="1" s="1"/>
  <c r="N96" i="17" l="1"/>
  <c r="C96" i="1" l="1"/>
  <c r="D96" i="1" s="1"/>
  <c r="N95" i="17" l="1"/>
  <c r="C95" i="1" l="1"/>
  <c r="D95" i="1" s="1"/>
  <c r="N94" i="17" l="1"/>
  <c r="C94" i="1" l="1"/>
  <c r="D94" i="1" s="1"/>
  <c r="N93" i="17" l="1"/>
  <c r="C93" i="1" l="1"/>
  <c r="D93" i="1" s="1"/>
  <c r="N92" i="17" l="1"/>
  <c r="C92" i="1" l="1"/>
  <c r="D92" i="1" s="1"/>
  <c r="N91" i="17" l="1"/>
  <c r="C91" i="1" l="1"/>
  <c r="D91" i="1" s="1"/>
  <c r="N90" i="17" l="1"/>
  <c r="C90" i="1" l="1"/>
  <c r="D90" i="1" s="1"/>
  <c r="N89" i="17" l="1"/>
  <c r="C89" i="1" l="1"/>
  <c r="D89" i="1" s="1"/>
  <c r="N88" i="17" l="1"/>
  <c r="C88" i="1" l="1"/>
  <c r="D88" i="1" s="1"/>
  <c r="N87" i="17" l="1"/>
  <c r="C87" i="1" l="1"/>
  <c r="D87" i="1" s="1"/>
  <c r="N86" i="17" l="1"/>
  <c r="C86" i="1" l="1"/>
  <c r="D86" i="1" s="1"/>
  <c r="N85" i="17" l="1"/>
  <c r="C85" i="1" l="1"/>
  <c r="D85" i="1" s="1"/>
  <c r="N84" i="17" l="1"/>
  <c r="C84" i="1" l="1"/>
  <c r="D84" i="1" s="1"/>
  <c r="N83" i="17" l="1"/>
  <c r="C83" i="1" l="1"/>
  <c r="D83" i="1" s="1"/>
  <c r="N82" i="17" l="1"/>
  <c r="C82" i="1" l="1"/>
  <c r="D82" i="1" s="1"/>
  <c r="N81" i="17" l="1"/>
  <c r="C81" i="1" l="1"/>
  <c r="D81" i="1" s="1"/>
  <c r="N80" i="17" l="1"/>
  <c r="C80" i="1" l="1"/>
  <c r="D80" i="1" s="1"/>
  <c r="N79" i="17" l="1"/>
  <c r="C79" i="1" l="1"/>
  <c r="D79" i="1" s="1"/>
  <c r="N78" i="17" l="1"/>
  <c r="C78" i="1" l="1"/>
  <c r="D78" i="1" s="1"/>
  <c r="N77" i="17" l="1"/>
  <c r="C77" i="1" l="1"/>
  <c r="D77" i="1" s="1"/>
  <c r="N76" i="17" l="1"/>
  <c r="C76" i="1" l="1"/>
  <c r="D76" i="1" s="1"/>
  <c r="N75" i="17" l="1"/>
  <c r="C75" i="1" l="1"/>
  <c r="D75" i="1" s="1"/>
  <c r="N74" i="17" l="1"/>
  <c r="C74" i="1" l="1"/>
  <c r="D74" i="1" s="1"/>
  <c r="N73" i="17" l="1"/>
  <c r="B72" i="1" l="1"/>
  <c r="T72" i="27" s="1"/>
  <c r="C73" i="1"/>
  <c r="N72" i="17" l="1"/>
  <c r="O73" i="17" s="1"/>
  <c r="T72" i="22"/>
  <c r="C72" i="1"/>
  <c r="D73" i="1"/>
  <c r="B71" i="1"/>
  <c r="T71" i="27" s="1"/>
  <c r="N71" i="17" l="1"/>
  <c r="T71" i="22"/>
  <c r="C71" i="1"/>
  <c r="D72" i="1"/>
  <c r="B70" i="1"/>
  <c r="T70" i="27" s="1"/>
  <c r="N70" i="17" l="1"/>
  <c r="T70" i="22"/>
  <c r="D71" i="1"/>
  <c r="C70" i="1"/>
  <c r="B69" i="1"/>
  <c r="T69" i="27" s="1"/>
  <c r="N69" i="17" l="1"/>
  <c r="T69" i="22"/>
  <c r="B68" i="1"/>
  <c r="T68" i="27" s="1"/>
  <c r="C69" i="1"/>
  <c r="D70" i="1"/>
  <c r="N68" i="17" l="1"/>
  <c r="T68" i="22"/>
  <c r="D69" i="1"/>
  <c r="C68" i="1"/>
  <c r="B67" i="1"/>
  <c r="T67" i="27" s="1"/>
  <c r="N67" i="17" l="1"/>
  <c r="T67" i="22"/>
  <c r="B66" i="1"/>
  <c r="T66" i="27" s="1"/>
  <c r="D68" i="1"/>
  <c r="C67" i="1"/>
  <c r="N66" i="17" l="1"/>
  <c r="T66" i="22"/>
  <c r="C66" i="1"/>
  <c r="D67" i="1"/>
  <c r="B65" i="1"/>
  <c r="T65" i="27" s="1"/>
  <c r="N65" i="17" l="1"/>
  <c r="T65" i="22"/>
  <c r="D66" i="1"/>
  <c r="C65" i="1"/>
  <c r="B64" i="1"/>
  <c r="T64" i="27" s="1"/>
  <c r="N64" i="17" l="1"/>
  <c r="T64" i="22"/>
  <c r="B63" i="1"/>
  <c r="T63" i="27" s="1"/>
  <c r="C64" i="1"/>
  <c r="D65" i="1"/>
  <c r="N63" i="17" l="1"/>
  <c r="T63" i="22"/>
  <c r="C63" i="1"/>
  <c r="D64" i="1"/>
  <c r="B62" i="1"/>
  <c r="T62" i="27" s="1"/>
  <c r="N62" i="17" l="1"/>
  <c r="T62" i="22"/>
  <c r="B61" i="1"/>
  <c r="T61" i="27" s="1"/>
  <c r="D63" i="1"/>
  <c r="C62" i="1"/>
  <c r="N61" i="17" l="1"/>
  <c r="T61" i="22"/>
  <c r="C61" i="1"/>
  <c r="D62" i="1"/>
  <c r="B60" i="1"/>
  <c r="T60" i="27" s="1"/>
  <c r="N60" i="17" l="1"/>
  <c r="T60" i="22"/>
  <c r="B59" i="1"/>
  <c r="T59" i="27" s="1"/>
  <c r="C60" i="1"/>
  <c r="D61" i="1"/>
  <c r="N59" i="17" l="1"/>
  <c r="T59" i="22"/>
  <c r="C59" i="1"/>
  <c r="D60" i="1"/>
  <c r="B58" i="1"/>
  <c r="T58" i="27" s="1"/>
  <c r="N58" i="17" l="1"/>
  <c r="T58" i="22"/>
  <c r="B57" i="1"/>
  <c r="T57" i="27" s="1"/>
  <c r="D59" i="1"/>
  <c r="C58" i="1"/>
  <c r="N57" i="17" l="1"/>
  <c r="T57" i="22"/>
  <c r="C57" i="1"/>
  <c r="D58" i="1"/>
  <c r="B56" i="1"/>
  <c r="T56" i="27" s="1"/>
  <c r="N56" i="17" l="1"/>
  <c r="T56" i="22"/>
  <c r="B55" i="1"/>
  <c r="T55" i="27" s="1"/>
  <c r="D57" i="1"/>
  <c r="C56" i="1"/>
  <c r="N55" i="17" l="1"/>
  <c r="T55" i="22"/>
  <c r="C55" i="1"/>
  <c r="D56" i="1"/>
  <c r="B54" i="1"/>
  <c r="T54" i="27" s="1"/>
  <c r="N54" i="17" l="1"/>
  <c r="T54" i="22"/>
  <c r="B53" i="1"/>
  <c r="T53" i="27" s="1"/>
  <c r="C54" i="1"/>
  <c r="D55" i="1"/>
  <c r="N53" i="17" l="1"/>
  <c r="T53" i="22"/>
  <c r="C53" i="1"/>
  <c r="D54" i="1"/>
  <c r="B52" i="1"/>
  <c r="T52" i="27" s="1"/>
  <c r="T52" i="22" l="1"/>
  <c r="N52" i="17"/>
  <c r="B51" i="1"/>
  <c r="T51" i="27" s="1"/>
  <c r="C52" i="1"/>
  <c r="D53" i="1"/>
  <c r="T51" i="22" l="1"/>
  <c r="N51" i="17"/>
  <c r="C51" i="1"/>
  <c r="D52" i="1"/>
  <c r="B50" i="1"/>
  <c r="T50" i="27" s="1"/>
  <c r="T50" i="22" l="1"/>
  <c r="N50" i="17"/>
  <c r="B49" i="1"/>
  <c r="T49" i="27" s="1"/>
  <c r="D51" i="1"/>
  <c r="C50" i="1"/>
  <c r="T49" i="22" l="1"/>
  <c r="N49" i="17"/>
  <c r="C49" i="1"/>
  <c r="D50" i="1"/>
  <c r="B48" i="1"/>
  <c r="T48" i="27" s="1"/>
  <c r="T48" i="22" l="1"/>
  <c r="N48" i="17"/>
  <c r="B47" i="1"/>
  <c r="T47" i="27" s="1"/>
  <c r="C48" i="1"/>
  <c r="D49" i="1"/>
  <c r="T47" i="22" l="1"/>
  <c r="N47" i="17"/>
  <c r="C47" i="1"/>
  <c r="D48" i="1"/>
  <c r="B46" i="1"/>
  <c r="T46" i="27" s="1"/>
  <c r="T46" i="22" l="1"/>
  <c r="N46" i="17"/>
  <c r="B45" i="1"/>
  <c r="T45" i="27" s="1"/>
  <c r="D47" i="1"/>
  <c r="C46" i="1"/>
  <c r="T45" i="22" l="1"/>
  <c r="N45" i="17"/>
  <c r="C45" i="1"/>
  <c r="D46" i="1"/>
  <c r="B44" i="1"/>
  <c r="T44" i="27" s="1"/>
  <c r="T44" i="22" l="1"/>
  <c r="N44" i="17"/>
  <c r="B43" i="1"/>
  <c r="T43" i="27" s="1"/>
  <c r="D45" i="1"/>
  <c r="C44" i="1"/>
  <c r="T43" i="22" l="1"/>
  <c r="N43" i="17"/>
  <c r="D44" i="1"/>
  <c r="C43" i="1"/>
  <c r="B42" i="1"/>
  <c r="T42" i="27" s="1"/>
  <c r="T42" i="22" l="1"/>
  <c r="N42" i="17"/>
  <c r="B41" i="1"/>
  <c r="T41" i="27" s="1"/>
  <c r="D43" i="1"/>
  <c r="C42" i="1"/>
  <c r="T41" i="22" l="1"/>
  <c r="N41" i="17"/>
  <c r="C41" i="1"/>
  <c r="D42" i="1"/>
  <c r="B40" i="1"/>
  <c r="T40" i="27" s="1"/>
  <c r="T40" i="22" l="1"/>
  <c r="N40" i="17"/>
  <c r="B39" i="1"/>
  <c r="T39" i="27" s="1"/>
  <c r="C40" i="1"/>
  <c r="D41" i="1"/>
  <c r="T39" i="22" l="1"/>
  <c r="N39" i="17"/>
  <c r="C39" i="1"/>
  <c r="D40" i="1"/>
  <c r="B38" i="1"/>
  <c r="T38" i="27" s="1"/>
  <c r="T38" i="22" l="1"/>
  <c r="N38" i="17"/>
  <c r="B37" i="1"/>
  <c r="T37" i="27" s="1"/>
  <c r="D39" i="1"/>
  <c r="C38" i="1"/>
  <c r="T37" i="22" l="1"/>
  <c r="N37" i="17"/>
  <c r="C37" i="1"/>
  <c r="D38" i="1"/>
  <c r="B36" i="1"/>
  <c r="T36" i="27" s="1"/>
  <c r="T36" i="22" l="1"/>
  <c r="N36" i="17"/>
  <c r="B35" i="1"/>
  <c r="T35" i="27" s="1"/>
  <c r="C36" i="1"/>
  <c r="D37" i="1"/>
  <c r="T35" i="22" l="1"/>
  <c r="N35" i="17"/>
  <c r="C35" i="1"/>
  <c r="D36" i="1"/>
  <c r="B34" i="1"/>
  <c r="T34" i="27" s="1"/>
  <c r="T34" i="22" l="1"/>
  <c r="N34" i="17"/>
  <c r="B33" i="1"/>
  <c r="T33" i="27" s="1"/>
  <c r="D35" i="1"/>
  <c r="C34" i="1"/>
  <c r="T33" i="22" l="1"/>
  <c r="N33" i="17"/>
  <c r="C33" i="1"/>
  <c r="D34" i="1"/>
  <c r="B32" i="1"/>
  <c r="T32" i="27" s="1"/>
  <c r="T32" i="22" l="1"/>
  <c r="N32" i="17"/>
  <c r="B31" i="1"/>
  <c r="T31" i="27" s="1"/>
  <c r="D33" i="1"/>
  <c r="C32" i="1"/>
  <c r="T31" i="22" l="1"/>
  <c r="N31" i="17"/>
  <c r="D32" i="1"/>
  <c r="C31" i="1"/>
  <c r="B30" i="1"/>
  <c r="T30" i="27" s="1"/>
  <c r="T30" i="22" l="1"/>
  <c r="N30" i="17"/>
  <c r="B29" i="1"/>
  <c r="T29" i="27" s="1"/>
  <c r="D31" i="1"/>
  <c r="C30" i="1"/>
  <c r="T29" i="22" l="1"/>
  <c r="N29" i="17"/>
  <c r="C29" i="1"/>
  <c r="D30" i="1"/>
  <c r="B28" i="1"/>
  <c r="T28" i="27" s="1"/>
  <c r="T28" i="22" l="1"/>
  <c r="N28" i="17"/>
  <c r="B27" i="1"/>
  <c r="T27" i="27" s="1"/>
  <c r="C28" i="1"/>
  <c r="D29" i="1"/>
  <c r="T27" i="22" l="1"/>
  <c r="N27" i="17"/>
  <c r="C27" i="1"/>
  <c r="D28" i="1"/>
  <c r="B26" i="1"/>
  <c r="T26" i="27" s="1"/>
  <c r="T26" i="22" l="1"/>
  <c r="N26" i="17"/>
  <c r="B25" i="1"/>
  <c r="T25" i="27" s="1"/>
  <c r="D27" i="1"/>
  <c r="C26" i="1"/>
  <c r="T25" i="22" l="1"/>
  <c r="N25" i="17"/>
  <c r="C25" i="1"/>
  <c r="D26" i="1"/>
  <c r="B24" i="1"/>
  <c r="T24" i="27" s="1"/>
  <c r="T24" i="22" l="1"/>
  <c r="N24" i="17"/>
  <c r="B23" i="1"/>
  <c r="T23" i="27" s="1"/>
  <c r="C24" i="1"/>
  <c r="D25" i="1"/>
  <c r="T23" i="22" l="1"/>
  <c r="N23" i="17"/>
  <c r="C23" i="1"/>
  <c r="D24" i="1"/>
  <c r="B22" i="1"/>
  <c r="T22" i="27" s="1"/>
  <c r="T22" i="22" l="1"/>
  <c r="N22" i="17"/>
  <c r="B21" i="1"/>
  <c r="T21" i="27" s="1"/>
  <c r="D23" i="1"/>
  <c r="C22" i="1"/>
  <c r="T21" i="22" l="1"/>
  <c r="N21" i="17"/>
  <c r="C21" i="1"/>
  <c r="D22" i="1"/>
  <c r="B20" i="1"/>
  <c r="T20" i="27" s="1"/>
  <c r="T20" i="22" l="1"/>
  <c r="N20" i="17"/>
  <c r="B19" i="1"/>
  <c r="T19" i="27" s="1"/>
  <c r="D21" i="1"/>
  <c r="C20" i="1"/>
  <c r="T19" i="22" l="1"/>
  <c r="N19" i="17"/>
  <c r="D20" i="1"/>
  <c r="C19" i="1"/>
  <c r="B18" i="1"/>
  <c r="T18" i="27" s="1"/>
  <c r="T18" i="22" l="1"/>
  <c r="N18" i="17"/>
  <c r="B17" i="1"/>
  <c r="T17" i="27" s="1"/>
  <c r="D19" i="1"/>
  <c r="C18" i="1"/>
  <c r="T17" i="22" l="1"/>
  <c r="N17" i="17"/>
  <c r="C17" i="1"/>
  <c r="D18" i="1"/>
  <c r="B16" i="1"/>
  <c r="T16" i="27" s="1"/>
  <c r="T16" i="22" l="1"/>
  <c r="N16" i="17"/>
  <c r="B15" i="1"/>
  <c r="T15" i="27" s="1"/>
  <c r="C16" i="1"/>
  <c r="D17" i="1"/>
  <c r="T15" i="22" l="1"/>
  <c r="N15" i="17"/>
  <c r="C15" i="1"/>
  <c r="D16" i="1"/>
  <c r="B14" i="1"/>
  <c r="T14" i="27" s="1"/>
  <c r="T14" i="22" l="1"/>
  <c r="N14" i="17"/>
  <c r="B13" i="1"/>
  <c r="T13" i="27" s="1"/>
  <c r="D15" i="1"/>
  <c r="C14" i="1"/>
  <c r="T13" i="22" l="1"/>
  <c r="N13" i="17"/>
  <c r="C13" i="1"/>
  <c r="D14" i="1"/>
  <c r="B12" i="1"/>
  <c r="T12" i="27" s="1"/>
  <c r="T12" i="22" l="1"/>
  <c r="N12" i="17"/>
  <c r="C12" i="1"/>
  <c r="D12" i="1" s="1"/>
  <c r="D13" i="1"/>
</calcChain>
</file>

<file path=xl/sharedStrings.xml><?xml version="1.0" encoding="utf-8"?>
<sst xmlns="http://schemas.openxmlformats.org/spreadsheetml/2006/main" count="4112" uniqueCount="484">
  <si>
    <t>1993 = 100</t>
  </si>
  <si>
    <t>IÑIGO</t>
  </si>
  <si>
    <t>FERRERES</t>
  </si>
  <si>
    <t>CENDA</t>
  </si>
  <si>
    <t>INDEC</t>
  </si>
  <si>
    <t>INDICE DE PRECIOS AL CONSUMIDOR</t>
  </si>
  <si>
    <t>CUENTA N° 1 CONSOLIDADA</t>
  </si>
  <si>
    <t>BANCO CENTRAL DE LA REPÚBLICA ARGENTINA. 1950 - 1973</t>
  </si>
  <si>
    <t>PRECIOS CORRIENTES</t>
  </si>
  <si>
    <t>En millones de pesos</t>
  </si>
  <si>
    <t>AÑO</t>
  </si>
  <si>
    <t>TIPO DE CAMBIO</t>
  </si>
  <si>
    <t>EMPALME</t>
  </si>
  <si>
    <t>RELACIONES ENTRE EMPALMES</t>
  </si>
  <si>
    <t>JIC</t>
  </si>
  <si>
    <t>ARCEO</t>
  </si>
  <si>
    <t>GONZÁLEZ</t>
  </si>
  <si>
    <t>MECON</t>
  </si>
  <si>
    <t>IÑIGO / ARCEO</t>
  </si>
  <si>
    <t>IÑIGO / GONZALEZ</t>
  </si>
  <si>
    <t>ARCEO / GONZALEZ</t>
  </si>
  <si>
    <t>Serie histórica del Indice de Precios al Consumidor (IPC) en el Gran Buenos Aires</t>
  </si>
  <si>
    <t>Nivel general y capítulos de la canasta</t>
  </si>
  <si>
    <t>Empalme de las Series Base 1943, 1960, 1974, 1988 y 1999 con la Serie Base abril 2008=100</t>
  </si>
  <si>
    <t>año</t>
  </si>
  <si>
    <t>mes</t>
  </si>
  <si>
    <t>Nivel general</t>
  </si>
  <si>
    <t>alimentos y bebidas</t>
  </si>
  <si>
    <t>indumentaria</t>
  </si>
  <si>
    <t>vivienda y serv.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</si>
  <si>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</si>
  <si>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</si>
  <si>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</si>
  <si>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</si>
  <si>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</si>
  <si>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>otros bienes y servicios varios</t>
  </si>
  <si>
    <r>
      <t xml:space="preserve"> </t>
    </r>
    <r>
      <rPr>
        <sz val="8"/>
        <color indexed="8"/>
        <rFont val="Arial"/>
        <family val="2"/>
      </rPr>
      <t xml:space="preserve">120,26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</si>
  <si>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135,70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</si>
  <si>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111,50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</si>
  <si>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121,75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</si>
  <si>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127,85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</si>
  <si>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119,41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</si>
  <si>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123,02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</si>
  <si>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134,10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</si>
  <si>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 xml:space="preserve">112,97 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</si>
  <si>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122,93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</si>
  <si>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138,89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</si>
  <si>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</si>
  <si>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122,88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</si>
  <si>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129,46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</si>
  <si>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121,25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</si>
  <si>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124,39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</si>
  <si>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135,65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</si>
  <si>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112,80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</si>
  <si>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123,89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</si>
  <si>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144,53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</si>
  <si>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113,21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</si>
  <si>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125,47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</si>
  <si>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134,52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</si>
  <si>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122,71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</si>
  <si>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130,43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</si>
  <si>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136,52</t>
    </r>
    <r>
      <rPr>
        <sz val="8"/>
        <rFont val="Arial"/>
        <family val="2"/>
      </rPr>
      <t xml:space="preserve"> </t>
    </r>
  </si>
  <si>
    <r>
      <t xml:space="preserve"> </t>
    </r>
    <r>
      <rPr>
        <sz val="8"/>
        <color indexed="8"/>
        <rFont val="Arial"/>
        <family val="2"/>
      </rPr>
      <t>113,92</t>
    </r>
    <r>
      <rPr>
        <sz val="8"/>
        <rFont val="Arial"/>
        <family val="2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</si>
  <si>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124,25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</si>
  <si>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147,67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</si>
  <si>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113,89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</si>
  <si>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126,54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</si>
  <si>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135,06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</si>
  <si>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123,34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</si>
  <si>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134,98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</si>
  <si>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137,29 </t>
    </r>
    <r>
      <rPr>
        <sz val="11"/>
        <color theme="1"/>
        <rFont val="Calibri"/>
        <family val="2"/>
        <scheme val="minor"/>
      </rPr>
      <t xml:space="preserve"> </t>
    </r>
  </si>
  <si>
    <r>
      <t xml:space="preserve"> </t>
    </r>
    <r>
      <rPr>
        <sz val="8.4"/>
        <color indexed="8"/>
        <rFont val="Arial"/>
        <family val="2"/>
      </rPr>
      <t xml:space="preserve">114,73 </t>
    </r>
    <r>
      <rPr>
        <sz val="11"/>
        <color theme="1"/>
        <rFont val="Calibri"/>
        <family val="2"/>
        <scheme val="minor"/>
      </rPr>
      <t xml:space="preserve"> </t>
    </r>
  </si>
  <si>
    <r>
      <t>Fuente:</t>
    </r>
    <r>
      <rPr>
        <sz val="8"/>
        <rFont val="Arial"/>
        <family val="2"/>
      </rPr>
      <t xml:space="preserve"> INDEC.</t>
    </r>
  </si>
  <si>
    <t>CIFRA</t>
  </si>
  <si>
    <t>Año</t>
  </si>
  <si>
    <t>Mes</t>
  </si>
  <si>
    <t>IPC-9 provincias</t>
  </si>
  <si>
    <t>Período</t>
  </si>
  <si>
    <t>Números índices</t>
  </si>
  <si>
    <t>Variación mensual</t>
  </si>
  <si>
    <t>Variación interanual</t>
  </si>
  <si>
    <t>2006-1</t>
  </si>
  <si>
    <t>Enero</t>
  </si>
  <si>
    <t>2006-2</t>
  </si>
  <si>
    <t>Febrero</t>
  </si>
  <si>
    <t>2006-3</t>
  </si>
  <si>
    <t>Marzo</t>
  </si>
  <si>
    <t>2006-4</t>
  </si>
  <si>
    <t>Abril</t>
  </si>
  <si>
    <t>2006-5</t>
  </si>
  <si>
    <t>Mayo</t>
  </si>
  <si>
    <t>2006-6</t>
  </si>
  <si>
    <t>Junio</t>
  </si>
  <si>
    <t>2006-7</t>
  </si>
  <si>
    <t>Julio</t>
  </si>
  <si>
    <t>2006-8</t>
  </si>
  <si>
    <t>Agosto</t>
  </si>
  <si>
    <t>2006-9</t>
  </si>
  <si>
    <t>Septiembre</t>
  </si>
  <si>
    <t>2006-10</t>
  </si>
  <si>
    <t>Octubre</t>
  </si>
  <si>
    <t>2006-11</t>
  </si>
  <si>
    <t>Noviembre</t>
  </si>
  <si>
    <t>2006-12</t>
  </si>
  <si>
    <t>Diciembre</t>
  </si>
  <si>
    <t>2007-1</t>
  </si>
  <si>
    <t>2007-2</t>
  </si>
  <si>
    <t>2007-3</t>
  </si>
  <si>
    <t>2007-4</t>
  </si>
  <si>
    <t>2007-5</t>
  </si>
  <si>
    <t>2007-6</t>
  </si>
  <si>
    <t>2007-7</t>
  </si>
  <si>
    <t>2007-8</t>
  </si>
  <si>
    <t>2007-9</t>
  </si>
  <si>
    <t>2007-10</t>
  </si>
  <si>
    <t>2007-11</t>
  </si>
  <si>
    <t>2007-12</t>
  </si>
  <si>
    <t>2008-1</t>
  </si>
  <si>
    <t>2008-2</t>
  </si>
  <si>
    <t>2008-3</t>
  </si>
  <si>
    <t>2008-4</t>
  </si>
  <si>
    <t>2008-5</t>
  </si>
  <si>
    <t>2008-6</t>
  </si>
  <si>
    <t>2008-7</t>
  </si>
  <si>
    <t>2008-8</t>
  </si>
  <si>
    <t>2008-9</t>
  </si>
  <si>
    <t>2008-10</t>
  </si>
  <si>
    <t>2008-11</t>
  </si>
  <si>
    <t>2008-12</t>
  </si>
  <si>
    <t>2009-1</t>
  </si>
  <si>
    <t>2009-2</t>
  </si>
  <si>
    <t>2009-3</t>
  </si>
  <si>
    <t>2009-4</t>
  </si>
  <si>
    <t>2009-5</t>
  </si>
  <si>
    <t>2009-6</t>
  </si>
  <si>
    <t>2009-7</t>
  </si>
  <si>
    <t>2009-8</t>
  </si>
  <si>
    <t>2009-9</t>
  </si>
  <si>
    <t>2009-10</t>
  </si>
  <si>
    <t>2009-11</t>
  </si>
  <si>
    <t>2009-12</t>
  </si>
  <si>
    <t>2010-1</t>
  </si>
  <si>
    <t>2010-2</t>
  </si>
  <si>
    <t>2010-3</t>
  </si>
  <si>
    <t>2010-4</t>
  </si>
  <si>
    <t>2010-5</t>
  </si>
  <si>
    <t>2010-6</t>
  </si>
  <si>
    <t>2010-7</t>
  </si>
  <si>
    <t>2010-8</t>
  </si>
  <si>
    <t>2010-9</t>
  </si>
  <si>
    <t>2010-10</t>
  </si>
  <si>
    <t>2010-11</t>
  </si>
  <si>
    <t>2010-12</t>
  </si>
  <si>
    <t>2011-1</t>
  </si>
  <si>
    <t>2011-2</t>
  </si>
  <si>
    <t>2011-3</t>
  </si>
  <si>
    <t>2011-4</t>
  </si>
  <si>
    <t>2011-5</t>
  </si>
  <si>
    <t>2011-6</t>
  </si>
  <si>
    <t>2011-7</t>
  </si>
  <si>
    <t>2011-8</t>
  </si>
  <si>
    <t>2011-9</t>
  </si>
  <si>
    <t>2011-10</t>
  </si>
  <si>
    <t>2011-11</t>
  </si>
  <si>
    <t>2011-12</t>
  </si>
  <si>
    <t>2012-1</t>
  </si>
  <si>
    <t>2012-2</t>
  </si>
  <si>
    <t xml:space="preserve">Elaborado por CIFRA-CTA a partir de los índices de precios de las Direcciones Provinciales de Estadística, correspondientes a ciudades de nueve provincias (Jujuy, Neuquén, Posadas, Rawson-Trelew, Salta, San Luis, Santa Fe-Rosario, Santa Rosa y Ushuaia). </t>
  </si>
  <si>
    <t>Para más detalles sobre la metodología véase CIFRA (2012) "Propuesta de un indicador alternativo de inflación"</t>
  </si>
  <si>
    <t>Disponible en http://www.centrocifra.org.ar/docs/CIFRA%20-%20IPC-9%20%28Marzo%202012%29.pdf</t>
  </si>
  <si>
    <t>ene 2005 = 100</t>
  </si>
  <si>
    <t>ene 2006  = 100</t>
  </si>
  <si>
    <t>2012-3</t>
  </si>
  <si>
    <t>2012-4</t>
  </si>
  <si>
    <t>2012-5</t>
  </si>
  <si>
    <t>2012-6</t>
  </si>
  <si>
    <t>2012-7</t>
  </si>
  <si>
    <t>2012-8</t>
  </si>
  <si>
    <t>2012-9</t>
  </si>
  <si>
    <t>2012-10</t>
  </si>
  <si>
    <t>2012-11</t>
  </si>
  <si>
    <t>2012-12</t>
  </si>
  <si>
    <t>2013-1</t>
  </si>
  <si>
    <t>2013-2</t>
  </si>
  <si>
    <t>2013-3</t>
  </si>
  <si>
    <t>2013-4</t>
  </si>
  <si>
    <t>MES</t>
  </si>
  <si>
    <r>
      <t>Fuente:</t>
    </r>
    <r>
      <rPr>
        <sz val="9"/>
        <rFont val="Garamond"/>
        <family val="1"/>
      </rPr>
      <t xml:space="preserve"> INDEC.</t>
    </r>
  </si>
  <si>
    <t>2013-5</t>
  </si>
  <si>
    <t>2013-6</t>
  </si>
  <si>
    <t>2013-7</t>
  </si>
  <si>
    <t>2013-8</t>
  </si>
  <si>
    <t>2013-9</t>
  </si>
  <si>
    <t>2013-10</t>
  </si>
  <si>
    <t>2013-11</t>
  </si>
  <si>
    <t>2013-12</t>
  </si>
  <si>
    <t>2014-5*</t>
  </si>
  <si>
    <t>2014-6*</t>
  </si>
  <si>
    <t>2014-1*</t>
  </si>
  <si>
    <t>2014-2*</t>
  </si>
  <si>
    <t>2014-3*</t>
  </si>
  <si>
    <t>2014-4*</t>
  </si>
  <si>
    <t>2014-7</t>
  </si>
  <si>
    <t>2014-8</t>
  </si>
  <si>
    <t>2014-9</t>
  </si>
  <si>
    <t>2014-10</t>
  </si>
  <si>
    <t>2014-11</t>
  </si>
  <si>
    <t>2014-12</t>
  </si>
  <si>
    <t xml:space="preserve">Serie histórica del Indice de Precios al Consumidor Nacional urbano (IPCNu) </t>
  </si>
  <si>
    <t>Nivel general y divisiones de la canasta</t>
  </si>
  <si>
    <t>Empalme de las Series Base IV trimestre 2013 con la Serie Base oct 2013-sep 2014=100</t>
  </si>
  <si>
    <t>Alimentos y bebidas</t>
  </si>
  <si>
    <t>Indumentaria</t>
  </si>
  <si>
    <t>Vivienda y servicios básicos</t>
  </si>
  <si>
    <t>Equipamiento y mantenimiento del hogar</t>
  </si>
  <si>
    <t>Atención médica y gastos para la salud</t>
  </si>
  <si>
    <t>Transporte y comunicaciones</t>
  </si>
  <si>
    <t>Esparcimiento</t>
  </si>
  <si>
    <t>Educación</t>
  </si>
  <si>
    <t xml:space="preserve">Otros bienes y servicios </t>
  </si>
  <si>
    <r>
      <t xml:space="preserve">Fuente: </t>
    </r>
    <r>
      <rPr>
        <sz val="8"/>
        <rFont val="Arial"/>
        <family val="2"/>
      </rPr>
      <t>INDEC.</t>
    </r>
  </si>
  <si>
    <t xml:space="preserve"> </t>
  </si>
  <si>
    <t>CIFRA - 9 PROVINCIAS (enero 2006 = 100)</t>
  </si>
  <si>
    <t>trim</t>
  </si>
  <si>
    <t>añomes</t>
  </si>
  <si>
    <t>añortrim</t>
  </si>
  <si>
    <t>IPC Nac Urbano</t>
  </si>
  <si>
    <t xml:space="preserve"> (oct 2013 - sept 2014 = 100)</t>
  </si>
  <si>
    <t>2015-1</t>
  </si>
  <si>
    <t>2015-2</t>
  </si>
  <si>
    <t>2015-3</t>
  </si>
  <si>
    <t>2015-4</t>
  </si>
  <si>
    <t>2015-5</t>
  </si>
  <si>
    <t>2015-6</t>
  </si>
  <si>
    <t>2015-7</t>
  </si>
  <si>
    <t>2015-8</t>
  </si>
  <si>
    <t>2015-9</t>
  </si>
  <si>
    <t>2015-10</t>
  </si>
  <si>
    <t>2015-11</t>
  </si>
  <si>
    <t>2015-12</t>
  </si>
  <si>
    <t>Índice de Precios al Consumidor</t>
  </si>
  <si>
    <t>Nivel general y capítulos</t>
  </si>
  <si>
    <t>Alimentos y Bebidas</t>
  </si>
  <si>
    <t xml:space="preserve">Educación </t>
  </si>
  <si>
    <t>Otros bienes y servicios</t>
  </si>
  <si>
    <t>Apertura</t>
  </si>
  <si>
    <t>Estacionales</t>
  </si>
  <si>
    <t>Regulados</t>
  </si>
  <si>
    <t>Núcleo</t>
  </si>
  <si>
    <t xml:space="preserve">Bienes </t>
  </si>
  <si>
    <t>Servicios</t>
  </si>
  <si>
    <t>Principales aperturas</t>
  </si>
  <si>
    <t>Alimentos para consumir en el hogar</t>
  </si>
  <si>
    <t>Productos de panificación, cereales y pastas</t>
  </si>
  <si>
    <t xml:space="preserve">Carnes </t>
  </si>
  <si>
    <t>Aceites y grasas</t>
  </si>
  <si>
    <t>Productos lácteos y huevos</t>
  </si>
  <si>
    <t>Frutas</t>
  </si>
  <si>
    <t>Verduras</t>
  </si>
  <si>
    <t>Azúcar, miel, dulces y cacao</t>
  </si>
  <si>
    <t>Comidas listas para llevar</t>
  </si>
  <si>
    <t>Bebidas e infusiones para consumir en el hogar</t>
  </si>
  <si>
    <t>Bebidas no alcohólicas</t>
  </si>
  <si>
    <t xml:space="preserve">Bebidas alcohólicas </t>
  </si>
  <si>
    <t>Infusiones</t>
  </si>
  <si>
    <t>Alimentos y bebidas consumidos fuera del hogar</t>
  </si>
  <si>
    <t>Ropa</t>
  </si>
  <si>
    <t>Ropa interior</t>
  </si>
  <si>
    <t>Ropa exterior</t>
  </si>
  <si>
    <t>Calzado</t>
  </si>
  <si>
    <t>Alquiler de la vivienda</t>
  </si>
  <si>
    <t>Servicios básicos y combustibles para la vivienda</t>
  </si>
  <si>
    <t>Equipamiento del hogar</t>
  </si>
  <si>
    <t>Mantenimiento del hogar</t>
  </si>
  <si>
    <t>Productos y utensilios de limpieza</t>
  </si>
  <si>
    <t>Productos medicinales y accesorios terapéuticos</t>
  </si>
  <si>
    <t>Servicios para la salud</t>
  </si>
  <si>
    <t>Transporte</t>
  </si>
  <si>
    <t>Transporte público de pasajeros</t>
  </si>
  <si>
    <t>Adquisición de vehículos</t>
  </si>
  <si>
    <t>Comunicaciones</t>
  </si>
  <si>
    <t>Turismo</t>
  </si>
  <si>
    <t>Equipos, conexiones, y servicios de audio, televisión y computación</t>
  </si>
  <si>
    <t>Diarios, libros y revistas</t>
  </si>
  <si>
    <t>Servicios educativos</t>
  </si>
  <si>
    <t>Textos y útiles escolares</t>
  </si>
  <si>
    <t>Cigarrillos y accesorios</t>
  </si>
  <si>
    <t>Artículos y servicios para el cuidado personal</t>
  </si>
  <si>
    <t>Artículos de tocador y belleza</t>
  </si>
  <si>
    <t>Servicios diversos</t>
  </si>
  <si>
    <t>IPC_INDEC_1943-2006</t>
  </si>
  <si>
    <t>Serie histórica publicada por INDEC, válida hasta 2006 por la intervención</t>
  </si>
  <si>
    <t>IPCNU_Axel</t>
  </si>
  <si>
    <t xml:space="preserve">Serie de la última etapa de CFK, abarca diciembre 2013 - agosto 2015. </t>
  </si>
  <si>
    <t>IPC CIFRA mes-9 provincias</t>
  </si>
  <si>
    <t>Tuvo dos publicaciones, por eso en la hoja IPC mensual figura dos veces</t>
  </si>
  <si>
    <t>IPC CENDA</t>
  </si>
  <si>
    <t>Serie que empezó a publicar el CENDA, que se corta en 2010. Sólo figura en IPC mensual</t>
  </si>
  <si>
    <t>Serie elaborada por CIFRA, de alguna manera continuación de IPC CENDA</t>
  </si>
  <si>
    <t>IPC INDEC 2016</t>
  </si>
  <si>
    <t>Es la serie nueva, correspondiente al GBA. Arranca en abril 2016. Tener presente discusión sobre las tarifas</t>
  </si>
  <si>
    <t>En principio este sería con el cual habría que ir actualizando la serie</t>
  </si>
  <si>
    <t>IPCBA. Evolución del Nivel General, de los bienes y de los servicios. Índices y variaciones porcentuales respecto del mes anterior. Ciudad de Buenos Aires. Julio de 2012 / Junio de 2016</t>
  </si>
  <si>
    <r>
      <t>Índice</t>
    </r>
    <r>
      <rPr>
        <b/>
        <vertAlign val="superscript"/>
        <sz val="9"/>
        <color indexed="8"/>
        <rFont val="Arial"/>
        <family val="2"/>
      </rPr>
      <t>1</t>
    </r>
  </si>
  <si>
    <t>Variación porcentual</t>
  </si>
  <si>
    <t>Nivel General</t>
  </si>
  <si>
    <t>Bienes</t>
  </si>
  <si>
    <t>jun-16*</t>
  </si>
  <si>
    <r>
      <t>1</t>
    </r>
    <r>
      <rPr>
        <sz val="8"/>
        <rFont val="Arial"/>
        <family val="2"/>
      </rPr>
      <t xml:space="preserve"> Base julio 2011 - junio 2012 = 100.</t>
    </r>
  </si>
  <si>
    <t>* Datos provisorios.</t>
  </si>
  <si>
    <r>
      <rPr>
        <b/>
        <sz val="8"/>
        <color indexed="8"/>
        <rFont val="Arial"/>
        <family val="2"/>
      </rPr>
      <t xml:space="preserve">Fuente: </t>
    </r>
    <r>
      <rPr>
        <sz val="8"/>
        <color indexed="8"/>
        <rFont val="Arial"/>
        <family val="2"/>
      </rPr>
      <t>Dirección General de Estadística y Censos - Ministerio de Hacienda GCBA.</t>
    </r>
  </si>
  <si>
    <t>IPC CABA</t>
  </si>
  <si>
    <t>Serie de la Ciudad</t>
  </si>
  <si>
    <t>https://www.estadisticaciudad.gob.ar/eyc/?p=27386</t>
  </si>
  <si>
    <t>IPC mensual</t>
  </si>
  <si>
    <t>Reune todas las series y presenta un empalme</t>
  </si>
  <si>
    <t>IPC San Luis</t>
  </si>
  <si>
    <t>Serie que empezó a tomarse como referencia frente a la intervención del INDEC y de los organismos provinciales</t>
  </si>
  <si>
    <t>Sólo figura en IPC mensual</t>
  </si>
  <si>
    <t>EMPALME (enero 2006 = 100)</t>
  </si>
  <si>
    <t>Al 04-08-2016, el empalme es tomar hasta 2006 la información histórica del INDEC, para 2006-2014 CIFRA y para 2015 San Luis</t>
  </si>
  <si>
    <t>abril 2008 = 100</t>
  </si>
  <si>
    <t>IPC GBA - Histórico</t>
  </si>
  <si>
    <t>IPC GBA - 2016</t>
  </si>
  <si>
    <t>IV trim 2013 = 100</t>
  </si>
  <si>
    <t>oct 2013 - sept 2014 = 100</t>
  </si>
  <si>
    <t>abril 2016 = 100</t>
  </si>
  <si>
    <t>PROVINCIAS</t>
  </si>
  <si>
    <t>IPC SAN LUIS</t>
  </si>
  <si>
    <t>enero 2006 = 100</t>
  </si>
  <si>
    <t>julio 2012 = 100</t>
  </si>
  <si>
    <t>CENTROS</t>
  </si>
  <si>
    <t>CENDA - 7 PROVINCIAS</t>
  </si>
  <si>
    <t>enero 2005 = 100</t>
  </si>
  <si>
    <t>INDICE DE PRECIOS AL CONSUMIDOR - MENSUAL</t>
  </si>
  <si>
    <t>IPC Nacional Urbano</t>
  </si>
  <si>
    <t>INDEPENDIENTES</t>
  </si>
  <si>
    <t>IPC anual</t>
  </si>
  <si>
    <t>Reune todas las series, y se incluyen las series de largo plazo de JIC y Ferreres</t>
  </si>
  <si>
    <t>Se presenta un empalme con base 2004 = 100</t>
  </si>
  <si>
    <t>Se toma como referencia IPC GBA para el lapso 1943-2006, se lleva hacia atrás con Ferreres e Iñigo (dos empalmes diferentes)</t>
  </si>
  <si>
    <t>y hacia adelante con CENDA para 2007, con CIFRA hasta 2014 y San Luis para 2015</t>
  </si>
  <si>
    <t>2003 = 100</t>
  </si>
  <si>
    <t>2014 = 100</t>
  </si>
  <si>
    <t>añotrim</t>
  </si>
  <si>
    <t xml:space="preserve">anual </t>
  </si>
  <si>
    <t>CONTINUA</t>
  </si>
  <si>
    <t>PUNTUAL</t>
  </si>
  <si>
    <t xml:space="preserve">Índices correspondientes a los meses de abril a noviembre de 2016, según capítulos de la canasta </t>
  </si>
  <si>
    <t>Reparaciones y gastos comunes de la vivienda</t>
  </si>
  <si>
    <t>Servicios para el hogar</t>
  </si>
  <si>
    <t>Funcionamiento y mantenimiento de los vehículos</t>
  </si>
  <si>
    <r>
      <t>Fuente:</t>
    </r>
    <r>
      <rPr>
        <sz val="8"/>
        <color indexed="8"/>
        <rFont val="Arial"/>
        <family val="2"/>
      </rPr>
      <t xml:space="preserve"> INDEC. </t>
    </r>
  </si>
  <si>
    <t>IPC Provincias</t>
  </si>
  <si>
    <t>julio 2011 - julio 2012 = 100</t>
  </si>
  <si>
    <t>Índices correspondientes a los meses de abril de 2016 a mayo de 2017, según clasificación de grupos</t>
  </si>
  <si>
    <t>Índices correspondientes a los meses de abril de 2016 a mayo de 2017, según bienes y servicios</t>
  </si>
  <si>
    <t>Índices correspondientes a los meses de abril de 2016 a mayo de 2017, según principales aperturas</t>
  </si>
  <si>
    <r>
      <t xml:space="preserve">Fuente: </t>
    </r>
    <r>
      <rPr>
        <sz val="8"/>
        <color indexed="8"/>
        <rFont val="Arial"/>
        <family val="2"/>
      </rPr>
      <t xml:space="preserve">INDEC. </t>
    </r>
  </si>
  <si>
    <t>Período de referencia: Diciembre 2016=100</t>
  </si>
  <si>
    <t>Nivel general y divisiones COICOP</t>
  </si>
  <si>
    <t>Alimentos y bebidas no alcohólicas</t>
  </si>
  <si>
    <t>Bebidas alcohólicas y tabaco</t>
  </si>
  <si>
    <t>Prendas de vestir y calzado</t>
  </si>
  <si>
    <t>Vivienda, agua, electricidad y otros combustibles</t>
  </si>
  <si>
    <t>Salud</t>
  </si>
  <si>
    <t>Recreación y cultura</t>
  </si>
  <si>
    <t>Restaurantes y hoteles</t>
  </si>
  <si>
    <t>Bienes y servicios varios</t>
  </si>
  <si>
    <t xml:space="preserve">Categorías </t>
  </si>
  <si>
    <t>Estacional</t>
  </si>
  <si>
    <t>Bienes y servicios</t>
  </si>
  <si>
    <t>Región GBA</t>
  </si>
  <si>
    <t>Región Pampeana</t>
  </si>
  <si>
    <t>Región Noroeste</t>
  </si>
  <si>
    <t>Región Noreste</t>
  </si>
  <si>
    <t>Región Cuyo</t>
  </si>
  <si>
    <t>Índice de Precios al Consumidor. Resultados correspondientes al Gran Buenos Aires</t>
  </si>
  <si>
    <t>Descripción</t>
  </si>
  <si>
    <t>Alimentos</t>
  </si>
  <si>
    <t>Pan y cereales</t>
  </si>
  <si>
    <t>Carnes y derivados</t>
  </si>
  <si>
    <t>Leche, productos lácteos y huevos</t>
  </si>
  <si>
    <t>Aceites, grasas y manteca</t>
  </si>
  <si>
    <t>Verduras, tubérculos y legumbres</t>
  </si>
  <si>
    <t>Azúcar, dulces, chocolate, golosinas, etc.</t>
  </si>
  <si>
    <t>Café, té, yerba y cacao</t>
  </si>
  <si>
    <t>Bebidas alcohólicas</t>
  </si>
  <si>
    <t>Tabaco</t>
  </si>
  <si>
    <t>Prendas de vestir y materiales</t>
  </si>
  <si>
    <t>Mantenimiento y reparación de la vivienda</t>
  </si>
  <si>
    <t>Electricidad, gas y otros combustibles</t>
  </si>
  <si>
    <t>bienes y servicios para la conservación del hogar</t>
  </si>
  <si>
    <t>Productos medicinales, artefactos y equipos para la salud</t>
  </si>
  <si>
    <t>Funcionamiento de equipos de transporte personal</t>
  </si>
  <si>
    <t>Transporte público</t>
  </si>
  <si>
    <t>Equipos audiovisuales, fotográficos y de procesamiento de la información</t>
  </si>
  <si>
    <t>Periódicos, diarios, revistas, libros y artículos de papelería</t>
  </si>
  <si>
    <t>Cuidado personal</t>
  </si>
  <si>
    <r>
      <rPr>
        <b/>
        <sz val="8"/>
        <color indexed="8"/>
        <rFont val="Arial"/>
        <family val="2"/>
      </rPr>
      <t>Nota</t>
    </r>
    <r>
      <rPr>
        <sz val="8"/>
        <color indexed="8"/>
        <rFont val="Arial"/>
        <family val="2"/>
      </rPr>
      <t>: a partir del mes de junio de 2017, el INDEC adoptó el Clasificador del Consumo Individual por Finalidad (COICOP, por sus siglas en inglés: Classification of Individual Consumption According to Purpose) de Naciones Unidas, 1999.</t>
    </r>
  </si>
  <si>
    <t>IPC Cobertura Nacional - 2017</t>
  </si>
  <si>
    <t>diciembre 2016 = 100</t>
  </si>
  <si>
    <t>Total nacional</t>
  </si>
  <si>
    <t>Índices correspondientes a los meses de abril de 2016 a agosto de 2017, según principales aperturas</t>
  </si>
  <si>
    <t>Índices correspondientes a los meses de abril de 2016 a agosto de 2017, según clasificación de grupos</t>
  </si>
  <si>
    <t>Índices correspondientes a los meses de abril de 2016 a agosto de 2017, según bienes y servicios</t>
  </si>
  <si>
    <t>OTROS</t>
  </si>
  <si>
    <t>CALVI (2017)</t>
  </si>
  <si>
    <t>dic 2006 = 100</t>
  </si>
  <si>
    <t>2016-1</t>
  </si>
  <si>
    <t>2016-2</t>
  </si>
  <si>
    <t>2016-3</t>
  </si>
  <si>
    <t>2016-4</t>
  </si>
  <si>
    <t>2016-5</t>
  </si>
  <si>
    <t>2016-6</t>
  </si>
  <si>
    <t>2016-7</t>
  </si>
  <si>
    <t>2016-8</t>
  </si>
  <si>
    <t>2016-9</t>
  </si>
  <si>
    <t>2016-10</t>
  </si>
  <si>
    <t>2016-11</t>
  </si>
  <si>
    <t>2016-12</t>
  </si>
  <si>
    <t>2017-1</t>
  </si>
  <si>
    <t>2017-2</t>
  </si>
  <si>
    <t>2017-3</t>
  </si>
  <si>
    <t>2017-4</t>
  </si>
  <si>
    <t>2017-5</t>
  </si>
  <si>
    <t>2017-6</t>
  </si>
  <si>
    <t>2017-7</t>
  </si>
  <si>
    <t>2017-8</t>
  </si>
  <si>
    <t>2017-9</t>
  </si>
  <si>
    <t>2017-10</t>
  </si>
  <si>
    <t>2017-11</t>
  </si>
  <si>
    <t>2017-12</t>
  </si>
  <si>
    <t>IPC 2017 = 100</t>
  </si>
  <si>
    <t>Trimestre</t>
  </si>
  <si>
    <t>Año-mes</t>
  </si>
  <si>
    <t>Año-trim</t>
  </si>
  <si>
    <t>IPC</t>
  </si>
  <si>
    <t>INDICE BARRIAL DE PRECIOS - IBP CONURBANO BONAERENSE</t>
  </si>
  <si>
    <t>ACUMULADO DESDE JULIO 2011</t>
  </si>
  <si>
    <t>Fecha</t>
  </si>
  <si>
    <t>CBA</t>
  </si>
  <si>
    <t>var % mens</t>
  </si>
  <si>
    <t>var % acum</t>
  </si>
  <si>
    <t>CBT</t>
  </si>
  <si>
    <t>Coef. Engel</t>
  </si>
  <si>
    <t/>
  </si>
  <si>
    <t>IPC 2018 = 100</t>
  </si>
  <si>
    <t>Índice de precios al consumidor con cobertura nacional. Resultados por región</t>
  </si>
  <si>
    <t>Índices correspondientes a los meses de diciembre de 2016 a octubre de 2019. Resultados regionales según divisiones de la canasta, categorías, bienes y servicios</t>
  </si>
  <si>
    <t>Región Patagonia</t>
  </si>
  <si>
    <r>
      <rPr>
        <b/>
        <sz val="8"/>
        <color indexed="8"/>
        <rFont val="Arial"/>
        <family val="2"/>
      </rPr>
      <t>Nota:</t>
    </r>
    <r>
      <rPr>
        <sz val="8"/>
        <color indexed="8"/>
        <rFont val="Arial"/>
        <family val="2"/>
      </rPr>
      <t xml:space="preserve"> a partir del mes de junio de 2017, el INDEC adoptó el Clasificador del Consumo Individual por Finalidad (COICOP, por sus siglas en inglés: Classification of Individual Consumption According to  Purpose) de Naciones Unidas, 1999.</t>
    </r>
  </si>
  <si>
    <t>Los índices están redondeados a 4 decimales. Esto puede producir pequeñas discrepancias con las variaciones publicadas, que se corresponden con las del informe técnico.</t>
  </si>
  <si>
    <t>IPC GBA - 2017</t>
  </si>
  <si>
    <t>RPM</t>
  </si>
  <si>
    <t>Base 99 = 100</t>
  </si>
  <si>
    <t>NIVEL GENERAL</t>
  </si>
  <si>
    <t>Vivienda</t>
  </si>
  <si>
    <t>Equip. del Hogar</t>
  </si>
  <si>
    <t>Transp.y Comunic.</t>
  </si>
  <si>
    <t>Bs. y Ss. Varios</t>
  </si>
  <si>
    <t>ECO GO</t>
  </si>
  <si>
    <t>EMPALME Ferreres (desde 1943)</t>
  </si>
  <si>
    <t>EMPALME Iñigo 
(desde 1943)</t>
  </si>
  <si>
    <t>EMPALME Ferreres 
(desde 1943)</t>
  </si>
  <si>
    <t>LA base es enero de 2006 por ninguna razón en particular</t>
  </si>
  <si>
    <t xml:space="preserve">Luego hacia la izquierda hay solapas "para cómputos", que refieren a otro "año base" o bien tienen los índices por trimestre, por año, por onda EPH. </t>
  </si>
  <si>
    <t>La información base está en la solapa IPC Mensual, columna F</t>
  </si>
  <si>
    <t>Todas "comen" de la coluna F de "IPC Mensual"</t>
  </si>
  <si>
    <t>Luego, IPC_anual es el promedio de la columna F de "IPC Mensual", hasta 1943. Luego se empalma con un índice de Ferreres (está el de JIC también para hacer)</t>
  </si>
  <si>
    <t>Comienzo con la metodología de IPC mensual</t>
  </si>
  <si>
    <t>IPC Mensual - enero 2006 = 100.</t>
  </si>
  <si>
    <t>Si bien la serie abarca hasta diciembre de 2013, se considera la misma hasta diciembre 2006, habida cuenta la intervención sufrida por el organismo a comienzos del año 2007-.</t>
  </si>
  <si>
    <t>LA serie se obtiene a partir del empalme por tasa de variación de las series y períodos que se detallan a continuación:</t>
  </si>
  <si>
    <t>1) Enero 1943 - diciembre de 2006: corresponde a la información provista por el INDEC en "Índice de Precios al Consumidor (IPC) GBA desde 1943 en adelante (empalme de las series base 1943, 1960, 1974, 1988 y 1999 con la serie base abril 2008=100), nivel general y capítulos de la canasta"</t>
  </si>
  <si>
    <t xml:space="preserve">2) Enero 2007 - abril 2016: corresponde al índice elaborado por CIFRA, a partir de la evolución del IPC de órganos de estadística provinciales no intervenidos </t>
  </si>
  <si>
    <t>Link</t>
  </si>
  <si>
    <t>3) Mayo 2016 - diciembre 2016: corresponde a la información provista por el INDEC "Índice de Precios al Consumidor. Resultados correspondientes al Gran Buenos Aires"</t>
  </si>
  <si>
    <t>NO ENCUENTRO EL LINK, Y SIENTO QUE ME FALTA ALGO DE LA DESCRIPCIÓN. FANTOM TODO TUYA</t>
  </si>
  <si>
    <t>cuatr</t>
  </si>
  <si>
    <t>añocuat</t>
  </si>
  <si>
    <t>CUATRIMESTRE</t>
  </si>
  <si>
    <t>IPC 2021 = 100</t>
  </si>
  <si>
    <t>4) Desde enero 2017: corresponde a la serie actualmente vigente "Índice de precios al consumidor con cobertura nacional - Cobertura Nacional"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</si>
</sst>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164" formatCode="&quot;$&quot;\ #,##0.00;[Red]&quot;$&quot;\ \-#,##0.00"/>
    <numFmt numFmtId="165" formatCode="#,##0.0"/>
    <numFmt numFmtId="166" formatCode="_(* #,##0_);_(* \(#,##0\);_(* &quot;-&quot;_);_(@_)"/>
    <numFmt numFmtId="167" formatCode="0.0E+00"/>
    <numFmt numFmtId="168" formatCode="_(* #,##0.00_);_(* \(#,##0.00\);_(* &quot;-&quot;??_);_(@_)"/>
    <numFmt numFmtId="169" formatCode="0.0"/>
    <numFmt numFmtId="170" formatCode="0.000"/>
    <numFmt numFmtId="171" formatCode="0.0000"/>
    <numFmt numFmtId="172" formatCode="0.0000000000"/>
    <numFmt numFmtId="173" formatCode="0.0000000"/>
    <numFmt numFmtId="174" formatCode="0.00000"/>
    <numFmt numFmtId="175" formatCode="0.000000000"/>
    <numFmt numFmtId="176" formatCode="0.0%"/>
    <numFmt numFmtId="177" formatCode="0.00000000"/>
    <numFmt numFmtId="178" formatCode="0.0000%"/>
    <numFmt numFmtId="179" formatCode="mm/yy"/>
    <numFmt numFmtId="180" formatCode="&quot;$ &quot;#,##0.00;[Red]&quot;$ -&quot;#,##0.00"/>
    <numFmt numFmtId="181" formatCode="#,##0.000"/>
  </numFmts>
  <fonts count="56">
    <font>
      <sz val="11"/>
      <color theme="1"/>
      <name val="Calibri"/>
      <family val="2"/>
      <scheme val="minor"/>
    </font>
    <font>
      <sz val="10"/>
      <color theme="1"/>
      <name val="Book Antiqua"/>
      <family val="2"/>
    </font>
    <font>
      <sz val="9"/>
      <color theme="1"/>
      <name val="Book Antiqua"/>
      <family val="1"/>
    </font>
    <font>
      <b/>
      <sz val="9"/>
      <color theme="1"/>
      <name val="Book Antiqua"/>
      <family val="1"/>
    </font>
    <font>
      <sz val="10"/>
      <name val="Arial"/>
      <family val="2"/>
    </font>
    <font>
      <sz val="9"/>
      <name val="Book Antiqua"/>
      <family val="1"/>
    </font>
    <font>
      <b/>
      <sz val="9"/>
      <name val="Book Antiqua"/>
      <family val="1"/>
    </font>
    <font>
      <u/>
      <sz val="10"/>
      <color indexed="12"/>
      <name val="Arial"/>
      <family val="2"/>
    </font>
    <font>
      <sz val="10"/>
      <name val="Book Antiqua"/>
      <family val="1"/>
    </font>
    <font>
      <i/>
      <sz val="8"/>
      <name val="Book Antiqua"/>
      <family val="1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4"/>
      <color indexed="8"/>
      <name val="Arial"/>
      <family val="2"/>
    </font>
    <font>
      <b/>
      <sz val="9"/>
      <name val="Garamond"/>
      <family val="1"/>
    </font>
    <font>
      <sz val="9"/>
      <name val="Garamond"/>
      <family val="1"/>
    </font>
    <font>
      <sz val="10"/>
      <name val="Garamond"/>
      <family val="1"/>
    </font>
    <font>
      <b/>
      <sz val="10"/>
      <name val="Garamond"/>
      <family val="1"/>
    </font>
    <font>
      <sz val="10"/>
      <name val="Arial"/>
      <family val="2"/>
    </font>
    <font>
      <sz val="9"/>
      <color indexed="8"/>
      <name val="Arial"/>
      <family val="2"/>
    </font>
    <font>
      <sz val="11"/>
      <color indexed="8"/>
      <name val="Calibri"/>
      <family val="2"/>
    </font>
    <font>
      <b/>
      <sz val="8"/>
      <color indexed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b/>
      <vertAlign val="superscript"/>
      <sz val="9"/>
      <color indexed="8"/>
      <name val="Arial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vertAlign val="superscript"/>
      <sz val="8"/>
      <name val="Arial"/>
      <family val="2"/>
    </font>
    <font>
      <b/>
      <sz val="9"/>
      <color theme="1"/>
      <name val="Garamond"/>
      <family val="1"/>
    </font>
    <font>
      <sz val="9"/>
      <color theme="1"/>
      <name val="Garamond"/>
      <family val="1"/>
    </font>
    <font>
      <sz val="11"/>
      <color theme="1"/>
      <name val="Garamond"/>
      <family val="1"/>
    </font>
    <font>
      <sz val="10"/>
      <color theme="1"/>
      <name val="Garamond"/>
      <family val="1"/>
    </font>
    <font>
      <b/>
      <sz val="10"/>
      <color theme="1"/>
      <name val="Garamond"/>
      <family val="1"/>
    </font>
    <font>
      <sz val="12"/>
      <name val="Garamond"/>
      <family val="1"/>
    </font>
    <font>
      <b/>
      <sz val="12"/>
      <name val="Garamond"/>
      <family val="1"/>
    </font>
    <font>
      <b/>
      <sz val="12"/>
      <color theme="1"/>
      <name val="Garamond"/>
      <family val="1"/>
    </font>
    <font>
      <sz val="8"/>
      <color theme="1"/>
      <name val="Calibri"/>
      <family val="2"/>
      <scheme val="minor"/>
    </font>
    <font>
      <sz val="8"/>
      <color indexed="8"/>
      <name val="HelveticaNeueLT Std"/>
      <family val="2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indexed="8"/>
      <name val="Calibri"/>
      <family val="2"/>
    </font>
    <font>
      <sz val="8"/>
      <color rgb="FF000000"/>
      <name val="Arial"/>
      <family val="2"/>
    </font>
    <font>
      <sz val="11"/>
      <color rgb="FF000000"/>
      <name val="Calibri"/>
      <family val="2"/>
    </font>
    <font>
      <b/>
      <sz val="11"/>
      <name val="Verdana"/>
      <family val="2"/>
    </font>
    <font>
      <b/>
      <sz val="9"/>
      <name val="Verdana"/>
      <family val="2"/>
    </font>
    <font>
      <b/>
      <sz val="10"/>
      <color indexed="9"/>
      <name val="Verdana"/>
      <family val="2"/>
    </font>
    <font>
      <sz val="10"/>
      <name val="Verdana"/>
      <family val="2"/>
    </font>
    <font>
      <u/>
      <sz val="11"/>
      <color theme="1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lightUp">
        <fgColor theme="0" tint="-0.24994659260841701"/>
        <bgColor theme="0"/>
      </patternFill>
    </fill>
    <fill>
      <patternFill patternType="solid">
        <fgColor theme="0"/>
        <bgColor indexed="22"/>
      </patternFill>
    </fill>
    <fill>
      <patternFill patternType="lightUp">
        <fgColor indexed="22"/>
        <bgColor theme="0"/>
      </patternFill>
    </fill>
    <fill>
      <patternFill patternType="lightDown">
        <fgColor theme="0" tint="-0.24994659260841701"/>
        <bgColor theme="0"/>
      </patternFill>
    </fill>
    <fill>
      <patternFill patternType="solid">
        <fgColor theme="7" tint="0.79998168889431442"/>
        <bgColor indexed="64"/>
      </patternFill>
    </fill>
    <fill>
      <patternFill patternType="lightUp">
        <fgColor indexed="22"/>
        <bgColor indexed="9"/>
      </patternFill>
    </fill>
    <fill>
      <patternFill patternType="solid">
        <fgColor indexed="9"/>
        <bgColor indexed="22"/>
      </patternFill>
    </fill>
    <fill>
      <patternFill patternType="solid">
        <fgColor theme="7" tint="0.79998168889431442"/>
        <bgColor indexed="22"/>
      </patternFill>
    </fill>
    <fill>
      <patternFill patternType="lightUp">
        <fgColor indexed="22"/>
        <bgColor theme="7" tint="0.79995117038483843"/>
      </patternFill>
    </fill>
    <fill>
      <patternFill patternType="solid">
        <fgColor theme="0" tint="-0.24994659260841701"/>
        <bgColor indexed="64"/>
      </patternFill>
    </fill>
    <fill>
      <patternFill patternType="solid">
        <fgColor indexed="9"/>
        <bgColor theme="0"/>
      </patternFill>
    </fill>
    <fill>
      <patternFill patternType="lightUp">
        <fgColor theme="0" tint="-0.24994659260841701"/>
        <bgColor indexed="9"/>
      </patternFill>
    </fill>
    <fill>
      <patternFill patternType="solid">
        <fgColor theme="0"/>
        <bgColor theme="0" tint="-0.24994659260841701"/>
      </patternFill>
    </fill>
    <fill>
      <patternFill patternType="lightUp">
        <fgColor theme="0" tint="-0.24994659260841701"/>
        <bgColor indexed="65"/>
      </patternFill>
    </fill>
    <fill>
      <patternFill patternType="lightDown">
        <fgColor theme="0" tint="-0.24994659260841701"/>
        <bgColor indexed="9"/>
      </patternFill>
    </fill>
    <fill>
      <patternFill patternType="lightDown">
        <fgColor theme="0" tint="-0.2499465926084170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theme="0"/>
      </patternFill>
    </fill>
    <fill>
      <patternFill patternType="solid">
        <fgColor theme="0"/>
        <bgColor theme="0" tint="-0.14996795556505021"/>
      </patternFill>
    </fill>
    <fill>
      <patternFill patternType="lightDown">
        <fgColor theme="0" tint="-0.14993743705557422"/>
        <bgColor theme="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/>
        <bgColor indexed="34"/>
      </patternFill>
    </fill>
    <fill>
      <patternFill patternType="solid">
        <fgColor indexed="13"/>
        <bgColor indexed="34"/>
      </patternFill>
    </fill>
    <fill>
      <patternFill patternType="solid">
        <fgColor indexed="26"/>
        <bgColor indexed="9"/>
      </patternFill>
    </fill>
    <fill>
      <patternFill patternType="solid">
        <fgColor indexed="31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theme="0" tint="-0.14993743705557422"/>
      </patternFill>
    </fill>
  </fills>
  <borders count="106">
    <border>
      <left/>
      <right/>
      <top/>
      <bottom/>
      <diagonal/>
    </border>
    <border>
      <left style="hair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/>
      <right/>
      <top/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 style="hair">
        <color auto="1"/>
      </right>
      <top/>
      <bottom style="thin">
        <color indexed="64"/>
      </bottom>
      <diagonal/>
    </border>
    <border>
      <left style="hair">
        <color auto="1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auto="1"/>
      </right>
      <top style="thin">
        <color indexed="64"/>
      </top>
      <bottom/>
      <diagonal/>
    </border>
    <border>
      <left style="hair">
        <color auto="1"/>
      </left>
      <right style="hair">
        <color auto="1"/>
      </right>
      <top style="thin">
        <color indexed="64"/>
      </top>
      <bottom/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auto="1"/>
      </left>
      <right/>
      <top/>
      <bottom style="hair">
        <color auto="1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hair">
        <color auto="1"/>
      </left>
      <right style="thin">
        <color auto="1"/>
      </right>
      <top/>
      <bottom style="medium">
        <color auto="1"/>
      </bottom>
      <diagonal/>
    </border>
    <border>
      <left style="hair">
        <color auto="1"/>
      </left>
      <right style="hair">
        <color auto="1"/>
      </right>
      <top/>
      <bottom style="medium">
        <color auto="1"/>
      </bottom>
      <diagonal/>
    </border>
    <border>
      <left style="thin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hair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hair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hair">
        <color indexed="64"/>
      </left>
      <right/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indexed="43"/>
      </top>
      <bottom style="medium">
        <color indexed="43"/>
      </bottom>
      <diagonal/>
    </border>
    <border>
      <left/>
      <right/>
      <top/>
      <bottom style="medium">
        <color indexed="43"/>
      </bottom>
      <diagonal/>
    </border>
    <border>
      <left/>
      <right/>
      <top style="thin">
        <color indexed="64"/>
      </top>
      <bottom style="medium">
        <color indexed="43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auto="1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auto="1"/>
      </right>
      <top/>
      <bottom style="medium">
        <color indexed="64"/>
      </bottom>
      <diagonal/>
    </border>
    <border>
      <left/>
      <right style="thin">
        <color auto="1"/>
      </right>
      <top style="thin">
        <color indexed="64"/>
      </top>
      <bottom/>
      <diagonal/>
    </border>
    <border>
      <left/>
      <right style="thin">
        <color auto="1"/>
      </right>
      <top style="hair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auto="1"/>
      </bottom>
      <diagonal/>
    </border>
    <border>
      <left style="hair">
        <color indexed="64"/>
      </left>
      <right style="medium">
        <color indexed="64"/>
      </right>
      <top style="medium">
        <color auto="1"/>
      </top>
      <bottom/>
      <diagonal/>
    </border>
    <border>
      <left style="hair">
        <color auto="1"/>
      </left>
      <right/>
      <top/>
      <bottom style="medium">
        <color auto="1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 style="medium">
        <color auto="1"/>
      </bottom>
      <diagonal/>
    </border>
    <border>
      <left style="hair">
        <color indexed="64"/>
      </left>
      <right style="medium">
        <color indexed="64"/>
      </right>
      <top/>
      <bottom style="medium">
        <color auto="1"/>
      </bottom>
      <diagonal/>
    </border>
  </borders>
  <cellStyleXfs count="19">
    <xf numFmtId="0" fontId="0" fillId="0" borderId="0"/>
    <xf numFmtId="0" fontId="4" fillId="0" borderId="0"/>
    <xf numFmtId="166" fontId="4" fillId="0" borderId="0" applyFon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168" fontId="4" fillId="0" borderId="0" applyFont="0" applyFill="0" applyBorder="0" applyAlignment="0" applyProtection="0"/>
    <xf numFmtId="0" fontId="10" fillId="0" borderId="0"/>
    <xf numFmtId="0" fontId="4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/>
    <xf numFmtId="0" fontId="20" fillId="0" borderId="0"/>
    <xf numFmtId="9" fontId="20" fillId="0" borderId="0" applyFont="0" applyFill="0" applyBorder="0" applyAlignment="0" applyProtection="0"/>
    <xf numFmtId="0" fontId="22" fillId="0" borderId="0"/>
    <xf numFmtId="0" fontId="24" fillId="0" borderId="0"/>
    <xf numFmtId="0" fontId="1" fillId="0" borderId="0"/>
    <xf numFmtId="9" fontId="22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22" fillId="0" borderId="0" applyFill="0" applyProtection="0"/>
    <xf numFmtId="0" fontId="55" fillId="0" borderId="0" applyNumberFormat="0" applyFill="0" applyBorder="0" applyAlignment="0" applyProtection="0"/>
  </cellStyleXfs>
  <cellXfs count="599">
    <xf numFmtId="0" fontId="0" fillId="0" borderId="0" xfId="0"/>
    <xf numFmtId="0" fontId="6" fillId="3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5" fillId="3" borderId="0" xfId="0" applyFont="1" applyFill="1" applyAlignment="1">
      <alignment vertical="center" wrapText="1"/>
    </xf>
    <xf numFmtId="0" fontId="8" fillId="0" borderId="13" xfId="0" applyFont="1" applyBorder="1" applyAlignment="1">
      <alignment horizontal="center" vertical="center" wrapText="1"/>
    </xf>
    <xf numFmtId="0" fontId="6" fillId="3" borderId="13" xfId="0" applyFont="1" applyFill="1" applyBorder="1" applyAlignment="1">
      <alignment horizontal="center" vertical="center" wrapText="1"/>
    </xf>
    <xf numFmtId="0" fontId="9" fillId="3" borderId="0" xfId="0" applyFont="1" applyFill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9" borderId="2" xfId="0" applyFont="1" applyFill="1" applyBorder="1" applyAlignment="1">
      <alignment vertical="center"/>
    </xf>
    <xf numFmtId="11" fontId="6" fillId="11" borderId="23" xfId="0" applyNumberFormat="1" applyFont="1" applyFill="1" applyBorder="1" applyAlignment="1">
      <alignment vertical="center"/>
    </xf>
    <xf numFmtId="4" fontId="5" fillId="10" borderId="2" xfId="0" applyNumberFormat="1" applyFont="1" applyFill="1" applyBorder="1" applyAlignment="1">
      <alignment vertical="center"/>
    </xf>
    <xf numFmtId="0" fontId="6" fillId="3" borderId="0" xfId="0" applyFont="1" applyFill="1" applyAlignment="1">
      <alignment horizontal="center" vertical="center"/>
    </xf>
    <xf numFmtId="3" fontId="5" fillId="3" borderId="0" xfId="0" applyNumberFormat="1" applyFont="1" applyFill="1" applyAlignment="1">
      <alignment vertical="center"/>
    </xf>
    <xf numFmtId="0" fontId="5" fillId="2" borderId="0" xfId="0" applyFont="1" applyFill="1" applyAlignment="1">
      <alignment vertical="center"/>
    </xf>
    <xf numFmtId="165" fontId="5" fillId="3" borderId="0" xfId="0" applyNumberFormat="1" applyFont="1" applyFill="1" applyAlignment="1">
      <alignment vertical="center"/>
    </xf>
    <xf numFmtId="0" fontId="6" fillId="3" borderId="2" xfId="0" applyFont="1" applyFill="1" applyBorder="1" applyAlignment="1">
      <alignment horizontal="center" vertical="center" wrapText="1"/>
    </xf>
    <xf numFmtId="165" fontId="5" fillId="3" borderId="0" xfId="0" applyNumberFormat="1" applyFont="1" applyFill="1" applyAlignment="1">
      <alignment vertical="center" wrapText="1"/>
    </xf>
    <xf numFmtId="0" fontId="8" fillId="0" borderId="2" xfId="0" applyFont="1" applyBorder="1" applyAlignment="1">
      <alignment horizontal="center" vertical="center" wrapText="1"/>
    </xf>
    <xf numFmtId="0" fontId="6" fillId="3" borderId="0" xfId="0" applyFont="1" applyFill="1" applyAlignment="1">
      <alignment horizontal="center" vertical="center" wrapText="1"/>
    </xf>
    <xf numFmtId="0" fontId="5" fillId="2" borderId="0" xfId="0" applyFont="1" applyFill="1" applyAlignment="1">
      <alignment vertical="center" wrapText="1"/>
    </xf>
    <xf numFmtId="0" fontId="6" fillId="3" borderId="10" xfId="0" applyFont="1" applyFill="1" applyBorder="1" applyAlignment="1">
      <alignment horizontal="center" vertical="center" wrapText="1"/>
    </xf>
    <xf numFmtId="0" fontId="6" fillId="3" borderId="12" xfId="0" applyFont="1" applyFill="1" applyBorder="1" applyAlignment="1">
      <alignment horizontal="center" vertical="center" wrapText="1"/>
    </xf>
    <xf numFmtId="0" fontId="3" fillId="2" borderId="22" xfId="0" applyFont="1" applyFill="1" applyBorder="1" applyAlignment="1">
      <alignment horizontal="center" vertical="center" wrapText="1"/>
    </xf>
    <xf numFmtId="0" fontId="3" fillId="8" borderId="21" xfId="0" applyFont="1" applyFill="1" applyBorder="1" applyAlignment="1">
      <alignment horizontal="center" vertical="center" wrapText="1"/>
    </xf>
    <xf numFmtId="0" fontId="3" fillId="8" borderId="12" xfId="0" applyFont="1" applyFill="1" applyBorder="1" applyAlignment="1">
      <alignment horizontal="center" vertical="center" wrapText="1"/>
    </xf>
    <xf numFmtId="0" fontId="3" fillId="8" borderId="22" xfId="0" applyFont="1" applyFill="1" applyBorder="1" applyAlignment="1">
      <alignment horizontal="center" vertical="center" wrapText="1"/>
    </xf>
    <xf numFmtId="0" fontId="9" fillId="13" borderId="6" xfId="0" applyFont="1" applyFill="1" applyBorder="1" applyAlignment="1">
      <alignment horizontal="center" vertical="center" wrapText="1"/>
    </xf>
    <xf numFmtId="0" fontId="9" fillId="13" borderId="8" xfId="0" applyFont="1" applyFill="1" applyBorder="1" applyAlignment="1">
      <alignment horizontal="center" vertical="center" wrapText="1"/>
    </xf>
    <xf numFmtId="0" fontId="9" fillId="13" borderId="28" xfId="0" applyFont="1" applyFill="1" applyBorder="1" applyAlignment="1">
      <alignment horizontal="center" vertical="center" wrapText="1"/>
    </xf>
    <xf numFmtId="0" fontId="9" fillId="13" borderId="27" xfId="0" applyFont="1" applyFill="1" applyBorder="1" applyAlignment="1">
      <alignment horizontal="center" vertical="center" wrapText="1"/>
    </xf>
    <xf numFmtId="165" fontId="9" fillId="3" borderId="0" xfId="0" applyNumberFormat="1" applyFont="1" applyFill="1" applyAlignment="1">
      <alignment vertical="center" wrapText="1"/>
    </xf>
    <xf numFmtId="11" fontId="5" fillId="14" borderId="29" xfId="0" applyNumberFormat="1" applyFont="1" applyFill="1" applyBorder="1" applyAlignment="1">
      <alignment vertical="center"/>
    </xf>
    <xf numFmtId="11" fontId="5" fillId="14" borderId="32" xfId="0" applyNumberFormat="1" applyFont="1" applyFill="1" applyBorder="1" applyAlignment="1">
      <alignment vertical="center"/>
    </xf>
    <xf numFmtId="11" fontId="5" fillId="9" borderId="32" xfId="0" applyNumberFormat="1" applyFont="1" applyFill="1" applyBorder="1" applyAlignment="1">
      <alignment vertical="center"/>
    </xf>
    <xf numFmtId="11" fontId="5" fillId="6" borderId="31" xfId="0" applyNumberFormat="1" applyFont="1" applyFill="1" applyBorder="1" applyAlignment="1">
      <alignment vertical="center"/>
    </xf>
    <xf numFmtId="11" fontId="6" fillId="11" borderId="4" xfId="0" applyNumberFormat="1" applyFont="1" applyFill="1" applyBorder="1" applyAlignment="1">
      <alignment vertical="center"/>
    </xf>
    <xf numFmtId="11" fontId="6" fillId="12" borderId="30" xfId="0" applyNumberFormat="1" applyFont="1" applyFill="1" applyBorder="1" applyAlignment="1">
      <alignment vertical="center"/>
    </xf>
    <xf numFmtId="165" fontId="6" fillId="11" borderId="23" xfId="0" applyNumberFormat="1" applyFont="1" applyFill="1" applyBorder="1" applyAlignment="1">
      <alignment vertical="center"/>
    </xf>
    <xf numFmtId="11" fontId="6" fillId="12" borderId="4" xfId="0" applyNumberFormat="1" applyFont="1" applyFill="1" applyBorder="1" applyAlignment="1">
      <alignment vertical="center"/>
    </xf>
    <xf numFmtId="11" fontId="5" fillId="14" borderId="2" xfId="0" applyNumberFormat="1" applyFont="1" applyFill="1" applyBorder="1" applyAlignment="1">
      <alignment vertical="center"/>
    </xf>
    <xf numFmtId="11" fontId="5" fillId="14" borderId="4" xfId="0" applyNumberFormat="1" applyFont="1" applyFill="1" applyBorder="1" applyAlignment="1">
      <alignment vertical="center"/>
    </xf>
    <xf numFmtId="11" fontId="5" fillId="9" borderId="4" xfId="0" applyNumberFormat="1" applyFont="1" applyFill="1" applyBorder="1" applyAlignment="1">
      <alignment vertical="center"/>
    </xf>
    <xf numFmtId="11" fontId="5" fillId="6" borderId="30" xfId="0" applyNumberFormat="1" applyFont="1" applyFill="1" applyBorder="1" applyAlignment="1">
      <alignment vertical="center"/>
    </xf>
    <xf numFmtId="11" fontId="5" fillId="10" borderId="2" xfId="0" applyNumberFormat="1" applyFont="1" applyFill="1" applyBorder="1" applyAlignment="1">
      <alignment vertical="center"/>
    </xf>
    <xf numFmtId="11" fontId="5" fillId="5" borderId="4" xfId="0" applyNumberFormat="1" applyFont="1" applyFill="1" applyBorder="1" applyAlignment="1">
      <alignment vertical="center"/>
    </xf>
    <xf numFmtId="11" fontId="6" fillId="11" borderId="30" xfId="0" applyNumberFormat="1" applyFont="1" applyFill="1" applyBorder="1" applyAlignment="1">
      <alignment vertical="center"/>
    </xf>
    <xf numFmtId="165" fontId="6" fillId="11" borderId="4" xfId="0" applyNumberFormat="1" applyFont="1" applyFill="1" applyBorder="1" applyAlignment="1">
      <alignment vertical="center"/>
    </xf>
    <xf numFmtId="4" fontId="6" fillId="11" borderId="4" xfId="0" applyNumberFormat="1" applyFont="1" applyFill="1" applyBorder="1" applyAlignment="1">
      <alignment vertical="center"/>
    </xf>
    <xf numFmtId="4" fontId="5" fillId="14" borderId="4" xfId="0" applyNumberFormat="1" applyFont="1" applyFill="1" applyBorder="1" applyAlignment="1">
      <alignment vertical="center"/>
    </xf>
    <xf numFmtId="4" fontId="5" fillId="5" borderId="4" xfId="0" applyNumberFormat="1" applyFont="1" applyFill="1" applyBorder="1" applyAlignment="1">
      <alignment vertical="center"/>
    </xf>
    <xf numFmtId="170" fontId="5" fillId="5" borderId="30" xfId="0" applyNumberFormat="1" applyFont="1" applyFill="1" applyBorder="1" applyAlignment="1">
      <alignment vertical="center"/>
    </xf>
    <xf numFmtId="4" fontId="6" fillId="11" borderId="23" xfId="0" applyNumberFormat="1" applyFont="1" applyFill="1" applyBorder="1" applyAlignment="1">
      <alignment vertical="center"/>
    </xf>
    <xf numFmtId="4" fontId="6" fillId="11" borderId="30" xfId="0" applyNumberFormat="1" applyFont="1" applyFill="1" applyBorder="1" applyAlignment="1">
      <alignment vertical="center"/>
    </xf>
    <xf numFmtId="165" fontId="6" fillId="12" borderId="23" xfId="0" applyNumberFormat="1" applyFont="1" applyFill="1" applyBorder="1" applyAlignment="1">
      <alignment vertical="center"/>
    </xf>
    <xf numFmtId="165" fontId="6" fillId="12" borderId="4" xfId="0" applyNumberFormat="1" applyFont="1" applyFill="1" applyBorder="1" applyAlignment="1">
      <alignment vertical="center"/>
    </xf>
    <xf numFmtId="2" fontId="5" fillId="10" borderId="2" xfId="0" applyNumberFormat="1" applyFont="1" applyFill="1" applyBorder="1" applyAlignment="1">
      <alignment vertical="center"/>
    </xf>
    <xf numFmtId="0" fontId="5" fillId="10" borderId="2" xfId="0" applyFont="1" applyFill="1" applyBorder="1" applyAlignment="1">
      <alignment vertical="center"/>
    </xf>
    <xf numFmtId="4" fontId="5" fillId="9" borderId="4" xfId="0" applyNumberFormat="1" applyFont="1" applyFill="1" applyBorder="1" applyAlignment="1">
      <alignment vertical="center"/>
    </xf>
    <xf numFmtId="0" fontId="5" fillId="9" borderId="4" xfId="0" applyFont="1" applyFill="1" applyBorder="1" applyAlignment="1">
      <alignment vertical="center"/>
    </xf>
    <xf numFmtId="49" fontId="11" fillId="3" borderId="0" xfId="5" applyNumberFormat="1" applyFont="1" applyFill="1" applyAlignment="1">
      <alignment horizontal="left"/>
    </xf>
    <xf numFmtId="49" fontId="12" fillId="3" borderId="0" xfId="5" applyNumberFormat="1" applyFont="1" applyFill="1" applyAlignment="1">
      <alignment horizontal="centerContinuous"/>
    </xf>
    <xf numFmtId="0" fontId="12" fillId="3" borderId="0" xfId="5" applyFont="1" applyFill="1"/>
    <xf numFmtId="0" fontId="12" fillId="3" borderId="35" xfId="5" applyFont="1" applyFill="1" applyBorder="1" applyAlignment="1">
      <alignment horizontal="center" vertical="center" wrapText="1"/>
    </xf>
    <xf numFmtId="0" fontId="12" fillId="3" borderId="36" xfId="5" applyFont="1" applyFill="1" applyBorder="1" applyAlignment="1">
      <alignment horizontal="center" vertical="center" wrapText="1"/>
    </xf>
    <xf numFmtId="172" fontId="12" fillId="3" borderId="0" xfId="5" applyNumberFormat="1" applyFont="1" applyFill="1"/>
    <xf numFmtId="173" fontId="12" fillId="3" borderId="0" xfId="5" applyNumberFormat="1" applyFont="1" applyFill="1"/>
    <xf numFmtId="174" fontId="12" fillId="3" borderId="0" xfId="5" applyNumberFormat="1" applyFont="1" applyFill="1"/>
    <xf numFmtId="171" fontId="12" fillId="3" borderId="0" xfId="5" applyNumberFormat="1" applyFont="1" applyFill="1"/>
    <xf numFmtId="0" fontId="4" fillId="3" borderId="0" xfId="5" applyFont="1" applyFill="1"/>
    <xf numFmtId="0" fontId="10" fillId="3" borderId="0" xfId="5" applyFill="1"/>
    <xf numFmtId="2" fontId="12" fillId="3" borderId="0" xfId="5" applyNumberFormat="1" applyFont="1" applyFill="1"/>
    <xf numFmtId="0" fontId="11" fillId="3" borderId="0" xfId="5" applyFont="1" applyFill="1"/>
    <xf numFmtId="0" fontId="10" fillId="0" borderId="0" xfId="5"/>
    <xf numFmtId="0" fontId="10" fillId="0" borderId="0" xfId="5" applyAlignment="1">
      <alignment horizontal="right"/>
    </xf>
    <xf numFmtId="175" fontId="12" fillId="3" borderId="0" xfId="5" applyNumberFormat="1" applyFont="1" applyFill="1"/>
    <xf numFmtId="2" fontId="10" fillId="0" borderId="0" xfId="5" applyNumberFormat="1"/>
    <xf numFmtId="0" fontId="12" fillId="3" borderId="0" xfId="0" applyFont="1" applyFill="1"/>
    <xf numFmtId="2" fontId="12" fillId="0" borderId="0" xfId="0" applyNumberFormat="1" applyFont="1" applyAlignment="1">
      <alignment horizontal="right"/>
    </xf>
    <xf numFmtId="0" fontId="17" fillId="3" borderId="0" xfId="9" applyFont="1" applyFill="1" applyAlignment="1">
      <alignment vertical="center"/>
    </xf>
    <xf numFmtId="2" fontId="17" fillId="3" borderId="0" xfId="9" applyNumberFormat="1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6" fillId="3" borderId="4" xfId="9" applyFont="1" applyFill="1" applyBorder="1" applyAlignment="1">
      <alignment horizontal="center" vertical="center" wrapText="1"/>
    </xf>
    <xf numFmtId="0" fontId="16" fillId="3" borderId="3" xfId="9" applyFont="1" applyFill="1" applyBorder="1" applyAlignment="1">
      <alignment horizontal="center" vertical="center" wrapText="1"/>
    </xf>
    <xf numFmtId="49" fontId="16" fillId="3" borderId="0" xfId="9" applyNumberFormat="1" applyFont="1" applyFill="1" applyAlignment="1">
      <alignment horizontal="center" vertical="center"/>
    </xf>
    <xf numFmtId="49" fontId="17" fillId="3" borderId="0" xfId="9" applyNumberFormat="1" applyFont="1" applyFill="1" applyAlignment="1">
      <alignment horizontal="center" vertical="center"/>
    </xf>
    <xf numFmtId="0" fontId="17" fillId="3" borderId="0" xfId="9" applyFont="1" applyFill="1" applyAlignment="1">
      <alignment horizontal="center" vertical="center"/>
    </xf>
    <xf numFmtId="0" fontId="16" fillId="3" borderId="0" xfId="9" applyFont="1" applyFill="1" applyAlignment="1">
      <alignment horizontal="center" vertical="center"/>
    </xf>
    <xf numFmtId="0" fontId="16" fillId="3" borderId="39" xfId="9" applyFont="1" applyFill="1" applyBorder="1" applyAlignment="1">
      <alignment horizontal="center" vertical="center" wrapText="1"/>
    </xf>
    <xf numFmtId="0" fontId="17" fillId="3" borderId="39" xfId="9" applyFont="1" applyFill="1" applyBorder="1" applyAlignment="1">
      <alignment horizontal="center" vertical="center"/>
    </xf>
    <xf numFmtId="0" fontId="17" fillId="3" borderId="30" xfId="9" applyFont="1" applyFill="1" applyBorder="1" applyAlignment="1">
      <alignment horizontal="center" vertical="center"/>
    </xf>
    <xf numFmtId="1" fontId="17" fillId="3" borderId="39" xfId="9" applyNumberFormat="1" applyFont="1" applyFill="1" applyBorder="1" applyAlignment="1">
      <alignment horizontal="center" vertical="center"/>
    </xf>
    <xf numFmtId="0" fontId="17" fillId="3" borderId="39" xfId="0" applyFont="1" applyFill="1" applyBorder="1" applyAlignment="1">
      <alignment horizontal="center" vertical="center"/>
    </xf>
    <xf numFmtId="0" fontId="12" fillId="3" borderId="0" xfId="10" applyFont="1" applyFill="1"/>
    <xf numFmtId="0" fontId="12" fillId="3" borderId="35" xfId="10" applyFont="1" applyFill="1" applyBorder="1" applyAlignment="1">
      <alignment horizontal="center" vertical="center" wrapText="1"/>
    </xf>
    <xf numFmtId="0" fontId="12" fillId="3" borderId="36" xfId="10" applyFont="1" applyFill="1" applyBorder="1" applyAlignment="1">
      <alignment horizontal="center" vertical="center" wrapText="1"/>
    </xf>
    <xf numFmtId="2" fontId="12" fillId="3" borderId="0" xfId="10" applyNumberFormat="1" applyFont="1" applyFill="1"/>
    <xf numFmtId="4" fontId="12" fillId="3" borderId="0" xfId="10" applyNumberFormat="1" applyFont="1" applyFill="1"/>
    <xf numFmtId="0" fontId="12" fillId="3" borderId="41" xfId="10" applyFont="1" applyFill="1" applyBorder="1"/>
    <xf numFmtId="0" fontId="20" fillId="0" borderId="0" xfId="10"/>
    <xf numFmtId="0" fontId="20" fillId="0" borderId="0" xfId="10" applyAlignment="1">
      <alignment horizontal="right"/>
    </xf>
    <xf numFmtId="174" fontId="12" fillId="3" borderId="0" xfId="10" applyNumberFormat="1" applyFont="1" applyFill="1"/>
    <xf numFmtId="9" fontId="12" fillId="3" borderId="0" xfId="11" applyFont="1" applyFill="1"/>
    <xf numFmtId="10" fontId="12" fillId="3" borderId="0" xfId="11" applyNumberFormat="1" applyFont="1" applyFill="1"/>
    <xf numFmtId="169" fontId="20" fillId="0" borderId="0" xfId="10" applyNumberFormat="1" applyAlignment="1">
      <alignment horizontal="center"/>
    </xf>
    <xf numFmtId="177" fontId="20" fillId="0" borderId="0" xfId="10" applyNumberFormat="1" applyAlignment="1">
      <alignment horizontal="center"/>
    </xf>
    <xf numFmtId="175" fontId="12" fillId="3" borderId="0" xfId="10" applyNumberFormat="1" applyFont="1" applyFill="1"/>
    <xf numFmtId="0" fontId="4" fillId="3" borderId="0" xfId="10" applyFont="1" applyFill="1"/>
    <xf numFmtId="0" fontId="20" fillId="3" borderId="0" xfId="10" applyFill="1"/>
    <xf numFmtId="0" fontId="17" fillId="3" borderId="47" xfId="9" applyFont="1" applyFill="1" applyBorder="1" applyAlignment="1">
      <alignment horizontal="center" vertical="center"/>
    </xf>
    <xf numFmtId="0" fontId="17" fillId="3" borderId="4" xfId="9" applyFont="1" applyFill="1" applyBorder="1" applyAlignment="1">
      <alignment horizontal="center" vertical="center"/>
    </xf>
    <xf numFmtId="0" fontId="17" fillId="3" borderId="48" xfId="9" applyFont="1" applyFill="1" applyBorder="1" applyAlignment="1">
      <alignment horizontal="center" vertical="center"/>
    </xf>
    <xf numFmtId="1" fontId="17" fillId="3" borderId="4" xfId="9" applyNumberFormat="1" applyFont="1" applyFill="1" applyBorder="1" applyAlignment="1">
      <alignment horizontal="center" vertical="center"/>
    </xf>
    <xf numFmtId="0" fontId="17" fillId="3" borderId="4" xfId="0" applyFont="1" applyFill="1" applyBorder="1" applyAlignment="1">
      <alignment horizontal="center" vertical="center"/>
    </xf>
    <xf numFmtId="0" fontId="17" fillId="3" borderId="3" xfId="9" applyFont="1" applyFill="1" applyBorder="1" applyAlignment="1">
      <alignment horizontal="center" vertical="center"/>
    </xf>
    <xf numFmtId="0" fontId="17" fillId="3" borderId="46" xfId="9" applyFont="1" applyFill="1" applyBorder="1" applyAlignment="1">
      <alignment horizontal="center" vertical="center"/>
    </xf>
    <xf numFmtId="0" fontId="12" fillId="18" borderId="0" xfId="5" applyFont="1" applyFill="1"/>
    <xf numFmtId="2" fontId="12" fillId="18" borderId="0" xfId="5" applyNumberFormat="1" applyFont="1" applyFill="1"/>
    <xf numFmtId="171" fontId="12" fillId="18" borderId="0" xfId="5" applyNumberFormat="1" applyFont="1" applyFill="1"/>
    <xf numFmtId="1" fontId="12" fillId="18" borderId="0" xfId="5" applyNumberFormat="1" applyFont="1" applyFill="1"/>
    <xf numFmtId="4" fontId="12" fillId="18" borderId="0" xfId="5" applyNumberFormat="1" applyFont="1" applyFill="1"/>
    <xf numFmtId="4" fontId="12" fillId="18" borderId="0" xfId="5" applyNumberFormat="1" applyFont="1" applyFill="1" applyAlignment="1">
      <alignment horizontal="right"/>
    </xf>
    <xf numFmtId="0" fontId="12" fillId="18" borderId="0" xfId="5" applyFont="1" applyFill="1" applyAlignment="1">
      <alignment horizontal="right"/>
    </xf>
    <xf numFmtId="0" fontId="13" fillId="18" borderId="0" xfId="5" applyFont="1" applyFill="1"/>
    <xf numFmtId="2" fontId="13" fillId="18" borderId="0" xfId="5" applyNumberFormat="1" applyFont="1" applyFill="1"/>
    <xf numFmtId="4" fontId="13" fillId="18" borderId="0" xfId="5" applyNumberFormat="1" applyFont="1" applyFill="1"/>
    <xf numFmtId="0" fontId="13" fillId="19" borderId="0" xfId="5" applyFont="1" applyFill="1" applyAlignment="1">
      <alignment horizontal="right"/>
    </xf>
    <xf numFmtId="4" fontId="13" fillId="19" borderId="0" xfId="5" applyNumberFormat="1" applyFont="1" applyFill="1" applyAlignment="1">
      <alignment horizontal="right"/>
    </xf>
    <xf numFmtId="0" fontId="13" fillId="18" borderId="0" xfId="5" applyFont="1" applyFill="1" applyAlignment="1">
      <alignment horizontal="right"/>
    </xf>
    <xf numFmtId="4" fontId="13" fillId="18" borderId="0" xfId="5" applyNumberFormat="1" applyFont="1" applyFill="1" applyAlignment="1">
      <alignment horizontal="right"/>
    </xf>
    <xf numFmtId="0" fontId="10" fillId="19" borderId="0" xfId="5" applyFill="1" applyAlignment="1">
      <alignment horizontal="right"/>
    </xf>
    <xf numFmtId="0" fontId="12" fillId="19" borderId="0" xfId="5" applyFont="1" applyFill="1" applyAlignment="1">
      <alignment horizontal="right"/>
    </xf>
    <xf numFmtId="2" fontId="12" fillId="19" borderId="0" xfId="5" applyNumberFormat="1" applyFont="1" applyFill="1" applyAlignment="1">
      <alignment horizontal="right"/>
    </xf>
    <xf numFmtId="2" fontId="13" fillId="19" borderId="0" xfId="5" applyNumberFormat="1" applyFont="1" applyFill="1" applyAlignment="1">
      <alignment horizontal="right"/>
    </xf>
    <xf numFmtId="0" fontId="12" fillId="18" borderId="0" xfId="0" applyFont="1" applyFill="1"/>
    <xf numFmtId="0" fontId="12" fillId="19" borderId="0" xfId="0" applyFont="1" applyFill="1" applyAlignment="1">
      <alignment horizontal="right"/>
    </xf>
    <xf numFmtId="2" fontId="12" fillId="19" borderId="0" xfId="0" applyNumberFormat="1" applyFont="1" applyFill="1" applyAlignment="1">
      <alignment horizontal="right"/>
    </xf>
    <xf numFmtId="0" fontId="12" fillId="18" borderId="41" xfId="0" applyFont="1" applyFill="1" applyBorder="1"/>
    <xf numFmtId="2" fontId="12" fillId="19" borderId="41" xfId="0" applyNumberFormat="1" applyFont="1" applyFill="1" applyBorder="1" applyAlignment="1">
      <alignment horizontal="right"/>
    </xf>
    <xf numFmtId="0" fontId="2" fillId="2" borderId="0" xfId="0" applyFont="1" applyFill="1" applyAlignment="1">
      <alignment vertical="center"/>
    </xf>
    <xf numFmtId="0" fontId="3" fillId="20" borderId="0" xfId="0" applyFont="1" applyFill="1" applyAlignment="1">
      <alignment vertical="center"/>
    </xf>
    <xf numFmtId="0" fontId="14" fillId="2" borderId="36" xfId="0" applyFont="1" applyFill="1" applyBorder="1" applyAlignment="1">
      <alignment horizontal="center" vertical="center" wrapText="1"/>
    </xf>
    <xf numFmtId="17" fontId="14" fillId="2" borderId="36" xfId="0" applyNumberFormat="1" applyFont="1" applyFill="1" applyBorder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17" fontId="23" fillId="2" borderId="0" xfId="0" applyNumberFormat="1" applyFont="1" applyFill="1" applyAlignment="1">
      <alignment horizontal="center" vertical="center" wrapText="1"/>
    </xf>
    <xf numFmtId="0" fontId="3" fillId="2" borderId="0" xfId="0" applyFont="1" applyFill="1" applyAlignment="1">
      <alignment vertical="center"/>
    </xf>
    <xf numFmtId="0" fontId="25" fillId="0" borderId="0" xfId="13" applyFont="1"/>
    <xf numFmtId="0" fontId="26" fillId="21" borderId="35" xfId="13" applyFont="1" applyFill="1" applyBorder="1" applyAlignment="1">
      <alignment horizontal="center" vertical="center" wrapText="1"/>
    </xf>
    <xf numFmtId="2" fontId="21" fillId="2" borderId="35" xfId="13" applyNumberFormat="1" applyFont="1" applyFill="1" applyBorder="1" applyAlignment="1">
      <alignment horizontal="right"/>
    </xf>
    <xf numFmtId="169" fontId="21" fillId="2" borderId="35" xfId="13" applyNumberFormat="1" applyFont="1" applyFill="1" applyBorder="1" applyAlignment="1">
      <alignment horizontal="right"/>
    </xf>
    <xf numFmtId="0" fontId="25" fillId="0" borderId="0" xfId="13" applyFont="1" applyAlignment="1">
      <alignment horizontal="center"/>
    </xf>
    <xf numFmtId="2" fontId="29" fillId="22" borderId="35" xfId="13" applyNumberFormat="1" applyFont="1" applyFill="1" applyBorder="1" applyAlignment="1">
      <alignment horizontal="right" vertical="top" wrapText="1"/>
    </xf>
    <xf numFmtId="169" fontId="29" fillId="22" borderId="35" xfId="13" applyNumberFormat="1" applyFont="1" applyFill="1" applyBorder="1" applyAlignment="1">
      <alignment horizontal="right" vertical="top" wrapText="1"/>
    </xf>
    <xf numFmtId="17" fontId="21" fillId="2" borderId="0" xfId="13" applyNumberFormat="1" applyFont="1" applyFill="1" applyAlignment="1">
      <alignment horizontal="left"/>
    </xf>
    <xf numFmtId="0" fontId="21" fillId="2" borderId="0" xfId="13" applyFont="1" applyFill="1" applyAlignment="1">
      <alignment horizontal="left"/>
    </xf>
    <xf numFmtId="2" fontId="21" fillId="2" borderId="0" xfId="13" applyNumberFormat="1" applyFont="1" applyFill="1" applyAlignment="1">
      <alignment horizontal="right"/>
    </xf>
    <xf numFmtId="169" fontId="21" fillId="2" borderId="0" xfId="13" applyNumberFormat="1" applyFont="1" applyFill="1" applyAlignment="1">
      <alignment horizontal="right"/>
    </xf>
    <xf numFmtId="0" fontId="30" fillId="2" borderId="0" xfId="13" quotePrefix="1" applyFont="1" applyFill="1" applyAlignment="1">
      <alignment horizontal="left" vertical="center"/>
    </xf>
    <xf numFmtId="0" fontId="14" fillId="2" borderId="0" xfId="13" applyFont="1" applyFill="1"/>
    <xf numFmtId="0" fontId="12" fillId="2" borderId="0" xfId="13" quotePrefix="1" applyFont="1" applyFill="1" applyAlignment="1">
      <alignment horizontal="left" vertical="center"/>
    </xf>
    <xf numFmtId="0" fontId="3" fillId="23" borderId="0" xfId="0" applyFont="1" applyFill="1" applyAlignment="1">
      <alignment vertical="center"/>
    </xf>
    <xf numFmtId="49" fontId="16" fillId="3" borderId="0" xfId="9" applyNumberFormat="1" applyFont="1" applyFill="1" applyAlignment="1">
      <alignment horizontal="center" vertical="center" wrapText="1"/>
    </xf>
    <xf numFmtId="49" fontId="17" fillId="3" borderId="0" xfId="9" applyNumberFormat="1" applyFont="1" applyFill="1" applyAlignment="1">
      <alignment horizontal="center" vertical="center" wrapText="1"/>
    </xf>
    <xf numFmtId="0" fontId="16" fillId="3" borderId="0" xfId="9" applyFont="1" applyFill="1" applyAlignment="1">
      <alignment vertical="center" wrapText="1"/>
    </xf>
    <xf numFmtId="0" fontId="17" fillId="3" borderId="0" xfId="9" applyFont="1" applyFill="1" applyAlignment="1">
      <alignment vertical="center" wrapText="1"/>
    </xf>
    <xf numFmtId="0" fontId="17" fillId="3" borderId="0" xfId="9" applyFont="1" applyFill="1" applyAlignment="1">
      <alignment horizontal="center"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16" fillId="3" borderId="57" xfId="9" applyFont="1" applyFill="1" applyBorder="1" applyAlignment="1">
      <alignment horizontal="center" vertical="center" wrapText="1"/>
    </xf>
    <xf numFmtId="0" fontId="16" fillId="3" borderId="58" xfId="9" applyFont="1" applyFill="1" applyBorder="1" applyAlignment="1">
      <alignment horizontal="center" vertical="center" wrapText="1"/>
    </xf>
    <xf numFmtId="0" fontId="16" fillId="2" borderId="0" xfId="1" applyFont="1" applyFill="1" applyAlignment="1">
      <alignment vertical="center"/>
    </xf>
    <xf numFmtId="0" fontId="31" fillId="2" borderId="0" xfId="0" applyFont="1" applyFill="1"/>
    <xf numFmtId="0" fontId="17" fillId="2" borderId="0" xfId="1" applyFont="1" applyFill="1" applyAlignment="1">
      <alignment vertical="center"/>
    </xf>
    <xf numFmtId="0" fontId="17" fillId="3" borderId="0" xfId="1" applyFont="1" applyFill="1" applyAlignment="1">
      <alignment vertical="center"/>
    </xf>
    <xf numFmtId="0" fontId="32" fillId="2" borderId="0" xfId="0" applyFont="1" applyFill="1"/>
    <xf numFmtId="0" fontId="16" fillId="2" borderId="5" xfId="1" applyFont="1" applyFill="1" applyBorder="1" applyAlignment="1">
      <alignment horizontal="center" vertical="center" wrapText="1"/>
    </xf>
    <xf numFmtId="0" fontId="31" fillId="0" borderId="37" xfId="0" applyFont="1" applyBorder="1" applyAlignment="1">
      <alignment horizontal="center" vertical="center" wrapText="1"/>
    </xf>
    <xf numFmtId="0" fontId="31" fillId="0" borderId="12" xfId="0" applyFont="1" applyBorder="1" applyAlignment="1">
      <alignment horizontal="center" vertical="center" wrapText="1"/>
    </xf>
    <xf numFmtId="0" fontId="31" fillId="0" borderId="11" xfId="0" applyFont="1" applyBorder="1" applyAlignment="1">
      <alignment horizontal="center" vertical="center" wrapText="1"/>
    </xf>
    <xf numFmtId="0" fontId="31" fillId="0" borderId="5" xfId="0" applyFont="1" applyBorder="1" applyAlignment="1">
      <alignment horizontal="center" vertical="center" wrapText="1"/>
    </xf>
    <xf numFmtId="0" fontId="16" fillId="2" borderId="5" xfId="1" applyFont="1" applyFill="1" applyBorder="1" applyAlignment="1">
      <alignment horizontal="center" vertical="center"/>
    </xf>
    <xf numFmtId="11" fontId="16" fillId="8" borderId="2" xfId="1" applyNumberFormat="1" applyFont="1" applyFill="1" applyBorder="1" applyAlignment="1">
      <alignment vertical="center"/>
    </xf>
    <xf numFmtId="166" fontId="17" fillId="6" borderId="30" xfId="2" applyFont="1" applyFill="1" applyBorder="1" applyAlignment="1">
      <alignment horizontal="right" vertical="center"/>
    </xf>
    <xf numFmtId="166" fontId="17" fillId="6" borderId="39" xfId="2" applyFont="1" applyFill="1" applyBorder="1" applyAlignment="1">
      <alignment horizontal="right" vertical="center"/>
    </xf>
    <xf numFmtId="3" fontId="17" fillId="4" borderId="4" xfId="2" applyNumberFormat="1" applyFont="1" applyFill="1" applyBorder="1" applyAlignment="1">
      <alignment horizontal="right" vertical="center"/>
    </xf>
    <xf numFmtId="11" fontId="17" fillId="5" borderId="4" xfId="2" applyNumberFormat="1" applyFont="1" applyFill="1" applyBorder="1" applyAlignment="1">
      <alignment horizontal="right" vertical="center"/>
    </xf>
    <xf numFmtId="11" fontId="17" fillId="5" borderId="3" xfId="2" applyNumberFormat="1" applyFont="1" applyFill="1" applyBorder="1" applyAlignment="1">
      <alignment horizontal="right" vertical="center"/>
    </xf>
    <xf numFmtId="165" fontId="17" fillId="6" borderId="30" xfId="2" applyNumberFormat="1" applyFont="1" applyFill="1" applyBorder="1" applyAlignment="1">
      <alignment horizontal="center" vertical="center"/>
    </xf>
    <xf numFmtId="165" fontId="17" fillId="6" borderId="39" xfId="2" applyNumberFormat="1" applyFont="1" applyFill="1" applyBorder="1" applyAlignment="1">
      <alignment horizontal="center" vertical="center"/>
    </xf>
    <xf numFmtId="0" fontId="16" fillId="2" borderId="18" xfId="1" applyFont="1" applyFill="1" applyBorder="1" applyAlignment="1">
      <alignment horizontal="center" vertical="center"/>
    </xf>
    <xf numFmtId="165" fontId="17" fillId="6" borderId="40" xfId="2" applyNumberFormat="1" applyFont="1" applyFill="1" applyBorder="1" applyAlignment="1">
      <alignment horizontal="center" vertical="center"/>
    </xf>
    <xf numFmtId="11" fontId="17" fillId="5" borderId="19" xfId="2" applyNumberFormat="1" applyFont="1" applyFill="1" applyBorder="1" applyAlignment="1">
      <alignment horizontal="right" vertical="center"/>
    </xf>
    <xf numFmtId="11" fontId="17" fillId="5" borderId="20" xfId="2" applyNumberFormat="1" applyFont="1" applyFill="1" applyBorder="1" applyAlignment="1">
      <alignment horizontal="right" vertical="center"/>
    </xf>
    <xf numFmtId="4" fontId="17" fillId="5" borderId="4" xfId="2" applyNumberFormat="1" applyFont="1" applyFill="1" applyBorder="1" applyAlignment="1">
      <alignment horizontal="right" vertical="center"/>
    </xf>
    <xf numFmtId="4" fontId="17" fillId="5" borderId="3" xfId="2" applyNumberFormat="1" applyFont="1" applyFill="1" applyBorder="1" applyAlignment="1">
      <alignment horizontal="right" vertical="center"/>
    </xf>
    <xf numFmtId="165" fontId="16" fillId="8" borderId="2" xfId="1" applyNumberFormat="1" applyFont="1" applyFill="1" applyBorder="1" applyAlignment="1">
      <alignment vertical="center"/>
    </xf>
    <xf numFmtId="4" fontId="17" fillId="5" borderId="39" xfId="2" applyNumberFormat="1" applyFont="1" applyFill="1" applyBorder="1" applyAlignment="1">
      <alignment horizontal="right" vertical="center"/>
    </xf>
    <xf numFmtId="165" fontId="17" fillId="4" borderId="4" xfId="2" applyNumberFormat="1" applyFont="1" applyFill="1" applyBorder="1" applyAlignment="1">
      <alignment horizontal="right" vertical="center"/>
    </xf>
    <xf numFmtId="3" fontId="17" fillId="4" borderId="3" xfId="2" applyNumberFormat="1" applyFont="1" applyFill="1" applyBorder="1" applyAlignment="1">
      <alignment horizontal="right" vertical="center"/>
    </xf>
    <xf numFmtId="0" fontId="16" fillId="2" borderId="0" xfId="1" applyFont="1" applyFill="1" applyAlignment="1">
      <alignment horizontal="center" vertical="center"/>
    </xf>
    <xf numFmtId="3" fontId="17" fillId="4" borderId="39" xfId="2" applyNumberFormat="1" applyFont="1" applyFill="1" applyBorder="1" applyAlignment="1">
      <alignment horizontal="right" vertical="center"/>
    </xf>
    <xf numFmtId="4" fontId="17" fillId="2" borderId="30" xfId="1" applyNumberFormat="1" applyFont="1" applyFill="1" applyBorder="1" applyAlignment="1">
      <alignment horizontal="right" vertical="center"/>
    </xf>
    <xf numFmtId="0" fontId="31" fillId="0" borderId="61" xfId="0" applyFont="1" applyBorder="1" applyAlignment="1">
      <alignment horizontal="center" vertical="center" wrapText="1"/>
    </xf>
    <xf numFmtId="0" fontId="31" fillId="0" borderId="63" xfId="0" applyFont="1" applyBorder="1" applyAlignment="1">
      <alignment horizontal="center" vertical="center" wrapText="1"/>
    </xf>
    <xf numFmtId="0" fontId="31" fillId="0" borderId="55" xfId="0" applyFont="1" applyBorder="1" applyAlignment="1">
      <alignment horizontal="center" vertical="center" wrapText="1"/>
    </xf>
    <xf numFmtId="0" fontId="31" fillId="0" borderId="64" xfId="0" applyFont="1" applyBorder="1" applyAlignment="1">
      <alignment horizontal="center" vertical="center" wrapText="1"/>
    </xf>
    <xf numFmtId="166" fontId="17" fillId="6" borderId="23" xfId="2" applyFont="1" applyFill="1" applyBorder="1" applyAlignment="1">
      <alignment horizontal="right" vertical="center"/>
    </xf>
    <xf numFmtId="165" fontId="17" fillId="6" borderId="23" xfId="2" applyNumberFormat="1" applyFont="1" applyFill="1" applyBorder="1" applyAlignment="1">
      <alignment horizontal="center" vertical="center"/>
    </xf>
    <xf numFmtId="165" fontId="17" fillId="6" borderId="58" xfId="2" applyNumberFormat="1" applyFont="1" applyFill="1" applyBorder="1" applyAlignment="1">
      <alignment horizontal="center" vertical="center"/>
    </xf>
    <xf numFmtId="165" fontId="17" fillId="6" borderId="57" xfId="2" applyNumberFormat="1" applyFont="1" applyFill="1" applyBorder="1" applyAlignment="1">
      <alignment horizontal="center" vertical="center"/>
    </xf>
    <xf numFmtId="3" fontId="17" fillId="4" borderId="19" xfId="2" applyNumberFormat="1" applyFont="1" applyFill="1" applyBorder="1" applyAlignment="1">
      <alignment horizontal="right" vertical="center"/>
    </xf>
    <xf numFmtId="165" fontId="17" fillId="25" borderId="23" xfId="2" applyNumberFormat="1" applyFont="1" applyFill="1" applyBorder="1" applyAlignment="1">
      <alignment horizontal="right" vertical="center"/>
    </xf>
    <xf numFmtId="167" fontId="16" fillId="8" borderId="55" xfId="1" applyNumberFormat="1" applyFont="1" applyFill="1" applyBorder="1" applyAlignment="1">
      <alignment vertical="center"/>
    </xf>
    <xf numFmtId="11" fontId="16" fillId="8" borderId="4" xfId="1" applyNumberFormat="1" applyFont="1" applyFill="1" applyBorder="1" applyAlignment="1">
      <alignment vertical="center"/>
    </xf>
    <xf numFmtId="11" fontId="16" fillId="8" borderId="30" xfId="1" applyNumberFormat="1" applyFont="1" applyFill="1" applyBorder="1" applyAlignment="1">
      <alignment vertical="center"/>
    </xf>
    <xf numFmtId="11" fontId="16" fillId="8" borderId="19" xfId="1" applyNumberFormat="1" applyFont="1" applyFill="1" applyBorder="1" applyAlignment="1">
      <alignment vertical="center"/>
    </xf>
    <xf numFmtId="11" fontId="16" fillId="8" borderId="58" xfId="1" applyNumberFormat="1" applyFont="1" applyFill="1" applyBorder="1" applyAlignment="1">
      <alignment vertical="center"/>
    </xf>
    <xf numFmtId="4" fontId="16" fillId="8" borderId="4" xfId="1" applyNumberFormat="1" applyFont="1" applyFill="1" applyBorder="1" applyAlignment="1">
      <alignment vertical="center"/>
    </xf>
    <xf numFmtId="4" fontId="16" fillId="8" borderId="30" xfId="1" applyNumberFormat="1" applyFont="1" applyFill="1" applyBorder="1" applyAlignment="1">
      <alignment vertical="center"/>
    </xf>
    <xf numFmtId="165" fontId="16" fillId="8" borderId="4" xfId="1" applyNumberFormat="1" applyFont="1" applyFill="1" applyBorder="1" applyAlignment="1">
      <alignment vertical="center"/>
    </xf>
    <xf numFmtId="165" fontId="16" fillId="8" borderId="30" xfId="1" applyNumberFormat="1" applyFont="1" applyFill="1" applyBorder="1" applyAlignment="1">
      <alignment vertical="center"/>
    </xf>
    <xf numFmtId="167" fontId="16" fillId="8" borderId="56" xfId="1" applyNumberFormat="1" applyFont="1" applyFill="1" applyBorder="1" applyAlignment="1">
      <alignment horizontal="center" vertical="center"/>
    </xf>
    <xf numFmtId="0" fontId="34" fillId="2" borderId="0" xfId="14" applyFont="1" applyFill="1" applyAlignment="1">
      <alignment vertical="center"/>
    </xf>
    <xf numFmtId="165" fontId="18" fillId="3" borderId="0" xfId="14" applyNumberFormat="1" applyFont="1" applyFill="1" applyAlignment="1">
      <alignment horizontal="center" vertical="center"/>
    </xf>
    <xf numFmtId="165" fontId="18" fillId="2" borderId="0" xfId="14" applyNumberFormat="1" applyFont="1" applyFill="1" applyAlignment="1">
      <alignment horizontal="center" vertical="center"/>
    </xf>
    <xf numFmtId="2" fontId="34" fillId="2" borderId="0" xfId="14" applyNumberFormat="1" applyFont="1" applyFill="1" applyAlignment="1">
      <alignment vertical="center"/>
    </xf>
    <xf numFmtId="4" fontId="34" fillId="2" borderId="0" xfId="14" applyNumberFormat="1" applyFont="1" applyFill="1" applyAlignment="1">
      <alignment vertical="center"/>
    </xf>
    <xf numFmtId="165" fontId="18" fillId="25" borderId="30" xfId="14" applyNumberFormat="1" applyFont="1" applyFill="1" applyBorder="1" applyAlignment="1">
      <alignment horizontal="right" vertical="center"/>
    </xf>
    <xf numFmtId="165" fontId="18" fillId="25" borderId="4" xfId="14" applyNumberFormat="1" applyFont="1" applyFill="1" applyBorder="1" applyAlignment="1">
      <alignment horizontal="right" vertical="center"/>
    </xf>
    <xf numFmtId="165" fontId="18" fillId="25" borderId="23" xfId="14" applyNumberFormat="1" applyFont="1" applyFill="1" applyBorder="1" applyAlignment="1">
      <alignment horizontal="right" vertical="center"/>
    </xf>
    <xf numFmtId="165" fontId="18" fillId="26" borderId="39" xfId="14" applyNumberFormat="1" applyFont="1" applyFill="1" applyBorder="1" applyAlignment="1">
      <alignment horizontal="right" vertical="center"/>
    </xf>
    <xf numFmtId="165" fontId="18" fillId="25" borderId="1" xfId="14" applyNumberFormat="1" applyFont="1" applyFill="1" applyBorder="1" applyAlignment="1">
      <alignment horizontal="right" vertical="center"/>
    </xf>
    <xf numFmtId="0" fontId="18" fillId="3" borderId="0" xfId="14" applyFont="1" applyFill="1" applyAlignment="1">
      <alignment horizontal="center" vertical="center"/>
    </xf>
    <xf numFmtId="0" fontId="18" fillId="3" borderId="39" xfId="14" applyFont="1" applyFill="1" applyBorder="1" applyAlignment="1">
      <alignment horizontal="center" vertical="center"/>
    </xf>
    <xf numFmtId="0" fontId="18" fillId="3" borderId="2" xfId="14" applyFont="1" applyFill="1" applyBorder="1" applyAlignment="1">
      <alignment horizontal="center" vertical="center"/>
    </xf>
    <xf numFmtId="165" fontId="18" fillId="27" borderId="30" xfId="14" applyNumberFormat="1" applyFont="1" applyFill="1" applyBorder="1" applyAlignment="1">
      <alignment horizontal="right" vertical="center"/>
    </xf>
    <xf numFmtId="165" fontId="18" fillId="27" borderId="4" xfId="14" applyNumberFormat="1" applyFont="1" applyFill="1" applyBorder="1" applyAlignment="1">
      <alignment horizontal="right" vertical="center"/>
    </xf>
    <xf numFmtId="165" fontId="18" fillId="27" borderId="23" xfId="14" applyNumberFormat="1" applyFont="1" applyFill="1" applyBorder="1" applyAlignment="1">
      <alignment horizontal="right" vertical="center"/>
    </xf>
    <xf numFmtId="165" fontId="18" fillId="27" borderId="39" xfId="14" applyNumberFormat="1" applyFont="1" applyFill="1" applyBorder="1" applyAlignment="1">
      <alignment horizontal="right" vertical="center"/>
    </xf>
    <xf numFmtId="165" fontId="18" fillId="27" borderId="1" xfId="14" applyNumberFormat="1" applyFont="1" applyFill="1" applyBorder="1" applyAlignment="1">
      <alignment horizontal="right" vertical="center"/>
    </xf>
    <xf numFmtId="0" fontId="18" fillId="27" borderId="0" xfId="14" applyFont="1" applyFill="1" applyAlignment="1">
      <alignment horizontal="center" vertical="center"/>
    </xf>
    <xf numFmtId="0" fontId="18" fillId="27" borderId="39" xfId="14" applyFont="1" applyFill="1" applyBorder="1" applyAlignment="1">
      <alignment horizontal="center" vertical="center"/>
    </xf>
    <xf numFmtId="0" fontId="18" fillId="0" borderId="71" xfId="14" applyFont="1" applyBorder="1" applyAlignment="1">
      <alignment horizontal="center" vertical="center"/>
    </xf>
    <xf numFmtId="0" fontId="18" fillId="0" borderId="8" xfId="14" applyFont="1" applyBorder="1" applyAlignment="1">
      <alignment horizontal="center" vertical="center"/>
    </xf>
    <xf numFmtId="0" fontId="18" fillId="0" borderId="27" xfId="14" applyFont="1" applyBorder="1" applyAlignment="1">
      <alignment horizontal="center" vertical="center"/>
    </xf>
    <xf numFmtId="0" fontId="18" fillId="0" borderId="72" xfId="14" applyFont="1" applyBorder="1" applyAlignment="1">
      <alignment horizontal="center" vertical="center"/>
    </xf>
    <xf numFmtId="0" fontId="18" fillId="0" borderId="38" xfId="14" applyFont="1" applyBorder="1" applyAlignment="1">
      <alignment horizontal="center" vertical="center"/>
    </xf>
    <xf numFmtId="3" fontId="19" fillId="2" borderId="0" xfId="14" applyNumberFormat="1" applyFont="1" applyFill="1" applyAlignment="1">
      <alignment vertical="center"/>
    </xf>
    <xf numFmtId="165" fontId="36" fillId="3" borderId="0" xfId="14" applyNumberFormat="1" applyFont="1" applyFill="1" applyAlignment="1">
      <alignment horizontal="center" vertical="center"/>
    </xf>
    <xf numFmtId="169" fontId="37" fillId="20" borderId="74" xfId="14" applyNumberFormat="1" applyFont="1" applyFill="1" applyBorder="1" applyAlignment="1">
      <alignment horizontal="center" vertical="center"/>
    </xf>
    <xf numFmtId="0" fontId="38" fillId="20" borderId="75" xfId="14" applyFont="1" applyFill="1" applyBorder="1" applyAlignment="1">
      <alignment horizontal="center" vertical="center"/>
    </xf>
    <xf numFmtId="0" fontId="38" fillId="20" borderId="76" xfId="14" applyFont="1" applyFill="1" applyBorder="1" applyAlignment="1">
      <alignment horizontal="left" vertical="center"/>
    </xf>
    <xf numFmtId="165" fontId="36" fillId="2" borderId="0" xfId="14" applyNumberFormat="1" applyFont="1" applyFill="1" applyAlignment="1">
      <alignment horizontal="center" vertical="center"/>
    </xf>
    <xf numFmtId="0" fontId="23" fillId="2" borderId="0" xfId="0" applyFont="1" applyFill="1"/>
    <xf numFmtId="17" fontId="23" fillId="2" borderId="0" xfId="0" applyNumberFormat="1" applyFont="1" applyFill="1" applyAlignment="1">
      <alignment horizontal="center"/>
    </xf>
    <xf numFmtId="0" fontId="23" fillId="2" borderId="0" xfId="0" applyFont="1" applyFill="1" applyAlignment="1">
      <alignment horizontal="center"/>
    </xf>
    <xf numFmtId="169" fontId="23" fillId="2" borderId="0" xfId="0" applyNumberFormat="1" applyFont="1" applyFill="1" applyAlignment="1">
      <alignment horizontal="center"/>
    </xf>
    <xf numFmtId="0" fontId="14" fillId="2" borderId="0" xfId="0" applyFont="1" applyFill="1"/>
    <xf numFmtId="169" fontId="14" fillId="2" borderId="0" xfId="0" applyNumberFormat="1" applyFont="1" applyFill="1" applyAlignment="1">
      <alignment horizontal="center"/>
    </xf>
    <xf numFmtId="0" fontId="14" fillId="2" borderId="41" xfId="0" applyFont="1" applyFill="1" applyBorder="1"/>
    <xf numFmtId="169" fontId="14" fillId="2" borderId="41" xfId="0" applyNumberFormat="1" applyFont="1" applyFill="1" applyBorder="1" applyAlignment="1">
      <alignment horizontal="center"/>
    </xf>
    <xf numFmtId="0" fontId="14" fillId="2" borderId="0" xfId="0" applyFont="1" applyFill="1" applyAlignment="1">
      <alignment horizontal="center"/>
    </xf>
    <xf numFmtId="0" fontId="14" fillId="2" borderId="0" xfId="0" applyFont="1" applyFill="1" applyAlignment="1">
      <alignment horizontal="left" indent="1"/>
    </xf>
    <xf numFmtId="0" fontId="14" fillId="2" borderId="0" xfId="0" applyFont="1" applyFill="1" applyAlignment="1">
      <alignment horizontal="left" indent="2"/>
    </xf>
    <xf numFmtId="0" fontId="14" fillId="2" borderId="0" xfId="0" applyFont="1" applyFill="1" applyAlignment="1">
      <alignment horizontal="left" indent="3"/>
    </xf>
    <xf numFmtId="0" fontId="14" fillId="2" borderId="41" xfId="0" applyFont="1" applyFill="1" applyBorder="1" applyAlignment="1">
      <alignment horizontal="left" indent="2"/>
    </xf>
    <xf numFmtId="0" fontId="39" fillId="2" borderId="0" xfId="0" applyFont="1" applyFill="1"/>
    <xf numFmtId="0" fontId="40" fillId="2" borderId="0" xfId="0" applyFont="1" applyFill="1"/>
    <xf numFmtId="0" fontId="40" fillId="2" borderId="0" xfId="0" applyFont="1" applyFill="1" applyAlignment="1">
      <alignment horizontal="center"/>
    </xf>
    <xf numFmtId="4" fontId="16" fillId="8" borderId="3" xfId="0" applyNumberFormat="1" applyFont="1" applyFill="1" applyBorder="1" applyAlignment="1">
      <alignment horizontal="right" vertical="center"/>
    </xf>
    <xf numFmtId="4" fontId="16" fillId="3" borderId="0" xfId="9" applyNumberFormat="1" applyFont="1" applyFill="1" applyAlignment="1">
      <alignment vertical="center"/>
    </xf>
    <xf numFmtId="4" fontId="17" fillId="3" borderId="0" xfId="9" applyNumberFormat="1" applyFont="1" applyFill="1" applyAlignment="1">
      <alignment vertical="center"/>
    </xf>
    <xf numFmtId="4" fontId="16" fillId="3" borderId="21" xfId="9" applyNumberFormat="1" applyFont="1" applyFill="1" applyBorder="1" applyAlignment="1">
      <alignment horizontal="center" vertical="center" wrapText="1"/>
    </xf>
    <xf numFmtId="4" fontId="16" fillId="3" borderId="22" xfId="9" applyNumberFormat="1" applyFont="1" applyFill="1" applyBorder="1" applyAlignment="1">
      <alignment horizontal="center" vertical="center" wrapText="1"/>
    </xf>
    <xf numFmtId="4" fontId="16" fillId="3" borderId="77" xfId="9" applyNumberFormat="1" applyFont="1" applyFill="1" applyBorder="1" applyAlignment="1">
      <alignment horizontal="center" vertical="center" wrapText="1"/>
    </xf>
    <xf numFmtId="4" fontId="16" fillId="3" borderId="54" xfId="9" applyNumberFormat="1" applyFont="1" applyFill="1" applyBorder="1" applyAlignment="1">
      <alignment horizontal="center" vertical="center" wrapText="1"/>
    </xf>
    <xf numFmtId="4" fontId="16" fillId="3" borderId="55" xfId="9" applyNumberFormat="1" applyFont="1" applyFill="1" applyBorder="1" applyAlignment="1">
      <alignment horizontal="center" vertical="center" wrapText="1"/>
    </xf>
    <xf numFmtId="4" fontId="16" fillId="3" borderId="58" xfId="9" applyNumberFormat="1" applyFont="1" applyFill="1" applyBorder="1" applyAlignment="1">
      <alignment horizontal="center" vertical="center" wrapText="1"/>
    </xf>
    <xf numFmtId="4" fontId="16" fillId="3" borderId="57" xfId="9" applyNumberFormat="1" applyFont="1" applyFill="1" applyBorder="1" applyAlignment="1">
      <alignment horizontal="center" vertical="center" wrapText="1"/>
    </xf>
    <xf numFmtId="4" fontId="16" fillId="8" borderId="3" xfId="9" applyNumberFormat="1" applyFont="1" applyFill="1" applyBorder="1" applyAlignment="1">
      <alignment vertical="center"/>
    </xf>
    <xf numFmtId="4" fontId="17" fillId="3" borderId="23" xfId="9" applyNumberFormat="1" applyFont="1" applyFill="1" applyBorder="1" applyAlignment="1">
      <alignment vertical="center"/>
    </xf>
    <xf numFmtId="4" fontId="17" fillId="17" borderId="4" xfId="0" applyNumberFormat="1" applyFont="1" applyFill="1" applyBorder="1" applyAlignment="1">
      <alignment horizontal="right" vertical="center"/>
    </xf>
    <xf numFmtId="4" fontId="17" fillId="17" borderId="30" xfId="0" applyNumberFormat="1" applyFont="1" applyFill="1" applyBorder="1" applyAlignment="1">
      <alignment horizontal="right" vertical="center"/>
    </xf>
    <xf numFmtId="4" fontId="17" fillId="7" borderId="30" xfId="9" applyNumberFormat="1" applyFont="1" applyFill="1" applyBorder="1" applyAlignment="1">
      <alignment vertical="center"/>
    </xf>
    <xf numFmtId="4" fontId="17" fillId="7" borderId="39" xfId="9" applyNumberFormat="1" applyFont="1" applyFill="1" applyBorder="1" applyAlignment="1">
      <alignment vertical="center"/>
    </xf>
    <xf numFmtId="4" fontId="17" fillId="7" borderId="4" xfId="9" applyNumberFormat="1" applyFont="1" applyFill="1" applyBorder="1" applyAlignment="1">
      <alignment vertical="center"/>
    </xf>
    <xf numFmtId="4" fontId="17" fillId="3" borderId="39" xfId="9" applyNumberFormat="1" applyFont="1" applyFill="1" applyBorder="1" applyAlignment="1">
      <alignment vertical="center"/>
    </xf>
    <xf numFmtId="4" fontId="17" fillId="16" borderId="4" xfId="9" applyNumberFormat="1" applyFont="1" applyFill="1" applyBorder="1" applyAlignment="1">
      <alignment vertical="center"/>
    </xf>
    <xf numFmtId="4" fontId="16" fillId="8" borderId="46" xfId="0" applyNumberFormat="1" applyFont="1" applyFill="1" applyBorder="1" applyAlignment="1">
      <alignment horizontal="right" vertical="center"/>
    </xf>
    <xf numFmtId="4" fontId="17" fillId="15" borderId="50" xfId="9" applyNumberFormat="1" applyFont="1" applyFill="1" applyBorder="1" applyAlignment="1">
      <alignment vertical="center"/>
    </xf>
    <xf numFmtId="4" fontId="17" fillId="17" borderId="48" xfId="0" applyNumberFormat="1" applyFont="1" applyFill="1" applyBorder="1" applyAlignment="1">
      <alignment horizontal="right" vertical="center"/>
    </xf>
    <xf numFmtId="4" fontId="17" fillId="3" borderId="47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vertical="center"/>
    </xf>
    <xf numFmtId="4" fontId="17" fillId="15" borderId="23" xfId="9" applyNumberFormat="1" applyFont="1" applyFill="1" applyBorder="1" applyAlignment="1">
      <alignment horizontal="right" vertical="center"/>
    </xf>
    <xf numFmtId="4" fontId="17" fillId="16" borderId="30" xfId="9" applyNumberFormat="1" applyFont="1" applyFill="1" applyBorder="1" applyAlignment="1">
      <alignment vertical="center"/>
    </xf>
    <xf numFmtId="4" fontId="17" fillId="15" borderId="23" xfId="0" applyNumberFormat="1" applyFont="1" applyFill="1" applyBorder="1" applyAlignment="1">
      <alignment vertical="center"/>
    </xf>
    <xf numFmtId="4" fontId="17" fillId="17" borderId="23" xfId="0" applyNumberFormat="1" applyFont="1" applyFill="1" applyBorder="1" applyAlignment="1">
      <alignment horizontal="right" vertical="center"/>
    </xf>
    <xf numFmtId="4" fontId="16" fillId="0" borderId="0" xfId="0" applyNumberFormat="1" applyFont="1" applyAlignment="1">
      <alignment horizontal="right" vertical="center"/>
    </xf>
    <xf numFmtId="4" fontId="16" fillId="0" borderId="0" xfId="9" applyNumberFormat="1" applyFont="1" applyAlignment="1">
      <alignment vertical="center"/>
    </xf>
    <xf numFmtId="4" fontId="17" fillId="0" borderId="0" xfId="9" applyNumberFormat="1" applyFont="1" applyAlignment="1">
      <alignment vertical="center"/>
    </xf>
    <xf numFmtId="167" fontId="16" fillId="8" borderId="62" xfId="1" applyNumberFormat="1" applyFont="1" applyFill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center"/>
    </xf>
    <xf numFmtId="0" fontId="14" fillId="0" borderId="36" xfId="0" applyFont="1" applyBorder="1" applyAlignment="1">
      <alignment horizontal="center" vertical="center" wrapText="1"/>
    </xf>
    <xf numFmtId="17" fontId="14" fillId="0" borderId="36" xfId="0" applyNumberFormat="1" applyFont="1" applyBorder="1" applyAlignment="1">
      <alignment horizontal="center" vertical="center" wrapText="1"/>
    </xf>
    <xf numFmtId="0" fontId="23" fillId="0" borderId="0" xfId="0" applyFont="1" applyAlignment="1">
      <alignment horizontal="center" vertical="center" wrapText="1"/>
    </xf>
    <xf numFmtId="17" fontId="23" fillId="0" borderId="0" xfId="0" applyNumberFormat="1" applyFont="1" applyAlignment="1">
      <alignment horizontal="center" vertical="center" wrapText="1"/>
    </xf>
    <xf numFmtId="0" fontId="23" fillId="0" borderId="0" xfId="0" applyFont="1"/>
    <xf numFmtId="169" fontId="23" fillId="0" borderId="0" xfId="0" applyNumberFormat="1" applyFont="1" applyAlignment="1">
      <alignment horizontal="right"/>
    </xf>
    <xf numFmtId="0" fontId="23" fillId="0" borderId="0" xfId="0" applyFont="1" applyAlignment="1">
      <alignment horizontal="right"/>
    </xf>
    <xf numFmtId="169" fontId="14" fillId="0" borderId="0" xfId="0" applyNumberFormat="1" applyFont="1" applyAlignment="1">
      <alignment horizontal="right"/>
    </xf>
    <xf numFmtId="0" fontId="14" fillId="0" borderId="41" xfId="0" applyFont="1" applyBorder="1"/>
    <xf numFmtId="169" fontId="14" fillId="0" borderId="41" xfId="0" applyNumberFormat="1" applyFont="1" applyBorder="1" applyAlignment="1">
      <alignment horizontal="right"/>
    </xf>
    <xf numFmtId="0" fontId="0" fillId="2" borderId="0" xfId="0" applyFill="1"/>
    <xf numFmtId="169" fontId="23" fillId="2" borderId="0" xfId="0" applyNumberFormat="1" applyFont="1" applyFill="1" applyAlignment="1">
      <alignment horizontal="right"/>
    </xf>
    <xf numFmtId="0" fontId="2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9" fontId="14" fillId="2" borderId="0" xfId="0" applyNumberFormat="1" applyFont="1" applyFill="1" applyAlignment="1">
      <alignment horizontal="right"/>
    </xf>
    <xf numFmtId="169" fontId="14" fillId="2" borderId="41" xfId="0" applyNumberFormat="1" applyFont="1" applyFill="1" applyBorder="1" applyAlignment="1">
      <alignment horizontal="right"/>
    </xf>
    <xf numFmtId="169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9" fontId="14" fillId="0" borderId="0" xfId="0" applyNumberFormat="1" applyFont="1" applyAlignment="1">
      <alignment horizontal="center"/>
    </xf>
    <xf numFmtId="169" fontId="14" fillId="0" borderId="4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4" fontId="17" fillId="17" borderId="3" xfId="0" applyNumberFormat="1" applyFont="1" applyFill="1" applyBorder="1" applyAlignment="1">
      <alignment horizontal="right" vertical="center"/>
    </xf>
    <xf numFmtId="4" fontId="17" fillId="16" borderId="3" xfId="9" applyNumberFormat="1" applyFont="1" applyFill="1" applyBorder="1" applyAlignment="1">
      <alignment vertical="center"/>
    </xf>
    <xf numFmtId="4" fontId="16" fillId="3" borderId="37" xfId="9" applyNumberFormat="1" applyFont="1" applyFill="1" applyBorder="1" applyAlignment="1">
      <alignment horizontal="center" vertical="center" wrapText="1"/>
    </xf>
    <xf numFmtId="4" fontId="16" fillId="3" borderId="40" xfId="9" applyNumberFormat="1" applyFont="1" applyFill="1" applyBorder="1" applyAlignment="1">
      <alignment horizontal="center" vertical="center" wrapText="1"/>
    </xf>
    <xf numFmtId="4" fontId="17" fillId="17" borderId="39" xfId="0" applyNumberFormat="1" applyFont="1" applyFill="1" applyBorder="1" applyAlignment="1">
      <alignment horizontal="right" vertical="center"/>
    </xf>
    <xf numFmtId="4" fontId="17" fillId="16" borderId="39" xfId="9" applyNumberFormat="1" applyFont="1" applyFill="1" applyBorder="1" applyAlignment="1">
      <alignment vertical="center"/>
    </xf>
    <xf numFmtId="4" fontId="16" fillId="3" borderId="11" xfId="9" applyNumberFormat="1" applyFont="1" applyFill="1" applyBorder="1" applyAlignment="1">
      <alignment horizontal="center" vertical="center" wrapText="1"/>
    </xf>
    <xf numFmtId="4" fontId="16" fillId="3" borderId="64" xfId="9" applyNumberFormat="1" applyFont="1" applyFill="1" applyBorder="1" applyAlignment="1">
      <alignment horizontal="center" vertical="center" wrapText="1"/>
    </xf>
    <xf numFmtId="4" fontId="17" fillId="17" borderId="46" xfId="0" applyNumberFormat="1" applyFont="1" applyFill="1" applyBorder="1" applyAlignment="1">
      <alignment horizontal="right" vertical="center"/>
    </xf>
    <xf numFmtId="0" fontId="21" fillId="0" borderId="0" xfId="0" applyFont="1" applyAlignment="1">
      <alignment wrapText="1"/>
    </xf>
    <xf numFmtId="0" fontId="0" fillId="0" borderId="0" xfId="0" applyAlignment="1">
      <alignment wrapText="1"/>
    </xf>
    <xf numFmtId="0" fontId="42" fillId="0" borderId="0" xfId="0" applyFont="1"/>
    <xf numFmtId="17" fontId="44" fillId="0" borderId="36" xfId="0" applyNumberFormat="1" applyFont="1" applyBorder="1" applyAlignment="1">
      <alignment horizontal="center" vertical="center" wrapText="1"/>
    </xf>
    <xf numFmtId="0" fontId="44" fillId="0" borderId="0" xfId="0" applyFont="1"/>
    <xf numFmtId="17" fontId="44" fillId="0" borderId="0" xfId="0" applyNumberFormat="1" applyFont="1"/>
    <xf numFmtId="169" fontId="45" fillId="0" borderId="0" xfId="0" applyNumberFormat="1" applyFont="1"/>
    <xf numFmtId="169" fontId="44" fillId="0" borderId="0" xfId="0" applyNumberFormat="1" applyFont="1"/>
    <xf numFmtId="169" fontId="44" fillId="0" borderId="41" xfId="0" applyNumberFormat="1" applyFont="1" applyBorder="1"/>
    <xf numFmtId="17" fontId="44" fillId="0" borderId="36" xfId="0" applyNumberFormat="1" applyFont="1" applyBorder="1" applyAlignment="1">
      <alignment horizontal="center" vertical="center"/>
    </xf>
    <xf numFmtId="178" fontId="41" fillId="0" borderId="0" xfId="16" applyNumberFormat="1" applyFont="1" applyFill="1" applyAlignment="1">
      <alignment horizontal="center"/>
    </xf>
    <xf numFmtId="0" fontId="44" fillId="0" borderId="36" xfId="0" applyFont="1" applyBorder="1" applyAlignment="1">
      <alignment horizontal="center" vertical="center"/>
    </xf>
    <xf numFmtId="0" fontId="39" fillId="0" borderId="0" xfId="0" applyFont="1" applyAlignment="1">
      <alignment vertical="center"/>
    </xf>
    <xf numFmtId="0" fontId="44" fillId="0" borderId="0" xfId="0" applyFont="1" applyAlignment="1">
      <alignment vertical="center"/>
    </xf>
    <xf numFmtId="0" fontId="44" fillId="0" borderId="0" xfId="0" applyFont="1" applyAlignment="1">
      <alignment horizontal="center" vertical="center"/>
    </xf>
    <xf numFmtId="0" fontId="45" fillId="0" borderId="0" xfId="0" applyFont="1" applyAlignment="1">
      <alignment vertical="center"/>
    </xf>
    <xf numFmtId="169" fontId="45" fillId="0" borderId="0" xfId="0" applyNumberFormat="1" applyFont="1" applyAlignment="1">
      <alignment horizontal="right" vertical="center" indent="1"/>
    </xf>
    <xf numFmtId="169" fontId="45" fillId="0" borderId="0" xfId="1" applyNumberFormat="1" applyFont="1" applyAlignment="1">
      <alignment horizontal="right" vertical="center" indent="1"/>
    </xf>
    <xf numFmtId="0" fontId="46" fillId="0" borderId="0" xfId="0" applyFont="1" applyAlignment="1">
      <alignment vertical="center"/>
    </xf>
    <xf numFmtId="169" fontId="44" fillId="0" borderId="0" xfId="0" applyNumberFormat="1" applyFont="1" applyAlignment="1">
      <alignment horizontal="right" indent="1"/>
    </xf>
    <xf numFmtId="169" fontId="44" fillId="0" borderId="0" xfId="1" applyNumberFormat="1" applyFont="1" applyAlignment="1">
      <alignment horizontal="right" indent="1"/>
    </xf>
    <xf numFmtId="0" fontId="39" fillId="0" borderId="0" xfId="0" applyFont="1"/>
    <xf numFmtId="0" fontId="44" fillId="0" borderId="0" xfId="0" applyFont="1" applyAlignment="1">
      <alignment horizontal="left" indent="2"/>
    </xf>
    <xf numFmtId="0" fontId="44" fillId="0" borderId="0" xfId="0" applyFont="1" applyAlignment="1">
      <alignment horizontal="left" indent="4"/>
    </xf>
    <xf numFmtId="0" fontId="44" fillId="0" borderId="41" xfId="0" applyFont="1" applyBorder="1" applyAlignment="1">
      <alignment horizontal="left" indent="2"/>
    </xf>
    <xf numFmtId="169" fontId="44" fillId="0" borderId="41" xfId="0" applyNumberFormat="1" applyFont="1" applyBorder="1" applyAlignment="1">
      <alignment horizontal="right" indent="1"/>
    </xf>
    <xf numFmtId="169" fontId="44" fillId="0" borderId="41" xfId="1" applyNumberFormat="1" applyFont="1" applyBorder="1" applyAlignment="1">
      <alignment horizontal="right" indent="1"/>
    </xf>
    <xf numFmtId="0" fontId="39" fillId="0" borderId="0" xfId="0" applyFont="1" applyAlignment="1">
      <alignment horizontal="center"/>
    </xf>
    <xf numFmtId="0" fontId="39" fillId="0" borderId="78" xfId="0" applyFont="1" applyBorder="1" applyAlignment="1">
      <alignment horizontal="center"/>
    </xf>
    <xf numFmtId="169" fontId="45" fillId="0" borderId="0" xfId="0" applyNumberFormat="1" applyFont="1" applyAlignment="1">
      <alignment horizontal="right"/>
    </xf>
    <xf numFmtId="0" fontId="44" fillId="0" borderId="0" xfId="0" applyFont="1" applyAlignment="1">
      <alignment horizontal="right"/>
    </xf>
    <xf numFmtId="169" fontId="44" fillId="0" borderId="0" xfId="0" applyNumberFormat="1" applyFont="1" applyAlignment="1">
      <alignment horizontal="right"/>
    </xf>
    <xf numFmtId="169" fontId="44" fillId="0" borderId="41" xfId="0" applyNumberFormat="1" applyFont="1" applyBorder="1" applyAlignment="1">
      <alignment horizontal="right"/>
    </xf>
    <xf numFmtId="4" fontId="16" fillId="3" borderId="20" xfId="9" applyNumberFormat="1" applyFont="1" applyFill="1" applyBorder="1" applyAlignment="1">
      <alignment horizontal="center" vertical="center" wrapText="1"/>
    </xf>
    <xf numFmtId="4" fontId="17" fillId="7" borderId="3" xfId="9" applyNumberFormat="1" applyFont="1" applyFill="1" applyBorder="1" applyAlignment="1">
      <alignment vertical="center"/>
    </xf>
    <xf numFmtId="4" fontId="17" fillId="3" borderId="3" xfId="9" applyNumberFormat="1" applyFont="1" applyFill="1" applyBorder="1" applyAlignment="1">
      <alignment vertical="center"/>
    </xf>
    <xf numFmtId="4" fontId="17" fillId="3" borderId="46" xfId="9" applyNumberFormat="1" applyFont="1" applyFill="1" applyBorder="1" applyAlignment="1">
      <alignment vertical="center"/>
    </xf>
    <xf numFmtId="0" fontId="16" fillId="2" borderId="0" xfId="6" applyFont="1" applyFill="1" applyBorder="1" applyAlignment="1">
      <alignment horizontal="center" vertical="center"/>
    </xf>
    <xf numFmtId="0" fontId="17" fillId="2" borderId="0" xfId="6" applyFont="1" applyFill="1" applyBorder="1" applyAlignment="1">
      <alignment horizontal="center" vertical="center"/>
    </xf>
    <xf numFmtId="165" fontId="17" fillId="2" borderId="0" xfId="7" applyNumberFormat="1" applyFont="1" applyFill="1" applyBorder="1" applyAlignment="1">
      <alignment vertical="center"/>
    </xf>
    <xf numFmtId="0" fontId="17" fillId="2" borderId="0" xfId="6" applyFont="1" applyFill="1" applyBorder="1" applyAlignment="1">
      <alignment vertical="center"/>
    </xf>
    <xf numFmtId="165" fontId="16" fillId="8" borderId="27" xfId="7" applyNumberFormat="1" applyFont="1" applyFill="1" applyBorder="1" applyAlignment="1">
      <alignment horizontal="center" vertical="center" wrapText="1"/>
    </xf>
    <xf numFmtId="176" fontId="16" fillId="2" borderId="8" xfId="7" applyNumberFormat="1" applyFont="1" applyFill="1" applyBorder="1" applyAlignment="1">
      <alignment horizontal="center" vertical="center" wrapText="1"/>
    </xf>
    <xf numFmtId="176" fontId="16" fillId="2" borderId="7" xfId="7" applyNumberFormat="1" applyFont="1" applyFill="1" applyBorder="1" applyAlignment="1">
      <alignment horizontal="center" vertical="center" wrapText="1"/>
    </xf>
    <xf numFmtId="0" fontId="17" fillId="2" borderId="0" xfId="6" applyFont="1" applyFill="1" applyBorder="1" applyAlignment="1">
      <alignment vertical="center" wrapText="1"/>
    </xf>
    <xf numFmtId="0" fontId="17" fillId="2" borderId="39" xfId="6" applyFont="1" applyFill="1" applyBorder="1" applyAlignment="1">
      <alignment horizontal="center" vertical="center"/>
    </xf>
    <xf numFmtId="0" fontId="17" fillId="2" borderId="4" xfId="6" applyFont="1" applyFill="1" applyBorder="1" applyAlignment="1">
      <alignment horizontal="center" vertical="center"/>
    </xf>
    <xf numFmtId="0" fontId="17" fillId="2" borderId="3" xfId="6" applyFont="1" applyFill="1" applyBorder="1" applyAlignment="1">
      <alignment horizontal="center" vertical="center"/>
    </xf>
    <xf numFmtId="165" fontId="16" fillId="8" borderId="23" xfId="6" applyNumberFormat="1" applyFont="1" applyFill="1" applyBorder="1" applyAlignment="1">
      <alignment horizontal="right" vertical="center" wrapText="1"/>
    </xf>
    <xf numFmtId="169" fontId="17" fillId="2" borderId="3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horizontal="right" vertical="center" wrapText="1"/>
    </xf>
    <xf numFmtId="169" fontId="17" fillId="2" borderId="0" xfId="6" applyNumberFormat="1" applyFont="1" applyFill="1" applyBorder="1" applyAlignment="1">
      <alignment vertical="center"/>
    </xf>
    <xf numFmtId="0" fontId="17" fillId="2" borderId="45" xfId="6" applyFont="1" applyFill="1" applyBorder="1" applyAlignment="1">
      <alignment horizontal="center" vertical="center"/>
    </xf>
    <xf numFmtId="0" fontId="17" fillId="2" borderId="43" xfId="6" applyFont="1" applyFill="1" applyBorder="1" applyAlignment="1">
      <alignment horizontal="center" vertical="center"/>
    </xf>
    <xf numFmtId="0" fontId="17" fillId="2" borderId="44" xfId="6" applyFont="1" applyFill="1" applyBorder="1" applyAlignment="1">
      <alignment horizontal="center" vertical="center"/>
    </xf>
    <xf numFmtId="165" fontId="16" fillId="8" borderId="42" xfId="6" applyNumberFormat="1" applyFont="1" applyFill="1" applyBorder="1" applyAlignment="1">
      <alignment horizontal="right" vertical="center" wrapText="1"/>
    </xf>
    <xf numFmtId="169" fontId="17" fillId="2" borderId="44" xfId="6" applyNumberFormat="1" applyFont="1" applyFill="1" applyBorder="1" applyAlignment="1">
      <alignment horizontal="right" vertical="center" wrapText="1"/>
    </xf>
    <xf numFmtId="0" fontId="17" fillId="2" borderId="47" xfId="6" applyFont="1" applyFill="1" applyBorder="1" applyAlignment="1">
      <alignment horizontal="center" vertical="center"/>
    </xf>
    <xf numFmtId="0" fontId="17" fillId="2" borderId="48" xfId="6" applyFont="1" applyFill="1" applyBorder="1" applyAlignment="1">
      <alignment horizontal="center" vertical="center"/>
    </xf>
    <xf numFmtId="0" fontId="17" fillId="2" borderId="46" xfId="6" applyFont="1" applyFill="1" applyBorder="1" applyAlignment="1">
      <alignment horizontal="center" vertical="center"/>
    </xf>
    <xf numFmtId="165" fontId="16" fillId="8" borderId="50" xfId="6" applyNumberFormat="1" applyFont="1" applyFill="1" applyBorder="1" applyAlignment="1">
      <alignment horizontal="right" vertical="center" wrapText="1"/>
    </xf>
    <xf numFmtId="169" fontId="17" fillId="2" borderId="46" xfId="6" applyNumberFormat="1" applyFont="1" applyFill="1" applyBorder="1" applyAlignment="1">
      <alignment horizontal="right" vertical="center" wrapText="1"/>
    </xf>
    <xf numFmtId="165" fontId="17" fillId="2" borderId="0" xfId="6" applyNumberFormat="1" applyFont="1" applyFill="1" applyBorder="1" applyAlignment="1">
      <alignment horizontal="right" vertical="center" wrapText="1"/>
    </xf>
    <xf numFmtId="0" fontId="17" fillId="2" borderId="0" xfId="6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horizontal="center" vertical="center" wrapText="1"/>
    </xf>
    <xf numFmtId="165" fontId="17" fillId="2" borderId="0" xfId="6" applyNumberFormat="1" applyFont="1" applyFill="1" applyBorder="1" applyAlignment="1">
      <alignment vertical="center"/>
    </xf>
    <xf numFmtId="169" fontId="17" fillId="2" borderId="4" xfId="6" applyNumberFormat="1" applyFont="1" applyFill="1" applyBorder="1" applyAlignment="1">
      <alignment horizontal="center" vertical="center" wrapText="1"/>
    </xf>
    <xf numFmtId="169" fontId="17" fillId="2" borderId="43" xfId="6" applyNumberFormat="1" applyFont="1" applyFill="1" applyBorder="1" applyAlignment="1">
      <alignment horizontal="center" vertical="center" wrapText="1"/>
    </xf>
    <xf numFmtId="169" fontId="17" fillId="2" borderId="48" xfId="6" applyNumberFormat="1" applyFont="1" applyFill="1" applyBorder="1" applyAlignment="1">
      <alignment horizontal="center" vertical="center" wrapText="1"/>
    </xf>
    <xf numFmtId="169" fontId="17" fillId="2" borderId="0" xfId="6" applyNumberFormat="1" applyFont="1" applyFill="1" applyBorder="1" applyAlignment="1">
      <alignment horizontal="center" vertical="center" wrapText="1"/>
    </xf>
    <xf numFmtId="0" fontId="16" fillId="3" borderId="54" xfId="9" applyFont="1" applyFill="1" applyBorder="1" applyAlignment="1">
      <alignment horizontal="center" vertical="center" wrapText="1"/>
    </xf>
    <xf numFmtId="166" fontId="17" fillId="6" borderId="4" xfId="2" applyFont="1" applyFill="1" applyBorder="1" applyAlignment="1">
      <alignment horizontal="right" vertical="center"/>
    </xf>
    <xf numFmtId="165" fontId="17" fillId="6" borderId="4" xfId="2" applyNumberFormat="1" applyFont="1" applyFill="1" applyBorder="1" applyAlignment="1">
      <alignment horizontal="center" vertical="center"/>
    </xf>
    <xf numFmtId="11" fontId="17" fillId="5" borderId="57" xfId="2" applyNumberFormat="1" applyFont="1" applyFill="1" applyBorder="1" applyAlignment="1">
      <alignment horizontal="right" vertical="center"/>
    </xf>
    <xf numFmtId="165" fontId="17" fillId="6" borderId="19" xfId="2" applyNumberFormat="1" applyFont="1" applyFill="1" applyBorder="1" applyAlignment="1">
      <alignment horizontal="center" vertical="center"/>
    </xf>
    <xf numFmtId="11" fontId="17" fillId="5" borderId="23" xfId="2" applyNumberFormat="1" applyFont="1" applyFill="1" applyBorder="1" applyAlignment="1">
      <alignment horizontal="right" vertical="center"/>
    </xf>
    <xf numFmtId="11" fontId="17" fillId="2" borderId="23" xfId="1" applyNumberFormat="1" applyFont="1" applyFill="1" applyBorder="1" applyAlignment="1">
      <alignment horizontal="right" vertical="center"/>
    </xf>
    <xf numFmtId="4" fontId="17" fillId="2" borderId="23" xfId="1" applyNumberFormat="1" applyFont="1" applyFill="1" applyBorder="1" applyAlignment="1">
      <alignment horizontal="right" vertical="center"/>
    </xf>
    <xf numFmtId="4" fontId="17" fillId="4" borderId="23" xfId="1" applyNumberFormat="1" applyFont="1" applyFill="1" applyBorder="1" applyAlignment="1">
      <alignment horizontal="right" vertical="center"/>
    </xf>
    <xf numFmtId="4" fontId="17" fillId="2" borderId="4" xfId="1" applyNumberFormat="1" applyFont="1" applyFill="1" applyBorder="1" applyAlignment="1">
      <alignment horizontal="right" vertical="center"/>
    </xf>
    <xf numFmtId="165" fontId="17" fillId="6" borderId="3" xfId="2" applyNumberFormat="1" applyFont="1" applyFill="1" applyBorder="1" applyAlignment="1">
      <alignment horizontal="center" vertical="center"/>
    </xf>
    <xf numFmtId="169" fontId="45" fillId="24" borderId="0" xfId="0" applyNumberFormat="1" applyFont="1" applyFill="1" applyAlignment="1">
      <alignment horizontal="right" vertical="center" indent="1"/>
    </xf>
    <xf numFmtId="169" fontId="45" fillId="0" borderId="0" xfId="1" applyNumberFormat="1" applyFont="1" applyAlignment="1">
      <alignment horizontal="right"/>
    </xf>
    <xf numFmtId="169" fontId="44" fillId="0" borderId="0" xfId="1" applyNumberFormat="1" applyFont="1" applyAlignment="1">
      <alignment horizontal="right"/>
    </xf>
    <xf numFmtId="169" fontId="44" fillId="0" borderId="41" xfId="1" applyNumberFormat="1" applyFont="1" applyBorder="1" applyAlignment="1">
      <alignment horizontal="right"/>
    </xf>
    <xf numFmtId="0" fontId="18" fillId="3" borderId="4" xfId="14" applyFont="1" applyFill="1" applyBorder="1" applyAlignment="1">
      <alignment horizontal="center" vertical="center"/>
    </xf>
    <xf numFmtId="4" fontId="19" fillId="24" borderId="3" xfId="14" applyNumberFormat="1" applyFont="1" applyFill="1" applyBorder="1" applyAlignment="1">
      <alignment horizontal="center" vertical="center"/>
    </xf>
    <xf numFmtId="169" fontId="38" fillId="20" borderId="82" xfId="14" applyNumberFormat="1" applyFont="1" applyFill="1" applyBorder="1" applyAlignment="1">
      <alignment horizontal="center" vertical="center"/>
    </xf>
    <xf numFmtId="0" fontId="19" fillId="3" borderId="79" xfId="14" applyFont="1" applyFill="1" applyBorder="1" applyAlignment="1">
      <alignment horizontal="center" vertical="center"/>
    </xf>
    <xf numFmtId="0" fontId="19" fillId="3" borderId="69" xfId="14" applyFont="1" applyFill="1" applyBorder="1" applyAlignment="1">
      <alignment horizontal="center" vertical="center"/>
    </xf>
    <xf numFmtId="4" fontId="19" fillId="24" borderId="81" xfId="14" applyNumberFormat="1" applyFont="1" applyFill="1" applyBorder="1" applyAlignment="1">
      <alignment horizontal="center" vertical="center"/>
    </xf>
    <xf numFmtId="0" fontId="18" fillId="28" borderId="4" xfId="14" applyFont="1" applyFill="1" applyBorder="1" applyAlignment="1">
      <alignment horizontal="center" vertical="center"/>
    </xf>
    <xf numFmtId="0" fontId="18" fillId="3" borderId="47" xfId="14" applyFont="1" applyFill="1" applyBorder="1" applyAlignment="1">
      <alignment horizontal="center" vertical="center"/>
    </xf>
    <xf numFmtId="0" fontId="18" fillId="28" borderId="48" xfId="14" applyFont="1" applyFill="1" applyBorder="1" applyAlignment="1">
      <alignment horizontal="center" vertical="center"/>
    </xf>
    <xf numFmtId="0" fontId="18" fillId="3" borderId="48" xfId="14" applyFont="1" applyFill="1" applyBorder="1" applyAlignment="1">
      <alignment horizontal="center" vertical="center"/>
    </xf>
    <xf numFmtId="4" fontId="19" fillId="24" borderId="46" xfId="14" applyNumberFormat="1" applyFont="1" applyFill="1" applyBorder="1" applyAlignment="1">
      <alignment horizontal="center" vertical="center"/>
    </xf>
    <xf numFmtId="0" fontId="47" fillId="0" borderId="0" xfId="0" applyFont="1" applyAlignment="1">
      <alignment horizontal="center"/>
    </xf>
    <xf numFmtId="179" fontId="48" fillId="31" borderId="83" xfId="0" applyNumberFormat="1" applyFont="1" applyFill="1" applyBorder="1" applyAlignment="1">
      <alignment horizontal="center" vertical="center" wrapText="1"/>
    </xf>
    <xf numFmtId="180" fontId="48" fillId="31" borderId="83" xfId="0" applyNumberFormat="1" applyFont="1" applyFill="1" applyBorder="1" applyAlignment="1">
      <alignment horizontal="center" vertical="center"/>
    </xf>
    <xf numFmtId="2" fontId="0" fillId="0" borderId="0" xfId="0" applyNumberFormat="1"/>
    <xf numFmtId="179" fontId="48" fillId="31" borderId="84" xfId="0" applyNumberFormat="1" applyFont="1" applyFill="1" applyBorder="1" applyAlignment="1">
      <alignment horizontal="center" vertical="center" wrapText="1"/>
    </xf>
    <xf numFmtId="180" fontId="48" fillId="31" borderId="84" xfId="0" applyNumberFormat="1" applyFont="1" applyFill="1" applyBorder="1" applyAlignment="1">
      <alignment horizontal="center" vertical="center"/>
    </xf>
    <xf numFmtId="10" fontId="0" fillId="0" borderId="0" xfId="16" applyNumberFormat="1" applyFont="1" applyFill="1" applyBorder="1" applyAlignment="1" applyProtection="1"/>
    <xf numFmtId="180" fontId="48" fillId="31" borderId="0" xfId="0" applyNumberFormat="1" applyFont="1" applyFill="1" applyAlignment="1">
      <alignment horizontal="center" vertical="center"/>
    </xf>
    <xf numFmtId="10" fontId="0" fillId="0" borderId="0" xfId="0" applyNumberFormat="1"/>
    <xf numFmtId="164" fontId="48" fillId="32" borderId="0" xfId="17" applyNumberFormat="1" applyFont="1" applyFill="1" applyAlignment="1">
      <alignment horizontal="center" vertical="center"/>
    </xf>
    <xf numFmtId="179" fontId="48" fillId="31" borderId="0" xfId="0" applyNumberFormat="1" applyFont="1" applyFill="1" applyAlignment="1">
      <alignment horizontal="center" vertical="center" wrapText="1"/>
    </xf>
    <xf numFmtId="179" fontId="48" fillId="31" borderId="85" xfId="0" applyNumberFormat="1" applyFont="1" applyFill="1" applyBorder="1" applyAlignment="1">
      <alignment horizontal="center" vertical="center" wrapText="1"/>
    </xf>
    <xf numFmtId="164" fontId="48" fillId="32" borderId="78" xfId="17" applyNumberFormat="1" applyFont="1" applyFill="1" applyBorder="1" applyAlignment="1">
      <alignment horizontal="center" vertical="center"/>
    </xf>
    <xf numFmtId="10" fontId="0" fillId="0" borderId="78" xfId="0" applyNumberFormat="1" applyBorder="1"/>
    <xf numFmtId="10" fontId="0" fillId="0" borderId="78" xfId="16" applyNumberFormat="1" applyFont="1" applyFill="1" applyBorder="1" applyAlignment="1" applyProtection="1"/>
    <xf numFmtId="180" fontId="48" fillId="31" borderId="85" xfId="0" applyNumberFormat="1" applyFont="1" applyFill="1" applyBorder="1" applyAlignment="1">
      <alignment horizontal="center" vertical="center"/>
    </xf>
    <xf numFmtId="2" fontId="0" fillId="0" borderId="78" xfId="0" applyNumberFormat="1" applyBorder="1"/>
    <xf numFmtId="181" fontId="16" fillId="0" borderId="0" xfId="0" applyNumberFormat="1" applyFont="1" applyAlignment="1">
      <alignment horizontal="right" vertical="center"/>
    </xf>
    <xf numFmtId="0" fontId="43" fillId="0" borderId="0" xfId="0" applyFont="1"/>
    <xf numFmtId="0" fontId="44" fillId="0" borderId="36" xfId="0" applyFont="1" applyBorder="1" applyAlignment="1">
      <alignment horizontal="center" vertical="center" wrapText="1"/>
    </xf>
    <xf numFmtId="0" fontId="45" fillId="0" borderId="78" xfId="0" applyFont="1" applyBorder="1"/>
    <xf numFmtId="0" fontId="45" fillId="0" borderId="0" xfId="0" applyFont="1"/>
    <xf numFmtId="0" fontId="44" fillId="0" borderId="0" xfId="0" applyFont="1" applyAlignment="1">
      <alignment horizontal="left" indent="3"/>
    </xf>
    <xf numFmtId="0" fontId="44" fillId="0" borderId="41" xfId="0" applyFont="1" applyBorder="1" applyAlignment="1">
      <alignment horizontal="left" indent="3"/>
    </xf>
    <xf numFmtId="0" fontId="49" fillId="0" borderId="0" xfId="0" applyFont="1" applyAlignment="1">
      <alignment vertical="center"/>
    </xf>
    <xf numFmtId="0" fontId="12" fillId="0" borderId="0" xfId="0" applyFont="1" applyAlignment="1">
      <alignment vertical="center"/>
    </xf>
    <xf numFmtId="0" fontId="50" fillId="0" borderId="0" xfId="0" applyFont="1" applyAlignment="1">
      <alignment vertical="center"/>
    </xf>
    <xf numFmtId="4" fontId="17" fillId="16" borderId="86" xfId="9" applyNumberFormat="1" applyFont="1" applyFill="1" applyBorder="1" applyAlignment="1">
      <alignment vertical="center"/>
    </xf>
    <xf numFmtId="0" fontId="53" fillId="33" borderId="87" xfId="0" applyFont="1" applyFill="1" applyBorder="1" applyAlignment="1">
      <alignment horizontal="center" vertical="center" wrapText="1"/>
    </xf>
    <xf numFmtId="0" fontId="53" fillId="33" borderId="88" xfId="0" applyFont="1" applyFill="1" applyBorder="1" applyAlignment="1">
      <alignment horizontal="center" vertical="center" wrapText="1"/>
    </xf>
    <xf numFmtId="0" fontId="53" fillId="33" borderId="89" xfId="0" applyFont="1" applyFill="1" applyBorder="1" applyAlignment="1">
      <alignment horizontal="center" vertical="center" wrapText="1"/>
    </xf>
    <xf numFmtId="0" fontId="53" fillId="33" borderId="90" xfId="0" applyFont="1" applyFill="1" applyBorder="1" applyAlignment="1">
      <alignment horizontal="center" vertical="center" wrapText="1"/>
    </xf>
    <xf numFmtId="17" fontId="54" fillId="0" borderId="91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92" xfId="0" applyNumberFormat="1" applyBorder="1" applyAlignment="1">
      <alignment horizontal="center"/>
    </xf>
    <xf numFmtId="17" fontId="54" fillId="0" borderId="93" xfId="0" applyNumberFormat="1" applyFont="1" applyBorder="1" applyAlignment="1">
      <alignment horizontal="center"/>
    </xf>
    <xf numFmtId="2" fontId="0" fillId="0" borderId="94" xfId="0" applyNumberFormat="1" applyBorder="1" applyAlignment="1">
      <alignment horizontal="center"/>
    </xf>
    <xf numFmtId="2" fontId="0" fillId="0" borderId="95" xfId="0" applyNumberFormat="1" applyBorder="1" applyAlignment="1">
      <alignment horizontal="center"/>
    </xf>
    <xf numFmtId="4" fontId="17" fillId="7" borderId="86" xfId="9" applyNumberFormat="1" applyFont="1" applyFill="1" applyBorder="1" applyAlignment="1">
      <alignment vertical="center"/>
    </xf>
    <xf numFmtId="4" fontId="17" fillId="3" borderId="86" xfId="9" applyNumberFormat="1" applyFont="1" applyFill="1" applyBorder="1" applyAlignment="1">
      <alignment vertical="center"/>
    </xf>
    <xf numFmtId="4" fontId="17" fillId="3" borderId="96" xfId="9" applyNumberFormat="1" applyFont="1" applyFill="1" applyBorder="1" applyAlignment="1">
      <alignment vertical="center"/>
    </xf>
    <xf numFmtId="4" fontId="17" fillId="7" borderId="23" xfId="9" applyNumberFormat="1" applyFont="1" applyFill="1" applyBorder="1" applyAlignment="1">
      <alignment vertical="center"/>
    </xf>
    <xf numFmtId="4" fontId="16" fillId="3" borderId="97" xfId="9" applyNumberFormat="1" applyFont="1" applyFill="1" applyBorder="1" applyAlignment="1">
      <alignment horizontal="center" vertical="center" wrapText="1"/>
    </xf>
    <xf numFmtId="165" fontId="17" fillId="5" borderId="30" xfId="2" applyNumberFormat="1" applyFont="1" applyFill="1" applyBorder="1" applyAlignment="1">
      <alignment horizontal="center" vertical="center"/>
    </xf>
    <xf numFmtId="2" fontId="32" fillId="2" borderId="0" xfId="0" applyNumberFormat="1" applyFont="1" applyFill="1"/>
    <xf numFmtId="1" fontId="0" fillId="0" borderId="0" xfId="0" applyNumberFormat="1"/>
    <xf numFmtId="17" fontId="44" fillId="0" borderId="0" xfId="0" applyNumberFormat="1" applyFont="1" applyAlignment="1">
      <alignment horizontal="center" vertical="center" wrapText="1"/>
    </xf>
    <xf numFmtId="0" fontId="55" fillId="2" borderId="0" xfId="18" applyFill="1" applyAlignment="1">
      <alignment vertical="center"/>
    </xf>
    <xf numFmtId="0" fontId="3" fillId="8" borderId="0" xfId="0" applyFont="1" applyFill="1" applyAlignment="1">
      <alignment vertical="center"/>
    </xf>
    <xf numFmtId="0" fontId="2" fillId="8" borderId="0" xfId="0" applyFont="1" applyFill="1" applyAlignment="1">
      <alignment vertical="center"/>
    </xf>
    <xf numFmtId="0" fontId="2" fillId="34" borderId="0" xfId="0" applyFont="1" applyFill="1" applyAlignment="1">
      <alignment vertical="center"/>
    </xf>
    <xf numFmtId="181" fontId="17" fillId="0" borderId="0" xfId="9" applyNumberFormat="1" applyFont="1" applyAlignment="1">
      <alignment vertical="center"/>
    </xf>
    <xf numFmtId="0" fontId="16" fillId="3" borderId="30" xfId="9" applyFont="1" applyFill="1" applyBorder="1" applyAlignment="1">
      <alignment horizontal="center" vertical="center" wrapText="1"/>
    </xf>
    <xf numFmtId="0" fontId="18" fillId="0" borderId="6" xfId="14" applyFont="1" applyBorder="1" applyAlignment="1">
      <alignment horizontal="center" vertical="center"/>
    </xf>
    <xf numFmtId="165" fontId="18" fillId="25" borderId="2" xfId="14" applyNumberFormat="1" applyFont="1" applyFill="1" applyBorder="1" applyAlignment="1">
      <alignment horizontal="right" vertical="center"/>
    </xf>
    <xf numFmtId="165" fontId="18" fillId="27" borderId="101" xfId="14" applyNumberFormat="1" applyFont="1" applyFill="1" applyBorder="1" applyAlignment="1">
      <alignment horizontal="right" vertical="center"/>
    </xf>
    <xf numFmtId="165" fontId="18" fillId="27" borderId="3" xfId="14" applyNumberFormat="1" applyFont="1" applyFill="1" applyBorder="1" applyAlignment="1">
      <alignment horizontal="right" vertical="center"/>
    </xf>
    <xf numFmtId="165" fontId="18" fillId="25" borderId="3" xfId="14" applyNumberFormat="1" applyFont="1" applyFill="1" applyBorder="1" applyAlignment="1">
      <alignment horizontal="right" vertical="center"/>
    </xf>
    <xf numFmtId="165" fontId="18" fillId="35" borderId="39" xfId="14" applyNumberFormat="1" applyFont="1" applyFill="1" applyBorder="1" applyAlignment="1">
      <alignment horizontal="right" vertical="center"/>
    </xf>
    <xf numFmtId="165" fontId="18" fillId="35" borderId="30" xfId="14" applyNumberFormat="1" applyFont="1" applyFill="1" applyBorder="1" applyAlignment="1">
      <alignment horizontal="right" vertical="center"/>
    </xf>
    <xf numFmtId="165" fontId="18" fillId="35" borderId="23" xfId="14" applyNumberFormat="1" applyFont="1" applyFill="1" applyBorder="1" applyAlignment="1">
      <alignment horizontal="right" vertical="center"/>
    </xf>
    <xf numFmtId="165" fontId="18" fillId="35" borderId="4" xfId="14" applyNumberFormat="1" applyFont="1" applyFill="1" applyBorder="1" applyAlignment="1">
      <alignment horizontal="right" vertical="center"/>
    </xf>
    <xf numFmtId="165" fontId="18" fillId="35" borderId="3" xfId="14" applyNumberFormat="1" applyFont="1" applyFill="1" applyBorder="1" applyAlignment="1">
      <alignment horizontal="right" vertical="center"/>
    </xf>
    <xf numFmtId="0" fontId="35" fillId="2" borderId="59" xfId="14" applyFont="1" applyFill="1" applyBorder="1" applyAlignment="1">
      <alignment horizontal="center" vertical="center"/>
    </xf>
    <xf numFmtId="0" fontId="35" fillId="2" borderId="67" xfId="14" applyFont="1" applyFill="1" applyBorder="1" applyAlignment="1">
      <alignment horizontal="center" vertical="center"/>
    </xf>
    <xf numFmtId="0" fontId="18" fillId="0" borderId="11" xfId="14" applyFont="1" applyBorder="1" applyAlignment="1">
      <alignment horizontal="center" vertical="center"/>
    </xf>
    <xf numFmtId="0" fontId="18" fillId="0" borderId="65" xfId="14" applyFont="1" applyBorder="1" applyAlignment="1">
      <alignment horizontal="center" vertical="center"/>
    </xf>
    <xf numFmtId="165" fontId="19" fillId="2" borderId="57" xfId="14" applyNumberFormat="1" applyFont="1" applyFill="1" applyBorder="1" applyAlignment="1">
      <alignment horizontal="center" vertical="center" wrapText="1"/>
    </xf>
    <xf numFmtId="165" fontId="19" fillId="2" borderId="19" xfId="14" applyNumberFormat="1" applyFont="1" applyFill="1" applyBorder="1" applyAlignment="1">
      <alignment horizontal="center" vertical="center" wrapText="1"/>
    </xf>
    <xf numFmtId="165" fontId="19" fillId="2" borderId="14" xfId="14" applyNumberFormat="1" applyFont="1" applyFill="1" applyBorder="1" applyAlignment="1">
      <alignment horizontal="center" vertical="center" wrapText="1"/>
    </xf>
    <xf numFmtId="0" fontId="35" fillId="2" borderId="60" xfId="14" applyFont="1" applyFill="1" applyBorder="1" applyAlignment="1">
      <alignment horizontal="center" vertical="center"/>
    </xf>
    <xf numFmtId="0" fontId="35" fillId="2" borderId="16" xfId="14" applyFont="1" applyFill="1" applyBorder="1" applyAlignment="1">
      <alignment horizontal="center" vertical="center"/>
    </xf>
    <xf numFmtId="0" fontId="35" fillId="2" borderId="34" xfId="14" applyFont="1" applyFill="1" applyBorder="1" applyAlignment="1">
      <alignment horizontal="center" vertical="center"/>
    </xf>
    <xf numFmtId="0" fontId="19" fillId="3" borderId="2" xfId="14" applyFont="1" applyFill="1" applyBorder="1" applyAlignment="1">
      <alignment horizontal="center" vertical="center"/>
    </xf>
    <xf numFmtId="0" fontId="18" fillId="0" borderId="2" xfId="14" applyFont="1" applyBorder="1" applyAlignment="1">
      <alignment horizontal="center" vertical="center"/>
    </xf>
    <xf numFmtId="0" fontId="18" fillId="0" borderId="73" xfId="14" applyFont="1" applyBorder="1" applyAlignment="1">
      <alignment horizontal="center" vertical="center"/>
    </xf>
    <xf numFmtId="165" fontId="19" fillId="2" borderId="37" xfId="14" applyNumberFormat="1" applyFont="1" applyFill="1" applyBorder="1" applyAlignment="1">
      <alignment horizontal="center" vertical="center" wrapText="1"/>
    </xf>
    <xf numFmtId="165" fontId="19" fillId="2" borderId="38" xfId="14" applyNumberFormat="1" applyFont="1" applyFill="1" applyBorder="1" applyAlignment="1">
      <alignment horizontal="center" vertical="center" wrapText="1"/>
    </xf>
    <xf numFmtId="165" fontId="19" fillId="2" borderId="22" xfId="14" applyNumberFormat="1" applyFont="1" applyFill="1" applyBorder="1" applyAlignment="1">
      <alignment horizontal="center" vertical="center" wrapText="1"/>
    </xf>
    <xf numFmtId="165" fontId="19" fillId="2" borderId="28" xfId="14" applyNumberFormat="1" applyFont="1" applyFill="1" applyBorder="1" applyAlignment="1">
      <alignment horizontal="center" vertical="center" wrapText="1"/>
    </xf>
    <xf numFmtId="165" fontId="19" fillId="2" borderId="26" xfId="14" applyNumberFormat="1" applyFont="1" applyFill="1" applyBorder="1" applyAlignment="1">
      <alignment horizontal="center" vertical="center" wrapText="1"/>
    </xf>
    <xf numFmtId="165" fontId="19" fillId="2" borderId="16" xfId="14" applyNumberFormat="1" applyFont="1" applyFill="1" applyBorder="1" applyAlignment="1">
      <alignment horizontal="center" vertical="center" wrapText="1"/>
    </xf>
    <xf numFmtId="0" fontId="35" fillId="2" borderId="24" xfId="14" applyFont="1" applyFill="1" applyBorder="1" applyAlignment="1">
      <alignment horizontal="center" vertical="center"/>
    </xf>
    <xf numFmtId="0" fontId="35" fillId="2" borderId="33" xfId="14" applyFont="1" applyFill="1" applyBorder="1" applyAlignment="1">
      <alignment horizontal="center" vertical="center"/>
    </xf>
    <xf numFmtId="0" fontId="35" fillId="2" borderId="9" xfId="14" applyFont="1" applyFill="1" applyBorder="1" applyAlignment="1">
      <alignment horizontal="center" vertical="center"/>
    </xf>
    <xf numFmtId="165" fontId="19" fillId="2" borderId="17" xfId="14" applyNumberFormat="1" applyFont="1" applyFill="1" applyBorder="1" applyAlignment="1">
      <alignment horizontal="center" vertical="center" wrapText="1"/>
    </xf>
    <xf numFmtId="165" fontId="19" fillId="2" borderId="34" xfId="14" applyNumberFormat="1" applyFont="1" applyFill="1" applyBorder="1" applyAlignment="1">
      <alignment horizontal="center" vertical="center" wrapText="1"/>
    </xf>
    <xf numFmtId="0" fontId="35" fillId="2" borderId="57" xfId="14" applyFont="1" applyFill="1" applyBorder="1" applyAlignment="1">
      <alignment horizontal="center" vertical="center"/>
    </xf>
    <xf numFmtId="0" fontId="35" fillId="2" borderId="70" xfId="14" applyFont="1" applyFill="1" applyBorder="1" applyAlignment="1">
      <alignment horizontal="center" vertical="center"/>
    </xf>
    <xf numFmtId="0" fontId="35" fillId="2" borderId="19" xfId="14" applyFont="1" applyFill="1" applyBorder="1" applyAlignment="1">
      <alignment horizontal="center" vertical="center"/>
    </xf>
    <xf numFmtId="0" fontId="35" fillId="2" borderId="69" xfId="14" applyFont="1" applyFill="1" applyBorder="1" applyAlignment="1">
      <alignment horizontal="center" vertical="center"/>
    </xf>
    <xf numFmtId="0" fontId="35" fillId="2" borderId="58" xfId="14" applyFont="1" applyFill="1" applyBorder="1" applyAlignment="1">
      <alignment horizontal="center" vertical="center"/>
    </xf>
    <xf numFmtId="0" fontId="35" fillId="2" borderId="68" xfId="14" applyFont="1" applyFill="1" applyBorder="1" applyAlignment="1">
      <alignment horizontal="center" vertical="center"/>
    </xf>
    <xf numFmtId="0" fontId="18" fillId="0" borderId="57" xfId="14" applyFont="1" applyBorder="1" applyAlignment="1">
      <alignment horizontal="center" vertical="center"/>
    </xf>
    <xf numFmtId="0" fontId="18" fillId="0" borderId="103" xfId="14" applyFont="1" applyBorder="1" applyAlignment="1">
      <alignment horizontal="center" vertical="center"/>
    </xf>
    <xf numFmtId="0" fontId="18" fillId="0" borderId="19" xfId="14" applyFont="1" applyBorder="1" applyAlignment="1">
      <alignment horizontal="center" vertical="center"/>
    </xf>
    <xf numFmtId="0" fontId="18" fillId="0" borderId="104" xfId="14" applyFont="1" applyBorder="1" applyAlignment="1">
      <alignment horizontal="center" vertical="center"/>
    </xf>
    <xf numFmtId="0" fontId="18" fillId="0" borderId="14" xfId="14" applyFont="1" applyBorder="1" applyAlignment="1">
      <alignment horizontal="center" vertical="center"/>
    </xf>
    <xf numFmtId="0" fontId="18" fillId="0" borderId="105" xfId="14" applyFont="1" applyBorder="1" applyAlignment="1">
      <alignment horizontal="center" vertical="center"/>
    </xf>
    <xf numFmtId="0" fontId="35" fillId="2" borderId="17" xfId="14" applyFont="1" applyFill="1" applyBorder="1" applyAlignment="1">
      <alignment horizontal="center" vertical="center"/>
    </xf>
    <xf numFmtId="0" fontId="35" fillId="2" borderId="98" xfId="14" applyFont="1" applyFill="1" applyBorder="1" applyAlignment="1">
      <alignment horizontal="center" vertical="center"/>
    </xf>
    <xf numFmtId="0" fontId="35" fillId="2" borderId="20" xfId="14" applyFont="1" applyFill="1" applyBorder="1" applyAlignment="1">
      <alignment horizontal="center" vertical="center"/>
    </xf>
    <xf numFmtId="0" fontId="35" fillId="2" borderId="102" xfId="14" applyFont="1" applyFill="1" applyBorder="1" applyAlignment="1">
      <alignment horizontal="center" vertical="center"/>
    </xf>
    <xf numFmtId="165" fontId="19" fillId="2" borderId="99" xfId="14" applyNumberFormat="1" applyFont="1" applyFill="1" applyBorder="1" applyAlignment="1">
      <alignment horizontal="center" vertical="center" wrapText="1"/>
    </xf>
    <xf numFmtId="165" fontId="19" fillId="2" borderId="65" xfId="14" applyNumberFormat="1" applyFont="1" applyFill="1" applyBorder="1" applyAlignment="1">
      <alignment horizontal="center" vertical="center" wrapText="1"/>
    </xf>
    <xf numFmtId="165" fontId="19" fillId="2" borderId="100" xfId="14" applyNumberFormat="1" applyFont="1" applyFill="1" applyBorder="1" applyAlignment="1">
      <alignment horizontal="center" vertical="center" wrapText="1"/>
    </xf>
    <xf numFmtId="0" fontId="38" fillId="20" borderId="80" xfId="14" applyFont="1" applyFill="1" applyBorder="1" applyAlignment="1">
      <alignment horizontal="left" vertical="center"/>
    </xf>
    <xf numFmtId="0" fontId="38" fillId="20" borderId="75" xfId="14" applyFont="1" applyFill="1" applyBorder="1" applyAlignment="1">
      <alignment horizontal="left" vertical="center"/>
    </xf>
    <xf numFmtId="4" fontId="16" fillId="24" borderId="59" xfId="9" applyNumberFormat="1" applyFont="1" applyFill="1" applyBorder="1" applyAlignment="1">
      <alignment horizontal="center" vertical="center"/>
    </xf>
    <xf numFmtId="4" fontId="16" fillId="24" borderId="0" xfId="9" applyNumberFormat="1" applyFont="1" applyFill="1" applyAlignment="1">
      <alignment horizontal="center" vertical="center"/>
    </xf>
    <xf numFmtId="4" fontId="16" fillId="3" borderId="12" xfId="9" applyNumberFormat="1" applyFont="1" applyFill="1" applyBorder="1" applyAlignment="1">
      <alignment horizontal="center" vertical="center" wrapText="1"/>
    </xf>
    <xf numFmtId="4" fontId="16" fillId="3" borderId="16" xfId="9" applyNumberFormat="1" applyFont="1" applyFill="1" applyBorder="1" applyAlignment="1">
      <alignment horizontal="center" vertical="center" wrapText="1"/>
    </xf>
    <xf numFmtId="4" fontId="16" fillId="3" borderId="25" xfId="9" applyNumberFormat="1" applyFont="1" applyFill="1" applyBorder="1" applyAlignment="1">
      <alignment horizontal="center" vertical="center" wrapText="1"/>
    </xf>
    <xf numFmtId="4" fontId="16" fillId="3" borderId="24" xfId="9" applyNumberFormat="1" applyFont="1" applyFill="1" applyBorder="1" applyAlignment="1">
      <alignment horizontal="center" vertical="center" wrapText="1"/>
    </xf>
    <xf numFmtId="4" fontId="16" fillId="3" borderId="26" xfId="9" applyNumberFormat="1" applyFont="1" applyFill="1" applyBorder="1" applyAlignment="1">
      <alignment horizontal="center" vertical="center" wrapText="1"/>
    </xf>
    <xf numFmtId="4" fontId="16" fillId="8" borderId="53" xfId="9" applyNumberFormat="1" applyFont="1" applyFill="1" applyBorder="1" applyAlignment="1">
      <alignment horizontal="center" vertical="center" wrapText="1"/>
    </xf>
    <xf numFmtId="4" fontId="16" fillId="3" borderId="66" xfId="9" applyNumberFormat="1" applyFont="1" applyFill="1" applyBorder="1" applyAlignment="1">
      <alignment horizontal="center" vertical="center" wrapText="1"/>
    </xf>
    <xf numFmtId="4" fontId="16" fillId="3" borderId="65" xfId="9" applyNumberFormat="1" applyFont="1" applyFill="1" applyBorder="1" applyAlignment="1">
      <alignment horizontal="center" vertical="center" wrapText="1"/>
    </xf>
    <xf numFmtId="0" fontId="16" fillId="3" borderId="60" xfId="9" applyFont="1" applyFill="1" applyBorder="1" applyAlignment="1">
      <alignment horizontal="center" vertical="center" wrapText="1"/>
    </xf>
    <xf numFmtId="0" fontId="16" fillId="3" borderId="34" xfId="9" applyFont="1" applyFill="1" applyBorder="1" applyAlignment="1">
      <alignment horizontal="center" vertical="center" wrapText="1"/>
    </xf>
    <xf numFmtId="0" fontId="16" fillId="2" borderId="16" xfId="1" applyFont="1" applyFill="1" applyBorder="1" applyAlignment="1">
      <alignment horizontal="center" vertical="center"/>
    </xf>
    <xf numFmtId="167" fontId="16" fillId="8" borderId="15" xfId="1" applyNumberFormat="1" applyFont="1" applyFill="1" applyBorder="1" applyAlignment="1">
      <alignment horizontal="center" vertical="center" wrapText="1"/>
    </xf>
    <xf numFmtId="0" fontId="33" fillId="8" borderId="10" xfId="0" applyFont="1" applyFill="1" applyBorder="1" applyAlignment="1">
      <alignment vertical="center" wrapText="1"/>
    </xf>
    <xf numFmtId="167" fontId="16" fillId="8" borderId="19" xfId="1" applyNumberFormat="1" applyFont="1" applyFill="1" applyBorder="1" applyAlignment="1">
      <alignment horizontal="center" vertical="center" wrapText="1"/>
    </xf>
    <xf numFmtId="0" fontId="33" fillId="8" borderId="33" xfId="0" applyFont="1" applyFill="1" applyBorder="1" applyAlignment="1">
      <alignment vertical="center" wrapText="1"/>
    </xf>
    <xf numFmtId="0" fontId="16" fillId="3" borderId="21" xfId="9" applyFont="1" applyFill="1" applyBorder="1" applyAlignment="1">
      <alignment horizontal="center" vertical="center" wrapText="1"/>
    </xf>
    <xf numFmtId="0" fontId="16" fillId="3" borderId="22" xfId="9" applyFont="1" applyFill="1" applyBorder="1" applyAlignment="1">
      <alignment horizontal="center" vertical="center" wrapText="1"/>
    </xf>
    <xf numFmtId="0" fontId="31" fillId="0" borderId="66" xfId="0" applyFont="1" applyBorder="1" applyAlignment="1">
      <alignment horizontal="center" vertical="center" wrapText="1"/>
    </xf>
    <xf numFmtId="0" fontId="31" fillId="0" borderId="65" xfId="0" applyFont="1" applyBorder="1" applyAlignment="1">
      <alignment horizontal="center" vertical="center" wrapText="1"/>
    </xf>
    <xf numFmtId="167" fontId="16" fillId="8" borderId="58" xfId="1" applyNumberFormat="1" applyFont="1" applyFill="1" applyBorder="1" applyAlignment="1">
      <alignment horizontal="center" vertical="center" wrapText="1"/>
    </xf>
    <xf numFmtId="0" fontId="33" fillId="8" borderId="25" xfId="0" applyFont="1" applyFill="1" applyBorder="1" applyAlignment="1">
      <alignment vertical="center" wrapText="1"/>
    </xf>
    <xf numFmtId="0" fontId="31" fillId="0" borderId="21" xfId="0" applyFont="1" applyBorder="1" applyAlignment="1">
      <alignment horizontal="center" vertical="center"/>
    </xf>
    <xf numFmtId="0" fontId="31" fillId="0" borderId="12" xfId="0" applyFont="1" applyBorder="1" applyAlignment="1">
      <alignment horizontal="center" vertical="center"/>
    </xf>
    <xf numFmtId="0" fontId="31" fillId="0" borderId="22" xfId="0" applyFont="1" applyBorder="1" applyAlignment="1">
      <alignment horizontal="center" vertical="center"/>
    </xf>
    <xf numFmtId="49" fontId="11" fillId="3" borderId="0" xfId="10" applyNumberFormat="1" applyFont="1" applyFill="1" applyAlignment="1">
      <alignment horizontal="left" wrapText="1"/>
    </xf>
    <xf numFmtId="0" fontId="20" fillId="0" borderId="0" xfId="10" applyAlignment="1">
      <alignment wrapText="1"/>
    </xf>
    <xf numFmtId="0" fontId="11" fillId="3" borderId="0" xfId="10" applyFont="1" applyFill="1" applyAlignment="1">
      <alignment wrapText="1"/>
    </xf>
    <xf numFmtId="0" fontId="42" fillId="0" borderId="0" xfId="0" applyFont="1" applyAlignment="1">
      <alignment wrapText="1"/>
    </xf>
    <xf numFmtId="0" fontId="0" fillId="0" borderId="0" xfId="0" applyAlignment="1">
      <alignment wrapText="1"/>
    </xf>
    <xf numFmtId="0" fontId="21" fillId="0" borderId="0" xfId="0" applyFont="1" applyAlignment="1">
      <alignment vertical="center" wrapText="1"/>
    </xf>
    <xf numFmtId="0" fontId="21" fillId="0" borderId="0" xfId="0" applyFont="1" applyAlignment="1">
      <alignment horizontal="left" vertical="center" wrapText="1"/>
    </xf>
    <xf numFmtId="0" fontId="21" fillId="0" borderId="0" xfId="0" applyFont="1" applyAlignment="1">
      <alignment wrapText="1"/>
    </xf>
    <xf numFmtId="0" fontId="44" fillId="0" borderId="0" xfId="0" applyFont="1" applyAlignment="1">
      <alignment vertical="center" wrapText="1"/>
    </xf>
    <xf numFmtId="0" fontId="21" fillId="2" borderId="0" xfId="0" applyFont="1" applyFill="1" applyAlignment="1">
      <alignment horizontal="left" vertical="center" wrapText="1"/>
    </xf>
    <xf numFmtId="0" fontId="14" fillId="2" borderId="0" xfId="0" applyFont="1" applyFill="1" applyAlignment="1">
      <alignment horizontal="left" vertical="center" wrapText="1"/>
    </xf>
    <xf numFmtId="0" fontId="51" fillId="0" borderId="0" xfId="0" applyFont="1" applyAlignment="1">
      <alignment horizontal="center"/>
    </xf>
    <xf numFmtId="0" fontId="52" fillId="0" borderId="0" xfId="0" applyFont="1" applyAlignment="1">
      <alignment horizontal="center"/>
    </xf>
    <xf numFmtId="0" fontId="16" fillId="2" borderId="24" xfId="6" applyFont="1" applyFill="1" applyBorder="1" applyAlignment="1">
      <alignment horizontal="center" vertical="center"/>
    </xf>
    <xf numFmtId="0" fontId="16" fillId="2" borderId="33" xfId="6" applyFont="1" applyFill="1" applyBorder="1" applyAlignment="1">
      <alignment horizontal="center" vertical="center"/>
    </xf>
    <xf numFmtId="0" fontId="16" fillId="2" borderId="26" xfId="6" applyFont="1" applyFill="1" applyBorder="1" applyAlignment="1">
      <alignment horizontal="center" vertical="center"/>
    </xf>
    <xf numFmtId="0" fontId="16" fillId="2" borderId="49" xfId="6" applyFont="1" applyFill="1" applyBorder="1" applyAlignment="1">
      <alignment horizontal="center" vertical="center"/>
    </xf>
    <xf numFmtId="0" fontId="16" fillId="2" borderId="38" xfId="6" applyFont="1" applyFill="1" applyBorder="1" applyAlignment="1">
      <alignment horizontal="center" vertical="center"/>
    </xf>
    <xf numFmtId="0" fontId="16" fillId="2" borderId="8" xfId="6" applyFont="1" applyFill="1" applyBorder="1" applyAlignment="1">
      <alignment horizontal="center" vertical="center"/>
    </xf>
    <xf numFmtId="0" fontId="16" fillId="2" borderId="7" xfId="6" applyFont="1" applyFill="1" applyBorder="1" applyAlignment="1">
      <alignment horizontal="center" vertical="center"/>
    </xf>
    <xf numFmtId="17" fontId="21" fillId="2" borderId="51" xfId="13" applyNumberFormat="1" applyFont="1" applyFill="1" applyBorder="1" applyAlignment="1">
      <alignment horizontal="left"/>
    </xf>
    <xf numFmtId="17" fontId="21" fillId="2" borderId="52" xfId="13" applyNumberFormat="1" applyFont="1" applyFill="1" applyBorder="1" applyAlignment="1">
      <alignment horizontal="left"/>
    </xf>
    <xf numFmtId="0" fontId="25" fillId="0" borderId="0" xfId="13" applyFont="1" applyAlignment="1">
      <alignment horizontal="justify" vertical="justify" wrapText="1"/>
    </xf>
    <xf numFmtId="0" fontId="25" fillId="0" borderId="41" xfId="13" applyFont="1" applyBorder="1" applyAlignment="1">
      <alignment horizontal="center" wrapText="1"/>
    </xf>
    <xf numFmtId="0" fontId="26" fillId="21" borderId="35" xfId="13" applyFont="1" applyFill="1" applyBorder="1" applyAlignment="1">
      <alignment horizontal="center" vertical="center" wrapText="1"/>
    </xf>
    <xf numFmtId="0" fontId="28" fillId="21" borderId="35" xfId="13" applyFont="1" applyFill="1" applyBorder="1" applyAlignment="1">
      <alignment vertical="center" wrapText="1"/>
    </xf>
    <xf numFmtId="0" fontId="26" fillId="21" borderId="35" xfId="13" applyFont="1" applyFill="1" applyBorder="1" applyAlignment="1">
      <alignment horizontal="center"/>
    </xf>
    <xf numFmtId="0" fontId="25" fillId="0" borderId="0" xfId="13" applyFont="1" applyAlignment="1">
      <alignment horizontal="center"/>
    </xf>
    <xf numFmtId="0" fontId="48" fillId="29" borderId="0" xfId="0" applyFont="1" applyFill="1" applyAlignment="1">
      <alignment horizontal="center"/>
    </xf>
    <xf numFmtId="0" fontId="48" fillId="30" borderId="0" xfId="0" applyFont="1" applyFill="1" applyAlignment="1">
      <alignment horizontal="center"/>
    </xf>
    <xf numFmtId="0" fontId="6" fillId="3" borderId="17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0" fontId="6" fillId="8" borderId="24" xfId="0" applyFont="1" applyFill="1" applyBorder="1" applyAlignment="1">
      <alignment horizontal="center" vertical="center" wrapText="1"/>
    </xf>
    <xf numFmtId="0" fontId="6" fillId="8" borderId="33" xfId="0" applyFont="1" applyFill="1" applyBorder="1" applyAlignment="1">
      <alignment horizontal="center" vertical="center" wrapText="1"/>
    </xf>
    <xf numFmtId="0" fontId="6" fillId="8" borderId="25" xfId="0" applyFont="1" applyFill="1" applyBorder="1" applyAlignment="1">
      <alignment horizontal="center" vertical="center" wrapText="1"/>
    </xf>
    <xf numFmtId="0" fontId="6" fillId="8" borderId="16" xfId="0" applyFont="1" applyFill="1" applyBorder="1" applyAlignment="1">
      <alignment horizontal="center" vertical="center" wrapText="1"/>
    </xf>
  </cellXfs>
  <cellStyles count="19">
    <cellStyle name="ANCLAS,REZONES Y SUS PARTES,DE FUNDICION,DE HIERRO O DE ACERO" xfId="8" xr:uid="{00000000-0005-0000-0000-000000000000}"/>
    <cellStyle name="Hipervínculo" xfId="18" builtinId="8"/>
    <cellStyle name="Hipervínculo 2" xfId="3" xr:uid="{00000000-0005-0000-0000-000001000000}"/>
    <cellStyle name="Millares [0] 2" xfId="2" xr:uid="{00000000-0005-0000-0000-000002000000}"/>
    <cellStyle name="Millares 2" xfId="4" xr:uid="{00000000-0005-0000-0000-000003000000}"/>
    <cellStyle name="Normal" xfId="0" builtinId="0"/>
    <cellStyle name="Normal 2" xfId="1" xr:uid="{00000000-0005-0000-0000-000005000000}"/>
    <cellStyle name="Normal 2 2" xfId="12" xr:uid="{00000000-0005-0000-0000-000006000000}"/>
    <cellStyle name="Normal 2 2 2" xfId="17" xr:uid="{00000000-0005-0000-0000-000007000000}"/>
    <cellStyle name="Normal 3" xfId="5" xr:uid="{00000000-0005-0000-0000-000008000000}"/>
    <cellStyle name="Normal 3 2" xfId="9" xr:uid="{00000000-0005-0000-0000-000009000000}"/>
    <cellStyle name="Normal 4" xfId="10" xr:uid="{00000000-0005-0000-0000-00000A000000}"/>
    <cellStyle name="Normal 5" xfId="13" xr:uid="{00000000-0005-0000-0000-00000B000000}"/>
    <cellStyle name="Normal 6" xfId="14" xr:uid="{00000000-0005-0000-0000-00000C000000}"/>
    <cellStyle name="Normal__IPC" xfId="6" xr:uid="{00000000-0005-0000-0000-00000D000000}"/>
    <cellStyle name="Porcentaje" xfId="16" builtinId="5"/>
    <cellStyle name="Porcentual 2" xfId="7" xr:uid="{00000000-0005-0000-0000-00000F000000}"/>
    <cellStyle name="Porcentual 3" xfId="11" xr:uid="{00000000-0005-0000-0000-000010000000}"/>
    <cellStyle name="Porcentual 4" xfId="15" xr:uid="{00000000-0005-0000-0000-000011000000}"/>
  </cellStyles>
  <dxfs count="9"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  <dxf>
      <fill>
        <patternFill>
          <bgColor indexed="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Damian/Dropbox/INFORMACI&#211;N%20EMP&#205;RICA/01.%20Argentina/03.%20Precios/RPM%20Estudio%20Bein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ráfico45"/>
      <sheetName val="Gráfico46"/>
      <sheetName val="Gráfico47"/>
      <sheetName val="P_ Var. m.m."/>
      <sheetName val="Índice"/>
      <sheetName val=" Var. Mensual"/>
      <sheetName val=" Var. i.a."/>
      <sheetName val="Anual"/>
      <sheetName val=" Var. acumul."/>
      <sheetName val="aumentos puntuales cuadro"/>
      <sheetName val="P_IPC EB"/>
      <sheetName val="Gráfico48"/>
      <sheetName val="Gráfico49"/>
      <sheetName val="Gráfico50"/>
      <sheetName val="Gráfico51"/>
      <sheetName val="P_RPM EB Trim"/>
      <sheetName val="Canasta clase media"/>
      <sheetName val=" Contrib. Mensual"/>
      <sheetName val=" Aporte Mensual"/>
      <sheetName val="Datos var i.a."/>
      <sheetName val="Estacionalidad"/>
      <sheetName val="Trim"/>
      <sheetName val=" Contrib. Anual"/>
      <sheetName val=" Aporte Anual"/>
      <sheetName val="Índice con Exclusiones"/>
      <sheetName val="Acum Trimestral"/>
      <sheetName val="Grafs."/>
      <sheetName val="Hoja1"/>
    </sheetNames>
    <sheetDataSet>
      <sheetData sheetId="0" refreshError="1"/>
      <sheetData sheetId="1" refreshError="1"/>
      <sheetData sheetId="2" refreshError="1"/>
      <sheetData sheetId="3">
        <row r="262">
          <cell r="A262">
            <v>40634</v>
          </cell>
        </row>
        <row r="263">
          <cell r="A263">
            <v>40664</v>
          </cell>
        </row>
        <row r="264">
          <cell r="A264">
            <v>40695</v>
          </cell>
        </row>
        <row r="265">
          <cell r="A265">
            <v>40725</v>
          </cell>
        </row>
        <row r="266">
          <cell r="A266">
            <v>40756</v>
          </cell>
        </row>
        <row r="267">
          <cell r="A267">
            <v>40787</v>
          </cell>
        </row>
        <row r="268">
          <cell r="A268">
            <v>40817</v>
          </cell>
        </row>
        <row r="269">
          <cell r="A269">
            <v>40848</v>
          </cell>
        </row>
        <row r="270">
          <cell r="A270">
            <v>40878</v>
          </cell>
        </row>
        <row r="271">
          <cell r="A271">
            <v>40909</v>
          </cell>
        </row>
        <row r="272">
          <cell r="A272">
            <v>40940</v>
          </cell>
        </row>
        <row r="273">
          <cell r="A273">
            <v>40969</v>
          </cell>
        </row>
        <row r="274">
          <cell r="A274">
            <v>41000</v>
          </cell>
        </row>
        <row r="275">
          <cell r="A275">
            <v>41030</v>
          </cell>
        </row>
        <row r="276">
          <cell r="A276">
            <v>41061</v>
          </cell>
        </row>
        <row r="277">
          <cell r="A277">
            <v>41091</v>
          </cell>
        </row>
        <row r="278">
          <cell r="A278">
            <v>41122</v>
          </cell>
        </row>
        <row r="279">
          <cell r="A279">
            <v>41153</v>
          </cell>
        </row>
        <row r="280">
          <cell r="A280">
            <v>41183</v>
          </cell>
        </row>
        <row r="281">
          <cell r="A281">
            <v>41214</v>
          </cell>
        </row>
        <row r="282">
          <cell r="A282">
            <v>41244</v>
          </cell>
        </row>
        <row r="283">
          <cell r="A283">
            <v>41275</v>
          </cell>
        </row>
        <row r="284">
          <cell r="A284">
            <v>41306</v>
          </cell>
        </row>
        <row r="285">
          <cell r="A285">
            <v>41334</v>
          </cell>
        </row>
        <row r="286">
          <cell r="A286">
            <v>41365</v>
          </cell>
        </row>
        <row r="287">
          <cell r="A287">
            <v>41395</v>
          </cell>
        </row>
        <row r="288">
          <cell r="A288">
            <v>41426</v>
          </cell>
        </row>
        <row r="289">
          <cell r="A289">
            <v>41456</v>
          </cell>
        </row>
        <row r="290">
          <cell r="A290">
            <v>41487</v>
          </cell>
        </row>
        <row r="291">
          <cell r="A291">
            <v>41518</v>
          </cell>
        </row>
        <row r="292">
          <cell r="A292">
            <v>41548</v>
          </cell>
        </row>
        <row r="293">
          <cell r="A293">
            <v>41579</v>
          </cell>
        </row>
        <row r="294">
          <cell r="A294">
            <v>41609</v>
          </cell>
        </row>
        <row r="295">
          <cell r="A295">
            <v>41640</v>
          </cell>
        </row>
        <row r="296">
          <cell r="A296">
            <v>41671</v>
          </cell>
        </row>
        <row r="297">
          <cell r="A297">
            <v>41699</v>
          </cell>
        </row>
        <row r="298">
          <cell r="A298">
            <v>41730</v>
          </cell>
        </row>
        <row r="299">
          <cell r="A299">
            <v>41760</v>
          </cell>
        </row>
        <row r="300">
          <cell r="A300">
            <v>41791</v>
          </cell>
        </row>
        <row r="301">
          <cell r="A301">
            <v>41821</v>
          </cell>
        </row>
        <row r="302">
          <cell r="A302">
            <v>41852</v>
          </cell>
        </row>
        <row r="303">
          <cell r="A303">
            <v>41883</v>
          </cell>
        </row>
        <row r="304">
          <cell r="A304">
            <v>41913</v>
          </cell>
        </row>
        <row r="305">
          <cell r="A305">
            <v>41944</v>
          </cell>
        </row>
        <row r="306">
          <cell r="A306">
            <v>41974</v>
          </cell>
        </row>
        <row r="307">
          <cell r="A307">
            <v>42005</v>
          </cell>
        </row>
        <row r="308">
          <cell r="A308">
            <v>42036</v>
          </cell>
        </row>
        <row r="309">
          <cell r="A309">
            <v>42064</v>
          </cell>
        </row>
        <row r="310">
          <cell r="A310">
            <v>42095</v>
          </cell>
        </row>
        <row r="311">
          <cell r="A311">
            <v>42125</v>
          </cell>
        </row>
        <row r="312">
          <cell r="A312">
            <v>42156</v>
          </cell>
        </row>
        <row r="313">
          <cell r="A313">
            <v>42186</v>
          </cell>
        </row>
        <row r="314">
          <cell r="A314">
            <v>42217</v>
          </cell>
        </row>
        <row r="315">
          <cell r="A315">
            <v>42248</v>
          </cell>
        </row>
        <row r="316">
          <cell r="A316">
            <v>42278</v>
          </cell>
        </row>
        <row r="317">
          <cell r="A317">
            <v>42309</v>
          </cell>
        </row>
        <row r="318">
          <cell r="A318">
            <v>42339</v>
          </cell>
        </row>
        <row r="319">
          <cell r="A319">
            <v>42370</v>
          </cell>
        </row>
        <row r="320">
          <cell r="A320">
            <v>42401</v>
          </cell>
        </row>
        <row r="321">
          <cell r="A321">
            <v>42430</v>
          </cell>
        </row>
        <row r="322">
          <cell r="A322">
            <v>42461</v>
          </cell>
        </row>
        <row r="323">
          <cell r="A323">
            <v>42491</v>
          </cell>
        </row>
        <row r="324">
          <cell r="A324">
            <v>42522</v>
          </cell>
        </row>
        <row r="325">
          <cell r="A325">
            <v>42552</v>
          </cell>
        </row>
        <row r="326">
          <cell r="A326">
            <v>42583</v>
          </cell>
        </row>
        <row r="327">
          <cell r="A327">
            <v>42614</v>
          </cell>
        </row>
        <row r="328">
          <cell r="A328">
            <v>42644</v>
          </cell>
        </row>
        <row r="329">
          <cell r="A329">
            <v>42675</v>
          </cell>
        </row>
        <row r="330">
          <cell r="A330">
            <v>42705</v>
          </cell>
        </row>
        <row r="331">
          <cell r="A331">
            <v>42736</v>
          </cell>
        </row>
        <row r="332">
          <cell r="A332">
            <v>42767</v>
          </cell>
        </row>
        <row r="333">
          <cell r="A333">
            <v>42795</v>
          </cell>
        </row>
        <row r="334">
          <cell r="A334">
            <v>42826</v>
          </cell>
        </row>
        <row r="335">
          <cell r="A335">
            <v>42856</v>
          </cell>
        </row>
        <row r="336">
          <cell r="A336">
            <v>42887</v>
          </cell>
        </row>
        <row r="337">
          <cell r="A337">
            <v>42917</v>
          </cell>
        </row>
        <row r="338">
          <cell r="A338">
            <v>42948</v>
          </cell>
        </row>
        <row r="339">
          <cell r="A339">
            <v>42979</v>
          </cell>
        </row>
        <row r="340">
          <cell r="A340">
            <v>43009</v>
          </cell>
        </row>
        <row r="341">
          <cell r="A341">
            <v>43040</v>
          </cell>
        </row>
        <row r="342">
          <cell r="A342">
            <v>43070</v>
          </cell>
        </row>
        <row r="343">
          <cell r="A343">
            <v>43101</v>
          </cell>
        </row>
        <row r="344">
          <cell r="A344">
            <v>43132</v>
          </cell>
        </row>
        <row r="345">
          <cell r="A345">
            <v>43160</v>
          </cell>
        </row>
        <row r="346">
          <cell r="A346">
            <v>43191</v>
          </cell>
        </row>
        <row r="347">
          <cell r="A347">
            <v>43221</v>
          </cell>
        </row>
        <row r="348">
          <cell r="A348">
            <v>43252</v>
          </cell>
        </row>
        <row r="349">
          <cell r="A349">
            <v>43282</v>
          </cell>
        </row>
        <row r="350">
          <cell r="A350">
            <v>43313</v>
          </cell>
        </row>
        <row r="351">
          <cell r="A351">
            <v>43344</v>
          </cell>
        </row>
        <row r="352">
          <cell r="A352">
            <v>43374</v>
          </cell>
        </row>
        <row r="353">
          <cell r="A353">
            <v>43405</v>
          </cell>
        </row>
        <row r="354">
          <cell r="A354">
            <v>43435</v>
          </cell>
        </row>
        <row r="355">
          <cell r="A355">
            <v>43466</v>
          </cell>
        </row>
        <row r="356">
          <cell r="A356">
            <v>43497</v>
          </cell>
        </row>
        <row r="357">
          <cell r="A357">
            <v>43525</v>
          </cell>
        </row>
        <row r="358">
          <cell r="A358">
            <v>43556</v>
          </cell>
        </row>
        <row r="359">
          <cell r="A359">
            <v>43586</v>
          </cell>
        </row>
        <row r="360">
          <cell r="A360">
            <v>43617</v>
          </cell>
        </row>
        <row r="361">
          <cell r="A361">
            <v>43647</v>
          </cell>
        </row>
        <row r="362">
          <cell r="A362">
            <v>43678</v>
          </cell>
        </row>
        <row r="363">
          <cell r="A363">
            <v>43709</v>
          </cell>
        </row>
        <row r="364">
          <cell r="A364">
            <v>43739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view.officeapps.live.com/op/view.aspx?src=https%3A%2F%2Fwww.indec.gob.ar%2Fftp%2Fcuadros%2Feconomia%2Fsh_ipc_03_22.xls&amp;wdOrigin=BROWSELINK" TargetMode="External"/><Relationship Id="rId1" Type="http://schemas.openxmlformats.org/officeDocument/2006/relationships/hyperlink" Target="https://view.officeapps.live.com/op/view.aspx?src=https%3A%2F%2Fwww.indec.gob.ar%2Fftp%2Fnuevaweb%2Fcuadros%2F10%2Fsh_ipc_2008.xls&amp;wdOrigin=BROWSELINK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B26"/>
  <sheetViews>
    <sheetView workbookViewId="0">
      <selection activeCell="B8" sqref="B8"/>
    </sheetView>
  </sheetViews>
  <sheetFormatPr baseColWidth="10" defaultRowHeight="15" customHeight="1"/>
  <cols>
    <col min="1" max="1" width="23.85546875" style="138" bestFit="1" customWidth="1"/>
    <col min="2" max="16384" width="11.42578125" style="138"/>
  </cols>
  <sheetData>
    <row r="3" spans="1:2" ht="15" customHeight="1">
      <c r="A3" s="139" t="s">
        <v>290</v>
      </c>
      <c r="B3" s="138" t="s">
        <v>291</v>
      </c>
    </row>
    <row r="4" spans="1:2" ht="15" customHeight="1">
      <c r="A4" s="144"/>
    </row>
    <row r="5" spans="1:2" ht="15" customHeight="1">
      <c r="A5" s="139" t="s">
        <v>292</v>
      </c>
      <c r="B5" s="138" t="s">
        <v>293</v>
      </c>
    </row>
    <row r="6" spans="1:2" ht="15" customHeight="1">
      <c r="B6" s="138" t="s">
        <v>295</v>
      </c>
    </row>
    <row r="7" spans="1:2" ht="15" customHeight="1">
      <c r="A7" s="144"/>
    </row>
    <row r="8" spans="1:2" ht="15" customHeight="1">
      <c r="A8" s="139" t="s">
        <v>299</v>
      </c>
      <c r="B8" s="138" t="s">
        <v>300</v>
      </c>
    </row>
    <row r="9" spans="1:2" ht="15" customHeight="1">
      <c r="A9" s="144"/>
      <c r="B9" s="138" t="s">
        <v>301</v>
      </c>
    </row>
    <row r="10" spans="1:2" ht="15" customHeight="1">
      <c r="A10" s="144"/>
    </row>
    <row r="11" spans="1:2" ht="15" customHeight="1">
      <c r="A11" s="139" t="s">
        <v>296</v>
      </c>
      <c r="B11" s="138" t="s">
        <v>297</v>
      </c>
    </row>
    <row r="12" spans="1:2" ht="15" customHeight="1">
      <c r="A12" s="144"/>
    </row>
    <row r="13" spans="1:2" ht="15" customHeight="1">
      <c r="A13" s="139" t="s">
        <v>294</v>
      </c>
      <c r="B13" s="138" t="s">
        <v>298</v>
      </c>
    </row>
    <row r="14" spans="1:2" ht="15" customHeight="1">
      <c r="A14" s="144"/>
    </row>
    <row r="15" spans="1:2" ht="15" customHeight="1">
      <c r="A15" s="139" t="s">
        <v>311</v>
      </c>
      <c r="B15" s="138" t="s">
        <v>312</v>
      </c>
    </row>
    <row r="16" spans="1:2" ht="15" customHeight="1">
      <c r="B16" s="138" t="s">
        <v>313</v>
      </c>
    </row>
    <row r="17" spans="1:2" ht="15" customHeight="1">
      <c r="A17" s="139" t="s">
        <v>316</v>
      </c>
      <c r="B17" s="138" t="s">
        <v>317</v>
      </c>
    </row>
    <row r="18" spans="1:2" ht="15" customHeight="1">
      <c r="A18" s="144"/>
      <c r="B18" s="138" t="s">
        <v>318</v>
      </c>
    </row>
    <row r="19" spans="1:2" ht="15" customHeight="1">
      <c r="A19" s="144"/>
    </row>
    <row r="20" spans="1:2" ht="15" customHeight="1">
      <c r="A20" s="159" t="s">
        <v>314</v>
      </c>
      <c r="B20" s="138" t="s">
        <v>315</v>
      </c>
    </row>
    <row r="21" spans="1:2" ht="15" customHeight="1">
      <c r="B21" s="138" t="s">
        <v>320</v>
      </c>
    </row>
    <row r="23" spans="1:2" ht="15" customHeight="1">
      <c r="A23" s="159" t="s">
        <v>337</v>
      </c>
      <c r="B23" s="138" t="s">
        <v>338</v>
      </c>
    </row>
    <row r="24" spans="1:2" ht="15" customHeight="1">
      <c r="A24" s="144"/>
      <c r="B24" s="138" t="s">
        <v>339</v>
      </c>
    </row>
    <row r="25" spans="1:2" ht="15" customHeight="1">
      <c r="B25" s="138" t="s">
        <v>340</v>
      </c>
    </row>
    <row r="26" spans="1:2" ht="15" customHeight="1">
      <c r="B26" s="138" t="s">
        <v>341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1"/>
  <dimension ref="A1:AV996"/>
  <sheetViews>
    <sheetView showGridLines="0" workbookViewId="0">
      <pane xSplit="2" ySplit="5" topLeftCell="C736" activePane="bottomRight" state="frozen"/>
      <selection pane="topRight" activeCell="C1" sqref="C1"/>
      <selection pane="bottomLeft" activeCell="A6" sqref="A6"/>
      <selection pane="bottomRight" activeCell="C752" sqref="C752"/>
    </sheetView>
  </sheetViews>
  <sheetFormatPr baseColWidth="10" defaultRowHeight="11.25"/>
  <cols>
    <col min="1" max="1" width="5.28515625" style="61" bestFit="1" customWidth="1"/>
    <col min="2" max="2" width="4.5703125" style="61" bestFit="1" customWidth="1"/>
    <col min="3" max="3" width="16.85546875" style="61" bestFit="1" customWidth="1"/>
    <col min="4" max="4" width="16.140625" style="61" customWidth="1"/>
    <col min="5" max="5" width="15.5703125" style="61" customWidth="1"/>
    <col min="6" max="6" width="16" style="61" customWidth="1"/>
    <col min="7" max="12" width="17.5703125" style="61" bestFit="1" customWidth="1"/>
    <col min="13" max="13" width="12.5703125" style="61" bestFit="1" customWidth="1"/>
    <col min="14" max="256" width="11.42578125" style="61"/>
    <col min="257" max="257" width="5.28515625" style="61" bestFit="1" customWidth="1"/>
    <col min="258" max="258" width="4.5703125" style="61" bestFit="1" customWidth="1"/>
    <col min="259" max="259" width="16.85546875" style="61" bestFit="1" customWidth="1"/>
    <col min="260" max="260" width="16.140625" style="61" customWidth="1"/>
    <col min="261" max="261" width="15.5703125" style="61" customWidth="1"/>
    <col min="262" max="262" width="16" style="61" customWidth="1"/>
    <col min="263" max="268" width="17.5703125" style="61" bestFit="1" customWidth="1"/>
    <col min="269" max="269" width="12.5703125" style="61" bestFit="1" customWidth="1"/>
    <col min="270" max="512" width="11.42578125" style="61"/>
    <col min="513" max="513" width="5.28515625" style="61" bestFit="1" customWidth="1"/>
    <col min="514" max="514" width="4.5703125" style="61" bestFit="1" customWidth="1"/>
    <col min="515" max="515" width="16.85546875" style="61" bestFit="1" customWidth="1"/>
    <col min="516" max="516" width="16.140625" style="61" customWidth="1"/>
    <col min="517" max="517" width="15.5703125" style="61" customWidth="1"/>
    <col min="518" max="518" width="16" style="61" customWidth="1"/>
    <col min="519" max="524" width="17.5703125" style="61" bestFit="1" customWidth="1"/>
    <col min="525" max="525" width="12.5703125" style="61" bestFit="1" customWidth="1"/>
    <col min="526" max="768" width="11.42578125" style="61"/>
    <col min="769" max="769" width="5.28515625" style="61" bestFit="1" customWidth="1"/>
    <col min="770" max="770" width="4.5703125" style="61" bestFit="1" customWidth="1"/>
    <col min="771" max="771" width="16.85546875" style="61" bestFit="1" customWidth="1"/>
    <col min="772" max="772" width="16.140625" style="61" customWidth="1"/>
    <col min="773" max="773" width="15.5703125" style="61" customWidth="1"/>
    <col min="774" max="774" width="16" style="61" customWidth="1"/>
    <col min="775" max="780" width="17.5703125" style="61" bestFit="1" customWidth="1"/>
    <col min="781" max="781" width="12.5703125" style="61" bestFit="1" customWidth="1"/>
    <col min="782" max="1024" width="11.42578125" style="61"/>
    <col min="1025" max="1025" width="5.28515625" style="61" bestFit="1" customWidth="1"/>
    <col min="1026" max="1026" width="4.5703125" style="61" bestFit="1" customWidth="1"/>
    <col min="1027" max="1027" width="16.85546875" style="61" bestFit="1" customWidth="1"/>
    <col min="1028" max="1028" width="16.140625" style="61" customWidth="1"/>
    <col min="1029" max="1029" width="15.5703125" style="61" customWidth="1"/>
    <col min="1030" max="1030" width="16" style="61" customWidth="1"/>
    <col min="1031" max="1036" width="17.5703125" style="61" bestFit="1" customWidth="1"/>
    <col min="1037" max="1037" width="12.5703125" style="61" bestFit="1" customWidth="1"/>
    <col min="1038" max="1280" width="11.42578125" style="61"/>
    <col min="1281" max="1281" width="5.28515625" style="61" bestFit="1" customWidth="1"/>
    <col min="1282" max="1282" width="4.5703125" style="61" bestFit="1" customWidth="1"/>
    <col min="1283" max="1283" width="16.85546875" style="61" bestFit="1" customWidth="1"/>
    <col min="1284" max="1284" width="16.140625" style="61" customWidth="1"/>
    <col min="1285" max="1285" width="15.5703125" style="61" customWidth="1"/>
    <col min="1286" max="1286" width="16" style="61" customWidth="1"/>
    <col min="1287" max="1292" width="17.5703125" style="61" bestFit="1" customWidth="1"/>
    <col min="1293" max="1293" width="12.5703125" style="61" bestFit="1" customWidth="1"/>
    <col min="1294" max="1536" width="11.42578125" style="61"/>
    <col min="1537" max="1537" width="5.28515625" style="61" bestFit="1" customWidth="1"/>
    <col min="1538" max="1538" width="4.5703125" style="61" bestFit="1" customWidth="1"/>
    <col min="1539" max="1539" width="16.85546875" style="61" bestFit="1" customWidth="1"/>
    <col min="1540" max="1540" width="16.140625" style="61" customWidth="1"/>
    <col min="1541" max="1541" width="15.5703125" style="61" customWidth="1"/>
    <col min="1542" max="1542" width="16" style="61" customWidth="1"/>
    <col min="1543" max="1548" width="17.5703125" style="61" bestFit="1" customWidth="1"/>
    <col min="1549" max="1549" width="12.5703125" style="61" bestFit="1" customWidth="1"/>
    <col min="1550" max="1792" width="11.42578125" style="61"/>
    <col min="1793" max="1793" width="5.28515625" style="61" bestFit="1" customWidth="1"/>
    <col min="1794" max="1794" width="4.5703125" style="61" bestFit="1" customWidth="1"/>
    <col min="1795" max="1795" width="16.85546875" style="61" bestFit="1" customWidth="1"/>
    <col min="1796" max="1796" width="16.140625" style="61" customWidth="1"/>
    <col min="1797" max="1797" width="15.5703125" style="61" customWidth="1"/>
    <col min="1798" max="1798" width="16" style="61" customWidth="1"/>
    <col min="1799" max="1804" width="17.5703125" style="61" bestFit="1" customWidth="1"/>
    <col min="1805" max="1805" width="12.5703125" style="61" bestFit="1" customWidth="1"/>
    <col min="1806" max="2048" width="11.42578125" style="61"/>
    <col min="2049" max="2049" width="5.28515625" style="61" bestFit="1" customWidth="1"/>
    <col min="2050" max="2050" width="4.5703125" style="61" bestFit="1" customWidth="1"/>
    <col min="2051" max="2051" width="16.85546875" style="61" bestFit="1" customWidth="1"/>
    <col min="2052" max="2052" width="16.140625" style="61" customWidth="1"/>
    <col min="2053" max="2053" width="15.5703125" style="61" customWidth="1"/>
    <col min="2054" max="2054" width="16" style="61" customWidth="1"/>
    <col min="2055" max="2060" width="17.5703125" style="61" bestFit="1" customWidth="1"/>
    <col min="2061" max="2061" width="12.5703125" style="61" bestFit="1" customWidth="1"/>
    <col min="2062" max="2304" width="11.42578125" style="61"/>
    <col min="2305" max="2305" width="5.28515625" style="61" bestFit="1" customWidth="1"/>
    <col min="2306" max="2306" width="4.5703125" style="61" bestFit="1" customWidth="1"/>
    <col min="2307" max="2307" width="16.85546875" style="61" bestFit="1" customWidth="1"/>
    <col min="2308" max="2308" width="16.140625" style="61" customWidth="1"/>
    <col min="2309" max="2309" width="15.5703125" style="61" customWidth="1"/>
    <col min="2310" max="2310" width="16" style="61" customWidth="1"/>
    <col min="2311" max="2316" width="17.5703125" style="61" bestFit="1" customWidth="1"/>
    <col min="2317" max="2317" width="12.5703125" style="61" bestFit="1" customWidth="1"/>
    <col min="2318" max="2560" width="11.42578125" style="61"/>
    <col min="2561" max="2561" width="5.28515625" style="61" bestFit="1" customWidth="1"/>
    <col min="2562" max="2562" width="4.5703125" style="61" bestFit="1" customWidth="1"/>
    <col min="2563" max="2563" width="16.85546875" style="61" bestFit="1" customWidth="1"/>
    <col min="2564" max="2564" width="16.140625" style="61" customWidth="1"/>
    <col min="2565" max="2565" width="15.5703125" style="61" customWidth="1"/>
    <col min="2566" max="2566" width="16" style="61" customWidth="1"/>
    <col min="2567" max="2572" width="17.5703125" style="61" bestFit="1" customWidth="1"/>
    <col min="2573" max="2573" width="12.5703125" style="61" bestFit="1" customWidth="1"/>
    <col min="2574" max="2816" width="11.42578125" style="61"/>
    <col min="2817" max="2817" width="5.28515625" style="61" bestFit="1" customWidth="1"/>
    <col min="2818" max="2818" width="4.5703125" style="61" bestFit="1" customWidth="1"/>
    <col min="2819" max="2819" width="16.85546875" style="61" bestFit="1" customWidth="1"/>
    <col min="2820" max="2820" width="16.140625" style="61" customWidth="1"/>
    <col min="2821" max="2821" width="15.5703125" style="61" customWidth="1"/>
    <col min="2822" max="2822" width="16" style="61" customWidth="1"/>
    <col min="2823" max="2828" width="17.5703125" style="61" bestFit="1" customWidth="1"/>
    <col min="2829" max="2829" width="12.5703125" style="61" bestFit="1" customWidth="1"/>
    <col min="2830" max="3072" width="11.42578125" style="61"/>
    <col min="3073" max="3073" width="5.28515625" style="61" bestFit="1" customWidth="1"/>
    <col min="3074" max="3074" width="4.5703125" style="61" bestFit="1" customWidth="1"/>
    <col min="3075" max="3075" width="16.85546875" style="61" bestFit="1" customWidth="1"/>
    <col min="3076" max="3076" width="16.140625" style="61" customWidth="1"/>
    <col min="3077" max="3077" width="15.5703125" style="61" customWidth="1"/>
    <col min="3078" max="3078" width="16" style="61" customWidth="1"/>
    <col min="3079" max="3084" width="17.5703125" style="61" bestFit="1" customWidth="1"/>
    <col min="3085" max="3085" width="12.5703125" style="61" bestFit="1" customWidth="1"/>
    <col min="3086" max="3328" width="11.42578125" style="61"/>
    <col min="3329" max="3329" width="5.28515625" style="61" bestFit="1" customWidth="1"/>
    <col min="3330" max="3330" width="4.5703125" style="61" bestFit="1" customWidth="1"/>
    <col min="3331" max="3331" width="16.85546875" style="61" bestFit="1" customWidth="1"/>
    <col min="3332" max="3332" width="16.140625" style="61" customWidth="1"/>
    <col min="3333" max="3333" width="15.5703125" style="61" customWidth="1"/>
    <col min="3334" max="3334" width="16" style="61" customWidth="1"/>
    <col min="3335" max="3340" width="17.5703125" style="61" bestFit="1" customWidth="1"/>
    <col min="3341" max="3341" width="12.5703125" style="61" bestFit="1" customWidth="1"/>
    <col min="3342" max="3584" width="11.42578125" style="61"/>
    <col min="3585" max="3585" width="5.28515625" style="61" bestFit="1" customWidth="1"/>
    <col min="3586" max="3586" width="4.5703125" style="61" bestFit="1" customWidth="1"/>
    <col min="3587" max="3587" width="16.85546875" style="61" bestFit="1" customWidth="1"/>
    <col min="3588" max="3588" width="16.140625" style="61" customWidth="1"/>
    <col min="3589" max="3589" width="15.5703125" style="61" customWidth="1"/>
    <col min="3590" max="3590" width="16" style="61" customWidth="1"/>
    <col min="3591" max="3596" width="17.5703125" style="61" bestFit="1" customWidth="1"/>
    <col min="3597" max="3597" width="12.5703125" style="61" bestFit="1" customWidth="1"/>
    <col min="3598" max="3840" width="11.42578125" style="61"/>
    <col min="3841" max="3841" width="5.28515625" style="61" bestFit="1" customWidth="1"/>
    <col min="3842" max="3842" width="4.5703125" style="61" bestFit="1" customWidth="1"/>
    <col min="3843" max="3843" width="16.85546875" style="61" bestFit="1" customWidth="1"/>
    <col min="3844" max="3844" width="16.140625" style="61" customWidth="1"/>
    <col min="3845" max="3845" width="15.5703125" style="61" customWidth="1"/>
    <col min="3846" max="3846" width="16" style="61" customWidth="1"/>
    <col min="3847" max="3852" width="17.5703125" style="61" bestFit="1" customWidth="1"/>
    <col min="3853" max="3853" width="12.5703125" style="61" bestFit="1" customWidth="1"/>
    <col min="3854" max="4096" width="11.42578125" style="61"/>
    <col min="4097" max="4097" width="5.28515625" style="61" bestFit="1" customWidth="1"/>
    <col min="4098" max="4098" width="4.5703125" style="61" bestFit="1" customWidth="1"/>
    <col min="4099" max="4099" width="16.85546875" style="61" bestFit="1" customWidth="1"/>
    <col min="4100" max="4100" width="16.140625" style="61" customWidth="1"/>
    <col min="4101" max="4101" width="15.5703125" style="61" customWidth="1"/>
    <col min="4102" max="4102" width="16" style="61" customWidth="1"/>
    <col min="4103" max="4108" width="17.5703125" style="61" bestFit="1" customWidth="1"/>
    <col min="4109" max="4109" width="12.5703125" style="61" bestFit="1" customWidth="1"/>
    <col min="4110" max="4352" width="11.42578125" style="61"/>
    <col min="4353" max="4353" width="5.28515625" style="61" bestFit="1" customWidth="1"/>
    <col min="4354" max="4354" width="4.5703125" style="61" bestFit="1" customWidth="1"/>
    <col min="4355" max="4355" width="16.85546875" style="61" bestFit="1" customWidth="1"/>
    <col min="4356" max="4356" width="16.140625" style="61" customWidth="1"/>
    <col min="4357" max="4357" width="15.5703125" style="61" customWidth="1"/>
    <col min="4358" max="4358" width="16" style="61" customWidth="1"/>
    <col min="4359" max="4364" width="17.5703125" style="61" bestFit="1" customWidth="1"/>
    <col min="4365" max="4365" width="12.5703125" style="61" bestFit="1" customWidth="1"/>
    <col min="4366" max="4608" width="11.42578125" style="61"/>
    <col min="4609" max="4609" width="5.28515625" style="61" bestFit="1" customWidth="1"/>
    <col min="4610" max="4610" width="4.5703125" style="61" bestFit="1" customWidth="1"/>
    <col min="4611" max="4611" width="16.85546875" style="61" bestFit="1" customWidth="1"/>
    <col min="4612" max="4612" width="16.140625" style="61" customWidth="1"/>
    <col min="4613" max="4613" width="15.5703125" style="61" customWidth="1"/>
    <col min="4614" max="4614" width="16" style="61" customWidth="1"/>
    <col min="4615" max="4620" width="17.5703125" style="61" bestFit="1" customWidth="1"/>
    <col min="4621" max="4621" width="12.5703125" style="61" bestFit="1" customWidth="1"/>
    <col min="4622" max="4864" width="11.42578125" style="61"/>
    <col min="4865" max="4865" width="5.28515625" style="61" bestFit="1" customWidth="1"/>
    <col min="4866" max="4866" width="4.5703125" style="61" bestFit="1" customWidth="1"/>
    <col min="4867" max="4867" width="16.85546875" style="61" bestFit="1" customWidth="1"/>
    <col min="4868" max="4868" width="16.140625" style="61" customWidth="1"/>
    <col min="4869" max="4869" width="15.5703125" style="61" customWidth="1"/>
    <col min="4870" max="4870" width="16" style="61" customWidth="1"/>
    <col min="4871" max="4876" width="17.5703125" style="61" bestFit="1" customWidth="1"/>
    <col min="4877" max="4877" width="12.5703125" style="61" bestFit="1" customWidth="1"/>
    <col min="4878" max="5120" width="11.42578125" style="61"/>
    <col min="5121" max="5121" width="5.28515625" style="61" bestFit="1" customWidth="1"/>
    <col min="5122" max="5122" width="4.5703125" style="61" bestFit="1" customWidth="1"/>
    <col min="5123" max="5123" width="16.85546875" style="61" bestFit="1" customWidth="1"/>
    <col min="5124" max="5124" width="16.140625" style="61" customWidth="1"/>
    <col min="5125" max="5125" width="15.5703125" style="61" customWidth="1"/>
    <col min="5126" max="5126" width="16" style="61" customWidth="1"/>
    <col min="5127" max="5132" width="17.5703125" style="61" bestFit="1" customWidth="1"/>
    <col min="5133" max="5133" width="12.5703125" style="61" bestFit="1" customWidth="1"/>
    <col min="5134" max="5376" width="11.42578125" style="61"/>
    <col min="5377" max="5377" width="5.28515625" style="61" bestFit="1" customWidth="1"/>
    <col min="5378" max="5378" width="4.5703125" style="61" bestFit="1" customWidth="1"/>
    <col min="5379" max="5379" width="16.85546875" style="61" bestFit="1" customWidth="1"/>
    <col min="5380" max="5380" width="16.140625" style="61" customWidth="1"/>
    <col min="5381" max="5381" width="15.5703125" style="61" customWidth="1"/>
    <col min="5382" max="5382" width="16" style="61" customWidth="1"/>
    <col min="5383" max="5388" width="17.5703125" style="61" bestFit="1" customWidth="1"/>
    <col min="5389" max="5389" width="12.5703125" style="61" bestFit="1" customWidth="1"/>
    <col min="5390" max="5632" width="11.42578125" style="61"/>
    <col min="5633" max="5633" width="5.28515625" style="61" bestFit="1" customWidth="1"/>
    <col min="5634" max="5634" width="4.5703125" style="61" bestFit="1" customWidth="1"/>
    <col min="5635" max="5635" width="16.85546875" style="61" bestFit="1" customWidth="1"/>
    <col min="5636" max="5636" width="16.140625" style="61" customWidth="1"/>
    <col min="5637" max="5637" width="15.5703125" style="61" customWidth="1"/>
    <col min="5638" max="5638" width="16" style="61" customWidth="1"/>
    <col min="5639" max="5644" width="17.5703125" style="61" bestFit="1" customWidth="1"/>
    <col min="5645" max="5645" width="12.5703125" style="61" bestFit="1" customWidth="1"/>
    <col min="5646" max="5888" width="11.42578125" style="61"/>
    <col min="5889" max="5889" width="5.28515625" style="61" bestFit="1" customWidth="1"/>
    <col min="5890" max="5890" width="4.5703125" style="61" bestFit="1" customWidth="1"/>
    <col min="5891" max="5891" width="16.85546875" style="61" bestFit="1" customWidth="1"/>
    <col min="5892" max="5892" width="16.140625" style="61" customWidth="1"/>
    <col min="5893" max="5893" width="15.5703125" style="61" customWidth="1"/>
    <col min="5894" max="5894" width="16" style="61" customWidth="1"/>
    <col min="5895" max="5900" width="17.5703125" style="61" bestFit="1" customWidth="1"/>
    <col min="5901" max="5901" width="12.5703125" style="61" bestFit="1" customWidth="1"/>
    <col min="5902" max="6144" width="11.42578125" style="61"/>
    <col min="6145" max="6145" width="5.28515625" style="61" bestFit="1" customWidth="1"/>
    <col min="6146" max="6146" width="4.5703125" style="61" bestFit="1" customWidth="1"/>
    <col min="6147" max="6147" width="16.85546875" style="61" bestFit="1" customWidth="1"/>
    <col min="6148" max="6148" width="16.140625" style="61" customWidth="1"/>
    <col min="6149" max="6149" width="15.5703125" style="61" customWidth="1"/>
    <col min="6150" max="6150" width="16" style="61" customWidth="1"/>
    <col min="6151" max="6156" width="17.5703125" style="61" bestFit="1" customWidth="1"/>
    <col min="6157" max="6157" width="12.5703125" style="61" bestFit="1" customWidth="1"/>
    <col min="6158" max="6400" width="11.42578125" style="61"/>
    <col min="6401" max="6401" width="5.28515625" style="61" bestFit="1" customWidth="1"/>
    <col min="6402" max="6402" width="4.5703125" style="61" bestFit="1" customWidth="1"/>
    <col min="6403" max="6403" width="16.85546875" style="61" bestFit="1" customWidth="1"/>
    <col min="6404" max="6404" width="16.140625" style="61" customWidth="1"/>
    <col min="6405" max="6405" width="15.5703125" style="61" customWidth="1"/>
    <col min="6406" max="6406" width="16" style="61" customWidth="1"/>
    <col min="6407" max="6412" width="17.5703125" style="61" bestFit="1" customWidth="1"/>
    <col min="6413" max="6413" width="12.5703125" style="61" bestFit="1" customWidth="1"/>
    <col min="6414" max="6656" width="11.42578125" style="61"/>
    <col min="6657" max="6657" width="5.28515625" style="61" bestFit="1" customWidth="1"/>
    <col min="6658" max="6658" width="4.5703125" style="61" bestFit="1" customWidth="1"/>
    <col min="6659" max="6659" width="16.85546875" style="61" bestFit="1" customWidth="1"/>
    <col min="6660" max="6660" width="16.140625" style="61" customWidth="1"/>
    <col min="6661" max="6661" width="15.5703125" style="61" customWidth="1"/>
    <col min="6662" max="6662" width="16" style="61" customWidth="1"/>
    <col min="6663" max="6668" width="17.5703125" style="61" bestFit="1" customWidth="1"/>
    <col min="6669" max="6669" width="12.5703125" style="61" bestFit="1" customWidth="1"/>
    <col min="6670" max="6912" width="11.42578125" style="61"/>
    <col min="6913" max="6913" width="5.28515625" style="61" bestFit="1" customWidth="1"/>
    <col min="6914" max="6914" width="4.5703125" style="61" bestFit="1" customWidth="1"/>
    <col min="6915" max="6915" width="16.85546875" style="61" bestFit="1" customWidth="1"/>
    <col min="6916" max="6916" width="16.140625" style="61" customWidth="1"/>
    <col min="6917" max="6917" width="15.5703125" style="61" customWidth="1"/>
    <col min="6918" max="6918" width="16" style="61" customWidth="1"/>
    <col min="6919" max="6924" width="17.5703125" style="61" bestFit="1" customWidth="1"/>
    <col min="6925" max="6925" width="12.5703125" style="61" bestFit="1" customWidth="1"/>
    <col min="6926" max="7168" width="11.42578125" style="61"/>
    <col min="7169" max="7169" width="5.28515625" style="61" bestFit="1" customWidth="1"/>
    <col min="7170" max="7170" width="4.5703125" style="61" bestFit="1" customWidth="1"/>
    <col min="7171" max="7171" width="16.85546875" style="61" bestFit="1" customWidth="1"/>
    <col min="7172" max="7172" width="16.140625" style="61" customWidth="1"/>
    <col min="7173" max="7173" width="15.5703125" style="61" customWidth="1"/>
    <col min="7174" max="7174" width="16" style="61" customWidth="1"/>
    <col min="7175" max="7180" width="17.5703125" style="61" bestFit="1" customWidth="1"/>
    <col min="7181" max="7181" width="12.5703125" style="61" bestFit="1" customWidth="1"/>
    <col min="7182" max="7424" width="11.42578125" style="61"/>
    <col min="7425" max="7425" width="5.28515625" style="61" bestFit="1" customWidth="1"/>
    <col min="7426" max="7426" width="4.5703125" style="61" bestFit="1" customWidth="1"/>
    <col min="7427" max="7427" width="16.85546875" style="61" bestFit="1" customWidth="1"/>
    <col min="7428" max="7428" width="16.140625" style="61" customWidth="1"/>
    <col min="7429" max="7429" width="15.5703125" style="61" customWidth="1"/>
    <col min="7430" max="7430" width="16" style="61" customWidth="1"/>
    <col min="7431" max="7436" width="17.5703125" style="61" bestFit="1" customWidth="1"/>
    <col min="7437" max="7437" width="12.5703125" style="61" bestFit="1" customWidth="1"/>
    <col min="7438" max="7680" width="11.42578125" style="61"/>
    <col min="7681" max="7681" width="5.28515625" style="61" bestFit="1" customWidth="1"/>
    <col min="7682" max="7682" width="4.5703125" style="61" bestFit="1" customWidth="1"/>
    <col min="7683" max="7683" width="16.85546875" style="61" bestFit="1" customWidth="1"/>
    <col min="7684" max="7684" width="16.140625" style="61" customWidth="1"/>
    <col min="7685" max="7685" width="15.5703125" style="61" customWidth="1"/>
    <col min="7686" max="7686" width="16" style="61" customWidth="1"/>
    <col min="7687" max="7692" width="17.5703125" style="61" bestFit="1" customWidth="1"/>
    <col min="7693" max="7693" width="12.5703125" style="61" bestFit="1" customWidth="1"/>
    <col min="7694" max="7936" width="11.42578125" style="61"/>
    <col min="7937" max="7937" width="5.28515625" style="61" bestFit="1" customWidth="1"/>
    <col min="7938" max="7938" width="4.5703125" style="61" bestFit="1" customWidth="1"/>
    <col min="7939" max="7939" width="16.85546875" style="61" bestFit="1" customWidth="1"/>
    <col min="7940" max="7940" width="16.140625" style="61" customWidth="1"/>
    <col min="7941" max="7941" width="15.5703125" style="61" customWidth="1"/>
    <col min="7942" max="7942" width="16" style="61" customWidth="1"/>
    <col min="7943" max="7948" width="17.5703125" style="61" bestFit="1" customWidth="1"/>
    <col min="7949" max="7949" width="12.5703125" style="61" bestFit="1" customWidth="1"/>
    <col min="7950" max="8192" width="11.42578125" style="61"/>
    <col min="8193" max="8193" width="5.28515625" style="61" bestFit="1" customWidth="1"/>
    <col min="8194" max="8194" width="4.5703125" style="61" bestFit="1" customWidth="1"/>
    <col min="8195" max="8195" width="16.85546875" style="61" bestFit="1" customWidth="1"/>
    <col min="8196" max="8196" width="16.140625" style="61" customWidth="1"/>
    <col min="8197" max="8197" width="15.5703125" style="61" customWidth="1"/>
    <col min="8198" max="8198" width="16" style="61" customWidth="1"/>
    <col min="8199" max="8204" width="17.5703125" style="61" bestFit="1" customWidth="1"/>
    <col min="8205" max="8205" width="12.5703125" style="61" bestFit="1" customWidth="1"/>
    <col min="8206" max="8448" width="11.42578125" style="61"/>
    <col min="8449" max="8449" width="5.28515625" style="61" bestFit="1" customWidth="1"/>
    <col min="8450" max="8450" width="4.5703125" style="61" bestFit="1" customWidth="1"/>
    <col min="8451" max="8451" width="16.85546875" style="61" bestFit="1" customWidth="1"/>
    <col min="8452" max="8452" width="16.140625" style="61" customWidth="1"/>
    <col min="8453" max="8453" width="15.5703125" style="61" customWidth="1"/>
    <col min="8454" max="8454" width="16" style="61" customWidth="1"/>
    <col min="8455" max="8460" width="17.5703125" style="61" bestFit="1" customWidth="1"/>
    <col min="8461" max="8461" width="12.5703125" style="61" bestFit="1" customWidth="1"/>
    <col min="8462" max="8704" width="11.42578125" style="61"/>
    <col min="8705" max="8705" width="5.28515625" style="61" bestFit="1" customWidth="1"/>
    <col min="8706" max="8706" width="4.5703125" style="61" bestFit="1" customWidth="1"/>
    <col min="8707" max="8707" width="16.85546875" style="61" bestFit="1" customWidth="1"/>
    <col min="8708" max="8708" width="16.140625" style="61" customWidth="1"/>
    <col min="8709" max="8709" width="15.5703125" style="61" customWidth="1"/>
    <col min="8710" max="8710" width="16" style="61" customWidth="1"/>
    <col min="8711" max="8716" width="17.5703125" style="61" bestFit="1" customWidth="1"/>
    <col min="8717" max="8717" width="12.5703125" style="61" bestFit="1" customWidth="1"/>
    <col min="8718" max="8960" width="11.42578125" style="61"/>
    <col min="8961" max="8961" width="5.28515625" style="61" bestFit="1" customWidth="1"/>
    <col min="8962" max="8962" width="4.5703125" style="61" bestFit="1" customWidth="1"/>
    <col min="8963" max="8963" width="16.85546875" style="61" bestFit="1" customWidth="1"/>
    <col min="8964" max="8964" width="16.140625" style="61" customWidth="1"/>
    <col min="8965" max="8965" width="15.5703125" style="61" customWidth="1"/>
    <col min="8966" max="8966" width="16" style="61" customWidth="1"/>
    <col min="8967" max="8972" width="17.5703125" style="61" bestFit="1" customWidth="1"/>
    <col min="8973" max="8973" width="12.5703125" style="61" bestFit="1" customWidth="1"/>
    <col min="8974" max="9216" width="11.42578125" style="61"/>
    <col min="9217" max="9217" width="5.28515625" style="61" bestFit="1" customWidth="1"/>
    <col min="9218" max="9218" width="4.5703125" style="61" bestFit="1" customWidth="1"/>
    <col min="9219" max="9219" width="16.85546875" style="61" bestFit="1" customWidth="1"/>
    <col min="9220" max="9220" width="16.140625" style="61" customWidth="1"/>
    <col min="9221" max="9221" width="15.5703125" style="61" customWidth="1"/>
    <col min="9222" max="9222" width="16" style="61" customWidth="1"/>
    <col min="9223" max="9228" width="17.5703125" style="61" bestFit="1" customWidth="1"/>
    <col min="9229" max="9229" width="12.5703125" style="61" bestFit="1" customWidth="1"/>
    <col min="9230" max="9472" width="11.42578125" style="61"/>
    <col min="9473" max="9473" width="5.28515625" style="61" bestFit="1" customWidth="1"/>
    <col min="9474" max="9474" width="4.5703125" style="61" bestFit="1" customWidth="1"/>
    <col min="9475" max="9475" width="16.85546875" style="61" bestFit="1" customWidth="1"/>
    <col min="9476" max="9476" width="16.140625" style="61" customWidth="1"/>
    <col min="9477" max="9477" width="15.5703125" style="61" customWidth="1"/>
    <col min="9478" max="9478" width="16" style="61" customWidth="1"/>
    <col min="9479" max="9484" width="17.5703125" style="61" bestFit="1" customWidth="1"/>
    <col min="9485" max="9485" width="12.5703125" style="61" bestFit="1" customWidth="1"/>
    <col min="9486" max="9728" width="11.42578125" style="61"/>
    <col min="9729" max="9729" width="5.28515625" style="61" bestFit="1" customWidth="1"/>
    <col min="9730" max="9730" width="4.5703125" style="61" bestFit="1" customWidth="1"/>
    <col min="9731" max="9731" width="16.85546875" style="61" bestFit="1" customWidth="1"/>
    <col min="9732" max="9732" width="16.140625" style="61" customWidth="1"/>
    <col min="9733" max="9733" width="15.5703125" style="61" customWidth="1"/>
    <col min="9734" max="9734" width="16" style="61" customWidth="1"/>
    <col min="9735" max="9740" width="17.5703125" style="61" bestFit="1" customWidth="1"/>
    <col min="9741" max="9741" width="12.5703125" style="61" bestFit="1" customWidth="1"/>
    <col min="9742" max="9984" width="11.42578125" style="61"/>
    <col min="9985" max="9985" width="5.28515625" style="61" bestFit="1" customWidth="1"/>
    <col min="9986" max="9986" width="4.5703125" style="61" bestFit="1" customWidth="1"/>
    <col min="9987" max="9987" width="16.85546875" style="61" bestFit="1" customWidth="1"/>
    <col min="9988" max="9988" width="16.140625" style="61" customWidth="1"/>
    <col min="9989" max="9989" width="15.5703125" style="61" customWidth="1"/>
    <col min="9990" max="9990" width="16" style="61" customWidth="1"/>
    <col min="9991" max="9996" width="17.5703125" style="61" bestFit="1" customWidth="1"/>
    <col min="9997" max="9997" width="12.5703125" style="61" bestFit="1" customWidth="1"/>
    <col min="9998" max="10240" width="11.42578125" style="61"/>
    <col min="10241" max="10241" width="5.28515625" style="61" bestFit="1" customWidth="1"/>
    <col min="10242" max="10242" width="4.5703125" style="61" bestFit="1" customWidth="1"/>
    <col min="10243" max="10243" width="16.85546875" style="61" bestFit="1" customWidth="1"/>
    <col min="10244" max="10244" width="16.140625" style="61" customWidth="1"/>
    <col min="10245" max="10245" width="15.5703125" style="61" customWidth="1"/>
    <col min="10246" max="10246" width="16" style="61" customWidth="1"/>
    <col min="10247" max="10252" width="17.5703125" style="61" bestFit="1" customWidth="1"/>
    <col min="10253" max="10253" width="12.5703125" style="61" bestFit="1" customWidth="1"/>
    <col min="10254" max="10496" width="11.42578125" style="61"/>
    <col min="10497" max="10497" width="5.28515625" style="61" bestFit="1" customWidth="1"/>
    <col min="10498" max="10498" width="4.5703125" style="61" bestFit="1" customWidth="1"/>
    <col min="10499" max="10499" width="16.85546875" style="61" bestFit="1" customWidth="1"/>
    <col min="10500" max="10500" width="16.140625" style="61" customWidth="1"/>
    <col min="10501" max="10501" width="15.5703125" style="61" customWidth="1"/>
    <col min="10502" max="10502" width="16" style="61" customWidth="1"/>
    <col min="10503" max="10508" width="17.5703125" style="61" bestFit="1" customWidth="1"/>
    <col min="10509" max="10509" width="12.5703125" style="61" bestFit="1" customWidth="1"/>
    <col min="10510" max="10752" width="11.42578125" style="61"/>
    <col min="10753" max="10753" width="5.28515625" style="61" bestFit="1" customWidth="1"/>
    <col min="10754" max="10754" width="4.5703125" style="61" bestFit="1" customWidth="1"/>
    <col min="10755" max="10755" width="16.85546875" style="61" bestFit="1" customWidth="1"/>
    <col min="10756" max="10756" width="16.140625" style="61" customWidth="1"/>
    <col min="10757" max="10757" width="15.5703125" style="61" customWidth="1"/>
    <col min="10758" max="10758" width="16" style="61" customWidth="1"/>
    <col min="10759" max="10764" width="17.5703125" style="61" bestFit="1" customWidth="1"/>
    <col min="10765" max="10765" width="12.5703125" style="61" bestFit="1" customWidth="1"/>
    <col min="10766" max="11008" width="11.42578125" style="61"/>
    <col min="11009" max="11009" width="5.28515625" style="61" bestFit="1" customWidth="1"/>
    <col min="11010" max="11010" width="4.5703125" style="61" bestFit="1" customWidth="1"/>
    <col min="11011" max="11011" width="16.85546875" style="61" bestFit="1" customWidth="1"/>
    <col min="11012" max="11012" width="16.140625" style="61" customWidth="1"/>
    <col min="11013" max="11013" width="15.5703125" style="61" customWidth="1"/>
    <col min="11014" max="11014" width="16" style="61" customWidth="1"/>
    <col min="11015" max="11020" width="17.5703125" style="61" bestFit="1" customWidth="1"/>
    <col min="11021" max="11021" width="12.5703125" style="61" bestFit="1" customWidth="1"/>
    <col min="11022" max="11264" width="11.42578125" style="61"/>
    <col min="11265" max="11265" width="5.28515625" style="61" bestFit="1" customWidth="1"/>
    <col min="11266" max="11266" width="4.5703125" style="61" bestFit="1" customWidth="1"/>
    <col min="11267" max="11267" width="16.85546875" style="61" bestFit="1" customWidth="1"/>
    <col min="11268" max="11268" width="16.140625" style="61" customWidth="1"/>
    <col min="11269" max="11269" width="15.5703125" style="61" customWidth="1"/>
    <col min="11270" max="11270" width="16" style="61" customWidth="1"/>
    <col min="11271" max="11276" width="17.5703125" style="61" bestFit="1" customWidth="1"/>
    <col min="11277" max="11277" width="12.5703125" style="61" bestFit="1" customWidth="1"/>
    <col min="11278" max="11520" width="11.42578125" style="61"/>
    <col min="11521" max="11521" width="5.28515625" style="61" bestFit="1" customWidth="1"/>
    <col min="11522" max="11522" width="4.5703125" style="61" bestFit="1" customWidth="1"/>
    <col min="11523" max="11523" width="16.85546875" style="61" bestFit="1" customWidth="1"/>
    <col min="11524" max="11524" width="16.140625" style="61" customWidth="1"/>
    <col min="11525" max="11525" width="15.5703125" style="61" customWidth="1"/>
    <col min="11526" max="11526" width="16" style="61" customWidth="1"/>
    <col min="11527" max="11532" width="17.5703125" style="61" bestFit="1" customWidth="1"/>
    <col min="11533" max="11533" width="12.5703125" style="61" bestFit="1" customWidth="1"/>
    <col min="11534" max="11776" width="11.42578125" style="61"/>
    <col min="11777" max="11777" width="5.28515625" style="61" bestFit="1" customWidth="1"/>
    <col min="11778" max="11778" width="4.5703125" style="61" bestFit="1" customWidth="1"/>
    <col min="11779" max="11779" width="16.85546875" style="61" bestFit="1" customWidth="1"/>
    <col min="11780" max="11780" width="16.140625" style="61" customWidth="1"/>
    <col min="11781" max="11781" width="15.5703125" style="61" customWidth="1"/>
    <col min="11782" max="11782" width="16" style="61" customWidth="1"/>
    <col min="11783" max="11788" width="17.5703125" style="61" bestFit="1" customWidth="1"/>
    <col min="11789" max="11789" width="12.5703125" style="61" bestFit="1" customWidth="1"/>
    <col min="11790" max="12032" width="11.42578125" style="61"/>
    <col min="12033" max="12033" width="5.28515625" style="61" bestFit="1" customWidth="1"/>
    <col min="12034" max="12034" width="4.5703125" style="61" bestFit="1" customWidth="1"/>
    <col min="12035" max="12035" width="16.85546875" style="61" bestFit="1" customWidth="1"/>
    <col min="12036" max="12036" width="16.140625" style="61" customWidth="1"/>
    <col min="12037" max="12037" width="15.5703125" style="61" customWidth="1"/>
    <col min="12038" max="12038" width="16" style="61" customWidth="1"/>
    <col min="12039" max="12044" width="17.5703125" style="61" bestFit="1" customWidth="1"/>
    <col min="12045" max="12045" width="12.5703125" style="61" bestFit="1" customWidth="1"/>
    <col min="12046" max="12288" width="11.42578125" style="61"/>
    <col min="12289" max="12289" width="5.28515625" style="61" bestFit="1" customWidth="1"/>
    <col min="12290" max="12290" width="4.5703125" style="61" bestFit="1" customWidth="1"/>
    <col min="12291" max="12291" width="16.85546875" style="61" bestFit="1" customWidth="1"/>
    <col min="12292" max="12292" width="16.140625" style="61" customWidth="1"/>
    <col min="12293" max="12293" width="15.5703125" style="61" customWidth="1"/>
    <col min="12294" max="12294" width="16" style="61" customWidth="1"/>
    <col min="12295" max="12300" width="17.5703125" style="61" bestFit="1" customWidth="1"/>
    <col min="12301" max="12301" width="12.5703125" style="61" bestFit="1" customWidth="1"/>
    <col min="12302" max="12544" width="11.42578125" style="61"/>
    <col min="12545" max="12545" width="5.28515625" style="61" bestFit="1" customWidth="1"/>
    <col min="12546" max="12546" width="4.5703125" style="61" bestFit="1" customWidth="1"/>
    <col min="12547" max="12547" width="16.85546875" style="61" bestFit="1" customWidth="1"/>
    <col min="12548" max="12548" width="16.140625" style="61" customWidth="1"/>
    <col min="12549" max="12549" width="15.5703125" style="61" customWidth="1"/>
    <col min="12550" max="12550" width="16" style="61" customWidth="1"/>
    <col min="12551" max="12556" width="17.5703125" style="61" bestFit="1" customWidth="1"/>
    <col min="12557" max="12557" width="12.5703125" style="61" bestFit="1" customWidth="1"/>
    <col min="12558" max="12800" width="11.42578125" style="61"/>
    <col min="12801" max="12801" width="5.28515625" style="61" bestFit="1" customWidth="1"/>
    <col min="12802" max="12802" width="4.5703125" style="61" bestFit="1" customWidth="1"/>
    <col min="12803" max="12803" width="16.85546875" style="61" bestFit="1" customWidth="1"/>
    <col min="12804" max="12804" width="16.140625" style="61" customWidth="1"/>
    <col min="12805" max="12805" width="15.5703125" style="61" customWidth="1"/>
    <col min="12806" max="12806" width="16" style="61" customWidth="1"/>
    <col min="12807" max="12812" width="17.5703125" style="61" bestFit="1" customWidth="1"/>
    <col min="12813" max="12813" width="12.5703125" style="61" bestFit="1" customWidth="1"/>
    <col min="12814" max="13056" width="11.42578125" style="61"/>
    <col min="13057" max="13057" width="5.28515625" style="61" bestFit="1" customWidth="1"/>
    <col min="13058" max="13058" width="4.5703125" style="61" bestFit="1" customWidth="1"/>
    <col min="13059" max="13059" width="16.85546875" style="61" bestFit="1" customWidth="1"/>
    <col min="13060" max="13060" width="16.140625" style="61" customWidth="1"/>
    <col min="13061" max="13061" width="15.5703125" style="61" customWidth="1"/>
    <col min="13062" max="13062" width="16" style="61" customWidth="1"/>
    <col min="13063" max="13068" width="17.5703125" style="61" bestFit="1" customWidth="1"/>
    <col min="13069" max="13069" width="12.5703125" style="61" bestFit="1" customWidth="1"/>
    <col min="13070" max="13312" width="11.42578125" style="61"/>
    <col min="13313" max="13313" width="5.28515625" style="61" bestFit="1" customWidth="1"/>
    <col min="13314" max="13314" width="4.5703125" style="61" bestFit="1" customWidth="1"/>
    <col min="13315" max="13315" width="16.85546875" style="61" bestFit="1" customWidth="1"/>
    <col min="13316" max="13316" width="16.140625" style="61" customWidth="1"/>
    <col min="13317" max="13317" width="15.5703125" style="61" customWidth="1"/>
    <col min="13318" max="13318" width="16" style="61" customWidth="1"/>
    <col min="13319" max="13324" width="17.5703125" style="61" bestFit="1" customWidth="1"/>
    <col min="13325" max="13325" width="12.5703125" style="61" bestFit="1" customWidth="1"/>
    <col min="13326" max="13568" width="11.42578125" style="61"/>
    <col min="13569" max="13569" width="5.28515625" style="61" bestFit="1" customWidth="1"/>
    <col min="13570" max="13570" width="4.5703125" style="61" bestFit="1" customWidth="1"/>
    <col min="13571" max="13571" width="16.85546875" style="61" bestFit="1" customWidth="1"/>
    <col min="13572" max="13572" width="16.140625" style="61" customWidth="1"/>
    <col min="13573" max="13573" width="15.5703125" style="61" customWidth="1"/>
    <col min="13574" max="13574" width="16" style="61" customWidth="1"/>
    <col min="13575" max="13580" width="17.5703125" style="61" bestFit="1" customWidth="1"/>
    <col min="13581" max="13581" width="12.5703125" style="61" bestFit="1" customWidth="1"/>
    <col min="13582" max="13824" width="11.42578125" style="61"/>
    <col min="13825" max="13825" width="5.28515625" style="61" bestFit="1" customWidth="1"/>
    <col min="13826" max="13826" width="4.5703125" style="61" bestFit="1" customWidth="1"/>
    <col min="13827" max="13827" width="16.85546875" style="61" bestFit="1" customWidth="1"/>
    <col min="13828" max="13828" width="16.140625" style="61" customWidth="1"/>
    <col min="13829" max="13829" width="15.5703125" style="61" customWidth="1"/>
    <col min="13830" max="13830" width="16" style="61" customWidth="1"/>
    <col min="13831" max="13836" width="17.5703125" style="61" bestFit="1" customWidth="1"/>
    <col min="13837" max="13837" width="12.5703125" style="61" bestFit="1" customWidth="1"/>
    <col min="13838" max="14080" width="11.42578125" style="61"/>
    <col min="14081" max="14081" width="5.28515625" style="61" bestFit="1" customWidth="1"/>
    <col min="14082" max="14082" width="4.5703125" style="61" bestFit="1" customWidth="1"/>
    <col min="14083" max="14083" width="16.85546875" style="61" bestFit="1" customWidth="1"/>
    <col min="14084" max="14084" width="16.140625" style="61" customWidth="1"/>
    <col min="14085" max="14085" width="15.5703125" style="61" customWidth="1"/>
    <col min="14086" max="14086" width="16" style="61" customWidth="1"/>
    <col min="14087" max="14092" width="17.5703125" style="61" bestFit="1" customWidth="1"/>
    <col min="14093" max="14093" width="12.5703125" style="61" bestFit="1" customWidth="1"/>
    <col min="14094" max="14336" width="11.42578125" style="61"/>
    <col min="14337" max="14337" width="5.28515625" style="61" bestFit="1" customWidth="1"/>
    <col min="14338" max="14338" width="4.5703125" style="61" bestFit="1" customWidth="1"/>
    <col min="14339" max="14339" width="16.85546875" style="61" bestFit="1" customWidth="1"/>
    <col min="14340" max="14340" width="16.140625" style="61" customWidth="1"/>
    <col min="14341" max="14341" width="15.5703125" style="61" customWidth="1"/>
    <col min="14342" max="14342" width="16" style="61" customWidth="1"/>
    <col min="14343" max="14348" width="17.5703125" style="61" bestFit="1" customWidth="1"/>
    <col min="14349" max="14349" width="12.5703125" style="61" bestFit="1" customWidth="1"/>
    <col min="14350" max="14592" width="11.42578125" style="61"/>
    <col min="14593" max="14593" width="5.28515625" style="61" bestFit="1" customWidth="1"/>
    <col min="14594" max="14594" width="4.5703125" style="61" bestFit="1" customWidth="1"/>
    <col min="14595" max="14595" width="16.85546875" style="61" bestFit="1" customWidth="1"/>
    <col min="14596" max="14596" width="16.140625" style="61" customWidth="1"/>
    <col min="14597" max="14597" width="15.5703125" style="61" customWidth="1"/>
    <col min="14598" max="14598" width="16" style="61" customWidth="1"/>
    <col min="14599" max="14604" width="17.5703125" style="61" bestFit="1" customWidth="1"/>
    <col min="14605" max="14605" width="12.5703125" style="61" bestFit="1" customWidth="1"/>
    <col min="14606" max="14848" width="11.42578125" style="61"/>
    <col min="14849" max="14849" width="5.28515625" style="61" bestFit="1" customWidth="1"/>
    <col min="14850" max="14850" width="4.5703125" style="61" bestFit="1" customWidth="1"/>
    <col min="14851" max="14851" width="16.85546875" style="61" bestFit="1" customWidth="1"/>
    <col min="14852" max="14852" width="16.140625" style="61" customWidth="1"/>
    <col min="14853" max="14853" width="15.5703125" style="61" customWidth="1"/>
    <col min="14854" max="14854" width="16" style="61" customWidth="1"/>
    <col min="14855" max="14860" width="17.5703125" style="61" bestFit="1" customWidth="1"/>
    <col min="14861" max="14861" width="12.5703125" style="61" bestFit="1" customWidth="1"/>
    <col min="14862" max="15104" width="11.42578125" style="61"/>
    <col min="15105" max="15105" width="5.28515625" style="61" bestFit="1" customWidth="1"/>
    <col min="15106" max="15106" width="4.5703125" style="61" bestFit="1" customWidth="1"/>
    <col min="15107" max="15107" width="16.85546875" style="61" bestFit="1" customWidth="1"/>
    <col min="15108" max="15108" width="16.140625" style="61" customWidth="1"/>
    <col min="15109" max="15109" width="15.5703125" style="61" customWidth="1"/>
    <col min="15110" max="15110" width="16" style="61" customWidth="1"/>
    <col min="15111" max="15116" width="17.5703125" style="61" bestFit="1" customWidth="1"/>
    <col min="15117" max="15117" width="12.5703125" style="61" bestFit="1" customWidth="1"/>
    <col min="15118" max="15360" width="11.42578125" style="61"/>
    <col min="15361" max="15361" width="5.28515625" style="61" bestFit="1" customWidth="1"/>
    <col min="15362" max="15362" width="4.5703125" style="61" bestFit="1" customWidth="1"/>
    <col min="15363" max="15363" width="16.85546875" style="61" bestFit="1" customWidth="1"/>
    <col min="15364" max="15364" width="16.140625" style="61" customWidth="1"/>
    <col min="15365" max="15365" width="15.5703125" style="61" customWidth="1"/>
    <col min="15366" max="15366" width="16" style="61" customWidth="1"/>
    <col min="15367" max="15372" width="17.5703125" style="61" bestFit="1" customWidth="1"/>
    <col min="15373" max="15373" width="12.5703125" style="61" bestFit="1" customWidth="1"/>
    <col min="15374" max="15616" width="11.42578125" style="61"/>
    <col min="15617" max="15617" width="5.28515625" style="61" bestFit="1" customWidth="1"/>
    <col min="15618" max="15618" width="4.5703125" style="61" bestFit="1" customWidth="1"/>
    <col min="15619" max="15619" width="16.85546875" style="61" bestFit="1" customWidth="1"/>
    <col min="15620" max="15620" width="16.140625" style="61" customWidth="1"/>
    <col min="15621" max="15621" width="15.5703125" style="61" customWidth="1"/>
    <col min="15622" max="15622" width="16" style="61" customWidth="1"/>
    <col min="15623" max="15628" width="17.5703125" style="61" bestFit="1" customWidth="1"/>
    <col min="15629" max="15629" width="12.5703125" style="61" bestFit="1" customWidth="1"/>
    <col min="15630" max="15872" width="11.42578125" style="61"/>
    <col min="15873" max="15873" width="5.28515625" style="61" bestFit="1" customWidth="1"/>
    <col min="15874" max="15874" width="4.5703125" style="61" bestFit="1" customWidth="1"/>
    <col min="15875" max="15875" width="16.85546875" style="61" bestFit="1" customWidth="1"/>
    <col min="15876" max="15876" width="16.140625" style="61" customWidth="1"/>
    <col min="15877" max="15877" width="15.5703125" style="61" customWidth="1"/>
    <col min="15878" max="15878" width="16" style="61" customWidth="1"/>
    <col min="15879" max="15884" width="17.5703125" style="61" bestFit="1" customWidth="1"/>
    <col min="15885" max="15885" width="12.5703125" style="61" bestFit="1" customWidth="1"/>
    <col min="15886" max="16128" width="11.42578125" style="61"/>
    <col min="16129" max="16129" width="5.28515625" style="61" bestFit="1" customWidth="1"/>
    <col min="16130" max="16130" width="4.5703125" style="61" bestFit="1" customWidth="1"/>
    <col min="16131" max="16131" width="16.85546875" style="61" bestFit="1" customWidth="1"/>
    <col min="16132" max="16132" width="16.140625" style="61" customWidth="1"/>
    <col min="16133" max="16133" width="15.5703125" style="61" customWidth="1"/>
    <col min="16134" max="16134" width="16" style="61" customWidth="1"/>
    <col min="16135" max="16140" width="17.5703125" style="61" bestFit="1" customWidth="1"/>
    <col min="16141" max="16141" width="12.5703125" style="61" bestFit="1" customWidth="1"/>
    <col min="16142" max="16384" width="11.42578125" style="61"/>
  </cols>
  <sheetData>
    <row r="1" spans="1:12">
      <c r="A1" s="59" t="s">
        <v>21</v>
      </c>
      <c r="B1" s="60"/>
      <c r="D1" s="60"/>
    </row>
    <row r="2" spans="1:12">
      <c r="A2" s="59" t="s">
        <v>22</v>
      </c>
      <c r="B2" s="60"/>
      <c r="D2" s="60"/>
    </row>
    <row r="3" spans="1:12">
      <c r="A3" s="59" t="s">
        <v>23</v>
      </c>
      <c r="B3" s="60"/>
      <c r="D3" s="60"/>
    </row>
    <row r="5" spans="1:12" ht="33.75">
      <c r="A5" s="62" t="s">
        <v>24</v>
      </c>
      <c r="B5" s="62" t="s">
        <v>25</v>
      </c>
      <c r="C5" s="62" t="s">
        <v>26</v>
      </c>
      <c r="D5" s="62" t="s">
        <v>27</v>
      </c>
      <c r="E5" s="63" t="s">
        <v>28</v>
      </c>
      <c r="F5" s="62" t="s">
        <v>29</v>
      </c>
      <c r="G5" s="62" t="s">
        <v>30</v>
      </c>
      <c r="H5" s="62" t="s">
        <v>31</v>
      </c>
      <c r="I5" s="62" t="s">
        <v>32</v>
      </c>
      <c r="J5" s="62" t="s">
        <v>33</v>
      </c>
      <c r="K5" s="62" t="s">
        <v>34</v>
      </c>
      <c r="L5" s="62" t="s">
        <v>35</v>
      </c>
    </row>
    <row r="6" spans="1:12">
      <c r="A6" s="61">
        <v>1943</v>
      </c>
      <c r="B6" s="61">
        <v>1</v>
      </c>
      <c r="C6" s="70">
        <v>9.7933754702783317E-13</v>
      </c>
      <c r="D6" s="64"/>
      <c r="E6" s="64"/>
      <c r="F6" s="64"/>
      <c r="G6" s="64"/>
      <c r="H6" s="64"/>
      <c r="I6" s="64"/>
      <c r="J6" s="64"/>
      <c r="K6" s="64"/>
      <c r="L6" s="64"/>
    </row>
    <row r="7" spans="1:12">
      <c r="A7" s="61">
        <v>1943</v>
      </c>
      <c r="B7" s="61">
        <v>2</v>
      </c>
      <c r="C7" s="70">
        <v>9.7367146499569627E-13</v>
      </c>
      <c r="D7" s="64"/>
      <c r="E7" s="64"/>
      <c r="F7" s="64"/>
      <c r="G7" s="64"/>
      <c r="H7" s="64"/>
      <c r="I7" s="64"/>
      <c r="J7" s="64"/>
      <c r="K7" s="64"/>
      <c r="L7" s="64"/>
    </row>
    <row r="8" spans="1:12">
      <c r="A8" s="61">
        <v>1943</v>
      </c>
      <c r="B8" s="61">
        <v>3</v>
      </c>
      <c r="C8" s="70">
        <v>9.8902952945121741E-13</v>
      </c>
      <c r="D8" s="64"/>
      <c r="E8" s="64"/>
      <c r="F8" s="64"/>
      <c r="G8" s="64"/>
      <c r="H8" s="64"/>
      <c r="I8" s="64"/>
      <c r="J8" s="64"/>
      <c r="K8" s="64"/>
      <c r="L8" s="64"/>
    </row>
    <row r="9" spans="1:12">
      <c r="A9" s="61">
        <v>1943</v>
      </c>
      <c r="B9" s="61">
        <v>4</v>
      </c>
      <c r="C9" s="70">
        <v>9.9559025601474158E-13</v>
      </c>
      <c r="D9" s="64"/>
      <c r="E9" s="64"/>
      <c r="F9" s="64"/>
      <c r="G9" s="64"/>
      <c r="H9" s="64"/>
      <c r="I9" s="64"/>
      <c r="J9" s="64"/>
      <c r="K9" s="64"/>
      <c r="L9" s="64"/>
    </row>
    <row r="10" spans="1:12">
      <c r="A10" s="61">
        <v>1943</v>
      </c>
      <c r="B10" s="61">
        <v>5</v>
      </c>
      <c r="C10" s="70">
        <v>9.869420255446439E-13</v>
      </c>
      <c r="D10" s="64"/>
      <c r="E10" s="64"/>
      <c r="F10" s="64"/>
      <c r="G10" s="64"/>
      <c r="H10" s="64"/>
      <c r="I10" s="64"/>
      <c r="J10" s="64"/>
      <c r="K10" s="64"/>
      <c r="L10" s="64"/>
    </row>
    <row r="11" spans="1:12">
      <c r="A11" s="61">
        <v>1943</v>
      </c>
      <c r="B11" s="61">
        <v>6</v>
      </c>
      <c r="C11" s="70">
        <v>9.8798577749793065E-13</v>
      </c>
      <c r="D11" s="64"/>
      <c r="E11" s="64"/>
      <c r="F11" s="64"/>
      <c r="G11" s="64"/>
      <c r="H11" s="64"/>
      <c r="I11" s="64"/>
      <c r="J11" s="64"/>
      <c r="K11" s="64"/>
      <c r="L11" s="64"/>
    </row>
    <row r="12" spans="1:12">
      <c r="A12" s="61">
        <v>1943</v>
      </c>
      <c r="B12" s="61">
        <v>7</v>
      </c>
      <c r="C12" s="70">
        <v>9.3221960170797813E-13</v>
      </c>
      <c r="D12" s="64"/>
      <c r="E12" s="64"/>
      <c r="F12" s="64"/>
      <c r="G12" s="64"/>
      <c r="H12" s="64"/>
      <c r="I12" s="64"/>
      <c r="J12" s="64"/>
      <c r="K12" s="64"/>
      <c r="L12" s="64"/>
    </row>
    <row r="13" spans="1:12">
      <c r="A13" s="61">
        <v>1943</v>
      </c>
      <c r="B13" s="61">
        <v>8</v>
      </c>
      <c r="C13" s="70">
        <v>9.4191158413136722E-13</v>
      </c>
      <c r="D13" s="64"/>
      <c r="E13" s="64"/>
      <c r="F13" s="64"/>
      <c r="G13" s="64"/>
      <c r="H13" s="64"/>
      <c r="I13" s="64"/>
      <c r="J13" s="64"/>
      <c r="K13" s="64"/>
      <c r="L13" s="64"/>
    </row>
    <row r="14" spans="1:12">
      <c r="A14" s="61">
        <v>1943</v>
      </c>
      <c r="B14" s="61">
        <v>9</v>
      </c>
      <c r="C14" s="70">
        <v>9.3326335366126489E-13</v>
      </c>
      <c r="D14" s="64"/>
      <c r="E14" s="64"/>
      <c r="F14" s="64"/>
      <c r="G14" s="64"/>
      <c r="H14" s="64"/>
      <c r="I14" s="64"/>
      <c r="J14" s="64"/>
      <c r="K14" s="64"/>
      <c r="L14" s="64"/>
    </row>
    <row r="15" spans="1:12">
      <c r="A15" s="61">
        <v>1943</v>
      </c>
      <c r="B15" s="61">
        <v>10</v>
      </c>
      <c r="C15" s="70">
        <v>9.4295533608465397E-13</v>
      </c>
      <c r="D15" s="64"/>
      <c r="E15" s="64"/>
      <c r="F15" s="64"/>
      <c r="G15" s="64"/>
      <c r="H15" s="64"/>
      <c r="I15" s="64"/>
      <c r="J15" s="64"/>
      <c r="K15" s="64"/>
      <c r="L15" s="64"/>
    </row>
    <row r="16" spans="1:12">
      <c r="A16" s="61">
        <v>1943</v>
      </c>
      <c r="B16" s="61">
        <v>11</v>
      </c>
      <c r="C16" s="70">
        <v>9.4295533608465397E-13</v>
      </c>
      <c r="D16" s="64"/>
      <c r="E16" s="64"/>
      <c r="F16" s="64"/>
      <c r="G16" s="64"/>
      <c r="H16" s="64"/>
      <c r="I16" s="64"/>
      <c r="J16" s="64"/>
      <c r="K16" s="64"/>
      <c r="L16" s="64"/>
    </row>
    <row r="17" spans="1:12">
      <c r="A17" s="61">
        <v>1943</v>
      </c>
      <c r="B17" s="61">
        <v>12</v>
      </c>
      <c r="C17" s="70">
        <v>9.3997318764668835E-13</v>
      </c>
      <c r="D17" s="64"/>
      <c r="E17" s="64"/>
      <c r="F17" s="64"/>
      <c r="G17" s="64"/>
      <c r="H17" s="64"/>
      <c r="I17" s="64"/>
      <c r="J17" s="64"/>
      <c r="K17" s="64"/>
      <c r="L17" s="64"/>
    </row>
    <row r="18" spans="1:12">
      <c r="A18" s="61">
        <v>1944</v>
      </c>
      <c r="B18" s="61">
        <v>1</v>
      </c>
      <c r="C18" s="70">
        <v>9.4653391421021272E-13</v>
      </c>
      <c r="D18" s="64"/>
      <c r="E18" s="64"/>
      <c r="F18" s="64"/>
      <c r="G18" s="64"/>
      <c r="H18" s="64"/>
      <c r="I18" s="64"/>
      <c r="J18" s="64"/>
      <c r="K18" s="64"/>
      <c r="L18" s="64"/>
    </row>
    <row r="19" spans="1:12">
      <c r="A19" s="61">
        <v>1944</v>
      </c>
      <c r="B19" s="61">
        <v>2</v>
      </c>
      <c r="C19" s="70">
        <v>9.4847231069489139E-13</v>
      </c>
      <c r="D19" s="64"/>
      <c r="E19" s="64"/>
      <c r="F19" s="64"/>
      <c r="G19" s="64"/>
      <c r="H19" s="64"/>
      <c r="I19" s="64"/>
      <c r="J19" s="64"/>
      <c r="K19" s="64"/>
      <c r="L19" s="64"/>
    </row>
    <row r="20" spans="1:12">
      <c r="A20" s="61">
        <v>1944</v>
      </c>
      <c r="B20" s="61">
        <v>3</v>
      </c>
      <c r="C20" s="70">
        <v>9.5458571499271708E-13</v>
      </c>
      <c r="D20" s="64"/>
      <c r="E20" s="64"/>
      <c r="F20" s="64"/>
      <c r="G20" s="64"/>
      <c r="H20" s="64"/>
      <c r="I20" s="64"/>
      <c r="J20" s="64"/>
      <c r="K20" s="64"/>
      <c r="L20" s="64"/>
    </row>
    <row r="21" spans="1:12">
      <c r="A21" s="61">
        <v>1944</v>
      </c>
      <c r="B21" s="61">
        <v>4</v>
      </c>
      <c r="C21" s="70">
        <v>9.4384998061604608E-13</v>
      </c>
      <c r="D21" s="64"/>
      <c r="E21" s="64"/>
      <c r="F21" s="64"/>
      <c r="G21" s="64"/>
      <c r="H21" s="64"/>
      <c r="I21" s="64"/>
      <c r="J21" s="64"/>
      <c r="K21" s="64"/>
      <c r="L21" s="64"/>
    </row>
    <row r="22" spans="1:12">
      <c r="A22" s="61">
        <v>1944</v>
      </c>
      <c r="B22" s="61">
        <v>5</v>
      </c>
      <c r="C22" s="70">
        <v>9.3997318764668835E-13</v>
      </c>
      <c r="D22" s="64"/>
      <c r="E22" s="64"/>
      <c r="F22" s="64"/>
      <c r="G22" s="64"/>
      <c r="H22" s="64"/>
      <c r="I22" s="64"/>
      <c r="J22" s="64"/>
      <c r="K22" s="64"/>
      <c r="L22" s="64"/>
    </row>
    <row r="23" spans="1:12">
      <c r="A23" s="61">
        <v>1944</v>
      </c>
      <c r="B23" s="61">
        <v>6</v>
      </c>
      <c r="C23" s="70">
        <v>9.5712054116498887E-13</v>
      </c>
      <c r="D23" s="64"/>
      <c r="E23" s="64"/>
      <c r="F23" s="64"/>
      <c r="G23" s="64"/>
      <c r="H23" s="64"/>
      <c r="I23" s="64"/>
      <c r="J23" s="64"/>
      <c r="K23" s="64"/>
      <c r="L23" s="64"/>
    </row>
    <row r="24" spans="1:12">
      <c r="A24" s="61">
        <v>1944</v>
      </c>
      <c r="B24" s="61">
        <v>7</v>
      </c>
      <c r="C24" s="70">
        <v>9.5622589663360161E-13</v>
      </c>
      <c r="D24" s="64"/>
      <c r="E24" s="64"/>
      <c r="F24" s="64"/>
      <c r="G24" s="64"/>
      <c r="H24" s="64"/>
      <c r="I24" s="64"/>
      <c r="J24" s="64"/>
      <c r="K24" s="64"/>
      <c r="L24" s="64"/>
    </row>
    <row r="25" spans="1:12">
      <c r="A25" s="61">
        <v>1944</v>
      </c>
      <c r="B25" s="61">
        <v>8</v>
      </c>
      <c r="C25" s="70">
        <v>9.6979467202634358E-13</v>
      </c>
      <c r="D25" s="64"/>
      <c r="E25" s="64"/>
      <c r="F25" s="64"/>
      <c r="G25" s="64"/>
      <c r="H25" s="64"/>
      <c r="I25" s="64"/>
      <c r="J25" s="64"/>
      <c r="K25" s="64"/>
      <c r="L25" s="64"/>
    </row>
    <row r="26" spans="1:12">
      <c r="A26" s="61">
        <v>1944</v>
      </c>
      <c r="B26" s="61">
        <v>9</v>
      </c>
      <c r="C26" s="70">
        <v>9.6785627554166471E-13</v>
      </c>
      <c r="D26" s="64"/>
      <c r="E26" s="64"/>
      <c r="F26" s="64"/>
      <c r="G26" s="64"/>
      <c r="H26" s="64"/>
      <c r="I26" s="64"/>
      <c r="J26" s="64"/>
      <c r="K26" s="64"/>
      <c r="L26" s="64"/>
    </row>
    <row r="27" spans="1:12">
      <c r="A27" s="61">
        <v>1944</v>
      </c>
      <c r="B27" s="61">
        <v>10</v>
      </c>
      <c r="C27" s="70">
        <v>9.7441700210518888E-13</v>
      </c>
      <c r="D27" s="64"/>
      <c r="E27" s="64"/>
      <c r="F27" s="64"/>
      <c r="G27" s="64"/>
      <c r="H27" s="64"/>
      <c r="I27" s="64"/>
      <c r="J27" s="64"/>
      <c r="K27" s="64"/>
      <c r="L27" s="64"/>
    </row>
    <row r="28" spans="1:12">
      <c r="A28" s="61">
        <v>1944</v>
      </c>
      <c r="B28" s="61">
        <v>11</v>
      </c>
      <c r="C28" s="70">
        <v>9.7441700210518888E-13</v>
      </c>
      <c r="D28" s="64"/>
      <c r="E28" s="64"/>
      <c r="F28" s="64"/>
      <c r="G28" s="64"/>
      <c r="H28" s="64"/>
      <c r="I28" s="64"/>
      <c r="J28" s="64"/>
      <c r="K28" s="64"/>
      <c r="L28" s="64"/>
    </row>
    <row r="29" spans="1:12">
      <c r="A29" s="61">
        <v>1944</v>
      </c>
      <c r="B29" s="61">
        <v>12</v>
      </c>
      <c r="C29" s="70">
        <v>9.7635539858986775E-13</v>
      </c>
      <c r="D29" s="64"/>
      <c r="E29" s="64"/>
      <c r="F29" s="64"/>
      <c r="G29" s="64"/>
      <c r="H29" s="64"/>
      <c r="I29" s="64"/>
      <c r="J29" s="64"/>
      <c r="K29" s="64"/>
      <c r="L29" s="64"/>
    </row>
    <row r="30" spans="1:12">
      <c r="A30" s="61">
        <v>1945</v>
      </c>
      <c r="B30" s="61">
        <v>1</v>
      </c>
      <c r="C30" s="70">
        <v>1.0524001837579857E-12</v>
      </c>
      <c r="D30" s="64"/>
      <c r="E30" s="64"/>
      <c r="F30" s="64"/>
      <c r="G30" s="64"/>
      <c r="H30" s="64"/>
      <c r="I30" s="64"/>
      <c r="J30" s="64"/>
      <c r="K30" s="64"/>
      <c r="L30" s="64"/>
    </row>
    <row r="31" spans="1:12">
      <c r="A31" s="61">
        <v>1945</v>
      </c>
      <c r="B31" s="61">
        <v>2</v>
      </c>
      <c r="C31" s="70">
        <v>1.0725296857142517E-12</v>
      </c>
      <c r="D31" s="64"/>
      <c r="E31" s="64"/>
      <c r="F31" s="64"/>
      <c r="G31" s="64"/>
      <c r="H31" s="64"/>
      <c r="I31" s="64"/>
      <c r="J31" s="64"/>
      <c r="K31" s="64"/>
      <c r="L31" s="64"/>
    </row>
    <row r="32" spans="1:12">
      <c r="A32" s="61">
        <v>1945</v>
      </c>
      <c r="B32" s="61">
        <v>3</v>
      </c>
      <c r="C32" s="70">
        <v>1.1524512638517223E-12</v>
      </c>
      <c r="D32" s="64"/>
      <c r="E32" s="64"/>
      <c r="F32" s="64"/>
      <c r="G32" s="64"/>
      <c r="H32" s="64"/>
      <c r="I32" s="64"/>
      <c r="J32" s="64"/>
      <c r="K32" s="64"/>
      <c r="L32" s="64"/>
    </row>
    <row r="33" spans="1:12">
      <c r="A33" s="61">
        <v>1945</v>
      </c>
      <c r="B33" s="61">
        <v>4</v>
      </c>
      <c r="C33" s="70">
        <v>1.1534950158050091E-12</v>
      </c>
      <c r="D33" s="64"/>
      <c r="E33" s="64"/>
      <c r="F33" s="64"/>
      <c r="G33" s="64"/>
      <c r="H33" s="64"/>
      <c r="I33" s="64"/>
      <c r="J33" s="64"/>
      <c r="K33" s="64"/>
      <c r="L33" s="64"/>
    </row>
    <row r="34" spans="1:12">
      <c r="A34" s="61">
        <v>1945</v>
      </c>
      <c r="B34" s="61">
        <v>5</v>
      </c>
      <c r="C34" s="70">
        <v>1.1575209161962661E-12</v>
      </c>
      <c r="D34" s="64"/>
      <c r="E34" s="64"/>
      <c r="F34" s="64"/>
      <c r="G34" s="64"/>
      <c r="H34" s="64"/>
      <c r="I34" s="64"/>
      <c r="J34" s="64"/>
      <c r="K34" s="64"/>
      <c r="L34" s="64"/>
    </row>
    <row r="35" spans="1:12">
      <c r="A35" s="61">
        <v>1945</v>
      </c>
      <c r="B35" s="61">
        <v>6</v>
      </c>
      <c r="C35" s="70">
        <v>1.1581173458838546E-12</v>
      </c>
      <c r="D35" s="64"/>
      <c r="E35" s="64"/>
      <c r="F35" s="64"/>
      <c r="G35" s="64"/>
      <c r="H35" s="64"/>
      <c r="I35" s="64"/>
      <c r="J35" s="64"/>
      <c r="K35" s="64"/>
      <c r="L35" s="64"/>
    </row>
    <row r="36" spans="1:12">
      <c r="A36" s="61">
        <v>1945</v>
      </c>
      <c r="B36" s="61">
        <v>7</v>
      </c>
      <c r="C36" s="70">
        <v>1.171686121276601E-12</v>
      </c>
      <c r="D36" s="64"/>
      <c r="E36" s="64"/>
      <c r="F36" s="64"/>
      <c r="G36" s="64"/>
      <c r="H36" s="64"/>
      <c r="I36" s="64"/>
      <c r="J36" s="64"/>
      <c r="K36" s="64"/>
      <c r="L36" s="64"/>
    </row>
    <row r="37" spans="1:12">
      <c r="A37" s="61">
        <v>1945</v>
      </c>
      <c r="B37" s="61">
        <v>8</v>
      </c>
      <c r="C37" s="70">
        <v>1.1610994943218198E-12</v>
      </c>
      <c r="D37" s="64"/>
      <c r="E37" s="64"/>
      <c r="F37" s="64"/>
      <c r="G37" s="64"/>
      <c r="H37" s="64"/>
      <c r="I37" s="64"/>
      <c r="J37" s="64"/>
      <c r="K37" s="64"/>
      <c r="L37" s="64"/>
    </row>
    <row r="38" spans="1:12">
      <c r="A38" s="61">
        <v>1945</v>
      </c>
      <c r="B38" s="61">
        <v>9</v>
      </c>
      <c r="C38" s="70">
        <v>1.1678093283072434E-12</v>
      </c>
      <c r="D38" s="64"/>
      <c r="E38" s="64"/>
      <c r="F38" s="64"/>
      <c r="G38" s="64"/>
      <c r="H38" s="64"/>
      <c r="I38" s="64"/>
      <c r="J38" s="64"/>
      <c r="K38" s="64"/>
      <c r="L38" s="64"/>
    </row>
    <row r="39" spans="1:12">
      <c r="A39" s="61">
        <v>1945</v>
      </c>
      <c r="B39" s="61">
        <v>10</v>
      </c>
      <c r="C39" s="70">
        <v>1.1687039728386356E-12</v>
      </c>
      <c r="D39" s="64"/>
      <c r="E39" s="64"/>
      <c r="F39" s="64"/>
      <c r="G39" s="64"/>
      <c r="H39" s="64"/>
      <c r="I39" s="64"/>
      <c r="J39" s="64"/>
      <c r="K39" s="64"/>
      <c r="L39" s="64"/>
    </row>
    <row r="40" spans="1:12">
      <c r="A40" s="61">
        <v>1945</v>
      </c>
      <c r="B40" s="61">
        <v>11</v>
      </c>
      <c r="C40" s="70">
        <v>1.1707914767452091E-12</v>
      </c>
      <c r="D40" s="64"/>
      <c r="E40" s="64"/>
      <c r="F40" s="64"/>
      <c r="G40" s="64"/>
      <c r="H40" s="64"/>
      <c r="I40" s="64"/>
      <c r="J40" s="64"/>
      <c r="K40" s="64"/>
      <c r="L40" s="64"/>
    </row>
    <row r="41" spans="1:12">
      <c r="A41" s="61">
        <v>1945</v>
      </c>
      <c r="B41" s="61">
        <v>12</v>
      </c>
      <c r="C41" s="70">
        <v>1.1965870607336119E-12</v>
      </c>
      <c r="D41" s="64"/>
      <c r="E41" s="64"/>
      <c r="F41" s="64"/>
      <c r="G41" s="64"/>
      <c r="H41" s="64"/>
      <c r="I41" s="64"/>
      <c r="J41" s="64"/>
      <c r="K41" s="64"/>
      <c r="L41" s="64"/>
    </row>
    <row r="42" spans="1:12">
      <c r="A42" s="61">
        <v>1946</v>
      </c>
      <c r="B42" s="61">
        <v>1</v>
      </c>
      <c r="C42" s="70">
        <v>1.2805345392623347E-12</v>
      </c>
      <c r="D42" s="64"/>
      <c r="E42" s="64"/>
      <c r="F42" s="64"/>
      <c r="G42" s="64"/>
      <c r="H42" s="64"/>
      <c r="I42" s="64"/>
      <c r="J42" s="64"/>
      <c r="K42" s="64"/>
      <c r="L42" s="64"/>
    </row>
    <row r="43" spans="1:12">
      <c r="A43" s="61">
        <v>1946</v>
      </c>
      <c r="B43" s="61">
        <v>2</v>
      </c>
      <c r="C43" s="70">
        <v>1.2824729357470136E-12</v>
      </c>
      <c r="D43" s="64"/>
      <c r="E43" s="64"/>
      <c r="F43" s="64"/>
      <c r="G43" s="64"/>
      <c r="H43" s="64"/>
      <c r="I43" s="64"/>
      <c r="J43" s="64"/>
      <c r="K43" s="64"/>
      <c r="L43" s="64"/>
    </row>
    <row r="44" spans="1:12">
      <c r="A44" s="61">
        <v>1946</v>
      </c>
      <c r="B44" s="61">
        <v>3</v>
      </c>
      <c r="C44" s="70">
        <v>1.3200480060653789E-12</v>
      </c>
      <c r="D44" s="64"/>
      <c r="E44" s="64"/>
      <c r="F44" s="64"/>
      <c r="G44" s="64"/>
      <c r="H44" s="64"/>
      <c r="I44" s="64"/>
      <c r="J44" s="64"/>
      <c r="K44" s="64"/>
      <c r="L44" s="64"/>
    </row>
    <row r="45" spans="1:12">
      <c r="A45" s="61">
        <v>1946</v>
      </c>
      <c r="B45" s="61">
        <v>4</v>
      </c>
      <c r="C45" s="70">
        <v>1.3428614416158114E-12</v>
      </c>
      <c r="D45" s="64"/>
      <c r="E45" s="64"/>
      <c r="F45" s="64"/>
      <c r="G45" s="64"/>
      <c r="H45" s="64"/>
      <c r="I45" s="64"/>
      <c r="J45" s="64"/>
      <c r="K45" s="64"/>
      <c r="L45" s="64"/>
    </row>
    <row r="46" spans="1:12">
      <c r="A46" s="61">
        <v>1946</v>
      </c>
      <c r="B46" s="61">
        <v>5</v>
      </c>
      <c r="C46" s="70">
        <v>1.3392828634902527E-12</v>
      </c>
      <c r="D46" s="64"/>
      <c r="E46" s="64"/>
      <c r="F46" s="64"/>
      <c r="G46" s="64"/>
      <c r="H46" s="64"/>
      <c r="I46" s="64"/>
      <c r="J46" s="64"/>
      <c r="K46" s="64"/>
      <c r="L46" s="64"/>
    </row>
    <row r="47" spans="1:12">
      <c r="A47" s="61">
        <v>1946</v>
      </c>
      <c r="B47" s="61">
        <v>6</v>
      </c>
      <c r="C47" s="70">
        <v>1.3620962990406901E-12</v>
      </c>
      <c r="D47" s="64"/>
      <c r="E47" s="64"/>
      <c r="F47" s="64"/>
      <c r="G47" s="64"/>
      <c r="H47" s="64"/>
      <c r="I47" s="64"/>
      <c r="J47" s="64"/>
      <c r="K47" s="64"/>
      <c r="L47" s="64"/>
    </row>
    <row r="48" spans="1:12">
      <c r="A48" s="61">
        <v>1946</v>
      </c>
      <c r="B48" s="61">
        <v>7</v>
      </c>
      <c r="C48" s="70">
        <v>1.3650784474786555E-12</v>
      </c>
      <c r="D48" s="64"/>
      <c r="E48" s="64"/>
      <c r="F48" s="64"/>
      <c r="G48" s="64"/>
      <c r="H48" s="64"/>
      <c r="I48" s="64"/>
      <c r="J48" s="64"/>
      <c r="K48" s="64"/>
      <c r="L48" s="64"/>
    </row>
    <row r="49" spans="1:12">
      <c r="A49" s="61">
        <v>1946</v>
      </c>
      <c r="B49" s="61">
        <v>8</v>
      </c>
      <c r="C49" s="70">
        <v>1.3555355724771659E-12</v>
      </c>
      <c r="D49" s="64"/>
      <c r="E49" s="64"/>
      <c r="F49" s="64"/>
      <c r="G49" s="64"/>
      <c r="H49" s="64"/>
      <c r="I49" s="64"/>
      <c r="J49" s="64"/>
      <c r="K49" s="64"/>
      <c r="L49" s="64"/>
    </row>
    <row r="50" spans="1:12">
      <c r="A50" s="61">
        <v>1946</v>
      </c>
      <c r="B50" s="61">
        <v>9</v>
      </c>
      <c r="C50" s="70">
        <v>1.3574739689618446E-12</v>
      </c>
      <c r="D50" s="64"/>
      <c r="E50" s="64"/>
      <c r="F50" s="64"/>
      <c r="G50" s="64"/>
      <c r="H50" s="64"/>
      <c r="I50" s="64"/>
      <c r="J50" s="64"/>
      <c r="K50" s="64"/>
      <c r="L50" s="64"/>
    </row>
    <row r="51" spans="1:12">
      <c r="A51" s="61">
        <v>1946</v>
      </c>
      <c r="B51" s="61">
        <v>10</v>
      </c>
      <c r="C51" s="70">
        <v>1.391023138888953E-12</v>
      </c>
      <c r="D51" s="64"/>
      <c r="E51" s="64"/>
      <c r="F51" s="64"/>
      <c r="G51" s="64"/>
      <c r="H51" s="64"/>
      <c r="I51" s="64"/>
      <c r="J51" s="64"/>
      <c r="K51" s="64"/>
      <c r="L51" s="64"/>
    </row>
    <row r="52" spans="1:12">
      <c r="A52" s="61">
        <v>1946</v>
      </c>
      <c r="B52" s="61">
        <v>11</v>
      </c>
      <c r="C52" s="70">
        <v>1.3969874357648841E-12</v>
      </c>
      <c r="D52" s="64"/>
      <c r="E52" s="64"/>
      <c r="F52" s="64"/>
      <c r="G52" s="64"/>
      <c r="H52" s="64"/>
      <c r="I52" s="64"/>
      <c r="J52" s="64"/>
      <c r="K52" s="64"/>
      <c r="L52" s="64"/>
    </row>
    <row r="53" spans="1:12">
      <c r="A53" s="61">
        <v>1946</v>
      </c>
      <c r="B53" s="61">
        <v>12</v>
      </c>
      <c r="C53" s="70">
        <v>1.4208446232686081E-12</v>
      </c>
      <c r="D53" s="64"/>
      <c r="E53" s="64"/>
      <c r="F53" s="64"/>
      <c r="G53" s="64"/>
      <c r="H53" s="64"/>
      <c r="I53" s="64"/>
      <c r="J53" s="64"/>
      <c r="K53" s="64"/>
      <c r="L53" s="64"/>
    </row>
    <row r="54" spans="1:12">
      <c r="A54" s="61">
        <v>1947</v>
      </c>
      <c r="B54" s="61">
        <v>1</v>
      </c>
      <c r="C54" s="70">
        <v>1.408617814672947E-12</v>
      </c>
      <c r="D54" s="64"/>
      <c r="E54" s="64"/>
      <c r="F54" s="64"/>
      <c r="G54" s="64"/>
      <c r="H54" s="64"/>
      <c r="I54" s="64"/>
      <c r="J54" s="64"/>
      <c r="K54" s="64"/>
      <c r="L54" s="64"/>
    </row>
    <row r="55" spans="1:12">
      <c r="A55" s="61">
        <v>1947</v>
      </c>
      <c r="B55" s="61">
        <v>2</v>
      </c>
      <c r="C55" s="70">
        <v>1.4181606896744368E-12</v>
      </c>
      <c r="D55" s="64"/>
      <c r="E55" s="64"/>
      <c r="F55" s="64"/>
      <c r="G55" s="64"/>
      <c r="H55" s="64"/>
      <c r="I55" s="64"/>
      <c r="J55" s="64"/>
      <c r="K55" s="64"/>
      <c r="L55" s="64"/>
    </row>
    <row r="56" spans="1:12">
      <c r="A56" s="61">
        <v>1947</v>
      </c>
      <c r="B56" s="61">
        <v>3</v>
      </c>
      <c r="C56" s="70">
        <v>1.5047921017973309E-12</v>
      </c>
      <c r="D56" s="64"/>
      <c r="E56" s="64"/>
      <c r="F56" s="64"/>
      <c r="G56" s="64"/>
      <c r="H56" s="64"/>
      <c r="I56" s="64"/>
      <c r="J56" s="64"/>
      <c r="K56" s="64"/>
      <c r="L56" s="64"/>
    </row>
    <row r="57" spans="1:12">
      <c r="A57" s="61">
        <v>1947</v>
      </c>
      <c r="B57" s="61">
        <v>4</v>
      </c>
      <c r="C57" s="70">
        <v>1.505686746328723E-12</v>
      </c>
      <c r="D57" s="64"/>
      <c r="E57" s="64"/>
      <c r="F57" s="64"/>
      <c r="G57" s="64"/>
      <c r="H57" s="64"/>
      <c r="I57" s="64"/>
      <c r="J57" s="64"/>
      <c r="K57" s="64"/>
      <c r="L57" s="64"/>
    </row>
    <row r="58" spans="1:12">
      <c r="A58" s="61">
        <v>1947</v>
      </c>
      <c r="B58" s="61">
        <v>5</v>
      </c>
      <c r="C58" s="70">
        <v>1.5073269279696029E-12</v>
      </c>
      <c r="D58" s="64"/>
      <c r="E58" s="64"/>
      <c r="F58" s="64"/>
      <c r="G58" s="64"/>
      <c r="H58" s="64"/>
      <c r="I58" s="64"/>
      <c r="J58" s="64"/>
      <c r="K58" s="64"/>
      <c r="L58" s="64"/>
    </row>
    <row r="59" spans="1:12">
      <c r="A59" s="61">
        <v>1947</v>
      </c>
      <c r="B59" s="61">
        <v>6</v>
      </c>
      <c r="C59" s="70">
        <v>1.5777056311055839E-12</v>
      </c>
      <c r="D59" s="64"/>
      <c r="E59" s="64"/>
      <c r="F59" s="64"/>
      <c r="G59" s="64"/>
      <c r="H59" s="64"/>
      <c r="I59" s="64"/>
      <c r="J59" s="64"/>
      <c r="K59" s="64"/>
      <c r="L59" s="64"/>
    </row>
    <row r="60" spans="1:12">
      <c r="A60" s="61">
        <v>1947</v>
      </c>
      <c r="B60" s="61">
        <v>7</v>
      </c>
      <c r="C60" s="70">
        <v>1.5604091701653888E-12</v>
      </c>
      <c r="D60" s="64"/>
      <c r="E60" s="64"/>
      <c r="F60" s="64"/>
      <c r="G60" s="64"/>
      <c r="H60" s="64"/>
      <c r="I60" s="64"/>
      <c r="J60" s="64"/>
      <c r="K60" s="64"/>
      <c r="L60" s="64"/>
    </row>
    <row r="61" spans="1:12">
      <c r="A61" s="61">
        <v>1947</v>
      </c>
      <c r="B61" s="61">
        <v>8</v>
      </c>
      <c r="C61" s="70">
        <v>1.5747234826676185E-12</v>
      </c>
      <c r="D61" s="64"/>
      <c r="E61" s="64"/>
      <c r="F61" s="64"/>
      <c r="G61" s="64"/>
      <c r="H61" s="64"/>
      <c r="I61" s="64"/>
      <c r="J61" s="64"/>
      <c r="K61" s="64"/>
      <c r="L61" s="64"/>
    </row>
    <row r="62" spans="1:12">
      <c r="A62" s="61">
        <v>1947</v>
      </c>
      <c r="B62" s="61">
        <v>9</v>
      </c>
      <c r="C62" s="70">
        <v>1.5766618791522972E-12</v>
      </c>
      <c r="D62" s="64"/>
      <c r="E62" s="64"/>
      <c r="F62" s="64"/>
      <c r="G62" s="64"/>
      <c r="H62" s="64"/>
      <c r="I62" s="64"/>
      <c r="J62" s="64"/>
      <c r="K62" s="64"/>
      <c r="L62" s="64"/>
    </row>
    <row r="63" spans="1:12">
      <c r="A63" s="61">
        <v>1947</v>
      </c>
      <c r="B63" s="61">
        <v>10</v>
      </c>
      <c r="C63" s="70">
        <v>1.5680136486821997E-12</v>
      </c>
      <c r="D63" s="64"/>
      <c r="E63" s="64"/>
      <c r="F63" s="64"/>
      <c r="G63" s="64"/>
      <c r="H63" s="64"/>
      <c r="I63" s="64"/>
      <c r="J63" s="64"/>
      <c r="K63" s="64"/>
      <c r="L63" s="64"/>
    </row>
    <row r="64" spans="1:12">
      <c r="A64" s="61">
        <v>1947</v>
      </c>
      <c r="B64" s="61">
        <v>11</v>
      </c>
      <c r="C64" s="70">
        <v>1.5826261760282282E-12</v>
      </c>
      <c r="D64" s="64"/>
      <c r="E64" s="64"/>
      <c r="F64" s="64"/>
      <c r="G64" s="64"/>
      <c r="H64" s="64"/>
      <c r="I64" s="64"/>
      <c r="J64" s="64"/>
      <c r="K64" s="64"/>
      <c r="L64" s="64"/>
    </row>
    <row r="65" spans="1:12">
      <c r="A65" s="61">
        <v>1947</v>
      </c>
      <c r="B65" s="61">
        <v>12</v>
      </c>
      <c r="C65" s="70">
        <v>1.6327262697860487E-12</v>
      </c>
      <c r="D65" s="64"/>
      <c r="E65" s="64"/>
      <c r="F65" s="64"/>
      <c r="G65" s="64"/>
      <c r="H65" s="64"/>
      <c r="I65" s="64"/>
      <c r="J65" s="64"/>
      <c r="K65" s="64"/>
      <c r="L65" s="64"/>
    </row>
    <row r="66" spans="1:12">
      <c r="A66" s="61">
        <v>1948</v>
      </c>
      <c r="B66" s="61">
        <v>1</v>
      </c>
      <c r="C66" s="70">
        <v>1.6064833635319524E-12</v>
      </c>
      <c r="D66" s="64"/>
      <c r="E66" s="64"/>
      <c r="F66" s="64"/>
      <c r="G66" s="64"/>
      <c r="H66" s="64"/>
      <c r="I66" s="64"/>
      <c r="J66" s="64"/>
      <c r="K66" s="64"/>
      <c r="L66" s="64"/>
    </row>
    <row r="67" spans="1:12">
      <c r="A67" s="61">
        <v>1948</v>
      </c>
      <c r="B67" s="61">
        <v>2</v>
      </c>
      <c r="C67" s="70">
        <v>1.6018610334531069E-12</v>
      </c>
      <c r="D67" s="64"/>
      <c r="E67" s="64"/>
      <c r="F67" s="64"/>
      <c r="G67" s="64"/>
      <c r="H67" s="64"/>
      <c r="I67" s="64"/>
      <c r="J67" s="64"/>
      <c r="K67" s="64"/>
      <c r="L67" s="64"/>
    </row>
    <row r="68" spans="1:12">
      <c r="A68" s="61">
        <v>1948</v>
      </c>
      <c r="B68" s="61">
        <v>3</v>
      </c>
      <c r="C68" s="70">
        <v>1.63078787330137E-12</v>
      </c>
      <c r="D68" s="64"/>
      <c r="E68" s="64"/>
      <c r="F68" s="64"/>
      <c r="G68" s="64"/>
      <c r="H68" s="64"/>
      <c r="I68" s="64"/>
      <c r="J68" s="64"/>
      <c r="K68" s="64"/>
      <c r="L68" s="64"/>
    </row>
    <row r="69" spans="1:12">
      <c r="A69" s="61">
        <v>1948</v>
      </c>
      <c r="B69" s="61">
        <v>4</v>
      </c>
      <c r="C69" s="70">
        <v>1.6403307483028596E-12</v>
      </c>
      <c r="D69" s="64"/>
      <c r="E69" s="64"/>
      <c r="F69" s="64"/>
      <c r="G69" s="64"/>
      <c r="H69" s="64"/>
      <c r="I69" s="64"/>
      <c r="J69" s="64"/>
      <c r="K69" s="64"/>
      <c r="L69" s="64"/>
    </row>
    <row r="70" spans="1:12">
      <c r="A70" s="61">
        <v>1948</v>
      </c>
      <c r="B70" s="61">
        <v>5</v>
      </c>
      <c r="C70" s="70">
        <v>1.6808879670591903E-12</v>
      </c>
      <c r="D70" s="64"/>
      <c r="E70" s="64"/>
      <c r="F70" s="64"/>
      <c r="G70" s="64"/>
      <c r="H70" s="64"/>
      <c r="I70" s="64"/>
      <c r="J70" s="64"/>
      <c r="K70" s="64"/>
      <c r="L70" s="64"/>
    </row>
    <row r="71" spans="1:12">
      <c r="A71" s="61">
        <v>1948</v>
      </c>
      <c r="B71" s="61">
        <v>6</v>
      </c>
      <c r="C71" s="70">
        <v>1.7289005569104326E-12</v>
      </c>
      <c r="D71" s="64"/>
      <c r="E71" s="64"/>
      <c r="F71" s="64"/>
      <c r="G71" s="64"/>
      <c r="H71" s="64"/>
      <c r="I71" s="64"/>
      <c r="J71" s="64"/>
      <c r="K71" s="64"/>
      <c r="L71" s="64"/>
    </row>
    <row r="72" spans="1:12">
      <c r="A72" s="61">
        <v>1948</v>
      </c>
      <c r="B72" s="61">
        <v>7</v>
      </c>
      <c r="C72" s="70">
        <v>1.7250237639410751E-12</v>
      </c>
      <c r="D72" s="64"/>
      <c r="E72" s="64"/>
      <c r="F72" s="64"/>
      <c r="G72" s="64"/>
      <c r="H72" s="64"/>
      <c r="I72" s="64"/>
      <c r="J72" s="64"/>
      <c r="K72" s="64"/>
      <c r="L72" s="64"/>
    </row>
    <row r="73" spans="1:12">
      <c r="A73" s="61">
        <v>1948</v>
      </c>
      <c r="B73" s="61">
        <v>8</v>
      </c>
      <c r="C73" s="70">
        <v>1.7605113303528619E-12</v>
      </c>
      <c r="D73" s="64"/>
      <c r="E73" s="64"/>
      <c r="F73" s="64"/>
      <c r="G73" s="64"/>
      <c r="H73" s="64"/>
      <c r="I73" s="64"/>
      <c r="J73" s="64"/>
      <c r="K73" s="64"/>
      <c r="L73" s="64"/>
    </row>
    <row r="74" spans="1:12">
      <c r="A74" s="61">
        <v>1948</v>
      </c>
      <c r="B74" s="61">
        <v>9</v>
      </c>
      <c r="C74" s="70">
        <v>1.8326793225516276E-12</v>
      </c>
      <c r="D74" s="64"/>
      <c r="E74" s="64"/>
      <c r="F74" s="64"/>
      <c r="G74" s="64"/>
      <c r="H74" s="64"/>
      <c r="I74" s="64"/>
      <c r="J74" s="64"/>
      <c r="K74" s="64"/>
      <c r="L74" s="64"/>
    </row>
    <row r="75" spans="1:12">
      <c r="A75" s="61">
        <v>1948</v>
      </c>
      <c r="B75" s="61">
        <v>10</v>
      </c>
      <c r="C75" s="70">
        <v>1.8383454045837595E-12</v>
      </c>
      <c r="D75" s="64"/>
      <c r="E75" s="64"/>
      <c r="F75" s="64"/>
      <c r="G75" s="64"/>
      <c r="H75" s="64"/>
      <c r="I75" s="64"/>
      <c r="J75" s="64"/>
      <c r="K75" s="64"/>
      <c r="L75" s="64"/>
    </row>
    <row r="76" spans="1:12">
      <c r="A76" s="61">
        <v>1948</v>
      </c>
      <c r="B76" s="61">
        <v>11</v>
      </c>
      <c r="C76" s="70">
        <v>1.8423713049750115E-12</v>
      </c>
      <c r="D76" s="64"/>
      <c r="E76" s="64"/>
      <c r="F76" s="64"/>
      <c r="G76" s="64"/>
      <c r="H76" s="64"/>
      <c r="I76" s="64"/>
      <c r="J76" s="64"/>
      <c r="K76" s="64"/>
      <c r="L76" s="64"/>
    </row>
    <row r="77" spans="1:12">
      <c r="A77" s="61">
        <v>1948</v>
      </c>
      <c r="B77" s="61">
        <v>12</v>
      </c>
      <c r="C77" s="70">
        <v>1.9404839885840744E-12</v>
      </c>
      <c r="D77" s="64"/>
      <c r="E77" s="64"/>
      <c r="F77" s="64"/>
      <c r="G77" s="64"/>
      <c r="H77" s="64"/>
      <c r="I77" s="64"/>
      <c r="J77" s="64"/>
      <c r="K77" s="64"/>
      <c r="L77" s="64"/>
    </row>
    <row r="78" spans="1:12">
      <c r="A78" s="61">
        <v>1949</v>
      </c>
      <c r="B78" s="61">
        <v>1</v>
      </c>
      <c r="C78" s="70">
        <v>1.9510706155388508E-12</v>
      </c>
      <c r="D78" s="64"/>
      <c r="E78" s="64"/>
      <c r="F78" s="64"/>
      <c r="G78" s="64"/>
      <c r="H78" s="64"/>
      <c r="I78" s="64"/>
      <c r="J78" s="64"/>
      <c r="K78" s="64"/>
      <c r="L78" s="64"/>
    </row>
    <row r="79" spans="1:12">
      <c r="A79" s="61">
        <v>1949</v>
      </c>
      <c r="B79" s="61">
        <v>2</v>
      </c>
      <c r="C79" s="70">
        <v>1.9461500706162111E-12</v>
      </c>
      <c r="D79" s="64"/>
      <c r="E79" s="64"/>
      <c r="F79" s="64"/>
      <c r="G79" s="64"/>
      <c r="H79" s="64"/>
      <c r="I79" s="64"/>
      <c r="J79" s="64"/>
      <c r="K79" s="64"/>
      <c r="L79" s="64"/>
    </row>
    <row r="80" spans="1:12">
      <c r="A80" s="61">
        <v>1949</v>
      </c>
      <c r="B80" s="61">
        <v>3</v>
      </c>
      <c r="C80" s="70">
        <v>2.0788556761056689E-12</v>
      </c>
      <c r="D80" s="64"/>
      <c r="E80" s="64"/>
      <c r="F80" s="64"/>
      <c r="G80" s="64"/>
      <c r="H80" s="64"/>
      <c r="I80" s="64"/>
      <c r="J80" s="64"/>
      <c r="K80" s="64"/>
      <c r="L80" s="64"/>
    </row>
    <row r="81" spans="1:12">
      <c r="A81" s="61">
        <v>1949</v>
      </c>
      <c r="B81" s="61">
        <v>4</v>
      </c>
      <c r="C81" s="70">
        <v>2.1799505081526975E-12</v>
      </c>
      <c r="D81" s="64"/>
      <c r="E81" s="64"/>
      <c r="F81" s="64"/>
      <c r="G81" s="64"/>
      <c r="H81" s="64"/>
      <c r="I81" s="64"/>
      <c r="J81" s="64"/>
      <c r="K81" s="64"/>
      <c r="L81" s="64"/>
    </row>
    <row r="82" spans="1:12">
      <c r="A82" s="61">
        <v>1949</v>
      </c>
      <c r="B82" s="61">
        <v>5</v>
      </c>
      <c r="C82" s="70">
        <v>2.2433211624594605E-12</v>
      </c>
      <c r="D82" s="64"/>
      <c r="E82" s="64"/>
      <c r="F82" s="64"/>
      <c r="G82" s="64"/>
      <c r="H82" s="64"/>
      <c r="I82" s="64"/>
      <c r="J82" s="64"/>
      <c r="K82" s="64"/>
      <c r="L82" s="64"/>
    </row>
    <row r="83" spans="1:12">
      <c r="A83" s="61">
        <v>1949</v>
      </c>
      <c r="B83" s="61">
        <v>6</v>
      </c>
      <c r="C83" s="70">
        <v>2.2695640687135568E-12</v>
      </c>
      <c r="D83" s="64"/>
      <c r="E83" s="64"/>
      <c r="F83" s="64"/>
      <c r="G83" s="64"/>
      <c r="H83" s="64"/>
      <c r="I83" s="64"/>
      <c r="J83" s="64"/>
      <c r="K83" s="64"/>
      <c r="L83" s="64"/>
    </row>
    <row r="84" spans="1:12">
      <c r="A84" s="61">
        <v>1949</v>
      </c>
      <c r="B84" s="61">
        <v>7</v>
      </c>
      <c r="C84" s="70">
        <v>2.3116123616888685E-12</v>
      </c>
      <c r="D84" s="64"/>
      <c r="E84" s="64"/>
      <c r="F84" s="64"/>
      <c r="G84" s="64"/>
      <c r="H84" s="64"/>
      <c r="I84" s="64"/>
      <c r="J84" s="64"/>
      <c r="K84" s="64"/>
      <c r="L84" s="64"/>
    </row>
    <row r="85" spans="1:12">
      <c r="A85" s="61">
        <v>1949</v>
      </c>
      <c r="B85" s="61">
        <v>8</v>
      </c>
      <c r="C85" s="70">
        <v>2.3511258284919077E-12</v>
      </c>
      <c r="D85" s="64"/>
      <c r="E85" s="64"/>
      <c r="F85" s="64"/>
      <c r="G85" s="64"/>
      <c r="H85" s="64"/>
      <c r="I85" s="64"/>
      <c r="J85" s="64"/>
      <c r="K85" s="64"/>
      <c r="L85" s="64"/>
    </row>
    <row r="86" spans="1:12">
      <c r="A86" s="61">
        <v>1949</v>
      </c>
      <c r="B86" s="61">
        <v>9</v>
      </c>
      <c r="C86" s="70">
        <v>2.3879553617007804E-12</v>
      </c>
      <c r="D86" s="64"/>
      <c r="E86" s="64"/>
      <c r="F86" s="64"/>
      <c r="G86" s="64"/>
      <c r="H86" s="64"/>
      <c r="I86" s="64"/>
      <c r="J86" s="64"/>
      <c r="K86" s="64"/>
      <c r="L86" s="64"/>
    </row>
    <row r="87" spans="1:12">
      <c r="A87" s="61">
        <v>1949</v>
      </c>
      <c r="B87" s="61">
        <v>10</v>
      </c>
      <c r="C87" s="70">
        <v>2.4532644124922223E-12</v>
      </c>
      <c r="D87" s="64"/>
      <c r="E87" s="64"/>
      <c r="F87" s="64"/>
      <c r="G87" s="64"/>
      <c r="H87" s="64"/>
      <c r="I87" s="64"/>
      <c r="J87" s="64"/>
      <c r="K87" s="64"/>
      <c r="L87" s="64"/>
    </row>
    <row r="88" spans="1:12">
      <c r="A88" s="61">
        <v>1949</v>
      </c>
      <c r="B88" s="61">
        <v>11</v>
      </c>
      <c r="C88" s="70">
        <v>2.5321422386764066E-12</v>
      </c>
      <c r="D88" s="64"/>
      <c r="E88" s="64"/>
      <c r="F88" s="64"/>
      <c r="G88" s="64"/>
      <c r="H88" s="64"/>
      <c r="I88" s="64"/>
      <c r="J88" s="64"/>
      <c r="K88" s="64"/>
      <c r="L88" s="64"/>
    </row>
    <row r="89" spans="1:12">
      <c r="A89" s="61">
        <v>1949</v>
      </c>
      <c r="B89" s="61">
        <v>12</v>
      </c>
      <c r="C89" s="70">
        <v>2.5935744964984956E-12</v>
      </c>
      <c r="D89" s="64"/>
      <c r="E89" s="64"/>
      <c r="F89" s="64"/>
      <c r="G89" s="64"/>
      <c r="H89" s="64"/>
      <c r="I89" s="64"/>
      <c r="J89" s="64"/>
      <c r="K89" s="64"/>
      <c r="L89" s="64"/>
    </row>
    <row r="90" spans="1:12">
      <c r="A90" s="61">
        <v>1950</v>
      </c>
      <c r="B90" s="61">
        <v>1</v>
      </c>
      <c r="C90" s="70">
        <v>2.5475003031319275E-12</v>
      </c>
      <c r="D90" s="64"/>
      <c r="E90" s="64"/>
      <c r="F90" s="64"/>
      <c r="G90" s="64"/>
      <c r="H90" s="64"/>
      <c r="I90" s="64"/>
      <c r="J90" s="64"/>
      <c r="K90" s="64"/>
      <c r="L90" s="64"/>
    </row>
    <row r="91" spans="1:12">
      <c r="A91" s="61">
        <v>1950</v>
      </c>
      <c r="B91" s="61">
        <v>2</v>
      </c>
      <c r="C91" s="70">
        <v>2.6138531058766562E-12</v>
      </c>
      <c r="D91" s="64"/>
      <c r="E91" s="64"/>
      <c r="F91" s="64"/>
      <c r="G91" s="64"/>
      <c r="H91" s="64"/>
      <c r="I91" s="64"/>
      <c r="J91" s="64"/>
      <c r="K91" s="64"/>
      <c r="L91" s="64"/>
    </row>
    <row r="92" spans="1:12">
      <c r="A92" s="61">
        <v>1950</v>
      </c>
      <c r="B92" s="61">
        <v>3</v>
      </c>
      <c r="C92" s="70">
        <v>2.6147477504080487E-12</v>
      </c>
      <c r="D92" s="64"/>
      <c r="E92" s="64"/>
      <c r="F92" s="64"/>
      <c r="G92" s="64"/>
      <c r="H92" s="64"/>
      <c r="I92" s="64"/>
      <c r="J92" s="64"/>
      <c r="K92" s="64"/>
      <c r="L92" s="64"/>
    </row>
    <row r="93" spans="1:12">
      <c r="A93" s="61">
        <v>1950</v>
      </c>
      <c r="B93" s="61">
        <v>4</v>
      </c>
      <c r="C93" s="70">
        <v>2.6715576781512878E-12</v>
      </c>
      <c r="D93" s="64"/>
      <c r="E93" s="64"/>
      <c r="F93" s="64"/>
      <c r="G93" s="64"/>
      <c r="H93" s="64"/>
      <c r="I93" s="64"/>
      <c r="J93" s="64"/>
      <c r="K93" s="64"/>
      <c r="L93" s="64"/>
    </row>
    <row r="94" spans="1:12">
      <c r="A94" s="61">
        <v>1950</v>
      </c>
      <c r="B94" s="61">
        <v>5</v>
      </c>
      <c r="C94" s="70">
        <v>2.7985972016086133E-12</v>
      </c>
      <c r="D94" s="64"/>
      <c r="E94" s="64"/>
      <c r="F94" s="64"/>
      <c r="G94" s="64"/>
      <c r="H94" s="64"/>
      <c r="I94" s="64"/>
      <c r="J94" s="64"/>
      <c r="K94" s="64"/>
      <c r="L94" s="64"/>
    </row>
    <row r="95" spans="1:12">
      <c r="A95" s="61">
        <v>1950</v>
      </c>
      <c r="B95" s="61">
        <v>6</v>
      </c>
      <c r="C95" s="70">
        <v>2.8785187797460888E-12</v>
      </c>
      <c r="D95" s="64"/>
      <c r="E95" s="64"/>
      <c r="F95" s="64"/>
      <c r="G95" s="64"/>
      <c r="H95" s="64"/>
      <c r="I95" s="64"/>
      <c r="J95" s="64"/>
      <c r="K95" s="64"/>
      <c r="L95" s="64"/>
    </row>
    <row r="96" spans="1:12">
      <c r="A96" s="61">
        <v>1950</v>
      </c>
      <c r="B96" s="61">
        <v>7</v>
      </c>
      <c r="C96" s="70">
        <v>2.8794134242774764E-12</v>
      </c>
      <c r="D96" s="64"/>
      <c r="E96" s="64"/>
      <c r="F96" s="64"/>
      <c r="G96" s="64"/>
      <c r="H96" s="64"/>
      <c r="I96" s="64"/>
      <c r="J96" s="64"/>
      <c r="K96" s="64"/>
      <c r="L96" s="64"/>
    </row>
    <row r="97" spans="1:12">
      <c r="A97" s="61">
        <v>1950</v>
      </c>
      <c r="B97" s="61">
        <v>8</v>
      </c>
      <c r="C97" s="70">
        <v>2.8850795063096083E-12</v>
      </c>
      <c r="D97" s="64"/>
      <c r="E97" s="64"/>
      <c r="F97" s="64"/>
      <c r="G97" s="64"/>
      <c r="H97" s="64"/>
      <c r="I97" s="64"/>
      <c r="J97" s="64"/>
      <c r="K97" s="64"/>
      <c r="L97" s="64"/>
    </row>
    <row r="98" spans="1:12">
      <c r="A98" s="61">
        <v>1950</v>
      </c>
      <c r="B98" s="61">
        <v>9</v>
      </c>
      <c r="C98" s="70">
        <v>2.9994448989055843E-12</v>
      </c>
      <c r="D98" s="64"/>
      <c r="E98" s="64"/>
      <c r="F98" s="64"/>
      <c r="G98" s="64"/>
      <c r="H98" s="64"/>
      <c r="I98" s="64"/>
      <c r="J98" s="64"/>
      <c r="K98" s="64"/>
      <c r="L98" s="64"/>
    </row>
    <row r="99" spans="1:12">
      <c r="A99" s="61">
        <v>1950</v>
      </c>
      <c r="B99" s="61">
        <v>10</v>
      </c>
      <c r="C99" s="70">
        <v>3.113213861813962E-12</v>
      </c>
      <c r="D99" s="64"/>
      <c r="E99" s="64"/>
      <c r="F99" s="64"/>
      <c r="G99" s="64"/>
      <c r="H99" s="64"/>
      <c r="I99" s="64"/>
      <c r="J99" s="64"/>
      <c r="K99" s="64"/>
      <c r="L99" s="64"/>
    </row>
    <row r="100" spans="1:12">
      <c r="A100" s="61">
        <v>1950</v>
      </c>
      <c r="B100" s="61">
        <v>11</v>
      </c>
      <c r="C100" s="70">
        <v>3.1063549204066438E-12</v>
      </c>
      <c r="D100" s="64"/>
      <c r="E100" s="64"/>
      <c r="F100" s="64"/>
      <c r="G100" s="64"/>
      <c r="H100" s="64"/>
      <c r="I100" s="64"/>
      <c r="J100" s="64"/>
      <c r="K100" s="64"/>
      <c r="L100" s="64"/>
    </row>
    <row r="101" spans="1:12">
      <c r="A101" s="61">
        <v>1950</v>
      </c>
      <c r="B101" s="61">
        <v>12</v>
      </c>
      <c r="C101" s="70">
        <v>3.1670416411192358E-12</v>
      </c>
      <c r="D101" s="64"/>
      <c r="E101" s="64"/>
      <c r="F101" s="64"/>
      <c r="G101" s="64"/>
      <c r="H101" s="64"/>
      <c r="I101" s="64"/>
      <c r="J101" s="64"/>
      <c r="K101" s="64"/>
      <c r="L101" s="64"/>
    </row>
    <row r="102" spans="1:12">
      <c r="A102" s="61">
        <v>1951</v>
      </c>
      <c r="B102" s="61">
        <v>1</v>
      </c>
      <c r="C102" s="70">
        <v>3.136176404786294E-12</v>
      </c>
      <c r="D102" s="64"/>
      <c r="E102" s="64"/>
      <c r="F102" s="64"/>
      <c r="G102" s="64"/>
      <c r="H102" s="64"/>
      <c r="I102" s="64"/>
      <c r="J102" s="64"/>
      <c r="K102" s="64"/>
      <c r="L102" s="64"/>
    </row>
    <row r="103" spans="1:12">
      <c r="A103" s="61">
        <v>1951</v>
      </c>
      <c r="B103" s="61">
        <v>2</v>
      </c>
      <c r="C103" s="70">
        <v>3.2286230063632247E-12</v>
      </c>
      <c r="D103" s="64"/>
      <c r="E103" s="64"/>
      <c r="F103" s="64"/>
      <c r="G103" s="64"/>
      <c r="H103" s="64"/>
      <c r="I103" s="64"/>
      <c r="J103" s="64"/>
      <c r="K103" s="64"/>
      <c r="L103" s="64"/>
    </row>
    <row r="104" spans="1:12">
      <c r="A104" s="61">
        <v>1951</v>
      </c>
      <c r="B104" s="61">
        <v>3</v>
      </c>
      <c r="C104" s="70">
        <v>3.238314988786609E-12</v>
      </c>
      <c r="D104" s="64"/>
      <c r="E104" s="64"/>
      <c r="F104" s="64"/>
      <c r="G104" s="64"/>
      <c r="H104" s="64"/>
      <c r="I104" s="64"/>
      <c r="J104" s="64"/>
      <c r="K104" s="64"/>
      <c r="L104" s="64"/>
    </row>
    <row r="105" spans="1:12">
      <c r="A105" s="61">
        <v>1951</v>
      </c>
      <c r="B105" s="61">
        <v>4</v>
      </c>
      <c r="C105" s="70">
        <v>3.5308637505510129E-12</v>
      </c>
      <c r="D105" s="64"/>
      <c r="E105" s="64"/>
      <c r="F105" s="64"/>
      <c r="G105" s="64"/>
      <c r="H105" s="64"/>
      <c r="I105" s="64"/>
      <c r="J105" s="64"/>
      <c r="K105" s="64"/>
      <c r="L105" s="64"/>
    </row>
    <row r="106" spans="1:12">
      <c r="A106" s="61">
        <v>1951</v>
      </c>
      <c r="B106" s="61">
        <v>5</v>
      </c>
      <c r="C106" s="70">
        <v>3.7941874576233597E-12</v>
      </c>
      <c r="D106" s="64"/>
      <c r="E106" s="64"/>
      <c r="F106" s="64"/>
      <c r="G106" s="64"/>
      <c r="H106" s="64"/>
      <c r="I106" s="64"/>
      <c r="J106" s="64"/>
      <c r="K106" s="64"/>
      <c r="L106" s="64"/>
    </row>
    <row r="107" spans="1:12">
      <c r="A107" s="61">
        <v>1951</v>
      </c>
      <c r="B107" s="61">
        <v>6</v>
      </c>
      <c r="C107" s="70">
        <v>3.920183229127394E-12</v>
      </c>
      <c r="D107" s="64"/>
      <c r="E107" s="64"/>
      <c r="F107" s="64"/>
      <c r="G107" s="64"/>
      <c r="H107" s="64"/>
      <c r="I107" s="64"/>
      <c r="J107" s="64"/>
      <c r="K107" s="64"/>
      <c r="L107" s="64"/>
    </row>
    <row r="108" spans="1:12">
      <c r="A108" s="61">
        <v>1951</v>
      </c>
      <c r="B108" s="61">
        <v>7</v>
      </c>
      <c r="C108" s="70">
        <v>3.9500047135070486E-12</v>
      </c>
      <c r="D108" s="64"/>
      <c r="E108" s="64"/>
      <c r="F108" s="64"/>
      <c r="G108" s="64"/>
      <c r="H108" s="64"/>
      <c r="I108" s="64"/>
      <c r="J108" s="64"/>
      <c r="K108" s="64"/>
      <c r="L108" s="64"/>
    </row>
    <row r="109" spans="1:12">
      <c r="A109" s="61">
        <v>1951</v>
      </c>
      <c r="B109" s="61">
        <v>8</v>
      </c>
      <c r="C109" s="70">
        <v>4.3159143268453992E-12</v>
      </c>
      <c r="D109" s="64"/>
      <c r="E109" s="64"/>
      <c r="F109" s="64"/>
      <c r="G109" s="64"/>
      <c r="H109" s="64"/>
      <c r="I109" s="64"/>
      <c r="J109" s="64"/>
      <c r="K109" s="64"/>
      <c r="L109" s="64"/>
    </row>
    <row r="110" spans="1:12">
      <c r="A110" s="61">
        <v>1951</v>
      </c>
      <c r="B110" s="61">
        <v>9</v>
      </c>
      <c r="C110" s="70">
        <v>4.2339052448013558E-12</v>
      </c>
      <c r="D110" s="64"/>
      <c r="E110" s="64"/>
      <c r="F110" s="64"/>
      <c r="G110" s="64"/>
      <c r="H110" s="64"/>
      <c r="I110" s="64"/>
      <c r="J110" s="64"/>
      <c r="K110" s="64"/>
      <c r="L110" s="64"/>
    </row>
    <row r="111" spans="1:12">
      <c r="A111" s="61">
        <v>1951</v>
      </c>
      <c r="B111" s="61">
        <v>10</v>
      </c>
      <c r="C111" s="70">
        <v>4.3628831647433557E-12</v>
      </c>
      <c r="D111" s="64"/>
      <c r="E111" s="64"/>
      <c r="F111" s="64"/>
      <c r="G111" s="64"/>
      <c r="H111" s="64"/>
      <c r="I111" s="64"/>
      <c r="J111" s="64"/>
      <c r="K111" s="64"/>
      <c r="L111" s="64"/>
    </row>
    <row r="112" spans="1:12">
      <c r="A112" s="61">
        <v>1951</v>
      </c>
      <c r="B112" s="61">
        <v>11</v>
      </c>
      <c r="C112" s="70">
        <v>4.3771974772455891E-12</v>
      </c>
      <c r="D112" s="64"/>
      <c r="E112" s="64"/>
      <c r="F112" s="64"/>
      <c r="G112" s="64"/>
      <c r="H112" s="64"/>
      <c r="I112" s="64"/>
      <c r="J112" s="64"/>
      <c r="K112" s="64"/>
      <c r="L112" s="64"/>
    </row>
    <row r="113" spans="1:12">
      <c r="A113" s="61">
        <v>1951</v>
      </c>
      <c r="B113" s="61">
        <v>12</v>
      </c>
      <c r="C113" s="70">
        <v>4.75727229566428E-12</v>
      </c>
      <c r="D113" s="64"/>
      <c r="E113" s="64"/>
      <c r="F113" s="64"/>
      <c r="G113" s="64"/>
      <c r="H113" s="64"/>
      <c r="I113" s="64"/>
      <c r="J113" s="64"/>
      <c r="K113" s="64"/>
      <c r="L113" s="64"/>
    </row>
    <row r="114" spans="1:12">
      <c r="A114" s="61">
        <v>1952</v>
      </c>
      <c r="B114" s="61">
        <v>1</v>
      </c>
      <c r="C114" s="70">
        <v>4.9430601433495141E-12</v>
      </c>
      <c r="D114" s="64"/>
      <c r="E114" s="64"/>
      <c r="F114" s="64"/>
      <c r="G114" s="64"/>
      <c r="H114" s="64"/>
      <c r="I114" s="64"/>
      <c r="J114" s="64"/>
      <c r="K114" s="64"/>
      <c r="L114" s="64"/>
    </row>
    <row r="115" spans="1:12">
      <c r="A115" s="61">
        <v>1952</v>
      </c>
      <c r="B115" s="61">
        <v>2</v>
      </c>
      <c r="C115" s="70">
        <v>4.9794423542926786E-12</v>
      </c>
      <c r="D115" s="64"/>
      <c r="E115" s="64"/>
      <c r="F115" s="64"/>
      <c r="G115" s="64"/>
      <c r="H115" s="64"/>
      <c r="I115" s="64"/>
      <c r="J115" s="64"/>
      <c r="K115" s="64"/>
      <c r="L115" s="64"/>
    </row>
    <row r="116" spans="1:12">
      <c r="A116" s="61">
        <v>1952</v>
      </c>
      <c r="B116" s="61">
        <v>3</v>
      </c>
      <c r="C116" s="70">
        <v>5.1248220906434911E-12</v>
      </c>
      <c r="D116" s="64"/>
      <c r="E116" s="64"/>
      <c r="F116" s="64"/>
      <c r="G116" s="64"/>
      <c r="H116" s="64"/>
      <c r="I116" s="64"/>
      <c r="J116" s="64"/>
      <c r="K116" s="64"/>
      <c r="L116" s="64"/>
    </row>
    <row r="117" spans="1:12">
      <c r="A117" s="61">
        <v>1952</v>
      </c>
      <c r="B117" s="61">
        <v>4</v>
      </c>
      <c r="C117" s="70">
        <v>5.4451048328809813E-12</v>
      </c>
      <c r="D117" s="64"/>
      <c r="E117" s="64"/>
      <c r="F117" s="64"/>
      <c r="G117" s="64"/>
      <c r="H117" s="64"/>
      <c r="I117" s="64"/>
      <c r="J117" s="64"/>
      <c r="K117" s="64"/>
      <c r="L117" s="64"/>
    </row>
    <row r="118" spans="1:12">
      <c r="A118" s="61">
        <v>1952</v>
      </c>
      <c r="B118" s="61">
        <v>5</v>
      </c>
      <c r="C118" s="70">
        <v>5.5306924930505891E-12</v>
      </c>
      <c r="D118" s="64"/>
      <c r="E118" s="64"/>
      <c r="F118" s="64"/>
      <c r="G118" s="64"/>
      <c r="H118" s="64"/>
      <c r="I118" s="64"/>
      <c r="J118" s="64"/>
      <c r="K118" s="64"/>
      <c r="L118" s="64"/>
    </row>
    <row r="119" spans="1:12">
      <c r="A119" s="61">
        <v>1952</v>
      </c>
      <c r="B119" s="61">
        <v>6</v>
      </c>
      <c r="C119" s="70">
        <v>5.6452069930684836E-12</v>
      </c>
      <c r="D119" s="64"/>
      <c r="E119" s="64"/>
      <c r="F119" s="64"/>
      <c r="G119" s="64"/>
      <c r="H119" s="64"/>
      <c r="I119" s="64"/>
      <c r="J119" s="64"/>
      <c r="K119" s="64"/>
      <c r="L119" s="64"/>
    </row>
    <row r="120" spans="1:12">
      <c r="A120" s="61">
        <v>1952</v>
      </c>
      <c r="B120" s="61">
        <v>7</v>
      </c>
      <c r="C120" s="70">
        <v>5.4142395965480634E-12</v>
      </c>
      <c r="D120" s="64"/>
      <c r="E120" s="64"/>
      <c r="F120" s="64"/>
      <c r="G120" s="64"/>
      <c r="H120" s="64"/>
      <c r="I120" s="64"/>
      <c r="J120" s="64"/>
      <c r="K120" s="64"/>
      <c r="L120" s="64"/>
    </row>
    <row r="121" spans="1:12">
      <c r="A121" s="61">
        <v>1952</v>
      </c>
      <c r="B121" s="61">
        <v>8</v>
      </c>
      <c r="C121" s="70">
        <v>5.3920225906852287E-12</v>
      </c>
      <c r="D121" s="64"/>
      <c r="E121" s="64"/>
      <c r="F121" s="64"/>
      <c r="G121" s="64"/>
      <c r="H121" s="64"/>
      <c r="I121" s="64"/>
      <c r="J121" s="64"/>
      <c r="K121" s="64"/>
      <c r="L121" s="64"/>
    </row>
    <row r="122" spans="1:12">
      <c r="A122" s="61">
        <v>1952</v>
      </c>
      <c r="B122" s="61">
        <v>9</v>
      </c>
      <c r="C122" s="70">
        <v>5.5731881082916271E-12</v>
      </c>
      <c r="D122" s="64"/>
      <c r="E122" s="64"/>
      <c r="F122" s="64"/>
      <c r="G122" s="64"/>
      <c r="H122" s="64"/>
      <c r="I122" s="64"/>
      <c r="J122" s="64"/>
      <c r="K122" s="64"/>
      <c r="L122" s="64"/>
    </row>
    <row r="123" spans="1:12">
      <c r="A123" s="61">
        <v>1952</v>
      </c>
      <c r="B123" s="61">
        <v>10</v>
      </c>
      <c r="C123" s="70">
        <v>5.6298489286129481E-12</v>
      </c>
      <c r="D123" s="64"/>
      <c r="E123" s="64"/>
      <c r="F123" s="64"/>
      <c r="G123" s="64"/>
      <c r="H123" s="64"/>
      <c r="I123" s="64"/>
      <c r="J123" s="64"/>
      <c r="K123" s="64"/>
      <c r="L123" s="64"/>
    </row>
    <row r="124" spans="1:12">
      <c r="A124" s="61">
        <v>1952</v>
      </c>
      <c r="B124" s="61">
        <v>11</v>
      </c>
      <c r="C124" s="70">
        <v>5.6441632411151726E-12</v>
      </c>
      <c r="D124" s="64"/>
      <c r="E124" s="64"/>
      <c r="F124" s="64"/>
      <c r="G124" s="64"/>
      <c r="H124" s="64"/>
      <c r="I124" s="64"/>
      <c r="J124" s="64"/>
      <c r="K124" s="64"/>
      <c r="L124" s="64"/>
    </row>
    <row r="125" spans="1:12">
      <c r="A125" s="61">
        <v>1952</v>
      </c>
      <c r="B125" s="61">
        <v>12</v>
      </c>
      <c r="C125" s="70">
        <v>5.6644418504933291E-12</v>
      </c>
      <c r="D125" s="64"/>
      <c r="E125" s="64"/>
      <c r="F125" s="64"/>
      <c r="G125" s="64"/>
      <c r="H125" s="64"/>
      <c r="I125" s="64"/>
      <c r="J125" s="64"/>
      <c r="K125" s="64"/>
      <c r="L125" s="64"/>
    </row>
    <row r="126" spans="1:12">
      <c r="A126" s="61">
        <v>1953</v>
      </c>
      <c r="B126" s="61">
        <v>1</v>
      </c>
      <c r="C126" s="70">
        <v>5.5916774286069994E-12</v>
      </c>
      <c r="D126" s="64"/>
      <c r="E126" s="64"/>
      <c r="F126" s="64"/>
      <c r="G126" s="64"/>
      <c r="H126" s="64"/>
      <c r="I126" s="64"/>
      <c r="J126" s="64"/>
      <c r="K126" s="64"/>
      <c r="L126" s="64"/>
    </row>
    <row r="127" spans="1:12">
      <c r="A127" s="61">
        <v>1953</v>
      </c>
      <c r="B127" s="61">
        <v>2</v>
      </c>
      <c r="C127" s="70">
        <v>5.916433393501426E-12</v>
      </c>
      <c r="D127" s="64"/>
      <c r="E127" s="64"/>
      <c r="F127" s="64"/>
      <c r="G127" s="64"/>
      <c r="H127" s="64"/>
      <c r="I127" s="64"/>
      <c r="J127" s="64"/>
      <c r="K127" s="64"/>
      <c r="L127" s="64"/>
    </row>
    <row r="128" spans="1:12">
      <c r="A128" s="61">
        <v>1953</v>
      </c>
      <c r="B128" s="61">
        <v>3</v>
      </c>
      <c r="C128" s="70">
        <v>5.8885503056064494E-12</v>
      </c>
      <c r="D128" s="64"/>
      <c r="E128" s="64"/>
      <c r="F128" s="64"/>
      <c r="G128" s="64"/>
      <c r="H128" s="64"/>
      <c r="I128" s="64"/>
      <c r="J128" s="64"/>
      <c r="K128" s="64"/>
      <c r="L128" s="64"/>
    </row>
    <row r="129" spans="1:12">
      <c r="A129" s="61">
        <v>1953</v>
      </c>
      <c r="B129" s="61">
        <v>4</v>
      </c>
      <c r="C129" s="70">
        <v>5.6414793075210205E-12</v>
      </c>
      <c r="D129" s="64"/>
      <c r="E129" s="64"/>
      <c r="F129" s="64"/>
      <c r="G129" s="64"/>
      <c r="H129" s="64"/>
      <c r="I129" s="64"/>
      <c r="J129" s="64"/>
      <c r="K129" s="64"/>
      <c r="L129" s="64"/>
    </row>
    <row r="130" spans="1:12">
      <c r="A130" s="61">
        <v>1953</v>
      </c>
      <c r="B130" s="61">
        <v>5</v>
      </c>
      <c r="C130" s="70">
        <v>5.5499273504754823E-12</v>
      </c>
      <c r="D130" s="64"/>
      <c r="E130" s="64"/>
      <c r="F130" s="64"/>
      <c r="G130" s="64"/>
      <c r="H130" s="64"/>
      <c r="I130" s="64"/>
      <c r="J130" s="64"/>
      <c r="K130" s="64"/>
      <c r="L130" s="64"/>
    </row>
    <row r="131" spans="1:12">
      <c r="A131" s="61">
        <v>1953</v>
      </c>
      <c r="B131" s="61">
        <v>6</v>
      </c>
      <c r="C131" s="70">
        <v>5.5403844754739826E-12</v>
      </c>
      <c r="D131" s="64"/>
      <c r="E131" s="64"/>
      <c r="F131" s="64"/>
      <c r="G131" s="64"/>
      <c r="H131" s="64"/>
      <c r="I131" s="64"/>
      <c r="J131" s="64"/>
      <c r="K131" s="64"/>
      <c r="L131" s="64"/>
    </row>
    <row r="132" spans="1:12">
      <c r="A132" s="61">
        <v>1953</v>
      </c>
      <c r="B132" s="61">
        <v>7</v>
      </c>
      <c r="C132" s="70">
        <v>5.5837747352463893E-12</v>
      </c>
      <c r="D132" s="64"/>
      <c r="E132" s="64"/>
      <c r="F132" s="64"/>
      <c r="G132" s="64"/>
      <c r="H132" s="64"/>
      <c r="I132" s="64"/>
      <c r="J132" s="64"/>
      <c r="K132" s="64"/>
      <c r="L132" s="64"/>
    </row>
    <row r="133" spans="1:12">
      <c r="A133" s="61">
        <v>1953</v>
      </c>
      <c r="B133" s="61">
        <v>8</v>
      </c>
      <c r="C133" s="70">
        <v>5.5883970653252203E-12</v>
      </c>
      <c r="D133" s="64"/>
      <c r="E133" s="64"/>
      <c r="F133" s="64"/>
      <c r="G133" s="64"/>
      <c r="H133" s="64"/>
      <c r="I133" s="64"/>
      <c r="J133" s="64"/>
      <c r="K133" s="64"/>
      <c r="L133" s="64"/>
    </row>
    <row r="134" spans="1:12">
      <c r="A134" s="61">
        <v>1953</v>
      </c>
      <c r="B134" s="61">
        <v>9</v>
      </c>
      <c r="C134" s="70">
        <v>5.5499273504754823E-12</v>
      </c>
      <c r="D134" s="64"/>
      <c r="E134" s="64"/>
      <c r="F134" s="64"/>
      <c r="G134" s="64"/>
      <c r="H134" s="64"/>
      <c r="I134" s="64"/>
      <c r="J134" s="64"/>
      <c r="K134" s="64"/>
      <c r="L134" s="64"/>
    </row>
    <row r="135" spans="1:12">
      <c r="A135" s="61">
        <v>1953</v>
      </c>
      <c r="B135" s="61">
        <v>10</v>
      </c>
      <c r="C135" s="70">
        <v>5.5260701629717581E-12</v>
      </c>
      <c r="D135" s="64"/>
      <c r="E135" s="64"/>
      <c r="F135" s="64"/>
      <c r="G135" s="64"/>
      <c r="H135" s="64"/>
      <c r="I135" s="64"/>
      <c r="J135" s="64"/>
      <c r="K135" s="64"/>
      <c r="L135" s="64"/>
    </row>
    <row r="136" spans="1:12">
      <c r="A136" s="61">
        <v>1953</v>
      </c>
      <c r="B136" s="61">
        <v>11</v>
      </c>
      <c r="C136" s="70">
        <v>5.5655836297748071E-12</v>
      </c>
      <c r="D136" s="64"/>
      <c r="E136" s="64"/>
      <c r="F136" s="64"/>
      <c r="G136" s="64"/>
      <c r="H136" s="64"/>
      <c r="I136" s="64"/>
      <c r="J136" s="64"/>
      <c r="K136" s="64"/>
      <c r="L136" s="64"/>
    </row>
    <row r="137" spans="1:12">
      <c r="A137" s="61">
        <v>1953</v>
      </c>
      <c r="B137" s="61">
        <v>12</v>
      </c>
      <c r="C137" s="70">
        <v>5.6241828465808061E-12</v>
      </c>
      <c r="D137" s="64"/>
      <c r="E137" s="64"/>
      <c r="F137" s="64"/>
      <c r="G137" s="64"/>
      <c r="H137" s="64"/>
      <c r="I137" s="64"/>
      <c r="J137" s="64"/>
      <c r="K137" s="64"/>
      <c r="L137" s="64"/>
    </row>
    <row r="138" spans="1:12">
      <c r="A138" s="61">
        <v>1954</v>
      </c>
      <c r="B138" s="61">
        <v>1</v>
      </c>
      <c r="C138" s="70">
        <v>5.5133960321104224E-12</v>
      </c>
      <c r="D138" s="64"/>
      <c r="E138" s="64"/>
      <c r="F138" s="64"/>
      <c r="G138" s="64"/>
      <c r="H138" s="64"/>
      <c r="I138" s="64"/>
      <c r="J138" s="64"/>
      <c r="K138" s="64"/>
      <c r="L138" s="64"/>
    </row>
    <row r="139" spans="1:12">
      <c r="A139" s="61">
        <v>1954</v>
      </c>
      <c r="B139" s="61">
        <v>2</v>
      </c>
      <c r="C139" s="70">
        <v>5.5008710086709344E-12</v>
      </c>
      <c r="D139" s="64"/>
      <c r="E139" s="64"/>
      <c r="F139" s="64"/>
      <c r="G139" s="64"/>
      <c r="H139" s="64"/>
      <c r="I139" s="64"/>
      <c r="J139" s="64"/>
      <c r="K139" s="64"/>
      <c r="L139" s="64"/>
    </row>
    <row r="140" spans="1:12">
      <c r="A140" s="61">
        <v>1954</v>
      </c>
      <c r="B140" s="61">
        <v>3</v>
      </c>
      <c r="C140" s="70">
        <v>5.5095192391410646E-12</v>
      </c>
      <c r="D140" s="64"/>
      <c r="E140" s="64"/>
      <c r="F140" s="64"/>
      <c r="G140" s="64"/>
      <c r="H140" s="64"/>
      <c r="I140" s="64"/>
      <c r="J140" s="64"/>
      <c r="K140" s="64"/>
      <c r="L140" s="64"/>
    </row>
    <row r="141" spans="1:12">
      <c r="A141" s="61">
        <v>1954</v>
      </c>
      <c r="B141" s="61">
        <v>4</v>
      </c>
      <c r="C141" s="70">
        <v>5.6232882020494382E-12</v>
      </c>
      <c r="D141" s="64"/>
      <c r="E141" s="64"/>
      <c r="F141" s="64"/>
      <c r="G141" s="64"/>
      <c r="H141" s="64"/>
      <c r="I141" s="64"/>
      <c r="J141" s="64"/>
      <c r="K141" s="64"/>
      <c r="L141" s="64"/>
    </row>
    <row r="142" spans="1:12">
      <c r="A142" s="61">
        <v>1954</v>
      </c>
      <c r="B142" s="61">
        <v>5</v>
      </c>
      <c r="C142" s="70">
        <v>5.6127015750946284E-12</v>
      </c>
      <c r="D142" s="64"/>
      <c r="E142" s="64"/>
      <c r="F142" s="64"/>
      <c r="G142" s="64"/>
      <c r="H142" s="64"/>
      <c r="I142" s="64"/>
      <c r="J142" s="64"/>
      <c r="K142" s="64"/>
      <c r="L142" s="64"/>
    </row>
    <row r="143" spans="1:12">
      <c r="A143" s="61">
        <v>1954</v>
      </c>
      <c r="B143" s="61">
        <v>6</v>
      </c>
      <c r="C143" s="70">
        <v>5.7011222762803305E-12</v>
      </c>
      <c r="D143" s="64"/>
      <c r="E143" s="64"/>
      <c r="F143" s="64"/>
      <c r="G143" s="64"/>
      <c r="H143" s="64"/>
      <c r="I143" s="64"/>
      <c r="J143" s="64"/>
      <c r="K143" s="64"/>
      <c r="L143" s="64"/>
    </row>
    <row r="144" spans="1:12">
      <c r="A144" s="61">
        <v>1954</v>
      </c>
      <c r="B144" s="61">
        <v>7</v>
      </c>
      <c r="C144" s="70">
        <v>5.8281617997376661E-12</v>
      </c>
      <c r="D144" s="64"/>
      <c r="E144" s="64"/>
      <c r="F144" s="64"/>
      <c r="G144" s="64"/>
      <c r="H144" s="64"/>
      <c r="I144" s="64"/>
      <c r="J144" s="64"/>
      <c r="K144" s="64"/>
      <c r="L144" s="64"/>
    </row>
    <row r="145" spans="1:12">
      <c r="A145" s="61">
        <v>1954</v>
      </c>
      <c r="B145" s="61">
        <v>8</v>
      </c>
      <c r="C145" s="70">
        <v>5.8693154481815562E-12</v>
      </c>
      <c r="D145" s="64"/>
      <c r="E145" s="64"/>
      <c r="F145" s="64"/>
      <c r="G145" s="64"/>
      <c r="H145" s="64"/>
      <c r="I145" s="64"/>
      <c r="J145" s="64"/>
      <c r="K145" s="64"/>
      <c r="L145" s="64"/>
    </row>
    <row r="146" spans="1:12">
      <c r="A146" s="61">
        <v>1954</v>
      </c>
      <c r="B146" s="61">
        <v>9</v>
      </c>
      <c r="C146" s="70">
        <v>6.0120112509382157E-12</v>
      </c>
      <c r="D146" s="64"/>
      <c r="E146" s="64"/>
      <c r="F146" s="64"/>
      <c r="G146" s="64"/>
      <c r="H146" s="64"/>
      <c r="I146" s="64"/>
      <c r="J146" s="64"/>
      <c r="K146" s="64"/>
      <c r="L146" s="64"/>
    </row>
    <row r="147" spans="1:12">
      <c r="A147" s="61">
        <v>1954</v>
      </c>
      <c r="B147" s="61">
        <v>10</v>
      </c>
      <c r="C147" s="70">
        <v>6.186019612293478E-12</v>
      </c>
      <c r="D147" s="64"/>
      <c r="E147" s="64"/>
      <c r="F147" s="64"/>
      <c r="G147" s="64"/>
      <c r="H147" s="64"/>
      <c r="I147" s="64"/>
      <c r="J147" s="64"/>
      <c r="K147" s="64"/>
      <c r="L147" s="64"/>
    </row>
    <row r="148" spans="1:12">
      <c r="A148" s="61">
        <v>1954</v>
      </c>
      <c r="B148" s="61">
        <v>11</v>
      </c>
      <c r="C148" s="70">
        <v>6.2493902666002511E-12</v>
      </c>
      <c r="D148" s="64"/>
      <c r="E148" s="64"/>
      <c r="F148" s="64"/>
      <c r="G148" s="64"/>
      <c r="H148" s="64"/>
      <c r="I148" s="64"/>
      <c r="J148" s="64"/>
      <c r="K148" s="64"/>
      <c r="L148" s="64"/>
    </row>
    <row r="149" spans="1:12">
      <c r="A149" s="61">
        <v>1954</v>
      </c>
      <c r="B149" s="61">
        <v>12</v>
      </c>
      <c r="C149" s="70">
        <v>6.5246425674244459E-12</v>
      </c>
      <c r="D149" s="64"/>
      <c r="E149" s="64"/>
      <c r="F149" s="64"/>
      <c r="G149" s="64"/>
      <c r="H149" s="64"/>
      <c r="I149" s="64"/>
      <c r="J149" s="64"/>
      <c r="K149" s="64"/>
      <c r="L149" s="64"/>
    </row>
    <row r="150" spans="1:12">
      <c r="A150" s="61">
        <v>1955</v>
      </c>
      <c r="B150" s="61">
        <v>1</v>
      </c>
      <c r="C150" s="70">
        <v>6.3820958720897279E-12</v>
      </c>
      <c r="D150" s="64"/>
      <c r="E150" s="64"/>
      <c r="F150" s="64"/>
      <c r="G150" s="64"/>
      <c r="H150" s="64"/>
      <c r="I150" s="64"/>
      <c r="J150" s="64"/>
      <c r="K150" s="64"/>
      <c r="L150" s="64"/>
    </row>
    <row r="151" spans="1:12">
      <c r="A151" s="61">
        <v>1955</v>
      </c>
      <c r="B151" s="61">
        <v>2</v>
      </c>
      <c r="C151" s="70">
        <v>6.3907441025598112E-12</v>
      </c>
      <c r="D151" s="64"/>
      <c r="E151" s="64"/>
      <c r="F151" s="64"/>
      <c r="G151" s="64"/>
      <c r="H151" s="64"/>
      <c r="I151" s="64"/>
      <c r="J151" s="64"/>
      <c r="K151" s="64"/>
      <c r="L151" s="64"/>
    </row>
    <row r="152" spans="1:12">
      <c r="A152" s="61">
        <v>1955</v>
      </c>
      <c r="B152" s="61">
        <v>3</v>
      </c>
      <c r="C152" s="70">
        <v>6.3996905478737315E-12</v>
      </c>
      <c r="D152" s="64"/>
      <c r="E152" s="64"/>
      <c r="F152" s="64"/>
      <c r="G152" s="64"/>
      <c r="H152" s="64"/>
      <c r="I152" s="64"/>
      <c r="J152" s="64"/>
      <c r="K152" s="64"/>
      <c r="L152" s="64"/>
    </row>
    <row r="153" spans="1:12">
      <c r="A153" s="61">
        <v>1955</v>
      </c>
      <c r="B153" s="61">
        <v>4</v>
      </c>
      <c r="C153" s="70">
        <v>6.4918389346068499E-12</v>
      </c>
      <c r="D153" s="64"/>
      <c r="E153" s="64"/>
      <c r="F153" s="64"/>
      <c r="G153" s="64"/>
      <c r="H153" s="64"/>
      <c r="I153" s="64"/>
      <c r="J153" s="64"/>
      <c r="K153" s="64"/>
      <c r="L153" s="64"/>
    </row>
    <row r="154" spans="1:12">
      <c r="A154" s="61">
        <v>1955</v>
      </c>
      <c r="B154" s="61">
        <v>5</v>
      </c>
      <c r="C154" s="70">
        <v>6.5004871650769324E-12</v>
      </c>
      <c r="D154" s="64"/>
      <c r="E154" s="64"/>
      <c r="F154" s="64"/>
      <c r="G154" s="64"/>
      <c r="H154" s="64"/>
      <c r="I154" s="64"/>
      <c r="J154" s="64"/>
      <c r="K154" s="64"/>
      <c r="L154" s="64"/>
    </row>
    <row r="155" spans="1:12">
      <c r="A155" s="61">
        <v>1955</v>
      </c>
      <c r="B155" s="61">
        <v>6</v>
      </c>
      <c r="C155" s="70">
        <v>6.5389568799267181E-12</v>
      </c>
      <c r="D155" s="64"/>
      <c r="E155" s="64"/>
      <c r="F155" s="64"/>
      <c r="G155" s="64"/>
      <c r="H155" s="64"/>
      <c r="I155" s="64"/>
      <c r="J155" s="64"/>
      <c r="K155" s="64"/>
      <c r="L155" s="64"/>
    </row>
    <row r="156" spans="1:12">
      <c r="A156" s="61">
        <v>1955</v>
      </c>
      <c r="B156" s="61">
        <v>7</v>
      </c>
      <c r="C156" s="70">
        <v>6.5677346123530633E-12</v>
      </c>
      <c r="D156" s="64"/>
      <c r="E156" s="64"/>
      <c r="F156" s="64"/>
      <c r="G156" s="64"/>
      <c r="H156" s="64"/>
      <c r="I156" s="64"/>
      <c r="J156" s="64"/>
      <c r="K156" s="64"/>
      <c r="L156" s="64"/>
    </row>
    <row r="157" spans="1:12">
      <c r="A157" s="61">
        <v>1955</v>
      </c>
      <c r="B157" s="61">
        <v>8</v>
      </c>
      <c r="C157" s="70">
        <v>6.5901007256377918E-12</v>
      </c>
      <c r="D157" s="64"/>
      <c r="E157" s="64"/>
      <c r="F157" s="64"/>
      <c r="G157" s="64"/>
      <c r="H157" s="64"/>
      <c r="I157" s="64"/>
      <c r="J157" s="64"/>
      <c r="K157" s="64"/>
      <c r="L157" s="64"/>
    </row>
    <row r="158" spans="1:12">
      <c r="A158" s="61">
        <v>1955</v>
      </c>
      <c r="B158" s="61">
        <v>9</v>
      </c>
      <c r="C158" s="70">
        <v>6.635131167051088E-12</v>
      </c>
      <c r="D158" s="64"/>
      <c r="E158" s="64"/>
      <c r="F158" s="64"/>
      <c r="G158" s="64"/>
      <c r="H158" s="64"/>
      <c r="I158" s="64"/>
      <c r="J158" s="64"/>
      <c r="K158" s="64"/>
      <c r="L158" s="64"/>
    </row>
    <row r="159" spans="1:12">
      <c r="A159" s="61">
        <v>1955</v>
      </c>
      <c r="B159" s="61">
        <v>10</v>
      </c>
      <c r="C159" s="70">
        <v>6.6294650850189469E-12</v>
      </c>
      <c r="D159" s="64"/>
      <c r="E159" s="64"/>
      <c r="F159" s="64"/>
      <c r="G159" s="64"/>
      <c r="H159" s="64"/>
      <c r="I159" s="64"/>
      <c r="J159" s="64"/>
      <c r="K159" s="64"/>
      <c r="L159" s="64"/>
    </row>
    <row r="160" spans="1:12">
      <c r="A160" s="61">
        <v>1955</v>
      </c>
      <c r="B160" s="61">
        <v>11</v>
      </c>
      <c r="C160" s="70">
        <v>6.6324472334568883E-12</v>
      </c>
      <c r="D160" s="64"/>
      <c r="E160" s="64"/>
      <c r="F160" s="64"/>
      <c r="G160" s="64"/>
      <c r="H160" s="64"/>
      <c r="I160" s="64"/>
      <c r="J160" s="64"/>
      <c r="K160" s="64"/>
      <c r="L160" s="64"/>
    </row>
    <row r="161" spans="1:12">
      <c r="A161" s="61">
        <v>1955</v>
      </c>
      <c r="B161" s="61">
        <v>12</v>
      </c>
      <c r="C161" s="70">
        <v>7.0122238370317939E-12</v>
      </c>
      <c r="D161" s="64"/>
      <c r="E161" s="64"/>
      <c r="F161" s="64"/>
      <c r="G161" s="64"/>
      <c r="H161" s="64"/>
      <c r="I161" s="64"/>
      <c r="J161" s="64"/>
      <c r="K161" s="64"/>
      <c r="L161" s="64"/>
    </row>
    <row r="162" spans="1:12">
      <c r="A162" s="61">
        <v>1956</v>
      </c>
      <c r="B162" s="61">
        <v>1</v>
      </c>
      <c r="C162" s="70">
        <v>6.9209700948300442E-12</v>
      </c>
      <c r="D162" s="64"/>
      <c r="E162" s="64"/>
      <c r="F162" s="64"/>
      <c r="G162" s="64"/>
      <c r="H162" s="64"/>
      <c r="I162" s="64"/>
      <c r="J162" s="64"/>
      <c r="K162" s="64"/>
      <c r="L162" s="64"/>
    </row>
    <row r="163" spans="1:12">
      <c r="A163" s="61">
        <v>1956</v>
      </c>
      <c r="B163" s="61">
        <v>2</v>
      </c>
      <c r="C163" s="70">
        <v>6.8678878526342925E-12</v>
      </c>
      <c r="D163" s="64"/>
      <c r="E163" s="64"/>
      <c r="F163" s="64"/>
      <c r="G163" s="64"/>
      <c r="H163" s="64"/>
      <c r="I163" s="64"/>
      <c r="J163" s="64"/>
      <c r="K163" s="64"/>
      <c r="L163" s="64"/>
    </row>
    <row r="164" spans="1:12">
      <c r="A164" s="61">
        <v>1956</v>
      </c>
      <c r="B164" s="61">
        <v>3</v>
      </c>
      <c r="C164" s="70">
        <v>6.8573012256794818E-12</v>
      </c>
      <c r="D164" s="64"/>
      <c r="E164" s="64"/>
      <c r="F164" s="64"/>
      <c r="G164" s="64"/>
      <c r="H164" s="64"/>
      <c r="I164" s="64"/>
      <c r="J164" s="64"/>
      <c r="K164" s="64"/>
      <c r="L164" s="64"/>
    </row>
    <row r="165" spans="1:12">
      <c r="A165" s="61">
        <v>1956</v>
      </c>
      <c r="B165" s="61">
        <v>4</v>
      </c>
      <c r="C165" s="70">
        <v>7.0988552491547119E-12</v>
      </c>
      <c r="D165" s="64"/>
      <c r="E165" s="64"/>
      <c r="F165" s="64"/>
      <c r="G165" s="64"/>
      <c r="H165" s="64"/>
      <c r="I165" s="64"/>
      <c r="J165" s="64"/>
      <c r="K165" s="64"/>
      <c r="L165" s="64"/>
    </row>
    <row r="166" spans="1:12">
      <c r="A166" s="61">
        <v>1956</v>
      </c>
      <c r="B166" s="61">
        <v>5</v>
      </c>
      <c r="C166" s="70">
        <v>7.3711254015409176E-12</v>
      </c>
      <c r="D166" s="64"/>
      <c r="E166" s="64"/>
      <c r="F166" s="64"/>
      <c r="G166" s="64"/>
      <c r="H166" s="64"/>
      <c r="I166" s="64"/>
      <c r="J166" s="64"/>
      <c r="K166" s="64"/>
      <c r="L166" s="64"/>
    </row>
    <row r="167" spans="1:12">
      <c r="A167" s="61">
        <v>1956</v>
      </c>
      <c r="B167" s="61">
        <v>6</v>
      </c>
      <c r="C167" s="70">
        <v>7.6569643293199207E-12</v>
      </c>
      <c r="D167" s="64"/>
      <c r="E167" s="64"/>
      <c r="F167" s="64"/>
      <c r="G167" s="64"/>
      <c r="H167" s="64"/>
      <c r="I167" s="64"/>
      <c r="J167" s="64"/>
      <c r="K167" s="64"/>
      <c r="L167" s="64"/>
    </row>
    <row r="168" spans="1:12">
      <c r="A168" s="61">
        <v>1956</v>
      </c>
      <c r="B168" s="61">
        <v>7</v>
      </c>
      <c r="C168" s="70">
        <v>7.6174508625168717E-12</v>
      </c>
      <c r="D168" s="64"/>
      <c r="E168" s="64"/>
      <c r="F168" s="64"/>
      <c r="G168" s="64"/>
      <c r="H168" s="64"/>
      <c r="I168" s="64"/>
      <c r="J168" s="64"/>
      <c r="K168" s="64"/>
      <c r="L168" s="64"/>
    </row>
    <row r="169" spans="1:12">
      <c r="A169" s="61">
        <v>1956</v>
      </c>
      <c r="B169" s="61">
        <v>8</v>
      </c>
      <c r="C169" s="70">
        <v>7.5810686515737088E-12</v>
      </c>
      <c r="D169" s="64"/>
      <c r="E169" s="64"/>
      <c r="F169" s="64"/>
      <c r="G169" s="64"/>
      <c r="H169" s="64"/>
      <c r="I169" s="64"/>
      <c r="J169" s="64"/>
      <c r="K169" s="64"/>
      <c r="L169" s="64"/>
    </row>
    <row r="170" spans="1:12">
      <c r="A170" s="61">
        <v>1956</v>
      </c>
      <c r="B170" s="61">
        <v>9</v>
      </c>
      <c r="C170" s="70">
        <v>7.6231169445490136E-12</v>
      </c>
      <c r="D170" s="64"/>
      <c r="E170" s="64"/>
      <c r="F170" s="64"/>
      <c r="G170" s="64"/>
      <c r="H170" s="64"/>
      <c r="I170" s="64"/>
      <c r="J170" s="64"/>
      <c r="K170" s="64"/>
      <c r="L170" s="64"/>
    </row>
    <row r="171" spans="1:12">
      <c r="A171" s="61">
        <v>1956</v>
      </c>
      <c r="B171" s="61">
        <v>10</v>
      </c>
      <c r="C171" s="70">
        <v>7.7203349836266946E-12</v>
      </c>
      <c r="D171" s="64"/>
      <c r="E171" s="64"/>
      <c r="F171" s="64"/>
      <c r="G171" s="64"/>
      <c r="H171" s="64"/>
      <c r="I171" s="64"/>
      <c r="J171" s="64"/>
      <c r="K171" s="64"/>
      <c r="L171" s="64"/>
    </row>
    <row r="172" spans="1:12">
      <c r="A172" s="61">
        <v>1956</v>
      </c>
      <c r="B172" s="61">
        <v>11</v>
      </c>
      <c r="C172" s="70">
        <v>7.8397700285672094E-12</v>
      </c>
      <c r="D172" s="64"/>
      <c r="E172" s="64"/>
      <c r="F172" s="64"/>
      <c r="G172" s="64"/>
      <c r="H172" s="64"/>
      <c r="I172" s="64"/>
      <c r="J172" s="64"/>
      <c r="K172" s="64"/>
      <c r="L172" s="64"/>
    </row>
    <row r="173" spans="1:12">
      <c r="A173" s="61">
        <v>1956</v>
      </c>
      <c r="B173" s="61">
        <v>12</v>
      </c>
      <c r="C173" s="70">
        <v>8.1813751321361171E-12</v>
      </c>
      <c r="D173" s="64"/>
      <c r="E173" s="64"/>
      <c r="F173" s="64"/>
      <c r="G173" s="64"/>
      <c r="H173" s="64"/>
      <c r="I173" s="64"/>
      <c r="J173" s="64"/>
      <c r="K173" s="64"/>
      <c r="L173" s="64"/>
    </row>
    <row r="174" spans="1:12">
      <c r="A174" s="61">
        <v>1957</v>
      </c>
      <c r="B174" s="61">
        <v>1</v>
      </c>
      <c r="C174" s="70">
        <v>8.090717819621996E-12</v>
      </c>
      <c r="D174" s="64"/>
      <c r="E174" s="64"/>
      <c r="F174" s="64"/>
      <c r="G174" s="64"/>
      <c r="H174" s="64"/>
      <c r="I174" s="64"/>
      <c r="J174" s="64"/>
      <c r="K174" s="64"/>
      <c r="L174" s="64"/>
    </row>
    <row r="175" spans="1:12">
      <c r="A175" s="61">
        <v>1957</v>
      </c>
      <c r="B175" s="61">
        <v>2</v>
      </c>
      <c r="C175" s="70">
        <v>8.1524482922878788E-12</v>
      </c>
      <c r="D175" s="64"/>
      <c r="E175" s="64"/>
      <c r="F175" s="64"/>
      <c r="G175" s="64"/>
      <c r="H175" s="64"/>
      <c r="I175" s="64"/>
      <c r="J175" s="64"/>
      <c r="K175" s="64"/>
      <c r="L175" s="64"/>
    </row>
    <row r="176" spans="1:12">
      <c r="A176" s="61">
        <v>1957</v>
      </c>
      <c r="B176" s="61">
        <v>3</v>
      </c>
      <c r="C176" s="70">
        <v>8.4496193841311189E-12</v>
      </c>
      <c r="D176" s="64"/>
      <c r="E176" s="64"/>
      <c r="F176" s="64"/>
      <c r="G176" s="64"/>
      <c r="H176" s="64"/>
      <c r="I176" s="64"/>
      <c r="J176" s="64"/>
      <c r="K176" s="64"/>
      <c r="L176" s="64"/>
    </row>
    <row r="177" spans="1:12">
      <c r="A177" s="61">
        <v>1957</v>
      </c>
      <c r="B177" s="61">
        <v>4</v>
      </c>
      <c r="C177" s="70">
        <v>8.6758153431508127E-12</v>
      </c>
      <c r="D177" s="64"/>
      <c r="E177" s="64"/>
      <c r="F177" s="64"/>
      <c r="G177" s="64"/>
      <c r="H177" s="64"/>
      <c r="I177" s="64"/>
      <c r="J177" s="64"/>
      <c r="K177" s="64"/>
      <c r="L177" s="64"/>
    </row>
    <row r="178" spans="1:12">
      <c r="A178" s="61">
        <v>1957</v>
      </c>
      <c r="B178" s="61">
        <v>5</v>
      </c>
      <c r="C178" s="70">
        <v>8.9188604408449892E-12</v>
      </c>
      <c r="D178" s="64"/>
      <c r="E178" s="64"/>
      <c r="F178" s="64"/>
      <c r="G178" s="64"/>
      <c r="H178" s="64"/>
      <c r="I178" s="64"/>
      <c r="J178" s="64"/>
      <c r="K178" s="64"/>
      <c r="L178" s="64"/>
    </row>
    <row r="179" spans="1:12">
      <c r="A179" s="61">
        <v>1957</v>
      </c>
      <c r="B179" s="61">
        <v>6</v>
      </c>
      <c r="C179" s="70">
        <v>9.2615092963672079E-12</v>
      </c>
      <c r="D179" s="64"/>
      <c r="E179" s="64"/>
      <c r="F179" s="64"/>
      <c r="G179" s="64"/>
      <c r="H179" s="64"/>
      <c r="I179" s="64"/>
      <c r="J179" s="64"/>
      <c r="K179" s="64"/>
      <c r="L179" s="64"/>
    </row>
    <row r="180" spans="1:12">
      <c r="A180" s="61">
        <v>1957</v>
      </c>
      <c r="B180" s="61">
        <v>7</v>
      </c>
      <c r="C180" s="70">
        <v>9.4319390795969033E-12</v>
      </c>
      <c r="D180" s="64"/>
      <c r="E180" s="64"/>
      <c r="F180" s="64"/>
      <c r="G180" s="64"/>
      <c r="H180" s="64"/>
      <c r="I180" s="64"/>
      <c r="J180" s="64"/>
      <c r="K180" s="64"/>
      <c r="L180" s="64"/>
    </row>
    <row r="181" spans="1:12">
      <c r="A181" s="61">
        <v>1957</v>
      </c>
      <c r="B181" s="61">
        <v>8</v>
      </c>
      <c r="C181" s="70">
        <v>9.9387552066291438E-12</v>
      </c>
      <c r="D181" s="64"/>
      <c r="E181" s="64"/>
      <c r="F181" s="64"/>
      <c r="G181" s="64"/>
      <c r="H181" s="64"/>
      <c r="I181" s="64"/>
      <c r="J181" s="64"/>
      <c r="K181" s="64"/>
      <c r="L181" s="64"/>
    </row>
    <row r="182" spans="1:12">
      <c r="A182" s="61">
        <v>1957</v>
      </c>
      <c r="B182" s="61">
        <v>9</v>
      </c>
      <c r="C182" s="70">
        <v>9.9168364156100993E-12</v>
      </c>
      <c r="D182" s="64"/>
      <c r="E182" s="64"/>
      <c r="F182" s="64"/>
      <c r="G182" s="64"/>
      <c r="H182" s="64"/>
      <c r="I182" s="64"/>
      <c r="J182" s="64"/>
      <c r="K182" s="64"/>
      <c r="L182" s="64"/>
    </row>
    <row r="183" spans="1:12">
      <c r="A183" s="61">
        <v>1957</v>
      </c>
      <c r="B183" s="61">
        <v>10</v>
      </c>
      <c r="C183" s="70">
        <v>1.0021658933204551E-11</v>
      </c>
      <c r="D183" s="64"/>
      <c r="E183" s="64"/>
      <c r="F183" s="64"/>
      <c r="G183" s="64"/>
      <c r="H183" s="64"/>
      <c r="I183" s="64"/>
      <c r="J183" s="64"/>
      <c r="K183" s="64"/>
      <c r="L183" s="64"/>
    </row>
    <row r="184" spans="1:12">
      <c r="A184" s="61">
        <v>1957</v>
      </c>
      <c r="B184" s="61">
        <v>11</v>
      </c>
      <c r="C184" s="70">
        <v>1.0273799583634543E-11</v>
      </c>
      <c r="D184" s="64"/>
      <c r="E184" s="64"/>
      <c r="F184" s="64"/>
      <c r="G184" s="64"/>
      <c r="H184" s="64"/>
      <c r="I184" s="64"/>
      <c r="J184" s="64"/>
      <c r="K184" s="64"/>
      <c r="L184" s="64"/>
    </row>
    <row r="185" spans="1:12">
      <c r="A185" s="61">
        <v>1957</v>
      </c>
      <c r="B185" s="61">
        <v>12</v>
      </c>
      <c r="C185" s="70">
        <v>1.0278421913713374E-11</v>
      </c>
      <c r="D185" s="64"/>
      <c r="E185" s="64"/>
      <c r="F185" s="64"/>
      <c r="G185" s="64"/>
      <c r="H185" s="64"/>
      <c r="I185" s="64"/>
      <c r="J185" s="64"/>
      <c r="K185" s="64"/>
      <c r="L185" s="64"/>
    </row>
    <row r="186" spans="1:12">
      <c r="A186" s="61">
        <v>1958</v>
      </c>
      <c r="B186" s="61">
        <v>1</v>
      </c>
      <c r="C186" s="70">
        <v>1.0006151761327168E-11</v>
      </c>
      <c r="D186" s="64"/>
      <c r="E186" s="64"/>
      <c r="F186" s="64"/>
      <c r="G186" s="64"/>
      <c r="H186" s="64"/>
      <c r="I186" s="64"/>
      <c r="J186" s="64"/>
      <c r="K186" s="64"/>
      <c r="L186" s="64"/>
    </row>
    <row r="187" spans="1:12">
      <c r="A187" s="61">
        <v>1958</v>
      </c>
      <c r="B187" s="61">
        <v>2</v>
      </c>
      <c r="C187" s="70">
        <v>1.0144672556270634E-11</v>
      </c>
      <c r="D187" s="64"/>
      <c r="E187" s="64"/>
      <c r="F187" s="64"/>
      <c r="G187" s="64"/>
      <c r="H187" s="64"/>
      <c r="I187" s="64"/>
      <c r="J187" s="64"/>
      <c r="K187" s="64"/>
      <c r="L187" s="64"/>
    </row>
    <row r="188" spans="1:12">
      <c r="A188" s="61">
        <v>1958</v>
      </c>
      <c r="B188" s="61">
        <v>3</v>
      </c>
      <c r="C188" s="70">
        <v>1.0312269298484281E-11</v>
      </c>
      <c r="D188" s="64"/>
      <c r="E188" s="64"/>
      <c r="F188" s="64"/>
      <c r="G188" s="64"/>
      <c r="H188" s="64"/>
      <c r="I188" s="64"/>
      <c r="J188" s="64"/>
      <c r="K188" s="64"/>
      <c r="L188" s="64"/>
    </row>
    <row r="189" spans="1:12">
      <c r="A189" s="61">
        <v>1958</v>
      </c>
      <c r="B189" s="61">
        <v>4</v>
      </c>
      <c r="C189" s="70">
        <v>1.0757653167694428E-11</v>
      </c>
      <c r="D189" s="64"/>
      <c r="E189" s="64"/>
      <c r="F189" s="64"/>
      <c r="G189" s="64"/>
      <c r="H189" s="64"/>
      <c r="I189" s="64"/>
      <c r="J189" s="64"/>
      <c r="K189" s="64"/>
      <c r="L189" s="64"/>
    </row>
    <row r="190" spans="1:12">
      <c r="A190" s="61">
        <v>1958</v>
      </c>
      <c r="B190" s="61">
        <v>5</v>
      </c>
      <c r="C190" s="70">
        <v>1.1452046431474683E-11</v>
      </c>
      <c r="D190" s="64"/>
      <c r="E190" s="64"/>
      <c r="F190" s="64"/>
      <c r="G190" s="64"/>
      <c r="H190" s="64"/>
      <c r="I190" s="64"/>
      <c r="J190" s="64"/>
      <c r="K190" s="64"/>
      <c r="L190" s="64"/>
    </row>
    <row r="191" spans="1:12">
      <c r="A191" s="61">
        <v>1958</v>
      </c>
      <c r="B191" s="61">
        <v>6</v>
      </c>
      <c r="C191" s="70">
        <v>1.1957222376865987E-11</v>
      </c>
      <c r="D191" s="64"/>
      <c r="E191" s="64"/>
      <c r="F191" s="64"/>
      <c r="G191" s="64"/>
      <c r="H191" s="64"/>
      <c r="I191" s="64"/>
      <c r="J191" s="64"/>
      <c r="K191" s="64"/>
      <c r="L191" s="64"/>
    </row>
    <row r="192" spans="1:12">
      <c r="A192" s="61">
        <v>1958</v>
      </c>
      <c r="B192" s="61">
        <v>7</v>
      </c>
      <c r="C192" s="70">
        <v>1.2390975867168061E-11</v>
      </c>
      <c r="D192" s="64"/>
      <c r="E192" s="64"/>
      <c r="F192" s="64"/>
      <c r="G192" s="64"/>
      <c r="H192" s="64"/>
      <c r="I192" s="64"/>
      <c r="J192" s="64"/>
      <c r="K192" s="64"/>
      <c r="L192" s="64"/>
    </row>
    <row r="193" spans="1:12">
      <c r="A193" s="61">
        <v>1958</v>
      </c>
      <c r="B193" s="61">
        <v>8</v>
      </c>
      <c r="C193" s="70">
        <v>1.2966530515695379E-11</v>
      </c>
      <c r="D193" s="64"/>
      <c r="E193" s="64"/>
      <c r="F193" s="64"/>
      <c r="G193" s="64"/>
      <c r="H193" s="64"/>
      <c r="I193" s="64"/>
      <c r="J193" s="64"/>
      <c r="K193" s="64"/>
      <c r="L193" s="64"/>
    </row>
    <row r="194" spans="1:12">
      <c r="A194" s="61">
        <v>1958</v>
      </c>
      <c r="B194" s="61">
        <v>9</v>
      </c>
      <c r="C194" s="70">
        <v>1.3214496158312223E-11</v>
      </c>
      <c r="D194" s="64"/>
      <c r="E194" s="64"/>
      <c r="F194" s="64"/>
      <c r="G194" s="64"/>
      <c r="H194" s="64"/>
      <c r="I194" s="64"/>
      <c r="J194" s="64"/>
      <c r="K194" s="64"/>
      <c r="L194" s="64"/>
    </row>
    <row r="195" spans="1:12">
      <c r="A195" s="61">
        <v>1958</v>
      </c>
      <c r="B195" s="61">
        <v>10</v>
      </c>
      <c r="C195" s="70">
        <v>1.3607245107592254E-11</v>
      </c>
      <c r="D195" s="64"/>
      <c r="E195" s="64"/>
      <c r="F195" s="64"/>
      <c r="G195" s="64"/>
      <c r="H195" s="64"/>
      <c r="I195" s="64"/>
      <c r="J195" s="64"/>
      <c r="K195" s="64"/>
      <c r="L195" s="64"/>
    </row>
    <row r="196" spans="1:12">
      <c r="A196" s="61">
        <v>1958</v>
      </c>
      <c r="B196" s="61">
        <v>11</v>
      </c>
      <c r="C196" s="70">
        <v>1.4298656222934519E-11</v>
      </c>
      <c r="D196" s="64"/>
      <c r="E196" s="64"/>
      <c r="F196" s="64"/>
      <c r="G196" s="64"/>
      <c r="H196" s="64"/>
      <c r="I196" s="64"/>
      <c r="J196" s="64"/>
      <c r="K196" s="64"/>
      <c r="L196" s="64"/>
    </row>
    <row r="197" spans="1:12">
      <c r="A197" s="61">
        <v>1958</v>
      </c>
      <c r="B197" s="61">
        <v>12</v>
      </c>
      <c r="C197" s="70">
        <v>1.5494646853980557E-11</v>
      </c>
      <c r="D197" s="64"/>
      <c r="E197" s="64"/>
      <c r="F197" s="64"/>
      <c r="G197" s="64"/>
      <c r="H197" s="64"/>
      <c r="I197" s="64"/>
      <c r="J197" s="64"/>
      <c r="K197" s="64"/>
      <c r="L197" s="64"/>
    </row>
    <row r="198" spans="1:12">
      <c r="A198" s="61">
        <v>1959</v>
      </c>
      <c r="B198" s="61">
        <v>1</v>
      </c>
      <c r="C198" s="70">
        <v>1.8246126110269287E-11</v>
      </c>
      <c r="D198" s="64"/>
      <c r="E198" s="64"/>
      <c r="F198" s="64"/>
      <c r="G198" s="64"/>
      <c r="H198" s="64"/>
      <c r="I198" s="64"/>
      <c r="J198" s="64"/>
      <c r="K198" s="64"/>
      <c r="L198" s="64"/>
    </row>
    <row r="199" spans="1:12">
      <c r="A199" s="61">
        <v>1959</v>
      </c>
      <c r="B199" s="61">
        <v>2</v>
      </c>
      <c r="C199" s="70">
        <v>1.9902709567559063E-11</v>
      </c>
      <c r="D199" s="64"/>
      <c r="E199" s="64"/>
      <c r="F199" s="64"/>
      <c r="G199" s="64"/>
      <c r="H199" s="64"/>
      <c r="I199" s="64"/>
      <c r="J199" s="64"/>
      <c r="K199" s="64"/>
      <c r="L199" s="64"/>
    </row>
    <row r="200" spans="1:12">
      <c r="A200" s="61">
        <v>1959</v>
      </c>
      <c r="B200" s="61">
        <v>3</v>
      </c>
      <c r="C200" s="70">
        <v>2.1363067657630699E-11</v>
      </c>
      <c r="D200" s="64"/>
      <c r="E200" s="64"/>
      <c r="F200" s="64"/>
      <c r="G200" s="64"/>
      <c r="H200" s="64"/>
      <c r="I200" s="64"/>
      <c r="J200" s="64"/>
      <c r="K200" s="64"/>
      <c r="L200" s="64"/>
    </row>
    <row r="201" spans="1:12">
      <c r="A201" s="61">
        <v>1959</v>
      </c>
      <c r="B201" s="61">
        <v>4</v>
      </c>
      <c r="C201" s="70">
        <v>2.3129394177437597E-11</v>
      </c>
      <c r="D201" s="64"/>
      <c r="E201" s="64"/>
      <c r="F201" s="64"/>
      <c r="G201" s="64"/>
      <c r="H201" s="64"/>
      <c r="I201" s="64"/>
      <c r="J201" s="64"/>
      <c r="K201" s="64"/>
      <c r="L201" s="64"/>
    </row>
    <row r="202" spans="1:12">
      <c r="A202" s="61">
        <v>1959</v>
      </c>
      <c r="B202" s="61">
        <v>5</v>
      </c>
      <c r="C202" s="70">
        <v>2.5542250478595406E-11</v>
      </c>
      <c r="D202" s="64"/>
      <c r="E202" s="64"/>
      <c r="F202" s="64"/>
      <c r="G202" s="64"/>
      <c r="H202" s="64"/>
      <c r="I202" s="64"/>
      <c r="J202" s="64"/>
      <c r="K202" s="64"/>
      <c r="L202" s="64"/>
    </row>
    <row r="203" spans="1:12">
      <c r="A203" s="61">
        <v>1959</v>
      </c>
      <c r="B203" s="61">
        <v>6</v>
      </c>
      <c r="C203" s="70">
        <v>2.7156338320644195E-11</v>
      </c>
      <c r="D203" s="64"/>
      <c r="E203" s="64"/>
      <c r="F203" s="64"/>
      <c r="G203" s="64"/>
      <c r="H203" s="64"/>
      <c r="I203" s="64"/>
      <c r="J203" s="64"/>
      <c r="K203" s="64"/>
      <c r="L203" s="64"/>
    </row>
    <row r="204" spans="1:12">
      <c r="A204" s="61">
        <v>1959</v>
      </c>
      <c r="B204" s="61">
        <v>7</v>
      </c>
      <c r="C204" s="70">
        <v>2.7986866660617552E-11</v>
      </c>
      <c r="D204" s="64"/>
      <c r="E204" s="64"/>
      <c r="F204" s="64"/>
      <c r="G204" s="64"/>
      <c r="H204" s="64"/>
      <c r="I204" s="64"/>
      <c r="J204" s="64"/>
      <c r="K204" s="64"/>
      <c r="L204" s="64"/>
    </row>
    <row r="205" spans="1:12">
      <c r="A205" s="61">
        <v>1959</v>
      </c>
      <c r="B205" s="61">
        <v>8</v>
      </c>
      <c r="C205" s="70">
        <v>2.9044783818985756E-11</v>
      </c>
      <c r="D205" s="64"/>
      <c r="E205" s="64"/>
      <c r="F205" s="64"/>
      <c r="G205" s="64"/>
      <c r="H205" s="64"/>
      <c r="I205" s="64"/>
      <c r="J205" s="64"/>
      <c r="K205" s="64"/>
      <c r="L205" s="64"/>
    </row>
    <row r="206" spans="1:12">
      <c r="A206" s="61">
        <v>1959</v>
      </c>
      <c r="B206" s="61">
        <v>9</v>
      </c>
      <c r="C206" s="70">
        <v>2.9559651746800459E-11</v>
      </c>
      <c r="D206" s="64"/>
      <c r="E206" s="64"/>
      <c r="F206" s="64"/>
      <c r="G206" s="64"/>
      <c r="H206" s="64"/>
      <c r="I206" s="64"/>
      <c r="J206" s="64"/>
      <c r="K206" s="64"/>
      <c r="L206" s="64"/>
    </row>
    <row r="207" spans="1:12">
      <c r="A207" s="61">
        <v>1959</v>
      </c>
      <c r="B207" s="61">
        <v>10</v>
      </c>
      <c r="C207" s="70">
        <v>2.9742308338625848E-11</v>
      </c>
      <c r="D207" s="64"/>
      <c r="E207" s="64"/>
      <c r="F207" s="64"/>
      <c r="G207" s="64"/>
      <c r="H207" s="64"/>
      <c r="I207" s="64"/>
      <c r="J207" s="64"/>
      <c r="K207" s="64"/>
      <c r="L207" s="64"/>
    </row>
    <row r="208" spans="1:12">
      <c r="A208" s="61">
        <v>1959</v>
      </c>
      <c r="B208" s="61">
        <v>11</v>
      </c>
      <c r="C208" s="70">
        <v>3.0364831825051142E-11</v>
      </c>
      <c r="D208" s="64"/>
      <c r="E208" s="64"/>
      <c r="F208" s="64"/>
      <c r="G208" s="64"/>
      <c r="H208" s="64"/>
      <c r="I208" s="64"/>
      <c r="J208" s="64"/>
      <c r="K208" s="64"/>
      <c r="L208" s="64"/>
    </row>
    <row r="209" spans="1:12">
      <c r="A209" s="61">
        <v>1959</v>
      </c>
      <c r="B209" s="61">
        <v>12</v>
      </c>
      <c r="C209" s="70">
        <v>3.1240390606437746E-11</v>
      </c>
      <c r="D209" s="64"/>
      <c r="E209" s="64"/>
      <c r="F209" s="64"/>
      <c r="G209" s="64"/>
      <c r="H209" s="64"/>
      <c r="I209" s="64"/>
      <c r="J209" s="64"/>
      <c r="K209" s="64"/>
      <c r="L209" s="64"/>
    </row>
    <row r="210" spans="1:12">
      <c r="A210" s="61">
        <v>1960</v>
      </c>
      <c r="B210" s="61">
        <v>1</v>
      </c>
      <c r="C210" s="70">
        <v>3.209641631555572E-11</v>
      </c>
      <c r="D210" s="64"/>
      <c r="E210" s="64"/>
      <c r="F210" s="64"/>
      <c r="G210" s="64"/>
      <c r="H210" s="64"/>
      <c r="I210" s="64"/>
      <c r="J210" s="64"/>
      <c r="K210" s="64"/>
      <c r="L210" s="64"/>
    </row>
    <row r="211" spans="1:12">
      <c r="A211" s="61">
        <v>1960</v>
      </c>
      <c r="B211" s="61">
        <v>2</v>
      </c>
      <c r="C211" s="70">
        <v>3.2360932882003255E-11</v>
      </c>
      <c r="D211" s="64"/>
      <c r="E211" s="64"/>
      <c r="F211" s="64"/>
      <c r="G211" s="64"/>
      <c r="H211" s="64"/>
      <c r="I211" s="64"/>
      <c r="J211" s="64"/>
      <c r="K211" s="64"/>
      <c r="L211" s="64"/>
    </row>
    <row r="212" spans="1:12">
      <c r="A212" s="61">
        <v>1960</v>
      </c>
      <c r="B212" s="61">
        <v>3</v>
      </c>
      <c r="C212" s="70">
        <v>3.2592198493367459E-11</v>
      </c>
      <c r="D212" s="64"/>
      <c r="E212" s="64"/>
      <c r="F212" s="64"/>
      <c r="G212" s="64"/>
      <c r="H212" s="64"/>
      <c r="I212" s="64"/>
      <c r="J212" s="64"/>
      <c r="K212" s="64"/>
      <c r="L212" s="64"/>
    </row>
    <row r="213" spans="1:12">
      <c r="A213" s="61">
        <v>1960</v>
      </c>
      <c r="B213" s="61">
        <v>4</v>
      </c>
      <c r="C213" s="70">
        <v>3.2559245753127972E-11</v>
      </c>
      <c r="D213" s="64"/>
      <c r="E213" s="64"/>
      <c r="F213" s="64"/>
      <c r="G213" s="64"/>
      <c r="H213" s="64"/>
      <c r="I213" s="64"/>
      <c r="J213" s="64"/>
      <c r="K213" s="64"/>
      <c r="L213" s="64"/>
    </row>
    <row r="214" spans="1:12">
      <c r="A214" s="61">
        <v>1960</v>
      </c>
      <c r="B214" s="61">
        <v>5</v>
      </c>
      <c r="C214" s="70">
        <v>3.2493191165226997E-11</v>
      </c>
      <c r="D214" s="64"/>
      <c r="E214" s="64"/>
      <c r="F214" s="64"/>
      <c r="G214" s="64"/>
      <c r="H214" s="64"/>
      <c r="I214" s="64"/>
      <c r="J214" s="64"/>
      <c r="K214" s="64"/>
      <c r="L214" s="64"/>
    </row>
    <row r="215" spans="1:12">
      <c r="A215" s="61">
        <v>1960</v>
      </c>
      <c r="B215" s="61">
        <v>6</v>
      </c>
      <c r="C215" s="70">
        <v>3.2327980141763768E-11</v>
      </c>
      <c r="D215" s="64"/>
      <c r="E215" s="64"/>
      <c r="F215" s="64"/>
      <c r="G215" s="64"/>
      <c r="H215" s="64"/>
      <c r="I215" s="64"/>
      <c r="J215" s="64"/>
      <c r="K215" s="64"/>
      <c r="L215" s="64"/>
    </row>
    <row r="216" spans="1:12">
      <c r="A216" s="61">
        <v>1960</v>
      </c>
      <c r="B216" s="61">
        <v>7</v>
      </c>
      <c r="C216" s="70">
        <v>3.2625300341028901E-11</v>
      </c>
      <c r="D216" s="64"/>
      <c r="E216" s="64"/>
      <c r="F216" s="64"/>
      <c r="G216" s="64"/>
      <c r="H216" s="64"/>
      <c r="I216" s="64"/>
      <c r="J216" s="64"/>
      <c r="K216" s="64"/>
      <c r="L216" s="64"/>
    </row>
    <row r="217" spans="1:12">
      <c r="A217" s="61">
        <v>1960</v>
      </c>
      <c r="B217" s="61">
        <v>8</v>
      </c>
      <c r="C217" s="70">
        <v>3.2790660471914078E-11</v>
      </c>
      <c r="D217" s="64"/>
      <c r="E217" s="64"/>
      <c r="F217" s="64"/>
      <c r="G217" s="64"/>
      <c r="H217" s="64"/>
      <c r="I217" s="64"/>
      <c r="J217" s="64"/>
      <c r="K217" s="64"/>
      <c r="L217" s="64"/>
    </row>
    <row r="218" spans="1:12">
      <c r="A218" s="61">
        <v>1960</v>
      </c>
      <c r="B218" s="61">
        <v>9</v>
      </c>
      <c r="C218" s="70">
        <v>3.2823762319575462E-11</v>
      </c>
      <c r="D218" s="64"/>
      <c r="E218" s="64"/>
      <c r="F218" s="64"/>
      <c r="G218" s="64"/>
      <c r="H218" s="64"/>
      <c r="I218" s="64"/>
      <c r="J218" s="64"/>
      <c r="K218" s="64"/>
      <c r="L218" s="64"/>
    </row>
    <row r="219" spans="1:12">
      <c r="A219" s="61">
        <v>1960</v>
      </c>
      <c r="B219" s="61">
        <v>10</v>
      </c>
      <c r="C219" s="70">
        <v>3.3088129778601108E-11</v>
      </c>
      <c r="D219" s="64"/>
      <c r="E219" s="64"/>
      <c r="F219" s="64"/>
      <c r="G219" s="64"/>
      <c r="H219" s="64"/>
      <c r="I219" s="64"/>
      <c r="J219" s="64"/>
      <c r="K219" s="64"/>
      <c r="L219" s="64"/>
    </row>
    <row r="220" spans="1:12">
      <c r="A220" s="61">
        <v>1960</v>
      </c>
      <c r="B220" s="61">
        <v>11</v>
      </c>
      <c r="C220" s="70">
        <v>3.3914483110761318E-11</v>
      </c>
      <c r="D220" s="64"/>
      <c r="E220" s="64"/>
      <c r="F220" s="64"/>
      <c r="G220" s="64"/>
      <c r="H220" s="64"/>
      <c r="I220" s="64"/>
      <c r="J220" s="64"/>
      <c r="K220" s="64"/>
      <c r="L220" s="64"/>
    </row>
    <row r="221" spans="1:12">
      <c r="A221" s="61">
        <v>1960</v>
      </c>
      <c r="B221" s="61">
        <v>12</v>
      </c>
      <c r="C221" s="70">
        <v>3.7021732675699379E-11</v>
      </c>
      <c r="D221" s="64"/>
      <c r="E221" s="64"/>
      <c r="F221" s="64"/>
      <c r="G221" s="64"/>
      <c r="H221" s="64"/>
      <c r="I221" s="64"/>
      <c r="J221" s="64"/>
      <c r="K221" s="64"/>
      <c r="L221" s="64"/>
    </row>
    <row r="222" spans="1:12">
      <c r="A222" s="61">
        <v>1961</v>
      </c>
      <c r="B222" s="61">
        <v>1</v>
      </c>
      <c r="C222" s="70">
        <v>3.4773938290582958E-11</v>
      </c>
      <c r="D222" s="64"/>
      <c r="E222" s="64"/>
      <c r="F222" s="64"/>
      <c r="G222" s="64"/>
      <c r="H222" s="64"/>
      <c r="I222" s="64"/>
      <c r="J222" s="64"/>
      <c r="K222" s="64"/>
      <c r="L222" s="64"/>
    </row>
    <row r="223" spans="1:12">
      <c r="A223" s="61">
        <v>1961</v>
      </c>
      <c r="B223" s="61">
        <v>2</v>
      </c>
      <c r="C223" s="70">
        <v>3.5203665880493781E-11</v>
      </c>
      <c r="D223" s="64"/>
      <c r="E223" s="64"/>
      <c r="F223" s="64"/>
      <c r="G223" s="64"/>
      <c r="H223" s="64"/>
      <c r="I223" s="64"/>
      <c r="J223" s="64"/>
      <c r="K223" s="64"/>
      <c r="L223" s="64"/>
    </row>
    <row r="224" spans="1:12">
      <c r="A224" s="61">
        <v>1961</v>
      </c>
      <c r="B224" s="61">
        <v>3</v>
      </c>
      <c r="C224" s="70">
        <v>3.5600440730165065E-11</v>
      </c>
      <c r="D224" s="64"/>
      <c r="E224" s="64"/>
      <c r="F224" s="64"/>
      <c r="G224" s="64"/>
      <c r="H224" s="64"/>
      <c r="I224" s="64"/>
      <c r="J224" s="64"/>
      <c r="K224" s="64"/>
      <c r="L224" s="64"/>
    </row>
    <row r="225" spans="1:12">
      <c r="A225" s="61">
        <v>1961</v>
      </c>
      <c r="B225" s="61">
        <v>4</v>
      </c>
      <c r="C225" s="70">
        <v>3.639369221466384E-11</v>
      </c>
      <c r="D225" s="64"/>
      <c r="E225" s="64"/>
      <c r="F225" s="64"/>
      <c r="G225" s="64"/>
      <c r="H225" s="64"/>
      <c r="I225" s="64"/>
      <c r="J225" s="64"/>
      <c r="K225" s="64"/>
      <c r="L225" s="64"/>
    </row>
    <row r="226" spans="1:12">
      <c r="A226" s="61">
        <v>1961</v>
      </c>
      <c r="B226" s="61">
        <v>5</v>
      </c>
      <c r="C226" s="70">
        <v>3.6658059673689485E-11</v>
      </c>
      <c r="D226" s="64"/>
      <c r="E226" s="64"/>
      <c r="F226" s="64"/>
      <c r="G226" s="64"/>
      <c r="H226" s="64"/>
      <c r="I226" s="64"/>
      <c r="J226" s="64"/>
      <c r="K226" s="64"/>
      <c r="L226" s="64"/>
    </row>
    <row r="227" spans="1:12">
      <c r="A227" s="61">
        <v>1961</v>
      </c>
      <c r="B227" s="61">
        <v>6</v>
      </c>
      <c r="C227" s="70">
        <v>3.7153841851501231E-11</v>
      </c>
      <c r="D227" s="64"/>
      <c r="E227" s="64"/>
      <c r="F227" s="64"/>
      <c r="G227" s="64"/>
      <c r="H227" s="64"/>
      <c r="I227" s="64"/>
      <c r="J227" s="64"/>
      <c r="K227" s="64"/>
      <c r="L227" s="64"/>
    </row>
    <row r="228" spans="1:12">
      <c r="A228" s="61">
        <v>1961</v>
      </c>
      <c r="B228" s="61">
        <v>7</v>
      </c>
      <c r="C228" s="70">
        <v>3.7715827724635803E-11</v>
      </c>
      <c r="D228" s="64"/>
      <c r="E228" s="64"/>
      <c r="F228" s="64"/>
      <c r="G228" s="64"/>
      <c r="H228" s="64"/>
      <c r="I228" s="64"/>
      <c r="J228" s="64"/>
      <c r="K228" s="64"/>
      <c r="L228" s="64"/>
    </row>
    <row r="229" spans="1:12">
      <c r="A229" s="61">
        <v>1961</v>
      </c>
      <c r="B229" s="61">
        <v>8</v>
      </c>
      <c r="C229" s="70">
        <v>3.8013297031322832E-11</v>
      </c>
      <c r="D229" s="64"/>
      <c r="E229" s="64"/>
      <c r="F229" s="64"/>
      <c r="G229" s="64"/>
      <c r="H229" s="64"/>
      <c r="I229" s="64"/>
      <c r="J229" s="64"/>
      <c r="K229" s="64"/>
      <c r="L229" s="64"/>
    </row>
    <row r="230" spans="1:12">
      <c r="A230" s="61">
        <v>1961</v>
      </c>
      <c r="B230" s="61">
        <v>9</v>
      </c>
      <c r="C230" s="70">
        <v>3.8410071880994161E-11</v>
      </c>
      <c r="D230" s="64"/>
      <c r="E230" s="64"/>
      <c r="F230" s="64"/>
      <c r="G230" s="64"/>
      <c r="H230" s="64"/>
      <c r="I230" s="64"/>
      <c r="J230" s="64"/>
      <c r="K230" s="64"/>
      <c r="L230" s="64"/>
    </row>
    <row r="231" spans="1:12">
      <c r="A231" s="61">
        <v>1961</v>
      </c>
      <c r="B231" s="61">
        <v>10</v>
      </c>
      <c r="C231" s="70">
        <v>3.8443024621233649E-11</v>
      </c>
      <c r="D231" s="64"/>
      <c r="E231" s="64"/>
      <c r="F231" s="64"/>
      <c r="G231" s="64"/>
      <c r="H231" s="64"/>
      <c r="I231" s="64"/>
      <c r="J231" s="64"/>
      <c r="K231" s="64"/>
      <c r="L231" s="64"/>
    </row>
    <row r="232" spans="1:12">
      <c r="A232" s="61">
        <v>1961</v>
      </c>
      <c r="B232" s="61">
        <v>11</v>
      </c>
      <c r="C232" s="70">
        <v>3.9666152803065143E-11</v>
      </c>
      <c r="D232" s="64"/>
      <c r="E232" s="64"/>
      <c r="F232" s="64"/>
      <c r="G232" s="64"/>
      <c r="H232" s="64"/>
      <c r="I232" s="64"/>
      <c r="J232" s="64"/>
      <c r="K232" s="64"/>
      <c r="L232" s="64"/>
    </row>
    <row r="233" spans="1:12">
      <c r="A233" s="61">
        <v>1961</v>
      </c>
      <c r="B233" s="61">
        <v>12</v>
      </c>
      <c r="C233" s="70">
        <v>4.3103824414929779E-11</v>
      </c>
      <c r="D233" s="64"/>
      <c r="E233" s="64"/>
      <c r="F233" s="64"/>
      <c r="G233" s="64"/>
      <c r="H233" s="64"/>
      <c r="I233" s="64"/>
      <c r="J233" s="64"/>
      <c r="K233" s="64"/>
      <c r="L233" s="64"/>
    </row>
    <row r="234" spans="1:12">
      <c r="A234" s="61">
        <v>1962</v>
      </c>
      <c r="B234" s="61">
        <v>1</v>
      </c>
      <c r="C234" s="70">
        <v>4.1384914055286487E-11</v>
      </c>
      <c r="D234" s="64"/>
      <c r="E234" s="64"/>
      <c r="F234" s="64"/>
      <c r="G234" s="64"/>
      <c r="H234" s="64"/>
      <c r="I234" s="64"/>
      <c r="J234" s="64"/>
      <c r="K234" s="64"/>
      <c r="L234" s="64"/>
    </row>
    <row r="235" spans="1:12">
      <c r="A235" s="61">
        <v>1962</v>
      </c>
      <c r="B235" s="61">
        <v>2</v>
      </c>
      <c r="C235" s="70">
        <v>4.1980001776082487E-11</v>
      </c>
      <c r="D235" s="64"/>
      <c r="E235" s="64"/>
      <c r="F235" s="64"/>
      <c r="G235" s="64"/>
      <c r="H235" s="64"/>
      <c r="I235" s="64"/>
      <c r="J235" s="64"/>
      <c r="K235" s="64"/>
      <c r="L235" s="64"/>
    </row>
    <row r="236" spans="1:12">
      <c r="A236" s="61">
        <v>1962</v>
      </c>
      <c r="B236" s="61">
        <v>3</v>
      </c>
      <c r="C236" s="70">
        <v>4.2640994977357521E-11</v>
      </c>
      <c r="D236" s="64"/>
      <c r="E236" s="64"/>
      <c r="F236" s="64"/>
      <c r="G236" s="64"/>
      <c r="H236" s="64"/>
      <c r="I236" s="64"/>
      <c r="J236" s="64"/>
      <c r="K236" s="64"/>
      <c r="L236" s="64"/>
    </row>
    <row r="237" spans="1:12">
      <c r="A237" s="61">
        <v>1962</v>
      </c>
      <c r="B237" s="61">
        <v>4</v>
      </c>
      <c r="C237" s="70">
        <v>4.4029334182652296E-11</v>
      </c>
      <c r="D237" s="64"/>
      <c r="E237" s="64"/>
      <c r="F237" s="64"/>
      <c r="G237" s="64"/>
      <c r="H237" s="64"/>
      <c r="I237" s="64"/>
      <c r="J237" s="64"/>
      <c r="K237" s="64"/>
      <c r="L237" s="64"/>
    </row>
    <row r="238" spans="1:12">
      <c r="A238" s="61">
        <v>1962</v>
      </c>
      <c r="B238" s="61">
        <v>5</v>
      </c>
      <c r="C238" s="70">
        <v>4.5549931671170865E-11</v>
      </c>
      <c r="D238" s="64"/>
      <c r="E238" s="64"/>
      <c r="F238" s="64"/>
      <c r="G238" s="64"/>
      <c r="H238" s="64"/>
      <c r="I238" s="64"/>
      <c r="J238" s="64"/>
      <c r="K238" s="64"/>
      <c r="L238" s="64"/>
    </row>
    <row r="239" spans="1:12">
      <c r="A239" s="61">
        <v>1962</v>
      </c>
      <c r="B239" s="61">
        <v>6</v>
      </c>
      <c r="C239" s="70">
        <v>4.6210924872445898E-11</v>
      </c>
      <c r="D239" s="64"/>
      <c r="E239" s="64"/>
      <c r="F239" s="64"/>
      <c r="G239" s="64"/>
      <c r="H239" s="64"/>
      <c r="I239" s="64"/>
      <c r="J239" s="64"/>
      <c r="K239" s="64"/>
      <c r="L239" s="64"/>
    </row>
    <row r="240" spans="1:12">
      <c r="A240" s="61">
        <v>1962</v>
      </c>
      <c r="B240" s="61">
        <v>7</v>
      </c>
      <c r="C240" s="70">
        <v>4.8293508234098987E-11</v>
      </c>
      <c r="D240" s="64"/>
      <c r="E240" s="64"/>
      <c r="F240" s="64"/>
      <c r="G240" s="64"/>
      <c r="H240" s="64"/>
      <c r="I240" s="64"/>
      <c r="J240" s="64"/>
      <c r="K240" s="64"/>
      <c r="L240" s="64"/>
    </row>
    <row r="241" spans="1:12">
      <c r="A241" s="61">
        <v>1962</v>
      </c>
      <c r="B241" s="61">
        <v>8</v>
      </c>
      <c r="C241" s="70">
        <v>4.892154869513472E-11</v>
      </c>
      <c r="D241" s="64"/>
      <c r="E241" s="64"/>
      <c r="F241" s="64"/>
      <c r="G241" s="64"/>
      <c r="H241" s="64"/>
      <c r="I241" s="64"/>
      <c r="J241" s="64"/>
      <c r="K241" s="64"/>
      <c r="L241" s="64"/>
    </row>
    <row r="242" spans="1:12">
      <c r="A242" s="61">
        <v>1962</v>
      </c>
      <c r="B242" s="61">
        <v>9</v>
      </c>
      <c r="C242" s="70">
        <v>5.0730669045026252E-11</v>
      </c>
      <c r="D242" s="64"/>
      <c r="E242" s="64"/>
      <c r="F242" s="64"/>
      <c r="G242" s="64"/>
      <c r="H242" s="64"/>
      <c r="I242" s="64"/>
      <c r="J242" s="64"/>
      <c r="K242" s="64"/>
      <c r="L242" s="64"/>
    </row>
    <row r="243" spans="1:12">
      <c r="A243" s="61">
        <v>1962</v>
      </c>
      <c r="B243" s="61">
        <v>10</v>
      </c>
      <c r="C243" s="70">
        <v>5.1599070670161958E-11</v>
      </c>
      <c r="D243" s="64"/>
      <c r="E243" s="64"/>
      <c r="F243" s="64"/>
      <c r="G243" s="64"/>
      <c r="H243" s="64"/>
      <c r="I243" s="64"/>
      <c r="J243" s="64"/>
      <c r="K243" s="64"/>
      <c r="L243" s="64"/>
    </row>
    <row r="244" spans="1:12">
      <c r="A244" s="61">
        <v>1962</v>
      </c>
      <c r="B244" s="61">
        <v>11</v>
      </c>
      <c r="C244" s="70">
        <v>5.1334554103714087E-11</v>
      </c>
      <c r="D244" s="64"/>
      <c r="E244" s="64"/>
      <c r="F244" s="64"/>
      <c r="G244" s="64"/>
      <c r="H244" s="64"/>
      <c r="I244" s="64"/>
      <c r="J244" s="64"/>
      <c r="K244" s="64"/>
      <c r="L244" s="64"/>
    </row>
    <row r="245" spans="1:12">
      <c r="A245" s="61">
        <v>1962</v>
      </c>
      <c r="B245" s="61">
        <v>12</v>
      </c>
      <c r="C245" s="70">
        <v>5.6325925051758585E-11</v>
      </c>
      <c r="D245" s="64"/>
      <c r="E245" s="64"/>
      <c r="F245" s="64"/>
      <c r="G245" s="64"/>
      <c r="H245" s="64"/>
      <c r="I245" s="64"/>
      <c r="J245" s="64"/>
      <c r="K245" s="64"/>
      <c r="L245" s="64"/>
    </row>
    <row r="246" spans="1:12">
      <c r="A246" s="61">
        <v>1963</v>
      </c>
      <c r="B246" s="61">
        <v>1</v>
      </c>
      <c r="C246" s="70">
        <v>5.4012076078741325E-11</v>
      </c>
      <c r="D246" s="64"/>
      <c r="E246" s="64"/>
      <c r="F246" s="64"/>
      <c r="G246" s="64"/>
      <c r="H246" s="64"/>
      <c r="I246" s="64"/>
      <c r="J246" s="64"/>
      <c r="K246" s="64"/>
      <c r="L246" s="64"/>
    </row>
    <row r="247" spans="1:12">
      <c r="A247" s="61">
        <v>1963</v>
      </c>
      <c r="B247" s="61">
        <v>2</v>
      </c>
      <c r="C247" s="70">
        <v>5.4507858256553362E-11</v>
      </c>
      <c r="D247" s="64"/>
      <c r="E247" s="64"/>
      <c r="F247" s="64"/>
      <c r="G247" s="64"/>
      <c r="H247" s="64"/>
      <c r="I247" s="64"/>
      <c r="J247" s="64"/>
      <c r="K247" s="64"/>
      <c r="L247" s="64"/>
    </row>
    <row r="248" spans="1:12">
      <c r="A248" s="61">
        <v>1963</v>
      </c>
      <c r="B248" s="61">
        <v>3</v>
      </c>
      <c r="C248" s="70">
        <v>5.7086074688596352E-11</v>
      </c>
      <c r="D248" s="64"/>
      <c r="E248" s="64"/>
      <c r="F248" s="64"/>
      <c r="G248" s="64"/>
      <c r="H248" s="64"/>
      <c r="I248" s="64"/>
      <c r="J248" s="64"/>
      <c r="K248" s="64"/>
      <c r="L248" s="64"/>
    </row>
    <row r="249" spans="1:12">
      <c r="A249" s="61">
        <v>1963</v>
      </c>
      <c r="B249" s="61">
        <v>4</v>
      </c>
      <c r="C249" s="70">
        <v>5.7978631716078994E-11</v>
      </c>
      <c r="D249" s="64"/>
      <c r="E249" s="64"/>
      <c r="F249" s="64"/>
      <c r="G249" s="64"/>
      <c r="H249" s="64"/>
      <c r="I249" s="64"/>
      <c r="J249" s="64"/>
      <c r="K249" s="64"/>
      <c r="L249" s="64"/>
    </row>
    <row r="250" spans="1:12">
      <c r="A250" s="61">
        <v>1963</v>
      </c>
      <c r="B250" s="61">
        <v>5</v>
      </c>
      <c r="C250" s="70">
        <v>5.7978631716078994E-11</v>
      </c>
      <c r="D250" s="64"/>
      <c r="E250" s="64"/>
      <c r="F250" s="64"/>
      <c r="G250" s="64"/>
      <c r="H250" s="64"/>
      <c r="I250" s="64"/>
      <c r="J250" s="64"/>
      <c r="K250" s="64"/>
      <c r="L250" s="64"/>
    </row>
    <row r="251" spans="1:12">
      <c r="A251" s="61">
        <v>1963</v>
      </c>
      <c r="B251" s="61">
        <v>6</v>
      </c>
      <c r="C251" s="70">
        <v>5.8639774024776298E-11</v>
      </c>
      <c r="D251" s="64"/>
      <c r="E251" s="64"/>
      <c r="F251" s="64"/>
      <c r="G251" s="64"/>
      <c r="H251" s="64"/>
      <c r="I251" s="64"/>
      <c r="J251" s="64"/>
      <c r="K251" s="64"/>
      <c r="L251" s="64"/>
    </row>
    <row r="252" spans="1:12">
      <c r="A252" s="61">
        <v>1963</v>
      </c>
      <c r="B252" s="61">
        <v>7</v>
      </c>
      <c r="C252" s="70">
        <v>5.9532181944837296E-11</v>
      </c>
      <c r="D252" s="64"/>
      <c r="E252" s="64"/>
      <c r="F252" s="64"/>
      <c r="G252" s="64"/>
      <c r="H252" s="64"/>
      <c r="I252" s="64"/>
      <c r="J252" s="64"/>
      <c r="K252" s="64"/>
      <c r="L252" s="64"/>
    </row>
    <row r="253" spans="1:12">
      <c r="A253" s="61">
        <v>1963</v>
      </c>
      <c r="B253" s="61">
        <v>8</v>
      </c>
      <c r="C253" s="70">
        <v>5.9796698511284689E-11</v>
      </c>
      <c r="D253" s="64"/>
      <c r="E253" s="64"/>
      <c r="F253" s="64"/>
      <c r="G253" s="64"/>
      <c r="H253" s="64"/>
      <c r="I253" s="64"/>
      <c r="J253" s="64"/>
      <c r="K253" s="64"/>
      <c r="L253" s="64"/>
    </row>
    <row r="254" spans="1:12">
      <c r="A254" s="61">
        <v>1963</v>
      </c>
      <c r="B254" s="61">
        <v>9</v>
      </c>
      <c r="C254" s="70">
        <v>6.0722208279007264E-11</v>
      </c>
      <c r="D254" s="64"/>
      <c r="E254" s="64"/>
      <c r="F254" s="64"/>
      <c r="G254" s="64"/>
      <c r="H254" s="64"/>
      <c r="I254" s="64"/>
      <c r="J254" s="64"/>
      <c r="K254" s="64"/>
      <c r="L254" s="64"/>
    </row>
    <row r="255" spans="1:12">
      <c r="A255" s="61">
        <v>1963</v>
      </c>
      <c r="B255" s="61">
        <v>10</v>
      </c>
      <c r="C255" s="70">
        <v>6.2606329662113979E-11</v>
      </c>
      <c r="D255" s="64"/>
      <c r="E255" s="64"/>
      <c r="F255" s="64"/>
      <c r="G255" s="64"/>
      <c r="H255" s="64"/>
      <c r="I255" s="64"/>
      <c r="J255" s="64"/>
      <c r="K255" s="64"/>
      <c r="L255" s="64"/>
    </row>
    <row r="256" spans="1:12">
      <c r="A256" s="61">
        <v>1963</v>
      </c>
      <c r="B256" s="61">
        <v>11</v>
      </c>
      <c r="C256" s="70">
        <v>6.4192981738533381E-11</v>
      </c>
      <c r="D256" s="64"/>
      <c r="E256" s="64"/>
      <c r="F256" s="64"/>
      <c r="G256" s="64"/>
      <c r="H256" s="64"/>
      <c r="I256" s="64"/>
      <c r="J256" s="64"/>
      <c r="K256" s="64"/>
      <c r="L256" s="64"/>
    </row>
    <row r="257" spans="1:12">
      <c r="A257" s="61">
        <v>1963</v>
      </c>
      <c r="B257" s="61">
        <v>12</v>
      </c>
      <c r="C257" s="70">
        <v>6.9746338559712586E-11</v>
      </c>
      <c r="D257" s="64"/>
      <c r="E257" s="64"/>
      <c r="F257" s="64"/>
      <c r="G257" s="64"/>
      <c r="H257" s="64"/>
      <c r="I257" s="64"/>
      <c r="J257" s="64"/>
      <c r="K257" s="64"/>
      <c r="L257" s="64"/>
    </row>
    <row r="258" spans="1:12">
      <c r="A258" s="61">
        <v>1964</v>
      </c>
      <c r="B258" s="61">
        <v>1</v>
      </c>
      <c r="C258" s="70">
        <v>6.9415618297942038E-11</v>
      </c>
      <c r="D258" s="64"/>
      <c r="E258" s="64"/>
      <c r="F258" s="64"/>
      <c r="G258" s="64"/>
      <c r="H258" s="64"/>
      <c r="I258" s="64"/>
      <c r="J258" s="64"/>
      <c r="K258" s="64"/>
      <c r="L258" s="64"/>
    </row>
    <row r="259" spans="1:12">
      <c r="A259" s="61">
        <v>1964</v>
      </c>
      <c r="B259" s="61">
        <v>2</v>
      </c>
      <c r="C259" s="70">
        <v>6.8886734272468908E-11</v>
      </c>
      <c r="D259" s="64"/>
      <c r="E259" s="64"/>
      <c r="F259" s="64"/>
      <c r="G259" s="64"/>
      <c r="H259" s="64"/>
      <c r="I259" s="64"/>
      <c r="J259" s="64"/>
      <c r="K259" s="64"/>
      <c r="L259" s="64"/>
    </row>
    <row r="260" spans="1:12">
      <c r="A260" s="61">
        <v>1964</v>
      </c>
      <c r="B260" s="61">
        <v>3</v>
      </c>
      <c r="C260" s="70">
        <v>6.8688421401344179E-11</v>
      </c>
      <c r="D260" s="64"/>
      <c r="E260" s="64"/>
      <c r="F260" s="64"/>
      <c r="G260" s="64"/>
      <c r="H260" s="64"/>
      <c r="I260" s="64"/>
      <c r="J260" s="64"/>
      <c r="K260" s="64"/>
      <c r="L260" s="64"/>
    </row>
    <row r="261" spans="1:12">
      <c r="A261" s="61">
        <v>1964</v>
      </c>
      <c r="B261" s="61">
        <v>4</v>
      </c>
      <c r="C261" s="70">
        <v>7.1332841528709852E-11</v>
      </c>
      <c r="D261" s="64"/>
      <c r="E261" s="64"/>
      <c r="F261" s="64"/>
      <c r="G261" s="64"/>
      <c r="H261" s="64"/>
      <c r="I261" s="64"/>
      <c r="J261" s="64"/>
      <c r="K261" s="64"/>
      <c r="L261" s="64"/>
    </row>
    <row r="262" spans="1:12">
      <c r="A262" s="61">
        <v>1964</v>
      </c>
      <c r="B262" s="61">
        <v>5</v>
      </c>
      <c r="C262" s="70">
        <v>7.1432147071694094E-11</v>
      </c>
      <c r="D262" s="64"/>
      <c r="E262" s="64"/>
      <c r="F262" s="64"/>
      <c r="G262" s="64"/>
      <c r="H262" s="64"/>
      <c r="I262" s="64"/>
      <c r="J262" s="64"/>
      <c r="K262" s="64"/>
      <c r="L262" s="64"/>
    </row>
    <row r="263" spans="1:12">
      <c r="A263" s="61">
        <v>1964</v>
      </c>
      <c r="B263" s="61">
        <v>6</v>
      </c>
      <c r="C263" s="70">
        <v>7.2423711427317689E-11</v>
      </c>
      <c r="D263" s="64"/>
      <c r="E263" s="64"/>
      <c r="F263" s="64"/>
      <c r="G263" s="64"/>
      <c r="H263" s="64"/>
      <c r="I263" s="64"/>
      <c r="J263" s="64"/>
      <c r="K263" s="64"/>
      <c r="L263" s="64"/>
    </row>
    <row r="264" spans="1:12">
      <c r="A264" s="61">
        <v>1964</v>
      </c>
      <c r="B264" s="61">
        <v>7</v>
      </c>
      <c r="C264" s="70">
        <v>7.268822799376556E-11</v>
      </c>
      <c r="D264" s="64"/>
      <c r="E264" s="64"/>
      <c r="F264" s="64"/>
      <c r="G264" s="64"/>
      <c r="H264" s="64"/>
      <c r="I264" s="64"/>
      <c r="J264" s="64"/>
      <c r="K264" s="64"/>
      <c r="L264" s="64"/>
    </row>
    <row r="265" spans="1:12">
      <c r="A265" s="61">
        <v>1964</v>
      </c>
      <c r="B265" s="61">
        <v>8</v>
      </c>
      <c r="C265" s="70">
        <v>7.232455499175557E-11</v>
      </c>
      <c r="D265" s="64"/>
      <c r="E265" s="64"/>
      <c r="F265" s="64"/>
      <c r="G265" s="64"/>
      <c r="H265" s="64"/>
      <c r="I265" s="64"/>
      <c r="J265" s="64"/>
      <c r="K265" s="64"/>
      <c r="L265" s="64"/>
    </row>
    <row r="266" spans="1:12">
      <c r="A266" s="61">
        <v>1964</v>
      </c>
      <c r="B266" s="61">
        <v>9</v>
      </c>
      <c r="C266" s="70">
        <v>7.3117955583676105E-11</v>
      </c>
      <c r="D266" s="64"/>
      <c r="E266" s="64"/>
      <c r="F266" s="64"/>
      <c r="G266" s="64"/>
      <c r="H266" s="64"/>
      <c r="I266" s="64"/>
      <c r="J266" s="64"/>
      <c r="K266" s="64"/>
      <c r="L266" s="64"/>
    </row>
    <row r="267" spans="1:12">
      <c r="A267" s="61">
        <v>1964</v>
      </c>
      <c r="B267" s="61">
        <v>10</v>
      </c>
      <c r="C267" s="70">
        <v>7.5993641322406403E-11</v>
      </c>
      <c r="D267" s="64"/>
      <c r="E267" s="64"/>
      <c r="F267" s="64"/>
      <c r="G267" s="64"/>
      <c r="H267" s="64"/>
      <c r="I267" s="64"/>
      <c r="J267" s="64"/>
      <c r="K267" s="64"/>
      <c r="L267" s="64"/>
    </row>
    <row r="268" spans="1:12">
      <c r="A268" s="61">
        <v>1964</v>
      </c>
      <c r="B268" s="61">
        <v>11</v>
      </c>
      <c r="C268" s="70">
        <v>7.6853096502227945E-11</v>
      </c>
      <c r="D268" s="64"/>
      <c r="E268" s="64"/>
      <c r="F268" s="64"/>
      <c r="G268" s="64"/>
      <c r="H268" s="64"/>
      <c r="I268" s="64"/>
      <c r="J268" s="64"/>
      <c r="K268" s="64"/>
      <c r="L268" s="64"/>
    </row>
    <row r="269" spans="1:12">
      <c r="A269" s="61">
        <v>1964</v>
      </c>
      <c r="B269" s="61">
        <v>12</v>
      </c>
      <c r="C269" s="70">
        <v>8.2373351475745573E-11</v>
      </c>
      <c r="D269" s="64"/>
      <c r="E269" s="64"/>
      <c r="F269" s="64"/>
      <c r="G269" s="64"/>
      <c r="H269" s="64"/>
      <c r="I269" s="64"/>
      <c r="J269" s="64"/>
      <c r="K269" s="64"/>
      <c r="L269" s="64"/>
    </row>
    <row r="270" spans="1:12">
      <c r="A270" s="61">
        <v>1965</v>
      </c>
      <c r="B270" s="61">
        <v>1</v>
      </c>
      <c r="C270" s="70">
        <v>7.9332156498708344E-11</v>
      </c>
      <c r="D270" s="64"/>
      <c r="E270" s="64"/>
      <c r="F270" s="64"/>
      <c r="G270" s="64"/>
      <c r="H270" s="64"/>
      <c r="I270" s="64"/>
      <c r="J270" s="64"/>
      <c r="K270" s="64"/>
      <c r="L270" s="64"/>
    </row>
    <row r="271" spans="1:12">
      <c r="A271" s="61">
        <v>1965</v>
      </c>
      <c r="B271" s="61">
        <v>2</v>
      </c>
      <c r="C271" s="70">
        <v>8.3166602960244452E-11</v>
      </c>
      <c r="D271" s="64"/>
      <c r="E271" s="64"/>
      <c r="F271" s="64"/>
      <c r="G271" s="64"/>
      <c r="H271" s="64"/>
      <c r="I271" s="64"/>
      <c r="J271" s="64"/>
      <c r="K271" s="64"/>
      <c r="L271" s="64"/>
    </row>
    <row r="272" spans="1:12">
      <c r="A272" s="61">
        <v>1965</v>
      </c>
      <c r="B272" s="61">
        <v>3</v>
      </c>
      <c r="C272" s="70">
        <v>8.5182982626574385E-11</v>
      </c>
      <c r="D272" s="64"/>
      <c r="E272" s="64"/>
      <c r="F272" s="64"/>
      <c r="G272" s="64"/>
      <c r="H272" s="64"/>
      <c r="I272" s="64"/>
      <c r="J272" s="64"/>
      <c r="K272" s="64"/>
      <c r="L272" s="64"/>
    </row>
    <row r="273" spans="1:12">
      <c r="A273" s="61">
        <v>1965</v>
      </c>
      <c r="B273" s="61">
        <v>4</v>
      </c>
      <c r="C273" s="70">
        <v>8.6075539654057505E-11</v>
      </c>
      <c r="D273" s="64"/>
      <c r="E273" s="64"/>
      <c r="F273" s="64"/>
      <c r="G273" s="64"/>
      <c r="H273" s="64"/>
      <c r="I273" s="64"/>
      <c r="J273" s="64"/>
      <c r="K273" s="64"/>
      <c r="L273" s="64"/>
    </row>
    <row r="274" spans="1:12">
      <c r="A274" s="61">
        <v>1965</v>
      </c>
      <c r="B274" s="61">
        <v>5</v>
      </c>
      <c r="C274" s="70">
        <v>8.7926559189502643E-11</v>
      </c>
      <c r="D274" s="64"/>
      <c r="E274" s="64"/>
      <c r="F274" s="64"/>
      <c r="G274" s="64"/>
      <c r="H274" s="64"/>
      <c r="I274" s="64"/>
      <c r="J274" s="64"/>
      <c r="K274" s="64"/>
      <c r="L274" s="64"/>
    </row>
    <row r="275" spans="1:12">
      <c r="A275" s="61">
        <v>1965</v>
      </c>
      <c r="B275" s="61">
        <v>6</v>
      </c>
      <c r="C275" s="70">
        <v>9.1463536344351437E-11</v>
      </c>
      <c r="D275" s="64"/>
      <c r="E275" s="64"/>
      <c r="F275" s="64"/>
      <c r="G275" s="64"/>
      <c r="H275" s="64"/>
      <c r="I275" s="64"/>
      <c r="J275" s="64"/>
      <c r="K275" s="64"/>
      <c r="L275" s="64"/>
    </row>
    <row r="276" spans="1:12">
      <c r="A276" s="61">
        <v>1965</v>
      </c>
      <c r="B276" s="61">
        <v>7</v>
      </c>
      <c r="C276" s="70">
        <v>9.5463193829350683E-11</v>
      </c>
      <c r="D276" s="64"/>
      <c r="E276" s="64"/>
      <c r="F276" s="64"/>
      <c r="G276" s="64"/>
      <c r="H276" s="64"/>
      <c r="I276" s="64"/>
      <c r="J276" s="64"/>
      <c r="K276" s="64"/>
      <c r="L276" s="64"/>
    </row>
    <row r="277" spans="1:12">
      <c r="A277" s="61">
        <v>1965</v>
      </c>
      <c r="B277" s="61">
        <v>8</v>
      </c>
      <c r="C277" s="70">
        <v>9.7578729931243214E-11</v>
      </c>
      <c r="D277" s="64"/>
      <c r="E277" s="64"/>
      <c r="F277" s="64"/>
      <c r="G277" s="64"/>
      <c r="H277" s="64"/>
      <c r="I277" s="64"/>
      <c r="J277" s="64"/>
      <c r="K277" s="64"/>
      <c r="L277" s="64"/>
    </row>
    <row r="278" spans="1:12">
      <c r="A278" s="61">
        <v>1965</v>
      </c>
      <c r="B278" s="61">
        <v>9</v>
      </c>
      <c r="C278" s="70">
        <v>9.9033123724438918E-11</v>
      </c>
      <c r="D278" s="64"/>
      <c r="E278" s="64"/>
      <c r="F278" s="64"/>
      <c r="G278" s="64"/>
      <c r="H278" s="64"/>
      <c r="I278" s="64"/>
      <c r="J278" s="64"/>
      <c r="K278" s="64"/>
      <c r="L278" s="64"/>
    </row>
    <row r="279" spans="1:12">
      <c r="A279" s="61">
        <v>1965</v>
      </c>
      <c r="B279" s="61">
        <v>10</v>
      </c>
      <c r="C279" s="70">
        <v>1.0157838741624247E-10</v>
      </c>
      <c r="D279" s="64"/>
      <c r="E279" s="64"/>
      <c r="F279" s="64"/>
      <c r="G279" s="64"/>
      <c r="H279" s="64"/>
      <c r="I279" s="64"/>
      <c r="J279" s="64"/>
      <c r="K279" s="64"/>
      <c r="L279" s="64"/>
    </row>
    <row r="280" spans="1:12">
      <c r="A280" s="61">
        <v>1965</v>
      </c>
      <c r="B280" s="61">
        <v>11</v>
      </c>
      <c r="C280" s="70">
        <v>1.0524747374689329E-10</v>
      </c>
      <c r="D280" s="64"/>
      <c r="E280" s="64"/>
      <c r="F280" s="64"/>
      <c r="G280" s="64"/>
      <c r="H280" s="64"/>
      <c r="I280" s="64"/>
      <c r="J280" s="64"/>
      <c r="K280" s="64"/>
      <c r="L280" s="64"/>
    </row>
    <row r="281" spans="1:12">
      <c r="A281" s="61">
        <v>1965</v>
      </c>
      <c r="B281" s="61">
        <v>12</v>
      </c>
      <c r="C281" s="70">
        <v>1.1384172733026596E-10</v>
      </c>
      <c r="D281" s="64"/>
      <c r="E281" s="64"/>
      <c r="F281" s="64"/>
      <c r="G281" s="64"/>
      <c r="H281" s="64"/>
      <c r="I281" s="64"/>
      <c r="J281" s="64"/>
      <c r="K281" s="64"/>
      <c r="L281" s="64"/>
    </row>
    <row r="282" spans="1:12">
      <c r="A282" s="61">
        <v>1966</v>
      </c>
      <c r="B282" s="61">
        <v>1</v>
      </c>
      <c r="C282" s="70">
        <v>1.1126351089822295E-10</v>
      </c>
      <c r="D282" s="64"/>
      <c r="E282" s="64"/>
      <c r="F282" s="64"/>
      <c r="G282" s="64"/>
      <c r="H282" s="64"/>
      <c r="I282" s="64"/>
      <c r="J282" s="64"/>
      <c r="K282" s="64"/>
      <c r="L282" s="64"/>
    </row>
    <row r="283" spans="1:12">
      <c r="A283" s="61">
        <v>1966</v>
      </c>
      <c r="B283" s="61">
        <v>2</v>
      </c>
      <c r="C283" s="70">
        <v>1.1370961815446391E-10</v>
      </c>
      <c r="D283" s="64"/>
      <c r="E283" s="64"/>
      <c r="F283" s="64"/>
      <c r="G283" s="64"/>
      <c r="H283" s="64"/>
      <c r="I283" s="64"/>
      <c r="J283" s="64"/>
      <c r="K283" s="64"/>
      <c r="L283" s="64"/>
    </row>
    <row r="284" spans="1:12">
      <c r="A284" s="61">
        <v>1966</v>
      </c>
      <c r="B284" s="61">
        <v>3</v>
      </c>
      <c r="C284" s="70">
        <v>1.1618867815094429E-10</v>
      </c>
      <c r="D284" s="64"/>
      <c r="E284" s="64"/>
      <c r="F284" s="64"/>
      <c r="G284" s="64"/>
      <c r="H284" s="64"/>
      <c r="I284" s="64"/>
      <c r="J284" s="64"/>
      <c r="K284" s="64"/>
      <c r="L284" s="64"/>
    </row>
    <row r="285" spans="1:12">
      <c r="A285" s="61">
        <v>1966</v>
      </c>
      <c r="B285" s="61">
        <v>4</v>
      </c>
      <c r="C285" s="70">
        <v>1.1860183266694627E-10</v>
      </c>
      <c r="D285" s="64"/>
      <c r="E285" s="64"/>
      <c r="F285" s="64"/>
      <c r="G285" s="64"/>
      <c r="H285" s="64"/>
      <c r="I285" s="64"/>
      <c r="J285" s="64"/>
      <c r="K285" s="64"/>
      <c r="L285" s="64"/>
    </row>
    <row r="286" spans="1:12">
      <c r="A286" s="61">
        <v>1966</v>
      </c>
      <c r="B286" s="61">
        <v>5</v>
      </c>
      <c r="C286" s="70">
        <v>1.1982481174135568E-10</v>
      </c>
      <c r="D286" s="64"/>
      <c r="E286" s="64"/>
      <c r="F286" s="64"/>
      <c r="G286" s="64"/>
      <c r="H286" s="64"/>
      <c r="I286" s="64"/>
      <c r="J286" s="64"/>
      <c r="K286" s="64"/>
      <c r="L286" s="64"/>
    </row>
    <row r="287" spans="1:12">
      <c r="A287" s="61">
        <v>1966</v>
      </c>
      <c r="B287" s="61">
        <v>6</v>
      </c>
      <c r="C287" s="70">
        <v>1.2084947794464037E-10</v>
      </c>
      <c r="D287" s="64"/>
      <c r="E287" s="64"/>
      <c r="F287" s="64"/>
      <c r="G287" s="64"/>
      <c r="H287" s="64"/>
      <c r="I287" s="64"/>
      <c r="J287" s="64"/>
      <c r="K287" s="64"/>
      <c r="L287" s="64"/>
    </row>
    <row r="288" spans="1:12">
      <c r="A288" s="61">
        <v>1966</v>
      </c>
      <c r="B288" s="61">
        <v>7</v>
      </c>
      <c r="C288" s="70">
        <v>1.2276670117540865E-10</v>
      </c>
      <c r="D288" s="64"/>
      <c r="E288" s="64"/>
      <c r="F288" s="64"/>
      <c r="G288" s="64"/>
      <c r="H288" s="64"/>
      <c r="I288" s="64"/>
      <c r="J288" s="64"/>
      <c r="K288" s="64"/>
      <c r="L288" s="64"/>
    </row>
    <row r="289" spans="1:12">
      <c r="A289" s="61">
        <v>1966</v>
      </c>
      <c r="B289" s="61">
        <v>8</v>
      </c>
      <c r="C289" s="70">
        <v>1.2418799312094279E-10</v>
      </c>
      <c r="D289" s="64"/>
      <c r="E289" s="64"/>
      <c r="F289" s="64"/>
      <c r="G289" s="64"/>
      <c r="H289" s="64"/>
      <c r="I289" s="64"/>
      <c r="J289" s="64"/>
      <c r="K289" s="64"/>
      <c r="L289" s="64"/>
    </row>
    <row r="290" spans="1:12">
      <c r="A290" s="61">
        <v>1966</v>
      </c>
      <c r="B290" s="61">
        <v>9</v>
      </c>
      <c r="C290" s="70">
        <v>1.2607226361147115E-10</v>
      </c>
      <c r="D290" s="64"/>
      <c r="E290" s="64"/>
      <c r="F290" s="64"/>
      <c r="G290" s="64"/>
      <c r="H290" s="64"/>
      <c r="I290" s="64"/>
      <c r="J290" s="64"/>
      <c r="K290" s="64"/>
      <c r="L290" s="64"/>
    </row>
    <row r="291" spans="1:12">
      <c r="A291" s="61">
        <v>1966</v>
      </c>
      <c r="B291" s="61">
        <v>10</v>
      </c>
      <c r="C291" s="70">
        <v>1.30105022944132E-10</v>
      </c>
      <c r="D291" s="64"/>
      <c r="E291" s="64"/>
      <c r="F291" s="64"/>
      <c r="G291" s="64"/>
      <c r="H291" s="64"/>
      <c r="I291" s="64"/>
      <c r="J291" s="64"/>
      <c r="K291" s="64"/>
      <c r="L291" s="64"/>
    </row>
    <row r="292" spans="1:12">
      <c r="A292" s="61">
        <v>1966</v>
      </c>
      <c r="B292" s="61">
        <v>11</v>
      </c>
      <c r="C292" s="70">
        <v>1.3314606881374708E-10</v>
      </c>
      <c r="D292" s="64"/>
      <c r="E292" s="64"/>
      <c r="F292" s="64"/>
      <c r="G292" s="64"/>
      <c r="H292" s="64"/>
      <c r="I292" s="64"/>
      <c r="J292" s="64"/>
      <c r="K292" s="64"/>
      <c r="L292" s="64"/>
    </row>
    <row r="293" spans="1:12">
      <c r="A293" s="61">
        <v>1966</v>
      </c>
      <c r="B293" s="61">
        <v>12</v>
      </c>
      <c r="C293" s="70">
        <v>1.4792157057191206E-10</v>
      </c>
      <c r="D293" s="64"/>
      <c r="E293" s="64"/>
      <c r="F293" s="64"/>
      <c r="G293" s="64"/>
      <c r="H293" s="64"/>
      <c r="I293" s="64"/>
      <c r="J293" s="64"/>
      <c r="K293" s="64"/>
      <c r="L293" s="64"/>
    </row>
    <row r="294" spans="1:12">
      <c r="A294" s="61">
        <v>1967</v>
      </c>
      <c r="B294" s="61">
        <v>1</v>
      </c>
      <c r="C294" s="70">
        <v>1.4097957633059439E-10</v>
      </c>
      <c r="D294" s="64"/>
      <c r="E294" s="64"/>
      <c r="F294" s="64"/>
      <c r="G294" s="64"/>
      <c r="H294" s="64"/>
      <c r="I294" s="64"/>
      <c r="J294" s="64"/>
      <c r="K294" s="64"/>
      <c r="L294" s="64"/>
    </row>
    <row r="295" spans="1:12">
      <c r="A295" s="61">
        <v>1967</v>
      </c>
      <c r="B295" s="61">
        <v>2</v>
      </c>
      <c r="C295" s="70">
        <v>1.4398856410450141E-10</v>
      </c>
      <c r="D295" s="64"/>
      <c r="E295" s="64"/>
      <c r="F295" s="64"/>
      <c r="G295" s="64"/>
      <c r="H295" s="64"/>
      <c r="I295" s="64"/>
      <c r="J295" s="64"/>
      <c r="K295" s="64"/>
      <c r="L295" s="64"/>
    </row>
    <row r="296" spans="1:12">
      <c r="A296" s="61">
        <v>1967</v>
      </c>
      <c r="B296" s="61">
        <v>3</v>
      </c>
      <c r="C296" s="70">
        <v>1.471615700424969E-10</v>
      </c>
      <c r="D296" s="64"/>
      <c r="E296" s="64"/>
      <c r="F296" s="64"/>
      <c r="G296" s="64"/>
      <c r="H296" s="64"/>
      <c r="I296" s="64"/>
      <c r="J296" s="64"/>
      <c r="K296" s="64"/>
      <c r="L296" s="64"/>
    </row>
    <row r="297" spans="1:12">
      <c r="A297" s="61">
        <v>1967</v>
      </c>
      <c r="B297" s="61">
        <v>4</v>
      </c>
      <c r="C297" s="70">
        <v>1.4894638588261887E-10</v>
      </c>
      <c r="D297" s="64"/>
      <c r="E297" s="64"/>
      <c r="F297" s="64"/>
      <c r="G297" s="64"/>
      <c r="H297" s="64"/>
      <c r="I297" s="64"/>
      <c r="J297" s="64"/>
      <c r="K297" s="64"/>
      <c r="L297" s="64"/>
    </row>
    <row r="298" spans="1:12">
      <c r="A298" s="61">
        <v>1967</v>
      </c>
      <c r="B298" s="61">
        <v>5</v>
      </c>
      <c r="C298" s="70">
        <v>1.5036737961330969E-10</v>
      </c>
      <c r="D298" s="64"/>
      <c r="E298" s="64"/>
      <c r="F298" s="64"/>
      <c r="G298" s="64"/>
      <c r="H298" s="64"/>
      <c r="I298" s="64"/>
      <c r="J298" s="64"/>
      <c r="K298" s="64"/>
      <c r="L298" s="64"/>
    </row>
    <row r="299" spans="1:12">
      <c r="A299" s="61">
        <v>1967</v>
      </c>
      <c r="B299" s="61">
        <v>6</v>
      </c>
      <c r="C299" s="70">
        <v>1.5691319543464339E-10</v>
      </c>
      <c r="D299" s="64"/>
      <c r="E299" s="64"/>
      <c r="F299" s="64"/>
      <c r="G299" s="64"/>
      <c r="H299" s="64"/>
      <c r="I299" s="64"/>
      <c r="J299" s="64"/>
      <c r="K299" s="64"/>
      <c r="L299" s="64"/>
    </row>
    <row r="300" spans="1:12">
      <c r="A300" s="61">
        <v>1967</v>
      </c>
      <c r="B300" s="61">
        <v>7</v>
      </c>
      <c r="C300" s="70">
        <v>1.6474729938117873E-10</v>
      </c>
      <c r="D300" s="64"/>
      <c r="E300" s="64"/>
      <c r="F300" s="64"/>
      <c r="G300" s="64"/>
      <c r="H300" s="64"/>
      <c r="I300" s="64"/>
      <c r="J300" s="64"/>
      <c r="K300" s="64"/>
      <c r="L300" s="64"/>
    </row>
    <row r="301" spans="1:12">
      <c r="A301" s="61">
        <v>1967</v>
      </c>
      <c r="B301" s="61">
        <v>8</v>
      </c>
      <c r="C301" s="70">
        <v>1.6530794328751615E-10</v>
      </c>
      <c r="D301" s="64"/>
      <c r="E301" s="64"/>
      <c r="F301" s="64"/>
      <c r="G301" s="64"/>
      <c r="H301" s="64"/>
      <c r="I301" s="64"/>
      <c r="J301" s="64"/>
      <c r="K301" s="64"/>
      <c r="L301" s="64"/>
    </row>
    <row r="302" spans="1:12">
      <c r="A302" s="61">
        <v>1967</v>
      </c>
      <c r="B302" s="61">
        <v>9</v>
      </c>
      <c r="C302" s="70">
        <v>1.6606839113919724E-10</v>
      </c>
      <c r="D302" s="64"/>
      <c r="E302" s="64"/>
      <c r="F302" s="64"/>
      <c r="G302" s="64"/>
      <c r="H302" s="64"/>
      <c r="I302" s="64"/>
      <c r="J302" s="64"/>
      <c r="K302" s="64"/>
      <c r="L302" s="64"/>
    </row>
    <row r="303" spans="1:12">
      <c r="A303" s="61">
        <v>1967</v>
      </c>
      <c r="B303" s="61">
        <v>10</v>
      </c>
      <c r="C303" s="70">
        <v>1.7082939112040894E-10</v>
      </c>
      <c r="D303" s="64"/>
      <c r="E303" s="64"/>
      <c r="F303" s="64"/>
      <c r="G303" s="64"/>
      <c r="H303" s="64"/>
      <c r="I303" s="64"/>
      <c r="J303" s="64"/>
      <c r="K303" s="64"/>
      <c r="L303" s="64"/>
    </row>
    <row r="304" spans="1:12">
      <c r="A304" s="61">
        <v>1967</v>
      </c>
      <c r="B304" s="61">
        <v>11</v>
      </c>
      <c r="C304" s="70">
        <v>1.747628449100855E-10</v>
      </c>
      <c r="D304" s="64"/>
      <c r="E304" s="64"/>
      <c r="F304" s="64"/>
      <c r="G304" s="64"/>
      <c r="H304" s="64"/>
      <c r="I304" s="64"/>
      <c r="J304" s="64"/>
      <c r="K304" s="64"/>
      <c r="L304" s="64"/>
    </row>
    <row r="305" spans="1:12">
      <c r="A305" s="61">
        <v>1967</v>
      </c>
      <c r="B305" s="61">
        <v>12</v>
      </c>
      <c r="C305" s="70">
        <v>1.883808257520545E-10</v>
      </c>
      <c r="D305" s="64"/>
      <c r="E305" s="64"/>
      <c r="F305" s="64"/>
      <c r="G305" s="64"/>
      <c r="H305" s="64"/>
      <c r="I305" s="64"/>
      <c r="J305" s="64"/>
      <c r="K305" s="64"/>
      <c r="L305" s="64"/>
    </row>
    <row r="306" spans="1:12">
      <c r="A306" s="61">
        <v>1968</v>
      </c>
      <c r="B306" s="61">
        <v>1</v>
      </c>
      <c r="C306" s="70">
        <v>1.8190210827057439E-10</v>
      </c>
      <c r="D306" s="64"/>
      <c r="E306" s="64"/>
      <c r="F306" s="64"/>
      <c r="G306" s="64"/>
      <c r="H306" s="64"/>
      <c r="I306" s="64"/>
      <c r="J306" s="64"/>
      <c r="K306" s="64"/>
      <c r="L306" s="64"/>
    </row>
    <row r="307" spans="1:12">
      <c r="A307" s="61">
        <v>1968</v>
      </c>
      <c r="B307" s="61">
        <v>2</v>
      </c>
      <c r="C307" s="70">
        <v>1.8368692411069687E-10</v>
      </c>
      <c r="D307" s="64"/>
      <c r="E307" s="64"/>
      <c r="F307" s="64"/>
      <c r="G307" s="64"/>
      <c r="H307" s="64"/>
      <c r="I307" s="64"/>
      <c r="J307" s="64"/>
      <c r="K307" s="64"/>
      <c r="L307" s="64"/>
    </row>
    <row r="308" spans="1:12">
      <c r="A308" s="61">
        <v>1968</v>
      </c>
      <c r="B308" s="61">
        <v>3</v>
      </c>
      <c r="C308" s="70">
        <v>1.8249704688394855E-10</v>
      </c>
      <c r="D308" s="64"/>
      <c r="E308" s="64"/>
      <c r="F308" s="64"/>
      <c r="G308" s="64"/>
      <c r="H308" s="64"/>
      <c r="I308" s="64"/>
      <c r="J308" s="64"/>
      <c r="K308" s="64"/>
      <c r="L308" s="64"/>
    </row>
    <row r="309" spans="1:12">
      <c r="A309" s="61">
        <v>1968</v>
      </c>
      <c r="B309" s="61">
        <v>4</v>
      </c>
      <c r="C309" s="70">
        <v>1.8173659903226748E-10</v>
      </c>
      <c r="D309" s="64"/>
      <c r="E309" s="64"/>
      <c r="F309" s="64"/>
      <c r="G309" s="64"/>
      <c r="H309" s="64"/>
      <c r="I309" s="64"/>
      <c r="J309" s="64"/>
      <c r="K309" s="64"/>
      <c r="L309" s="64"/>
    </row>
    <row r="310" spans="1:12">
      <c r="A310" s="61">
        <v>1968</v>
      </c>
      <c r="B310" s="61">
        <v>5</v>
      </c>
      <c r="C310" s="70">
        <v>1.8193491190339218E-10</v>
      </c>
      <c r="D310" s="64"/>
      <c r="E310" s="64"/>
      <c r="F310" s="64"/>
      <c r="G310" s="64"/>
      <c r="H310" s="64"/>
      <c r="I310" s="64"/>
      <c r="J310" s="64"/>
      <c r="K310" s="64"/>
      <c r="L310" s="64"/>
    </row>
    <row r="311" spans="1:12">
      <c r="A311" s="61">
        <v>1968</v>
      </c>
      <c r="B311" s="61">
        <v>6</v>
      </c>
      <c r="C311" s="70">
        <v>1.8256563629802202E-10</v>
      </c>
      <c r="D311" s="64"/>
      <c r="E311" s="64"/>
      <c r="F311" s="64"/>
      <c r="G311" s="64"/>
      <c r="H311" s="64"/>
      <c r="I311" s="64"/>
      <c r="J311" s="64"/>
      <c r="K311" s="64"/>
      <c r="L311" s="64"/>
    </row>
    <row r="312" spans="1:12">
      <c r="A312" s="61">
        <v>1968</v>
      </c>
      <c r="B312" s="61">
        <v>7</v>
      </c>
      <c r="C312" s="70">
        <v>1.8246424325113078E-10</v>
      </c>
      <c r="D312" s="64"/>
      <c r="E312" s="64"/>
      <c r="F312" s="64"/>
      <c r="G312" s="64"/>
      <c r="H312" s="64"/>
      <c r="I312" s="64"/>
      <c r="J312" s="64"/>
      <c r="K312" s="64"/>
      <c r="L312" s="64"/>
    </row>
    <row r="313" spans="1:12">
      <c r="A313" s="61">
        <v>1968</v>
      </c>
      <c r="B313" s="61">
        <v>8</v>
      </c>
      <c r="C313" s="70">
        <v>1.8276245809492733E-10</v>
      </c>
      <c r="D313" s="64"/>
      <c r="E313" s="64"/>
      <c r="F313" s="64"/>
      <c r="G313" s="64"/>
      <c r="H313" s="64"/>
      <c r="I313" s="64"/>
      <c r="J313" s="64"/>
      <c r="K313" s="64"/>
      <c r="L313" s="64"/>
    </row>
    <row r="314" spans="1:12">
      <c r="A314" s="61">
        <v>1968</v>
      </c>
      <c r="B314" s="61">
        <v>9</v>
      </c>
      <c r="C314" s="70">
        <v>1.8530772178673083E-10</v>
      </c>
      <c r="D314" s="64"/>
      <c r="E314" s="64"/>
      <c r="F314" s="64"/>
      <c r="G314" s="64"/>
      <c r="H314" s="64"/>
      <c r="I314" s="64"/>
      <c r="J314" s="64"/>
      <c r="K314" s="64"/>
      <c r="L314" s="64"/>
    </row>
    <row r="315" spans="1:12">
      <c r="A315" s="61">
        <v>1968</v>
      </c>
      <c r="B315" s="61">
        <v>10</v>
      </c>
      <c r="C315" s="70">
        <v>1.8894296073261089E-10</v>
      </c>
      <c r="D315" s="64"/>
      <c r="E315" s="64"/>
      <c r="F315" s="64"/>
      <c r="G315" s="64"/>
      <c r="H315" s="64"/>
      <c r="I315" s="64"/>
      <c r="J315" s="64"/>
      <c r="K315" s="64"/>
      <c r="L315" s="64"/>
    </row>
    <row r="316" spans="1:12">
      <c r="A316" s="61">
        <v>1968</v>
      </c>
      <c r="B316" s="61">
        <v>11</v>
      </c>
      <c r="C316" s="70">
        <v>1.8957070297880236E-10</v>
      </c>
      <c r="D316" s="64"/>
      <c r="E316" s="64"/>
      <c r="F316" s="64"/>
      <c r="G316" s="64"/>
      <c r="H316" s="64"/>
      <c r="I316" s="64"/>
      <c r="J316" s="64"/>
      <c r="K316" s="64"/>
      <c r="L316" s="64"/>
    </row>
    <row r="317" spans="1:12">
      <c r="A317" s="61">
        <v>1968</v>
      </c>
      <c r="B317" s="61">
        <v>12</v>
      </c>
      <c r="C317" s="70">
        <v>2.063959844658031E-10</v>
      </c>
      <c r="D317" s="64"/>
      <c r="E317" s="64"/>
      <c r="F317" s="64"/>
      <c r="G317" s="64"/>
      <c r="H317" s="64"/>
      <c r="I317" s="64"/>
      <c r="J317" s="64"/>
      <c r="K317" s="64"/>
      <c r="L317" s="64"/>
    </row>
    <row r="318" spans="1:12">
      <c r="A318" s="61">
        <v>1969</v>
      </c>
      <c r="B318" s="61">
        <v>1</v>
      </c>
      <c r="C318" s="70">
        <v>1.9687547557759864E-10</v>
      </c>
      <c r="D318" s="64"/>
      <c r="E318" s="64"/>
      <c r="F318" s="64"/>
      <c r="G318" s="64"/>
      <c r="H318" s="64"/>
      <c r="I318" s="64"/>
      <c r="J318" s="64"/>
      <c r="K318" s="64"/>
      <c r="L318" s="64"/>
    </row>
    <row r="319" spans="1:12">
      <c r="A319" s="61">
        <v>1969</v>
      </c>
      <c r="B319" s="61">
        <v>2</v>
      </c>
      <c r="C319" s="70">
        <v>1.9423180098734221E-10</v>
      </c>
      <c r="D319" s="64"/>
      <c r="E319" s="64"/>
      <c r="F319" s="64"/>
      <c r="G319" s="64"/>
      <c r="H319" s="64"/>
      <c r="I319" s="64"/>
      <c r="J319" s="64"/>
      <c r="K319" s="64"/>
      <c r="L319" s="64"/>
    </row>
    <row r="320" spans="1:12">
      <c r="A320" s="61">
        <v>1969</v>
      </c>
      <c r="B320" s="61">
        <v>3</v>
      </c>
      <c r="C320" s="70">
        <v>1.964132425697141E-10</v>
      </c>
      <c r="D320" s="64"/>
      <c r="E320" s="64"/>
      <c r="F320" s="64"/>
      <c r="G320" s="64"/>
      <c r="H320" s="64"/>
      <c r="I320" s="64"/>
      <c r="J320" s="64"/>
      <c r="K320" s="64"/>
      <c r="L320" s="64"/>
    </row>
    <row r="321" spans="1:12">
      <c r="A321" s="61">
        <v>1969</v>
      </c>
      <c r="B321" s="61">
        <v>4</v>
      </c>
      <c r="C321" s="70">
        <v>1.9661155544083883E-10</v>
      </c>
      <c r="D321" s="64"/>
      <c r="E321" s="64"/>
      <c r="F321" s="64"/>
      <c r="G321" s="64"/>
      <c r="H321" s="64"/>
      <c r="I321" s="64"/>
      <c r="J321" s="64"/>
      <c r="K321" s="64"/>
      <c r="L321" s="64"/>
    </row>
    <row r="322" spans="1:12">
      <c r="A322" s="61">
        <v>1969</v>
      </c>
      <c r="B322" s="61">
        <v>5</v>
      </c>
      <c r="C322" s="70">
        <v>1.9390078251072835E-10</v>
      </c>
      <c r="D322" s="64"/>
      <c r="E322" s="64"/>
      <c r="F322" s="64"/>
      <c r="G322" s="64"/>
      <c r="H322" s="64"/>
      <c r="I322" s="64"/>
      <c r="J322" s="64"/>
      <c r="K322" s="64"/>
      <c r="L322" s="64"/>
    </row>
    <row r="323" spans="1:12">
      <c r="A323" s="61">
        <v>1969</v>
      </c>
      <c r="B323" s="61">
        <v>6</v>
      </c>
      <c r="C323" s="70">
        <v>1.9581830395633997E-10</v>
      </c>
      <c r="D323" s="64"/>
      <c r="E323" s="64"/>
      <c r="F323" s="64"/>
      <c r="G323" s="64"/>
      <c r="H323" s="64"/>
      <c r="I323" s="64"/>
      <c r="J323" s="64"/>
      <c r="K323" s="64"/>
      <c r="L323" s="64"/>
    </row>
    <row r="324" spans="1:12">
      <c r="A324" s="61">
        <v>1969</v>
      </c>
      <c r="B324" s="61">
        <v>7</v>
      </c>
      <c r="C324" s="70">
        <v>1.984291749137786E-10</v>
      </c>
      <c r="D324" s="64"/>
      <c r="E324" s="64"/>
      <c r="F324" s="64"/>
      <c r="G324" s="64"/>
      <c r="H324" s="64"/>
      <c r="I324" s="64"/>
      <c r="J324" s="64"/>
      <c r="K324" s="64"/>
      <c r="L324" s="64"/>
    </row>
    <row r="325" spans="1:12">
      <c r="A325" s="61">
        <v>1969</v>
      </c>
      <c r="B325" s="61">
        <v>8</v>
      </c>
      <c r="C325" s="70">
        <v>1.9694257391745267E-10</v>
      </c>
      <c r="D325" s="64"/>
      <c r="E325" s="64"/>
      <c r="F325" s="64"/>
      <c r="G325" s="64"/>
      <c r="H325" s="64"/>
      <c r="I325" s="64"/>
      <c r="J325" s="64"/>
      <c r="K325" s="64"/>
      <c r="L325" s="64"/>
    </row>
    <row r="326" spans="1:12">
      <c r="A326" s="61">
        <v>1969</v>
      </c>
      <c r="B326" s="61">
        <v>9</v>
      </c>
      <c r="C326" s="70">
        <v>2.0061210757036944E-10</v>
      </c>
      <c r="D326" s="64"/>
      <c r="E326" s="64"/>
      <c r="F326" s="64"/>
      <c r="G326" s="64"/>
      <c r="H326" s="64"/>
      <c r="I326" s="64"/>
      <c r="J326" s="64"/>
      <c r="K326" s="64"/>
      <c r="L326" s="64"/>
    </row>
    <row r="327" spans="1:12">
      <c r="A327" s="61">
        <v>1969</v>
      </c>
      <c r="B327" s="61">
        <v>10</v>
      </c>
      <c r="C327" s="70">
        <v>2.0365240790287481E-10</v>
      </c>
      <c r="D327" s="64"/>
      <c r="E327" s="64"/>
      <c r="F327" s="64"/>
      <c r="G327" s="64"/>
      <c r="H327" s="64"/>
      <c r="I327" s="64"/>
      <c r="J327" s="64"/>
      <c r="K327" s="64"/>
      <c r="L327" s="64"/>
    </row>
    <row r="328" spans="1:12">
      <c r="A328" s="61">
        <v>1969</v>
      </c>
      <c r="B328" s="61">
        <v>11</v>
      </c>
      <c r="C328" s="70">
        <v>2.0510620526638297E-10</v>
      </c>
      <c r="D328" s="64"/>
      <c r="E328" s="64"/>
      <c r="F328" s="64"/>
      <c r="G328" s="64"/>
      <c r="H328" s="64"/>
      <c r="I328" s="64"/>
      <c r="J328" s="64"/>
      <c r="K328" s="64"/>
      <c r="L328" s="64"/>
    </row>
    <row r="329" spans="1:12">
      <c r="A329" s="61">
        <v>1969</v>
      </c>
      <c r="B329" s="61">
        <v>12</v>
      </c>
      <c r="C329" s="70">
        <v>2.2014667091326172E-10</v>
      </c>
      <c r="D329" s="64"/>
      <c r="E329" s="64"/>
      <c r="F329" s="64"/>
      <c r="G329" s="64"/>
      <c r="H329" s="64"/>
      <c r="I329" s="64"/>
      <c r="J329" s="64"/>
      <c r="K329" s="64"/>
      <c r="L329" s="64"/>
    </row>
    <row r="330" spans="1:12">
      <c r="A330" s="61">
        <v>1970</v>
      </c>
      <c r="B330" s="61">
        <v>1</v>
      </c>
      <c r="C330" s="70">
        <v>2.0976730327492282E-10</v>
      </c>
      <c r="D330" s="64"/>
      <c r="E330" s="64"/>
      <c r="F330" s="64"/>
      <c r="G330" s="64"/>
      <c r="H330" s="64"/>
      <c r="I330" s="64"/>
      <c r="J330" s="64"/>
      <c r="K330" s="64"/>
      <c r="L330" s="64"/>
    </row>
    <row r="331" spans="1:12">
      <c r="A331" s="61">
        <v>1970</v>
      </c>
      <c r="B331" s="61">
        <v>2</v>
      </c>
      <c r="C331" s="70">
        <v>2.1261078181052291E-10</v>
      </c>
      <c r="D331" s="64"/>
      <c r="E331" s="64"/>
      <c r="F331" s="64"/>
      <c r="G331" s="64"/>
      <c r="H331" s="64"/>
      <c r="I331" s="64"/>
      <c r="J331" s="64"/>
      <c r="K331" s="64"/>
      <c r="L331" s="64"/>
    </row>
    <row r="332" spans="1:12">
      <c r="A332" s="61">
        <v>1970</v>
      </c>
      <c r="B332" s="61">
        <v>3</v>
      </c>
      <c r="C332" s="70">
        <v>2.1535435837345117E-10</v>
      </c>
      <c r="D332" s="64"/>
      <c r="E332" s="64"/>
      <c r="F332" s="64"/>
      <c r="G332" s="64"/>
      <c r="H332" s="64"/>
      <c r="I332" s="64"/>
      <c r="J332" s="64"/>
      <c r="K332" s="64"/>
      <c r="L332" s="64"/>
    </row>
    <row r="333" spans="1:12">
      <c r="A333" s="61">
        <v>1970</v>
      </c>
      <c r="B333" s="61">
        <v>4</v>
      </c>
      <c r="C333" s="70">
        <v>2.1700646860808403E-10</v>
      </c>
      <c r="D333" s="64"/>
      <c r="E333" s="64"/>
      <c r="F333" s="64"/>
      <c r="G333" s="64"/>
      <c r="H333" s="64"/>
      <c r="I333" s="64"/>
      <c r="J333" s="64"/>
      <c r="K333" s="64"/>
      <c r="L333" s="64"/>
    </row>
    <row r="334" spans="1:12">
      <c r="A334" s="61">
        <v>1970</v>
      </c>
      <c r="B334" s="61">
        <v>5</v>
      </c>
      <c r="C334" s="70">
        <v>2.186108644677096E-10</v>
      </c>
      <c r="D334" s="64"/>
      <c r="E334" s="64"/>
      <c r="F334" s="64"/>
      <c r="G334" s="64"/>
      <c r="H334" s="64"/>
      <c r="I334" s="64"/>
      <c r="J334" s="64"/>
      <c r="K334" s="64"/>
      <c r="L334" s="64"/>
    </row>
    <row r="335" spans="1:12">
      <c r="A335" s="61">
        <v>1970</v>
      </c>
      <c r="B335" s="61">
        <v>6</v>
      </c>
      <c r="C335" s="70">
        <v>2.2021376925311575E-10</v>
      </c>
      <c r="D335" s="64"/>
      <c r="E335" s="64"/>
      <c r="F335" s="64"/>
      <c r="G335" s="64"/>
      <c r="H335" s="64"/>
      <c r="I335" s="64"/>
      <c r="J335" s="64"/>
      <c r="K335" s="64"/>
      <c r="L335" s="64"/>
    </row>
    <row r="336" spans="1:12">
      <c r="A336" s="61">
        <v>1970</v>
      </c>
      <c r="B336" s="61">
        <v>7</v>
      </c>
      <c r="C336" s="70">
        <v>2.2292305110900728E-10</v>
      </c>
      <c r="D336" s="64"/>
      <c r="E336" s="64"/>
      <c r="F336" s="64"/>
      <c r="G336" s="64"/>
      <c r="H336" s="64"/>
      <c r="I336" s="64"/>
      <c r="J336" s="64"/>
      <c r="K336" s="64"/>
      <c r="L336" s="64"/>
    </row>
    <row r="337" spans="1:12">
      <c r="A337" s="61">
        <v>1970</v>
      </c>
      <c r="B337" s="61">
        <v>8</v>
      </c>
      <c r="C337" s="70">
        <v>2.2543551116799307E-10</v>
      </c>
      <c r="D337" s="64"/>
      <c r="E337" s="64"/>
      <c r="F337" s="64"/>
      <c r="G337" s="64"/>
      <c r="H337" s="64"/>
      <c r="I337" s="64"/>
      <c r="J337" s="64"/>
      <c r="K337" s="64"/>
      <c r="L337" s="64"/>
    </row>
    <row r="338" spans="1:12">
      <c r="A338" s="61">
        <v>1970</v>
      </c>
      <c r="B338" s="61">
        <v>9</v>
      </c>
      <c r="C338" s="70">
        <v>2.3003100191089784E-10</v>
      </c>
      <c r="D338" s="64"/>
      <c r="E338" s="64"/>
      <c r="F338" s="64"/>
      <c r="G338" s="64"/>
      <c r="H338" s="64"/>
      <c r="I338" s="64"/>
      <c r="J338" s="64"/>
      <c r="K338" s="64"/>
      <c r="L338" s="64"/>
    </row>
    <row r="339" spans="1:12">
      <c r="A339" s="61">
        <v>1970</v>
      </c>
      <c r="B339" s="61">
        <v>10</v>
      </c>
      <c r="C339" s="70">
        <v>2.3915339398263389E-10</v>
      </c>
      <c r="D339" s="64"/>
      <c r="E339" s="64"/>
      <c r="F339" s="64"/>
      <c r="G339" s="64"/>
      <c r="H339" s="64"/>
      <c r="I339" s="64"/>
      <c r="J339" s="64"/>
      <c r="K339" s="64"/>
      <c r="L339" s="64"/>
    </row>
    <row r="340" spans="1:12">
      <c r="A340" s="61">
        <v>1970</v>
      </c>
      <c r="B340" s="61">
        <v>11</v>
      </c>
      <c r="C340" s="70">
        <v>2.4533538769453642E-10</v>
      </c>
      <c r="D340" s="64"/>
      <c r="E340" s="64"/>
      <c r="F340" s="64"/>
      <c r="G340" s="64"/>
      <c r="H340" s="64"/>
      <c r="I340" s="64"/>
      <c r="J340" s="64"/>
      <c r="K340" s="64"/>
      <c r="L340" s="64"/>
    </row>
    <row r="341" spans="1:12">
      <c r="A341" s="61">
        <v>1970</v>
      </c>
      <c r="B341" s="61">
        <v>12</v>
      </c>
      <c r="C341" s="70">
        <v>2.6801164441682487E-10</v>
      </c>
      <c r="D341" s="64"/>
      <c r="E341" s="64"/>
      <c r="F341" s="64"/>
      <c r="G341" s="64"/>
      <c r="H341" s="64"/>
      <c r="I341" s="64"/>
      <c r="J341" s="64"/>
      <c r="K341" s="64"/>
      <c r="L341" s="64"/>
    </row>
    <row r="342" spans="1:12">
      <c r="A342" s="61">
        <v>1971</v>
      </c>
      <c r="B342" s="61">
        <v>1</v>
      </c>
      <c r="C342" s="70">
        <v>2.6725119656514378E-10</v>
      </c>
      <c r="D342" s="64"/>
      <c r="E342" s="64"/>
      <c r="F342" s="64"/>
      <c r="G342" s="64"/>
      <c r="H342" s="64"/>
      <c r="I342" s="64"/>
      <c r="J342" s="64"/>
      <c r="K342" s="64"/>
      <c r="L342" s="64"/>
    </row>
    <row r="343" spans="1:12">
      <c r="A343" s="61">
        <v>1971</v>
      </c>
      <c r="B343" s="61">
        <v>2</v>
      </c>
      <c r="C343" s="70">
        <v>2.7617527576575513E-10</v>
      </c>
      <c r="D343" s="64"/>
      <c r="E343" s="64"/>
      <c r="F343" s="64"/>
      <c r="G343" s="64"/>
      <c r="H343" s="64"/>
      <c r="I343" s="64"/>
      <c r="J343" s="64"/>
      <c r="K343" s="64"/>
      <c r="L343" s="64"/>
    </row>
    <row r="344" spans="1:12">
      <c r="A344" s="61">
        <v>1971</v>
      </c>
      <c r="B344" s="61">
        <v>3</v>
      </c>
      <c r="C344" s="70">
        <v>2.7908436156699029E-10</v>
      </c>
      <c r="D344" s="64"/>
      <c r="E344" s="64"/>
      <c r="F344" s="64"/>
      <c r="G344" s="64"/>
      <c r="H344" s="64"/>
      <c r="I344" s="64"/>
      <c r="J344" s="64"/>
      <c r="K344" s="64"/>
      <c r="L344" s="64"/>
    </row>
    <row r="345" spans="1:12">
      <c r="A345" s="61">
        <v>1971</v>
      </c>
      <c r="B345" s="61">
        <v>4</v>
      </c>
      <c r="C345" s="70">
        <v>2.8159682162597605E-10</v>
      </c>
      <c r="D345" s="64"/>
      <c r="E345" s="64"/>
      <c r="F345" s="64"/>
      <c r="G345" s="64"/>
      <c r="H345" s="64"/>
      <c r="I345" s="64"/>
      <c r="J345" s="64"/>
      <c r="K345" s="64"/>
      <c r="L345" s="64"/>
    </row>
    <row r="346" spans="1:12">
      <c r="A346" s="61">
        <v>1971</v>
      </c>
      <c r="B346" s="61">
        <v>5</v>
      </c>
      <c r="C346" s="70">
        <v>2.8843936121688787E-10</v>
      </c>
      <c r="D346" s="64"/>
      <c r="E346" s="64"/>
      <c r="F346" s="64"/>
      <c r="G346" s="64"/>
      <c r="H346" s="64"/>
      <c r="I346" s="64"/>
      <c r="J346" s="64"/>
      <c r="K346" s="64"/>
      <c r="L346" s="64"/>
    </row>
    <row r="347" spans="1:12">
      <c r="A347" s="61">
        <v>1971</v>
      </c>
      <c r="B347" s="61">
        <v>6</v>
      </c>
      <c r="C347" s="70">
        <v>2.9743053875735371E-10</v>
      </c>
      <c r="D347" s="64"/>
      <c r="E347" s="64"/>
      <c r="F347" s="64"/>
      <c r="G347" s="64"/>
      <c r="H347" s="64"/>
      <c r="I347" s="64"/>
      <c r="J347" s="64"/>
      <c r="K347" s="64"/>
      <c r="L347" s="64"/>
    </row>
    <row r="348" spans="1:12">
      <c r="A348" s="61">
        <v>1971</v>
      </c>
      <c r="B348" s="61">
        <v>7</v>
      </c>
      <c r="C348" s="70">
        <v>3.1022246448200607E-10</v>
      </c>
      <c r="D348" s="64"/>
      <c r="E348" s="64"/>
      <c r="F348" s="64"/>
      <c r="G348" s="64"/>
      <c r="H348" s="64"/>
      <c r="I348" s="64"/>
      <c r="J348" s="64"/>
      <c r="K348" s="64"/>
      <c r="L348" s="64"/>
    </row>
    <row r="349" spans="1:12">
      <c r="A349" s="61">
        <v>1971</v>
      </c>
      <c r="B349" s="61">
        <v>8</v>
      </c>
      <c r="C349" s="70">
        <v>3.1835329219811855E-10</v>
      </c>
      <c r="D349" s="64"/>
      <c r="E349" s="64"/>
      <c r="F349" s="64"/>
      <c r="G349" s="64"/>
      <c r="H349" s="64"/>
      <c r="I349" s="64"/>
      <c r="J349" s="64"/>
      <c r="K349" s="64"/>
      <c r="L349" s="64"/>
    </row>
    <row r="350" spans="1:12">
      <c r="A350" s="61">
        <v>1971</v>
      </c>
      <c r="B350" s="61">
        <v>9</v>
      </c>
      <c r="C350" s="70">
        <v>3.2122957436653641E-10</v>
      </c>
      <c r="D350" s="64"/>
      <c r="E350" s="64"/>
      <c r="F350" s="64"/>
      <c r="G350" s="64"/>
      <c r="H350" s="64"/>
      <c r="I350" s="64"/>
      <c r="J350" s="64"/>
      <c r="K350" s="64"/>
      <c r="L350" s="64"/>
    </row>
    <row r="351" spans="1:12">
      <c r="A351" s="61">
        <v>1971</v>
      </c>
      <c r="B351" s="61">
        <v>10</v>
      </c>
      <c r="C351" s="70">
        <v>3.2453379483580208E-10</v>
      </c>
      <c r="D351" s="64"/>
      <c r="E351" s="64"/>
      <c r="F351" s="64"/>
      <c r="G351" s="64"/>
      <c r="H351" s="64"/>
      <c r="I351" s="64"/>
      <c r="J351" s="64"/>
      <c r="K351" s="64"/>
      <c r="L351" s="64"/>
    </row>
    <row r="352" spans="1:12">
      <c r="A352" s="61">
        <v>1971</v>
      </c>
      <c r="B352" s="61">
        <v>11</v>
      </c>
      <c r="C352" s="70">
        <v>3.3329534694654393E-10</v>
      </c>
      <c r="D352" s="64"/>
      <c r="E352" s="64"/>
      <c r="F352" s="64"/>
      <c r="G352" s="64"/>
      <c r="H352" s="64"/>
      <c r="I352" s="64"/>
      <c r="J352" s="64"/>
      <c r="K352" s="64"/>
      <c r="L352" s="64"/>
    </row>
    <row r="353" spans="1:12">
      <c r="A353" s="61">
        <v>1971</v>
      </c>
      <c r="B353" s="61">
        <v>12</v>
      </c>
      <c r="C353" s="70">
        <v>3.7286249242146869E-10</v>
      </c>
      <c r="D353" s="64"/>
      <c r="E353" s="64"/>
      <c r="F353" s="64"/>
      <c r="G353" s="64"/>
      <c r="H353" s="64"/>
      <c r="I353" s="64"/>
      <c r="J353" s="64"/>
      <c r="K353" s="64"/>
      <c r="L353" s="64"/>
    </row>
    <row r="354" spans="1:12">
      <c r="A354" s="61">
        <v>1972</v>
      </c>
      <c r="B354" s="61">
        <v>1</v>
      </c>
      <c r="C354" s="70">
        <v>3.9229864486590812E-10</v>
      </c>
      <c r="D354" s="64"/>
      <c r="E354" s="64"/>
      <c r="F354" s="64"/>
      <c r="G354" s="64"/>
      <c r="H354" s="64"/>
      <c r="I354" s="64"/>
      <c r="J354" s="64"/>
      <c r="K354" s="64"/>
      <c r="L354" s="64"/>
    </row>
    <row r="355" spans="1:12">
      <c r="A355" s="61">
        <v>1972</v>
      </c>
      <c r="B355" s="61">
        <v>2</v>
      </c>
      <c r="C355" s="70">
        <v>4.0647130531733876E-10</v>
      </c>
      <c r="D355" s="64"/>
      <c r="E355" s="64"/>
      <c r="F355" s="64"/>
      <c r="G355" s="64"/>
      <c r="H355" s="64"/>
      <c r="I355" s="64"/>
      <c r="J355" s="64"/>
      <c r="K355" s="64"/>
      <c r="L355" s="64"/>
    </row>
    <row r="356" spans="1:12">
      <c r="A356" s="61">
        <v>1972</v>
      </c>
      <c r="B356" s="61">
        <v>3</v>
      </c>
      <c r="C356" s="70">
        <v>4.2366786428486638E-10</v>
      </c>
      <c r="D356" s="64"/>
      <c r="E356" s="64"/>
      <c r="F356" s="64"/>
      <c r="G356" s="64"/>
      <c r="H356" s="64"/>
      <c r="I356" s="64"/>
      <c r="J356" s="64"/>
      <c r="K356" s="64"/>
      <c r="L356" s="64"/>
    </row>
    <row r="357" spans="1:12">
      <c r="A357" s="61">
        <v>1972</v>
      </c>
      <c r="B357" s="61">
        <v>4</v>
      </c>
      <c r="C357" s="70">
        <v>4.4432669758887138E-10</v>
      </c>
      <c r="D357" s="64"/>
      <c r="E357" s="64"/>
      <c r="F357" s="64"/>
      <c r="G357" s="64"/>
      <c r="H357" s="64"/>
      <c r="I357" s="64"/>
      <c r="J357" s="64"/>
      <c r="K357" s="64"/>
      <c r="L357" s="64"/>
    </row>
    <row r="358" spans="1:12">
      <c r="A358" s="61">
        <v>1972</v>
      </c>
      <c r="B358" s="61">
        <v>5</v>
      </c>
      <c r="C358" s="70">
        <v>4.5146745202357919E-10</v>
      </c>
      <c r="D358" s="64"/>
      <c r="E358" s="64"/>
      <c r="F358" s="64"/>
      <c r="G358" s="64"/>
      <c r="H358" s="64"/>
      <c r="I358" s="64"/>
      <c r="J358" s="64"/>
      <c r="K358" s="64"/>
      <c r="L358" s="64"/>
    </row>
    <row r="359" spans="1:12">
      <c r="A359" s="61">
        <v>1972</v>
      </c>
      <c r="B359" s="61">
        <v>6</v>
      </c>
      <c r="C359" s="70">
        <v>4.7629085562120323E-10</v>
      </c>
      <c r="D359" s="64"/>
      <c r="E359" s="64"/>
      <c r="F359" s="64"/>
      <c r="G359" s="64"/>
      <c r="H359" s="64"/>
      <c r="I359" s="64"/>
      <c r="J359" s="64"/>
      <c r="K359" s="64"/>
      <c r="L359" s="64"/>
    </row>
    <row r="360" spans="1:12">
      <c r="A360" s="61">
        <v>1972</v>
      </c>
      <c r="B360" s="61">
        <v>7</v>
      </c>
      <c r="C360" s="70">
        <v>4.9992587306629851E-10</v>
      </c>
      <c r="D360" s="64"/>
      <c r="E360" s="64"/>
      <c r="F360" s="64"/>
      <c r="G360" s="64"/>
      <c r="H360" s="64"/>
      <c r="I360" s="64"/>
      <c r="J360" s="64"/>
      <c r="K360" s="64"/>
      <c r="L360" s="64"/>
    </row>
    <row r="361" spans="1:12">
      <c r="A361" s="61">
        <v>1972</v>
      </c>
      <c r="B361" s="61">
        <v>8</v>
      </c>
      <c r="C361" s="70">
        <v>4.9929813082010508E-10</v>
      </c>
      <c r="D361" s="64"/>
      <c r="E361" s="64"/>
      <c r="F361" s="64"/>
      <c r="G361" s="64"/>
      <c r="H361" s="64"/>
      <c r="I361" s="64"/>
      <c r="J361" s="64"/>
      <c r="K361" s="64"/>
      <c r="L361" s="64"/>
    </row>
    <row r="362" spans="1:12">
      <c r="A362" s="61">
        <v>1972</v>
      </c>
      <c r="B362" s="61">
        <v>9</v>
      </c>
      <c r="C362" s="70">
        <v>5.1152792156420395E-10</v>
      </c>
      <c r="D362" s="64"/>
      <c r="E362" s="64"/>
      <c r="F362" s="64"/>
      <c r="G362" s="64"/>
      <c r="H362" s="64"/>
      <c r="I362" s="64"/>
      <c r="J362" s="64"/>
      <c r="K362" s="64"/>
      <c r="L362" s="64"/>
    </row>
    <row r="363" spans="1:12">
      <c r="A363" s="61">
        <v>1972</v>
      </c>
      <c r="B363" s="61">
        <v>10</v>
      </c>
      <c r="C363" s="70">
        <v>5.362857178961911E-10</v>
      </c>
      <c r="D363" s="64"/>
      <c r="E363" s="64"/>
      <c r="F363" s="64"/>
      <c r="G363" s="64"/>
      <c r="H363" s="64"/>
      <c r="I363" s="64"/>
      <c r="J363" s="64"/>
      <c r="K363" s="64"/>
      <c r="L363" s="64"/>
    </row>
    <row r="364" spans="1:12">
      <c r="A364" s="61">
        <v>1972</v>
      </c>
      <c r="B364" s="61">
        <v>11</v>
      </c>
      <c r="C364" s="70">
        <v>5.6243319540027007E-10</v>
      </c>
      <c r="D364" s="64"/>
      <c r="E364" s="64"/>
      <c r="F364" s="64"/>
      <c r="G364" s="64"/>
      <c r="H364" s="64"/>
      <c r="I364" s="64"/>
      <c r="J364" s="64"/>
      <c r="K364" s="64"/>
      <c r="L364" s="64"/>
    </row>
    <row r="365" spans="1:12">
      <c r="A365" s="61">
        <v>1972</v>
      </c>
      <c r="B365" s="61">
        <v>12</v>
      </c>
      <c r="C365" s="70">
        <v>6.1204869003692082E-10</v>
      </c>
      <c r="D365" s="64"/>
      <c r="E365" s="64"/>
      <c r="F365" s="64"/>
      <c r="G365" s="64"/>
      <c r="H365" s="64"/>
      <c r="I365" s="64"/>
      <c r="J365" s="64"/>
      <c r="K365" s="64"/>
      <c r="L365" s="64"/>
    </row>
    <row r="366" spans="1:12">
      <c r="A366" s="61">
        <v>1973</v>
      </c>
      <c r="B366" s="61">
        <v>1</v>
      </c>
      <c r="C366" s="70">
        <v>6.4034331441633605E-10</v>
      </c>
      <c r="D366" s="64"/>
      <c r="E366" s="64"/>
      <c r="F366" s="64"/>
      <c r="G366" s="64"/>
      <c r="H366" s="64"/>
      <c r="I366" s="64"/>
      <c r="J366" s="64"/>
      <c r="K366" s="64"/>
      <c r="L366" s="64"/>
    </row>
    <row r="367" spans="1:12">
      <c r="A367" s="61">
        <v>1973</v>
      </c>
      <c r="B367" s="61">
        <v>2</v>
      </c>
      <c r="C367" s="70">
        <v>6.8880322653327194E-10</v>
      </c>
      <c r="D367" s="64"/>
      <c r="E367" s="64"/>
      <c r="F367" s="64"/>
      <c r="G367" s="64"/>
      <c r="H367" s="64"/>
      <c r="I367" s="64"/>
      <c r="J367" s="64"/>
      <c r="K367" s="64"/>
      <c r="L367" s="64"/>
    </row>
    <row r="368" spans="1:12">
      <c r="A368" s="61">
        <v>1973</v>
      </c>
      <c r="B368" s="61">
        <v>3</v>
      </c>
      <c r="C368" s="70">
        <v>7.4797203369094255E-10</v>
      </c>
      <c r="D368" s="64"/>
      <c r="E368" s="64"/>
      <c r="F368" s="64"/>
      <c r="G368" s="64"/>
      <c r="H368" s="64"/>
      <c r="I368" s="64"/>
      <c r="J368" s="64"/>
      <c r="K368" s="64"/>
      <c r="L368" s="64"/>
    </row>
    <row r="369" spans="1:12">
      <c r="A369" s="61">
        <v>1973</v>
      </c>
      <c r="B369" s="61">
        <v>4</v>
      </c>
      <c r="C369" s="70">
        <v>7.8138998908678349E-10</v>
      </c>
      <c r="D369" s="64"/>
      <c r="E369" s="64"/>
      <c r="F369" s="64"/>
      <c r="G369" s="64"/>
      <c r="H369" s="64"/>
      <c r="I369" s="64"/>
      <c r="J369" s="64"/>
      <c r="K369" s="64"/>
      <c r="L369" s="64"/>
    </row>
    <row r="370" spans="1:12">
      <c r="A370" s="61">
        <v>1973</v>
      </c>
      <c r="B370" s="61">
        <v>5</v>
      </c>
      <c r="C370" s="70">
        <v>8.0842912897381671E-10</v>
      </c>
      <c r="D370" s="64"/>
      <c r="E370" s="64"/>
      <c r="F370" s="64"/>
      <c r="G370" s="64"/>
      <c r="H370" s="64"/>
      <c r="I370" s="64"/>
      <c r="J370" s="64"/>
      <c r="K370" s="64"/>
      <c r="L370" s="64"/>
    </row>
    <row r="371" spans="1:12">
      <c r="A371" s="61">
        <v>1973</v>
      </c>
      <c r="B371" s="61">
        <v>6</v>
      </c>
      <c r="C371" s="70">
        <v>7.8469570063026765E-10</v>
      </c>
      <c r="D371" s="64"/>
      <c r="E371" s="64"/>
      <c r="F371" s="64"/>
      <c r="G371" s="64"/>
      <c r="H371" s="64"/>
      <c r="I371" s="64"/>
      <c r="J371" s="64"/>
      <c r="K371" s="64"/>
      <c r="L371" s="64"/>
    </row>
    <row r="372" spans="1:12">
      <c r="A372" s="61">
        <v>1973</v>
      </c>
      <c r="B372" s="61">
        <v>7</v>
      </c>
      <c r="C372" s="70">
        <v>7.8463009336463396E-10</v>
      </c>
      <c r="D372" s="64"/>
      <c r="E372" s="64"/>
      <c r="F372" s="64"/>
      <c r="G372" s="64"/>
      <c r="H372" s="64"/>
      <c r="I372" s="64"/>
      <c r="J372" s="64"/>
      <c r="K372" s="64"/>
      <c r="L372" s="64"/>
    </row>
    <row r="373" spans="1:12">
      <c r="A373" s="61">
        <v>1973</v>
      </c>
      <c r="B373" s="61">
        <v>8</v>
      </c>
      <c r="C373" s="70">
        <v>7.9091049797499131E-10</v>
      </c>
      <c r="D373" s="64"/>
      <c r="E373" s="64"/>
      <c r="F373" s="64"/>
      <c r="G373" s="64"/>
      <c r="H373" s="64"/>
      <c r="I373" s="64"/>
      <c r="J373" s="64"/>
      <c r="K373" s="64"/>
      <c r="L373" s="64"/>
    </row>
    <row r="374" spans="1:12">
      <c r="A374" s="61">
        <v>1973</v>
      </c>
      <c r="B374" s="61">
        <v>9</v>
      </c>
      <c r="C374" s="70">
        <v>7.9504226463579117E-10</v>
      </c>
      <c r="D374" s="64"/>
      <c r="E374" s="64"/>
      <c r="F374" s="64"/>
      <c r="G374" s="64"/>
      <c r="H374" s="64"/>
      <c r="I374" s="64"/>
      <c r="J374" s="64"/>
      <c r="K374" s="64"/>
      <c r="L374" s="64"/>
    </row>
    <row r="375" spans="1:12">
      <c r="A375" s="61">
        <v>1973</v>
      </c>
      <c r="B375" s="61">
        <v>10</v>
      </c>
      <c r="C375" s="70">
        <v>8.0737195735255708E-10</v>
      </c>
      <c r="D375" s="64"/>
      <c r="E375" s="64"/>
      <c r="F375" s="64"/>
      <c r="G375" s="64"/>
      <c r="H375" s="64"/>
      <c r="I375" s="64"/>
      <c r="J375" s="64"/>
      <c r="K375" s="64"/>
      <c r="L375" s="64"/>
    </row>
    <row r="376" spans="1:12">
      <c r="A376" s="61">
        <v>1973</v>
      </c>
      <c r="B376" s="61">
        <v>11</v>
      </c>
      <c r="C376" s="70">
        <v>8.1378357649418169E-10</v>
      </c>
      <c r="D376" s="64"/>
      <c r="E376" s="64"/>
      <c r="F376" s="64"/>
      <c r="G376" s="64"/>
      <c r="H376" s="64"/>
      <c r="I376" s="64"/>
      <c r="J376" s="64"/>
      <c r="K376" s="64"/>
      <c r="L376" s="64"/>
    </row>
    <row r="377" spans="1:12">
      <c r="A377" s="61">
        <v>1973</v>
      </c>
      <c r="B377" s="61">
        <v>12</v>
      </c>
      <c r="C377" s="70">
        <v>8.7992613777403665E-10</v>
      </c>
      <c r="D377" s="64"/>
      <c r="E377" s="64"/>
      <c r="F377" s="64"/>
      <c r="G377" s="64"/>
      <c r="H377" s="64"/>
      <c r="I377" s="64"/>
      <c r="J377" s="64"/>
      <c r="K377" s="64"/>
      <c r="L377" s="64"/>
    </row>
    <row r="378" spans="1:12">
      <c r="A378" s="61">
        <v>1974</v>
      </c>
      <c r="B378" s="61">
        <v>1</v>
      </c>
      <c r="C378" s="70">
        <v>8.2958896321540132E-10</v>
      </c>
      <c r="D378" s="64"/>
      <c r="E378" s="64"/>
      <c r="F378" s="64"/>
      <c r="G378" s="64"/>
      <c r="H378" s="64"/>
      <c r="I378" s="64"/>
      <c r="J378" s="64"/>
      <c r="K378" s="64"/>
      <c r="L378" s="64"/>
    </row>
    <row r="379" spans="1:12">
      <c r="A379" s="61">
        <v>1974</v>
      </c>
      <c r="B379" s="61">
        <v>2</v>
      </c>
      <c r="C379" s="70">
        <v>8.4257472858851813E-10</v>
      </c>
      <c r="D379" s="64"/>
      <c r="E379" s="64"/>
      <c r="F379" s="64"/>
      <c r="G379" s="64"/>
      <c r="H379" s="64"/>
      <c r="I379" s="64"/>
      <c r="J379" s="64"/>
      <c r="K379" s="64"/>
      <c r="L379" s="64"/>
    </row>
    <row r="380" spans="1:12">
      <c r="A380" s="61">
        <v>1974</v>
      </c>
      <c r="B380" s="61">
        <v>3</v>
      </c>
      <c r="C380" s="70">
        <v>8.5259027411742583E-10</v>
      </c>
      <c r="D380" s="64"/>
      <c r="E380" s="64"/>
      <c r="F380" s="64"/>
      <c r="G380" s="64"/>
      <c r="H380" s="64"/>
      <c r="I380" s="64"/>
      <c r="J380" s="64"/>
      <c r="K380" s="64"/>
      <c r="L380" s="64"/>
    </row>
    <row r="381" spans="1:12">
      <c r="A381" s="61">
        <v>1974</v>
      </c>
      <c r="B381" s="61">
        <v>4</v>
      </c>
      <c r="C381" s="70">
        <v>8.7678593546885808E-10</v>
      </c>
      <c r="D381" s="64"/>
      <c r="E381" s="64"/>
      <c r="F381" s="64"/>
      <c r="G381" s="64"/>
      <c r="H381" s="64"/>
      <c r="I381" s="64"/>
      <c r="J381" s="64"/>
      <c r="K381" s="64"/>
      <c r="L381" s="64"/>
    </row>
    <row r="382" spans="1:12">
      <c r="A382" s="61">
        <v>1974</v>
      </c>
      <c r="B382" s="61">
        <v>5</v>
      </c>
      <c r="C382" s="70">
        <v>9.0597520437966526E-10</v>
      </c>
      <c r="D382" s="64"/>
      <c r="E382" s="64"/>
      <c r="F382" s="64"/>
      <c r="G382" s="64"/>
      <c r="H382" s="64"/>
      <c r="I382" s="64"/>
      <c r="J382" s="64"/>
      <c r="K382" s="64"/>
      <c r="L382" s="64"/>
    </row>
    <row r="383" spans="1:12">
      <c r="A383" s="61">
        <v>1974</v>
      </c>
      <c r="B383" s="61">
        <v>6</v>
      </c>
      <c r="C383" s="70">
        <v>9.4068293897492632E-10</v>
      </c>
      <c r="D383" s="64"/>
      <c r="E383" s="64"/>
      <c r="F383" s="64"/>
      <c r="G383" s="64"/>
      <c r="H383" s="64"/>
      <c r="I383" s="64"/>
      <c r="J383" s="64"/>
      <c r="K383" s="64"/>
      <c r="L383" s="64"/>
    </row>
    <row r="384" spans="1:12">
      <c r="A384" s="61">
        <v>1974</v>
      </c>
      <c r="B384" s="61">
        <v>7</v>
      </c>
      <c r="C384" s="70">
        <v>9.622736936657937E-10</v>
      </c>
      <c r="D384" s="64"/>
      <c r="E384" s="64"/>
      <c r="F384" s="64"/>
      <c r="G384" s="64"/>
      <c r="H384" s="64"/>
      <c r="I384" s="64"/>
      <c r="J384" s="64"/>
      <c r="K384" s="64"/>
      <c r="L384" s="64"/>
    </row>
    <row r="385" spans="1:12">
      <c r="A385" s="61">
        <v>1974</v>
      </c>
      <c r="B385" s="61">
        <v>8</v>
      </c>
      <c r="C385" s="70">
        <v>9.8015018247717592E-10</v>
      </c>
      <c r="D385" s="64"/>
      <c r="E385" s="64"/>
      <c r="F385" s="64"/>
      <c r="G385" s="64"/>
      <c r="H385" s="64"/>
      <c r="I385" s="64"/>
      <c r="J385" s="64"/>
      <c r="K385" s="64"/>
      <c r="L385" s="64"/>
    </row>
    <row r="386" spans="1:12">
      <c r="A386" s="61">
        <v>1974</v>
      </c>
      <c r="B386" s="61">
        <v>9</v>
      </c>
      <c r="C386" s="70">
        <v>1.0125452609587956E-9</v>
      </c>
      <c r="D386" s="64"/>
      <c r="E386" s="64"/>
      <c r="F386" s="64"/>
      <c r="G386" s="64"/>
      <c r="H386" s="64"/>
      <c r="I386" s="64"/>
      <c r="J386" s="64"/>
      <c r="K386" s="64"/>
      <c r="L386" s="64"/>
    </row>
    <row r="387" spans="1:12">
      <c r="A387" s="61">
        <v>1974</v>
      </c>
      <c r="B387" s="61">
        <v>10</v>
      </c>
      <c r="C387" s="70">
        <v>1.0508226272343014E-9</v>
      </c>
      <c r="D387" s="64"/>
      <c r="E387" s="64"/>
      <c r="F387" s="64"/>
      <c r="G387" s="64"/>
      <c r="H387" s="64"/>
      <c r="I387" s="64"/>
      <c r="J387" s="64"/>
      <c r="K387" s="64"/>
      <c r="L387" s="64"/>
    </row>
    <row r="388" spans="1:12">
      <c r="A388" s="61">
        <v>1974</v>
      </c>
      <c r="B388" s="61">
        <v>11</v>
      </c>
      <c r="C388" s="70">
        <v>1.0942889317918624E-9</v>
      </c>
      <c r="D388" s="64"/>
      <c r="E388" s="64"/>
      <c r="F388" s="64"/>
      <c r="G388" s="64"/>
      <c r="H388" s="64"/>
      <c r="I388" s="64"/>
      <c r="J388" s="64"/>
      <c r="K388" s="64"/>
      <c r="L388" s="64"/>
    </row>
    <row r="389" spans="1:12">
      <c r="A389" s="61">
        <v>1974</v>
      </c>
      <c r="B389" s="61">
        <v>12</v>
      </c>
      <c r="C389" s="70">
        <v>1.2327903427705076E-9</v>
      </c>
      <c r="D389" s="64"/>
      <c r="E389" s="64"/>
      <c r="F389" s="64"/>
      <c r="G389" s="64"/>
      <c r="H389" s="64"/>
      <c r="I389" s="64"/>
      <c r="J389" s="64"/>
      <c r="K389" s="64"/>
      <c r="L389" s="64"/>
    </row>
    <row r="390" spans="1:12">
      <c r="A390" s="61">
        <v>1975</v>
      </c>
      <c r="B390" s="61">
        <v>1</v>
      </c>
      <c r="C390" s="70">
        <v>1.2684270166041941E-9</v>
      </c>
      <c r="D390" s="64"/>
      <c r="E390" s="64"/>
      <c r="F390" s="64"/>
      <c r="G390" s="64"/>
      <c r="H390" s="64"/>
      <c r="I390" s="64"/>
      <c r="J390" s="64"/>
      <c r="K390" s="64"/>
      <c r="L390" s="64"/>
    </row>
    <row r="391" spans="1:12">
      <c r="A391" s="61">
        <v>1975</v>
      </c>
      <c r="B391" s="61">
        <v>2</v>
      </c>
      <c r="C391" s="70">
        <v>1.3269964119258386E-9</v>
      </c>
      <c r="D391" s="64"/>
      <c r="E391" s="64"/>
      <c r="F391" s="64"/>
      <c r="G391" s="64"/>
      <c r="H391" s="64"/>
      <c r="I391" s="64"/>
      <c r="J391" s="64"/>
      <c r="K391" s="64"/>
      <c r="L391" s="64"/>
    </row>
    <row r="392" spans="1:12">
      <c r="A392" s="61">
        <v>1975</v>
      </c>
      <c r="B392" s="61">
        <v>3</v>
      </c>
      <c r="C392" s="70">
        <v>1.4346221490520072E-9</v>
      </c>
      <c r="D392" s="64"/>
      <c r="E392" s="64"/>
      <c r="F392" s="64"/>
      <c r="G392" s="64"/>
      <c r="H392" s="64"/>
      <c r="I392" s="64"/>
      <c r="J392" s="64"/>
      <c r="K392" s="64"/>
      <c r="L392" s="64"/>
    </row>
    <row r="393" spans="1:12">
      <c r="A393" s="61">
        <v>1975</v>
      </c>
      <c r="B393" s="61">
        <v>4</v>
      </c>
      <c r="C393" s="70">
        <v>1.5737542844252838E-9</v>
      </c>
      <c r="D393" s="64"/>
      <c r="E393" s="64"/>
      <c r="F393" s="64"/>
      <c r="G393" s="64"/>
      <c r="H393" s="64"/>
      <c r="I393" s="64"/>
      <c r="J393" s="64"/>
      <c r="K393" s="64"/>
      <c r="L393" s="64"/>
    </row>
    <row r="394" spans="1:12">
      <c r="A394" s="61">
        <v>1975</v>
      </c>
      <c r="B394" s="61">
        <v>5</v>
      </c>
      <c r="C394" s="70">
        <v>1.6349628811145218E-9</v>
      </c>
      <c r="D394" s="64"/>
      <c r="E394" s="64"/>
      <c r="F394" s="64"/>
      <c r="G394" s="64"/>
      <c r="H394" s="64"/>
      <c r="I394" s="64"/>
      <c r="J394" s="64"/>
      <c r="K394" s="64"/>
      <c r="L394" s="64"/>
    </row>
    <row r="395" spans="1:12">
      <c r="A395" s="61">
        <v>1975</v>
      </c>
      <c r="B395" s="61">
        <v>6</v>
      </c>
      <c r="C395" s="70">
        <v>1.9805938850747117E-9</v>
      </c>
      <c r="D395" s="64"/>
      <c r="E395" s="64"/>
      <c r="F395" s="64"/>
      <c r="G395" s="64"/>
      <c r="H395" s="64"/>
      <c r="I395" s="64"/>
      <c r="J395" s="64"/>
      <c r="K395" s="64"/>
      <c r="L395" s="64"/>
    </row>
    <row r="396" spans="1:12">
      <c r="A396" s="61">
        <v>1975</v>
      </c>
      <c r="B396" s="61">
        <v>7</v>
      </c>
      <c r="C396" s="70">
        <v>2.6685307974867539E-9</v>
      </c>
      <c r="D396" s="64"/>
      <c r="E396" s="64"/>
      <c r="F396" s="64"/>
      <c r="G396" s="64"/>
      <c r="H396" s="64"/>
      <c r="I396" s="64"/>
      <c r="J396" s="64"/>
      <c r="K396" s="64"/>
      <c r="L396" s="64"/>
    </row>
    <row r="397" spans="1:12">
      <c r="A397" s="61">
        <v>1975</v>
      </c>
      <c r="B397" s="61">
        <v>8</v>
      </c>
      <c r="C397" s="70">
        <v>3.2681961161350218E-9</v>
      </c>
      <c r="D397" s="64"/>
      <c r="E397" s="64"/>
      <c r="F397" s="64"/>
      <c r="G397" s="64"/>
      <c r="H397" s="64"/>
      <c r="I397" s="64"/>
      <c r="J397" s="64"/>
      <c r="K397" s="64"/>
      <c r="L397" s="64"/>
    </row>
    <row r="398" spans="1:12">
      <c r="A398" s="61">
        <v>1975</v>
      </c>
      <c r="B398" s="61">
        <v>9</v>
      </c>
      <c r="C398" s="70">
        <v>3.6213868663854544E-9</v>
      </c>
      <c r="D398" s="64"/>
      <c r="E398" s="64"/>
      <c r="F398" s="64"/>
      <c r="G398" s="64"/>
      <c r="H398" s="64"/>
      <c r="I398" s="64"/>
      <c r="J398" s="64"/>
      <c r="K398" s="64"/>
      <c r="L398" s="64"/>
    </row>
    <row r="399" spans="1:12">
      <c r="A399" s="61">
        <v>1975</v>
      </c>
      <c r="B399" s="61">
        <v>10</v>
      </c>
      <c r="C399" s="70">
        <v>4.120911640486844E-9</v>
      </c>
      <c r="D399" s="64"/>
      <c r="E399" s="64"/>
      <c r="F399" s="64"/>
      <c r="G399" s="64"/>
      <c r="H399" s="64"/>
      <c r="I399" s="64"/>
      <c r="J399" s="64"/>
      <c r="K399" s="64"/>
      <c r="L399" s="64"/>
    </row>
    <row r="400" spans="1:12">
      <c r="A400" s="61">
        <v>1975</v>
      </c>
      <c r="B400" s="61">
        <v>11</v>
      </c>
      <c r="C400" s="70">
        <v>4.4898779559741126E-9</v>
      </c>
      <c r="D400" s="64"/>
      <c r="E400" s="64"/>
      <c r="F400" s="64"/>
      <c r="G400" s="64"/>
      <c r="H400" s="64"/>
      <c r="I400" s="64"/>
      <c r="J400" s="64"/>
      <c r="K400" s="64"/>
      <c r="L400" s="64"/>
    </row>
    <row r="401" spans="1:12">
      <c r="A401" s="61">
        <v>1975</v>
      </c>
      <c r="B401" s="61">
        <v>12</v>
      </c>
      <c r="C401" s="70">
        <v>5.3621414633368165E-9</v>
      </c>
      <c r="D401" s="64"/>
      <c r="E401" s="64"/>
      <c r="F401" s="64"/>
      <c r="G401" s="64"/>
      <c r="H401" s="64"/>
      <c r="I401" s="64"/>
      <c r="J401" s="64"/>
      <c r="K401" s="64"/>
      <c r="L401" s="64"/>
    </row>
    <row r="402" spans="1:12">
      <c r="A402" s="61">
        <v>1976</v>
      </c>
      <c r="B402" s="61">
        <v>1</v>
      </c>
      <c r="C402" s="70">
        <v>5.839344856380007E-9</v>
      </c>
      <c r="D402" s="64"/>
      <c r="E402" s="64"/>
      <c r="F402" s="64"/>
      <c r="G402" s="64"/>
      <c r="H402" s="64"/>
      <c r="I402" s="64"/>
      <c r="J402" s="64"/>
      <c r="K402" s="64"/>
      <c r="L402" s="64"/>
    </row>
    <row r="403" spans="1:12">
      <c r="A403" s="61">
        <v>1976</v>
      </c>
      <c r="B403" s="61">
        <v>2</v>
      </c>
      <c r="C403" s="70">
        <v>6.9479585381936524E-9</v>
      </c>
      <c r="D403" s="64"/>
      <c r="E403" s="64"/>
      <c r="F403" s="64"/>
      <c r="G403" s="64"/>
      <c r="H403" s="64"/>
      <c r="I403" s="64"/>
      <c r="J403" s="64"/>
      <c r="K403" s="64"/>
      <c r="L403" s="64"/>
    </row>
    <row r="404" spans="1:12">
      <c r="A404" s="61">
        <v>1976</v>
      </c>
      <c r="B404" s="61">
        <v>3</v>
      </c>
      <c r="C404" s="70">
        <v>9.55838217336666E-9</v>
      </c>
      <c r="D404" s="64"/>
      <c r="E404" s="64"/>
      <c r="F404" s="64"/>
      <c r="G404" s="64"/>
      <c r="H404" s="64"/>
      <c r="I404" s="64"/>
      <c r="J404" s="64"/>
      <c r="K404" s="64"/>
      <c r="L404" s="64"/>
    </row>
    <row r="405" spans="1:12">
      <c r="A405" s="61">
        <v>1976</v>
      </c>
      <c r="B405" s="61">
        <v>4</v>
      </c>
      <c r="C405" s="70">
        <v>1.2800872169966411E-8</v>
      </c>
      <c r="D405" s="64"/>
      <c r="E405" s="64"/>
      <c r="F405" s="64"/>
      <c r="G405" s="64"/>
      <c r="H405" s="64"/>
      <c r="I405" s="64"/>
      <c r="J405" s="64"/>
      <c r="K405" s="64"/>
      <c r="L405" s="64"/>
    </row>
    <row r="406" spans="1:12">
      <c r="A406" s="61">
        <v>1976</v>
      </c>
      <c r="B406" s="61">
        <v>5</v>
      </c>
      <c r="C406" s="70">
        <v>1.4348756316692331E-8</v>
      </c>
      <c r="D406" s="64"/>
      <c r="E406" s="64"/>
      <c r="F406" s="64"/>
      <c r="G406" s="64"/>
      <c r="H406" s="64"/>
      <c r="I406" s="64"/>
      <c r="J406" s="64"/>
      <c r="K406" s="64"/>
      <c r="L406" s="64"/>
    </row>
    <row r="407" spans="1:12">
      <c r="A407" s="61">
        <v>1976</v>
      </c>
      <c r="B407" s="61">
        <v>6</v>
      </c>
      <c r="C407" s="70">
        <v>1.4740759728862887E-8</v>
      </c>
      <c r="D407" s="64"/>
      <c r="E407" s="64"/>
      <c r="F407" s="64"/>
      <c r="G407" s="64"/>
      <c r="H407" s="64"/>
      <c r="I407" s="64"/>
      <c r="J407" s="64"/>
      <c r="K407" s="64"/>
      <c r="L407" s="64"/>
    </row>
    <row r="408" spans="1:12">
      <c r="A408" s="61">
        <v>1976</v>
      </c>
      <c r="B408" s="61">
        <v>7</v>
      </c>
      <c r="C408" s="70">
        <v>1.5365818041460438E-8</v>
      </c>
      <c r="D408" s="64"/>
      <c r="E408" s="64"/>
      <c r="F408" s="64"/>
      <c r="G408" s="64"/>
      <c r="H408" s="64"/>
      <c r="I408" s="64"/>
      <c r="J408" s="64"/>
      <c r="K408" s="64"/>
      <c r="L408" s="64"/>
    </row>
    <row r="409" spans="1:12">
      <c r="A409" s="61">
        <v>1976</v>
      </c>
      <c r="B409" s="61">
        <v>8</v>
      </c>
      <c r="C409" s="70">
        <v>1.6213195520108276E-8</v>
      </c>
      <c r="D409" s="64"/>
      <c r="E409" s="64"/>
      <c r="F409" s="64"/>
      <c r="G409" s="64"/>
      <c r="H409" s="64"/>
      <c r="I409" s="64"/>
      <c r="J409" s="64"/>
      <c r="K409" s="64"/>
      <c r="L409" s="64"/>
    </row>
    <row r="410" spans="1:12">
      <c r="A410" s="61">
        <v>1976</v>
      </c>
      <c r="B410" s="61">
        <v>9</v>
      </c>
      <c r="C410" s="70">
        <v>1.792465050865664E-8</v>
      </c>
      <c r="D410" s="64"/>
      <c r="E410" s="64"/>
      <c r="F410" s="64"/>
      <c r="G410" s="64"/>
      <c r="H410" s="64"/>
      <c r="I410" s="64"/>
      <c r="J410" s="64"/>
      <c r="K410" s="64"/>
      <c r="L410" s="64"/>
    </row>
    <row r="411" spans="1:12">
      <c r="A411" s="61">
        <v>1976</v>
      </c>
      <c r="B411" s="61">
        <v>10</v>
      </c>
      <c r="C411" s="70">
        <v>1.9441072989362013E-8</v>
      </c>
      <c r="D411" s="64"/>
      <c r="E411" s="64"/>
      <c r="F411" s="64"/>
      <c r="G411" s="64"/>
      <c r="H411" s="64"/>
      <c r="I411" s="64"/>
      <c r="J411" s="64"/>
      <c r="K411" s="64"/>
      <c r="L411" s="64"/>
    </row>
    <row r="412" spans="1:12">
      <c r="A412" s="61">
        <v>1976</v>
      </c>
      <c r="B412" s="61">
        <v>11</v>
      </c>
      <c r="C412" s="70">
        <v>2.0987316954447091E-8</v>
      </c>
      <c r="D412" s="64"/>
      <c r="E412" s="64"/>
      <c r="F412" s="64"/>
      <c r="G412" s="64"/>
      <c r="H412" s="64"/>
      <c r="I412" s="64"/>
      <c r="J412" s="64"/>
      <c r="K412" s="64"/>
      <c r="L412" s="64"/>
    </row>
    <row r="413" spans="1:12">
      <c r="A413" s="61">
        <v>1976</v>
      </c>
      <c r="B413" s="61">
        <v>12</v>
      </c>
      <c r="C413" s="70">
        <v>2.3998243124838845E-8</v>
      </c>
      <c r="D413" s="64"/>
      <c r="E413" s="64"/>
      <c r="F413" s="64"/>
      <c r="G413" s="64"/>
      <c r="H413" s="64"/>
      <c r="I413" s="64"/>
      <c r="J413" s="64"/>
      <c r="K413" s="64"/>
      <c r="L413" s="64"/>
    </row>
    <row r="414" spans="1:12">
      <c r="A414" s="61">
        <v>1977</v>
      </c>
      <c r="B414" s="61">
        <v>1</v>
      </c>
      <c r="C414" s="70">
        <v>2.592590387513967E-8</v>
      </c>
      <c r="D414" s="64"/>
      <c r="E414" s="64"/>
      <c r="F414" s="64"/>
      <c r="G414" s="64"/>
      <c r="H414" s="64"/>
      <c r="I414" s="64"/>
      <c r="J414" s="64"/>
      <c r="K414" s="64"/>
      <c r="L414" s="64"/>
    </row>
    <row r="415" spans="1:12">
      <c r="A415" s="61">
        <v>1977</v>
      </c>
      <c r="B415" s="61">
        <v>2</v>
      </c>
      <c r="C415" s="70">
        <v>2.8066042701645494E-8</v>
      </c>
      <c r="D415" s="64"/>
      <c r="E415" s="64"/>
      <c r="F415" s="64"/>
      <c r="G415" s="64"/>
      <c r="H415" s="64"/>
      <c r="I415" s="64"/>
      <c r="J415" s="64"/>
      <c r="K415" s="64"/>
      <c r="L415" s="64"/>
    </row>
    <row r="416" spans="1:12">
      <c r="A416" s="61">
        <v>1977</v>
      </c>
      <c r="B416" s="61">
        <v>3</v>
      </c>
      <c r="C416" s="70">
        <v>3.0183964522288532E-8</v>
      </c>
      <c r="D416" s="64"/>
      <c r="E416" s="64"/>
      <c r="F416" s="64"/>
      <c r="G416" s="64"/>
      <c r="H416" s="64"/>
      <c r="I416" s="64"/>
      <c r="J416" s="64"/>
      <c r="K416" s="64"/>
      <c r="L416" s="64"/>
    </row>
    <row r="417" spans="1:12">
      <c r="A417" s="61">
        <v>1977</v>
      </c>
      <c r="B417" s="61">
        <v>4</v>
      </c>
      <c r="C417" s="70">
        <v>3.1998303631946672E-8</v>
      </c>
      <c r="D417" s="64">
        <v>3.4124042585561766E-8</v>
      </c>
      <c r="E417" s="64">
        <v>1.0014272720309279E-7</v>
      </c>
      <c r="F417" s="64">
        <v>2.7810251490630937E-8</v>
      </c>
      <c r="G417" s="64">
        <v>2.8922756315743342E-8</v>
      </c>
      <c r="H417" s="64">
        <v>1.8262045658527634E-8</v>
      </c>
      <c r="I417" s="64">
        <v>3.6542888241071264E-8</v>
      </c>
      <c r="J417" s="64"/>
      <c r="K417" s="64"/>
      <c r="L417" s="64">
        <v>2.6053339559246417E-8</v>
      </c>
    </row>
    <row r="418" spans="1:12">
      <c r="A418" s="61">
        <v>1977</v>
      </c>
      <c r="B418" s="61">
        <v>5</v>
      </c>
      <c r="C418" s="70">
        <v>3.4076861093208558E-8</v>
      </c>
      <c r="D418" s="64">
        <v>3.6347821404813604E-8</v>
      </c>
      <c r="E418" s="64">
        <v>1.0467948777399434E-7</v>
      </c>
      <c r="F418" s="64">
        <v>3.2237366291787449E-8</v>
      </c>
      <c r="G418" s="64">
        <v>3.0480342078336785E-8</v>
      </c>
      <c r="H418" s="64">
        <v>1.831224369497218E-8</v>
      </c>
      <c r="I418" s="64">
        <v>3.7607244209257834E-8</v>
      </c>
      <c r="J418" s="64"/>
      <c r="K418" s="64"/>
      <c r="L418" s="64">
        <v>2.6649153977441235E-8</v>
      </c>
    </row>
    <row r="419" spans="1:12">
      <c r="A419" s="61">
        <v>1977</v>
      </c>
      <c r="B419" s="61">
        <v>6</v>
      </c>
      <c r="C419" s="70">
        <v>3.6682811505724576E-8</v>
      </c>
      <c r="D419" s="64">
        <v>3.9934056261212709E-8</v>
      </c>
      <c r="E419" s="64">
        <v>1.0879875504082542E-7</v>
      </c>
      <c r="F419" s="64">
        <v>3.3528247124218623E-8</v>
      </c>
      <c r="G419" s="64">
        <v>3.297785028387452E-8</v>
      </c>
      <c r="H419" s="64">
        <v>2.0340244367332031E-8</v>
      </c>
      <c r="I419" s="64">
        <v>3.8454786924665648E-8</v>
      </c>
      <c r="J419" s="64"/>
      <c r="K419" s="64"/>
      <c r="L419" s="64">
        <v>2.7935571471270982E-8</v>
      </c>
    </row>
    <row r="420" spans="1:12">
      <c r="A420" s="61">
        <v>1977</v>
      </c>
      <c r="B420" s="61">
        <v>7</v>
      </c>
      <c r="C420" s="70">
        <v>3.9379568338176667E-8</v>
      </c>
      <c r="D420" s="64">
        <v>4.2377080879545733E-8</v>
      </c>
      <c r="E420" s="64">
        <v>1.1439316531537279E-7</v>
      </c>
      <c r="F420" s="64">
        <v>3.822393444755882E-8</v>
      </c>
      <c r="G420" s="64">
        <v>3.5669922435101683E-8</v>
      </c>
      <c r="H420" s="64">
        <v>2.2107215250180257E-8</v>
      </c>
      <c r="I420" s="64">
        <v>3.9282619344366263E-8</v>
      </c>
      <c r="J420" s="64"/>
      <c r="K420" s="64"/>
      <c r="L420" s="64">
        <v>3.1144844587456744E-8</v>
      </c>
    </row>
    <row r="421" spans="1:12">
      <c r="A421" s="61">
        <v>1977</v>
      </c>
      <c r="B421" s="61">
        <v>8</v>
      </c>
      <c r="C421" s="70">
        <v>4.3844291872076537E-8</v>
      </c>
      <c r="D421" s="64">
        <v>4.6574071890528E-8</v>
      </c>
      <c r="E421" s="64">
        <v>1.2310485892698127E-7</v>
      </c>
      <c r="F421" s="64">
        <v>4.4877602093915379E-8</v>
      </c>
      <c r="G421" s="64">
        <v>3.9617730970102491E-8</v>
      </c>
      <c r="H421" s="64">
        <v>2.4054899064228841E-8</v>
      </c>
      <c r="I421" s="64">
        <v>4.9256028972188329E-8</v>
      </c>
      <c r="J421" s="64"/>
      <c r="K421" s="64"/>
      <c r="L421" s="64">
        <v>3.3284359998247262E-8</v>
      </c>
    </row>
    <row r="422" spans="1:12">
      <c r="A422" s="61">
        <v>1977</v>
      </c>
      <c r="B422" s="61">
        <v>9</v>
      </c>
      <c r="C422" s="70">
        <v>4.7482065644128626E-8</v>
      </c>
      <c r="D422" s="64">
        <v>5.0520496273989289E-8</v>
      </c>
      <c r="E422" s="64">
        <v>1.3256804048591719E-7</v>
      </c>
      <c r="F422" s="64">
        <v>4.7606645464491282E-8</v>
      </c>
      <c r="G422" s="64">
        <v>4.3404141394186262E-8</v>
      </c>
      <c r="H422" s="64">
        <v>2.6705355388501128E-8</v>
      </c>
      <c r="I422" s="64">
        <v>5.0635749671689425E-8</v>
      </c>
      <c r="J422" s="64"/>
      <c r="K422" s="64"/>
      <c r="L422" s="64">
        <v>3.8741478419440733E-8</v>
      </c>
    </row>
    <row r="423" spans="1:12">
      <c r="A423" s="61">
        <v>1977</v>
      </c>
      <c r="B423" s="61">
        <v>10</v>
      </c>
      <c r="C423" s="70">
        <v>5.341415531692928E-8</v>
      </c>
      <c r="D423" s="64">
        <v>5.6565416162941502E-8</v>
      </c>
      <c r="E423" s="64">
        <v>1.5878661998155758E-7</v>
      </c>
      <c r="F423" s="64">
        <v>5.3393950136061879E-8</v>
      </c>
      <c r="G423" s="64">
        <v>4.7949472053630255E-8</v>
      </c>
      <c r="H423" s="64">
        <v>2.8939067614210738E-8</v>
      </c>
      <c r="I423" s="64">
        <v>6.0372635751025753E-8</v>
      </c>
      <c r="J423" s="64"/>
      <c r="K423" s="64"/>
      <c r="L423" s="64">
        <v>4.2411153586049795E-8</v>
      </c>
    </row>
    <row r="424" spans="1:12">
      <c r="A424" s="61">
        <v>1977</v>
      </c>
      <c r="B424" s="61">
        <v>11</v>
      </c>
      <c r="C424" s="70">
        <v>5.8241955423151715E-8</v>
      </c>
      <c r="D424" s="64">
        <v>6.1686371612908736E-8</v>
      </c>
      <c r="E424" s="64">
        <v>1.7459569976236833E-7</v>
      </c>
      <c r="F424" s="64">
        <v>5.7586973661431253E-8</v>
      </c>
      <c r="G424" s="64">
        <v>5.3199610270647502E-8</v>
      </c>
      <c r="H424" s="64">
        <v>3.2091604699001446E-8</v>
      </c>
      <c r="I424" s="64">
        <v>6.3210918332856462E-8</v>
      </c>
      <c r="J424" s="64"/>
      <c r="K424" s="64"/>
      <c r="L424" s="64">
        <v>4.8856782291975786E-8</v>
      </c>
    </row>
    <row r="425" spans="1:12">
      <c r="A425" s="61">
        <v>1977</v>
      </c>
      <c r="B425" s="61">
        <v>12</v>
      </c>
      <c r="C425" s="70">
        <v>6.2499866962878309E-8</v>
      </c>
      <c r="D425" s="64">
        <v>6.4787133628485267E-8</v>
      </c>
      <c r="E425" s="64">
        <v>1.8472687060781728E-7</v>
      </c>
      <c r="F425" s="64">
        <v>6.255140677954997E-8</v>
      </c>
      <c r="G425" s="64">
        <v>5.7670955606368344E-8</v>
      </c>
      <c r="H425" s="64">
        <v>3.5223861777068519E-8</v>
      </c>
      <c r="I425" s="64">
        <v>7.3617954466235716E-8</v>
      </c>
      <c r="J425" s="64"/>
      <c r="K425" s="64"/>
      <c r="L425" s="64">
        <v>5.153117655546359E-8</v>
      </c>
    </row>
    <row r="426" spans="1:12">
      <c r="A426" s="61">
        <v>1978</v>
      </c>
      <c r="B426" s="61">
        <v>1</v>
      </c>
      <c r="C426" s="70">
        <v>7.0848391514962775E-8</v>
      </c>
      <c r="D426" s="64">
        <v>7.1254884701379651E-8</v>
      </c>
      <c r="E426" s="64">
        <v>1.9110060171662981E-7</v>
      </c>
      <c r="F426" s="64">
        <v>7.885635796502285E-8</v>
      </c>
      <c r="G426" s="64">
        <v>6.5056060515216833E-8</v>
      </c>
      <c r="H426" s="64">
        <v>3.9977716224440402E-8</v>
      </c>
      <c r="I426" s="64">
        <v>9.1771136812528331E-8</v>
      </c>
      <c r="J426" s="64"/>
      <c r="K426" s="64"/>
      <c r="L426" s="64">
        <v>5.8003887734943769E-8</v>
      </c>
    </row>
    <row r="427" spans="1:12">
      <c r="A427" s="61">
        <v>1978</v>
      </c>
      <c r="B427" s="61">
        <v>2</v>
      </c>
      <c r="C427" s="70">
        <v>7.5244078312523394E-8</v>
      </c>
      <c r="D427" s="64">
        <v>7.5530177783462114E-8</v>
      </c>
      <c r="E427" s="64">
        <v>1.9931130336335378E-7</v>
      </c>
      <c r="F427" s="64">
        <v>8.1368810591902419E-8</v>
      </c>
      <c r="G427" s="64">
        <v>6.9708676607790855E-8</v>
      </c>
      <c r="H427" s="64">
        <v>4.3330945058936399E-8</v>
      </c>
      <c r="I427" s="64">
        <v>9.5772326841081492E-8</v>
      </c>
      <c r="J427" s="64"/>
      <c r="K427" s="64"/>
      <c r="L427" s="64">
        <v>6.4361498401818398E-8</v>
      </c>
    </row>
    <row r="428" spans="1:12">
      <c r="A428" s="61">
        <v>1978</v>
      </c>
      <c r="B428" s="61">
        <v>3</v>
      </c>
      <c r="C428" s="70">
        <v>8.2386323821450661E-8</v>
      </c>
      <c r="D428" s="64">
        <v>8.2733968324700744E-8</v>
      </c>
      <c r="E428" s="64">
        <v>2.1300508373687293E-7</v>
      </c>
      <c r="F428" s="64">
        <v>8.5804589022806466E-8</v>
      </c>
      <c r="G428" s="64">
        <v>7.5838313682134761E-8</v>
      </c>
      <c r="H428" s="64">
        <v>4.8993283569881744E-8</v>
      </c>
      <c r="I428" s="64">
        <v>1.0190222880600766E-7</v>
      </c>
      <c r="J428" s="64"/>
      <c r="K428" s="64"/>
      <c r="L428" s="64">
        <v>7.2025838417687954E-8</v>
      </c>
    </row>
    <row r="429" spans="1:12">
      <c r="A429" s="61">
        <v>1978</v>
      </c>
      <c r="B429" s="61">
        <v>4</v>
      </c>
      <c r="C429" s="70">
        <v>9.1510206967405669E-8</v>
      </c>
      <c r="D429" s="64">
        <v>9.3085502124175755E-8</v>
      </c>
      <c r="E429" s="64">
        <v>2.4982799315590905E-7</v>
      </c>
      <c r="F429" s="64">
        <v>9.3289965124957664E-8</v>
      </c>
      <c r="G429" s="64">
        <v>8.3357693225689251E-8</v>
      </c>
      <c r="H429" s="64">
        <v>5.3480988028024532E-8</v>
      </c>
      <c r="I429" s="64">
        <v>1.1064374495213272E-7</v>
      </c>
      <c r="J429" s="64"/>
      <c r="K429" s="64"/>
      <c r="L429" s="64">
        <v>7.9798508327774871E-8</v>
      </c>
    </row>
    <row r="430" spans="1:12">
      <c r="A430" s="61">
        <v>1978</v>
      </c>
      <c r="B430" s="61">
        <v>5</v>
      </c>
      <c r="C430" s="70">
        <v>9.9463596851459647E-8</v>
      </c>
      <c r="D430" s="64">
        <v>1.0199627781540347E-7</v>
      </c>
      <c r="E430" s="64">
        <v>2.6783587100482544E-7</v>
      </c>
      <c r="F430" s="64">
        <v>9.8488142973673479E-8</v>
      </c>
      <c r="G430" s="64">
        <v>9.3280588730487025E-8</v>
      </c>
      <c r="H430" s="64">
        <v>5.8440554028746277E-8</v>
      </c>
      <c r="I430" s="64">
        <v>1.1965135009030363E-7</v>
      </c>
      <c r="J430" s="64"/>
      <c r="K430" s="64"/>
      <c r="L430" s="64">
        <v>8.7368059686204718E-8</v>
      </c>
    </row>
    <row r="431" spans="1:12">
      <c r="A431" s="61">
        <v>1978</v>
      </c>
      <c r="B431" s="61">
        <v>6</v>
      </c>
      <c r="C431" s="70">
        <v>1.059199482196546E-7</v>
      </c>
      <c r="D431" s="64">
        <v>1.0800987687591534E-7</v>
      </c>
      <c r="E431" s="64">
        <v>2.7974834661430952E-7</v>
      </c>
      <c r="F431" s="64">
        <v>1.0359968452491125E-7</v>
      </c>
      <c r="G431" s="64">
        <v>9.9269237438389432E-8</v>
      </c>
      <c r="H431" s="64">
        <v>6.4363922329202983E-8</v>
      </c>
      <c r="I431" s="64">
        <v>1.2630357489146971E-7</v>
      </c>
      <c r="J431" s="64"/>
      <c r="K431" s="64"/>
      <c r="L431" s="64">
        <v>9.5628214120269172E-8</v>
      </c>
    </row>
    <row r="432" spans="1:12">
      <c r="A432" s="61">
        <v>1978</v>
      </c>
      <c r="B432" s="61">
        <v>7</v>
      </c>
      <c r="C432" s="70">
        <v>1.1290861308402651E-7</v>
      </c>
      <c r="D432" s="64">
        <v>1.1239479285753877E-7</v>
      </c>
      <c r="E432" s="64">
        <v>2.940266176135272E-7</v>
      </c>
      <c r="F432" s="64">
        <v>1.1543420276048785E-7</v>
      </c>
      <c r="G432" s="64">
        <v>1.0634551068741281E-7</v>
      </c>
      <c r="H432" s="64">
        <v>6.867091385614568E-8</v>
      </c>
      <c r="I432" s="64">
        <v>1.3633611540641335E-7</v>
      </c>
      <c r="J432" s="64"/>
      <c r="K432" s="64"/>
      <c r="L432" s="64">
        <v>1.0586538912379865E-7</v>
      </c>
    </row>
    <row r="433" spans="1:12">
      <c r="A433" s="61">
        <v>1978</v>
      </c>
      <c r="B433" s="61">
        <v>8</v>
      </c>
      <c r="C433" s="70">
        <v>1.2172384386665187E-7</v>
      </c>
      <c r="D433" s="64">
        <v>1.226993454143535E-7</v>
      </c>
      <c r="E433" s="64">
        <v>3.0952953563801963E-7</v>
      </c>
      <c r="F433" s="64">
        <v>1.23370087609528E-7</v>
      </c>
      <c r="G433" s="64">
        <v>1.1348892125378942E-7</v>
      </c>
      <c r="H433" s="64">
        <v>7.3530083783978022E-8</v>
      </c>
      <c r="I433" s="64">
        <v>1.4368805570518304E-7</v>
      </c>
      <c r="J433" s="64"/>
      <c r="K433" s="64"/>
      <c r="L433" s="64">
        <v>1.141932497417488E-7</v>
      </c>
    </row>
    <row r="434" spans="1:12">
      <c r="A434" s="61">
        <v>1978</v>
      </c>
      <c r="B434" s="61">
        <v>9</v>
      </c>
      <c r="C434" s="70">
        <v>1.2950426914130372E-7</v>
      </c>
      <c r="D434" s="64">
        <v>1.3109332743631844E-7</v>
      </c>
      <c r="E434" s="64">
        <v>3.3020937063298844E-7</v>
      </c>
      <c r="F434" s="64">
        <v>1.301623733318502E-7</v>
      </c>
      <c r="G434" s="64">
        <v>1.2154539933616936E-7</v>
      </c>
      <c r="H434" s="64">
        <v>7.901170936372321E-8</v>
      </c>
      <c r="I434" s="64">
        <v>1.5176927694511794E-7</v>
      </c>
      <c r="J434" s="64"/>
      <c r="K434" s="64"/>
      <c r="L434" s="64">
        <v>1.2149197636463543E-7</v>
      </c>
    </row>
    <row r="435" spans="1:12">
      <c r="A435" s="61">
        <v>1978</v>
      </c>
      <c r="B435" s="61">
        <v>10</v>
      </c>
      <c r="C435" s="70">
        <v>1.4213963207296328E-7</v>
      </c>
      <c r="D435" s="64">
        <v>1.4529732313393374E-7</v>
      </c>
      <c r="E435" s="64">
        <v>3.874337861776128E-7</v>
      </c>
      <c r="F435" s="64">
        <v>1.3944978442155613E-7</v>
      </c>
      <c r="G435" s="64">
        <v>1.3027325059208077E-7</v>
      </c>
      <c r="H435" s="64">
        <v>8.4493334943468398E-8</v>
      </c>
      <c r="I435" s="64">
        <v>1.6600011044568606E-7</v>
      </c>
      <c r="J435" s="64"/>
      <c r="K435" s="64"/>
      <c r="L435" s="64">
        <v>1.3159373900039306E-7</v>
      </c>
    </row>
    <row r="436" spans="1:12">
      <c r="A436" s="61">
        <v>1978</v>
      </c>
      <c r="B436" s="61">
        <v>11</v>
      </c>
      <c r="C436" s="70">
        <v>1.5463930725069487E-7</v>
      </c>
      <c r="D436" s="64">
        <v>1.598615083586114E-7</v>
      </c>
      <c r="E436" s="64">
        <v>4.3834013638730037E-7</v>
      </c>
      <c r="F436" s="64">
        <v>1.5133628443562025E-7</v>
      </c>
      <c r="G436" s="64">
        <v>1.3855799555346154E-7</v>
      </c>
      <c r="H436" s="64">
        <v>9.0697812248014809E-8</v>
      </c>
      <c r="I436" s="64">
        <v>1.7441640671264311E-7</v>
      </c>
      <c r="J436" s="64"/>
      <c r="K436" s="64"/>
      <c r="L436" s="64">
        <v>1.3985389343445798E-7</v>
      </c>
    </row>
    <row r="437" spans="1:12">
      <c r="A437" s="61">
        <v>1978</v>
      </c>
      <c r="B437" s="61">
        <v>12</v>
      </c>
      <c r="C437" s="70">
        <v>1.6865242276069434E-7</v>
      </c>
      <c r="D437" s="64">
        <v>1.7481720393879133E-7</v>
      </c>
      <c r="E437" s="64">
        <v>4.6583902868208865E-7</v>
      </c>
      <c r="F437" s="64">
        <v>1.6580454611454672E-7</v>
      </c>
      <c r="G437" s="64">
        <v>1.4899113467014319E-7</v>
      </c>
      <c r="H437" s="64">
        <v>9.7615101670073736E-8</v>
      </c>
      <c r="I437" s="64">
        <v>1.9444206715111583E-7</v>
      </c>
      <c r="J437" s="64"/>
      <c r="K437" s="64"/>
      <c r="L437" s="64">
        <v>1.5297535187152139E-7</v>
      </c>
    </row>
    <row r="438" spans="1:12">
      <c r="A438" s="61">
        <v>1979</v>
      </c>
      <c r="B438" s="61">
        <v>1</v>
      </c>
      <c r="C438" s="70">
        <v>1.9019098985389907E-7</v>
      </c>
      <c r="D438" s="64">
        <v>2.0186273929687527E-7</v>
      </c>
      <c r="E438" s="64">
        <v>4.8601787171217388E-7</v>
      </c>
      <c r="F438" s="64">
        <v>1.8898841931982041E-7</v>
      </c>
      <c r="G438" s="64">
        <v>1.6271400233712988E-7</v>
      </c>
      <c r="H438" s="64">
        <v>1.0764466935169484E-7</v>
      </c>
      <c r="I438" s="64">
        <v>2.1490135409514579E-7</v>
      </c>
      <c r="J438" s="64"/>
      <c r="K438" s="64"/>
      <c r="L438" s="64">
        <v>1.7236640293640747E-7</v>
      </c>
    </row>
    <row r="439" spans="1:12">
      <c r="A439" s="61">
        <v>1979</v>
      </c>
      <c r="B439" s="61">
        <v>2</v>
      </c>
      <c r="C439" s="70">
        <v>2.0434724848892083E-7</v>
      </c>
      <c r="D439" s="64">
        <v>2.1777372014448004E-7</v>
      </c>
      <c r="E439" s="64">
        <v>5.1991832800271599E-7</v>
      </c>
      <c r="F439" s="64">
        <v>1.9915952064380843E-7</v>
      </c>
      <c r="G439" s="64">
        <v>1.7462416243558142E-7</v>
      </c>
      <c r="H439" s="64">
        <v>1.2068611921998926E-7</v>
      </c>
      <c r="I439" s="64">
        <v>2.2676695211085498E-7</v>
      </c>
      <c r="J439" s="64"/>
      <c r="K439" s="64"/>
      <c r="L439" s="64">
        <v>1.8305043875358281E-7</v>
      </c>
    </row>
    <row r="440" spans="1:12">
      <c r="A440" s="61">
        <v>1979</v>
      </c>
      <c r="B440" s="61">
        <v>3</v>
      </c>
      <c r="C440" s="70">
        <v>2.2018394776873635E-7</v>
      </c>
      <c r="D440" s="64">
        <v>2.32384886611818E-7</v>
      </c>
      <c r="E440" s="64">
        <v>5.7550060321799738E-7</v>
      </c>
      <c r="F440" s="64">
        <v>2.1442483625953781E-7</v>
      </c>
      <c r="G440" s="64">
        <v>1.8947493703410171E-7</v>
      </c>
      <c r="H440" s="64">
        <v>1.3169956841592384E-7</v>
      </c>
      <c r="I440" s="64">
        <v>2.437178064190111E-7</v>
      </c>
      <c r="J440" s="64"/>
      <c r="K440" s="64"/>
      <c r="L440" s="64">
        <v>1.9506151577491933E-7</v>
      </c>
    </row>
    <row r="441" spans="1:12">
      <c r="A441" s="61">
        <v>1979</v>
      </c>
      <c r="B441" s="61">
        <v>4</v>
      </c>
      <c r="C441" s="70">
        <v>2.3560016411879836E-7</v>
      </c>
      <c r="D441" s="64">
        <v>2.4398925354889958E-7</v>
      </c>
      <c r="E441" s="64">
        <v>6.7066124365917989E-7</v>
      </c>
      <c r="F441" s="64">
        <v>2.3490565698347883E-7</v>
      </c>
      <c r="G441" s="64">
        <v>2.0636668608015797E-7</v>
      </c>
      <c r="H441" s="64">
        <v>1.4359650305328248E-7</v>
      </c>
      <c r="I441" s="64">
        <v>2.5680544276856383E-7</v>
      </c>
      <c r="J441" s="64"/>
      <c r="K441" s="64"/>
      <c r="L441" s="64">
        <v>2.1231982204740359E-7</v>
      </c>
    </row>
    <row r="442" spans="1:12">
      <c r="A442" s="61">
        <v>1979</v>
      </c>
      <c r="B442" s="61">
        <v>5</v>
      </c>
      <c r="C442" s="70">
        <v>2.5190506070337368E-7</v>
      </c>
      <c r="D442" s="64">
        <v>2.6093382173502992E-7</v>
      </c>
      <c r="E442" s="64">
        <v>7.0845830412104558E-7</v>
      </c>
      <c r="F442" s="64">
        <v>2.5479735088456588E-7</v>
      </c>
      <c r="G442" s="64">
        <v>2.2215738312162219E-7</v>
      </c>
      <c r="H442" s="64">
        <v>1.5536292279588499E-7</v>
      </c>
      <c r="I442" s="64">
        <v>2.7016902325801756E-7</v>
      </c>
      <c r="J442" s="64"/>
      <c r="K442" s="64"/>
      <c r="L442" s="64">
        <v>2.2555638099707257E-7</v>
      </c>
    </row>
    <row r="443" spans="1:12">
      <c r="A443" s="61">
        <v>1979</v>
      </c>
      <c r="B443" s="61">
        <v>6</v>
      </c>
      <c r="C443" s="70">
        <v>2.7632736533609157E-7</v>
      </c>
      <c r="D443" s="64">
        <v>2.9111143993713067E-7</v>
      </c>
      <c r="E443" s="64">
        <v>7.3949197305696579E-7</v>
      </c>
      <c r="F443" s="64">
        <v>2.7063446606365398E-7</v>
      </c>
      <c r="G443" s="64">
        <v>2.4020389402615266E-7</v>
      </c>
      <c r="H443" s="64">
        <v>1.703922149073838E-7</v>
      </c>
      <c r="I443" s="64">
        <v>2.9880808292051808E-7</v>
      </c>
      <c r="J443" s="64"/>
      <c r="K443" s="64"/>
      <c r="L443" s="64">
        <v>2.4034341155772612E-7</v>
      </c>
    </row>
    <row r="444" spans="1:12">
      <c r="A444" s="61">
        <v>1979</v>
      </c>
      <c r="B444" s="61">
        <v>7</v>
      </c>
      <c r="C444" s="70">
        <v>2.9609006303448792E-7</v>
      </c>
      <c r="D444" s="64">
        <v>3.0905827463334615E-7</v>
      </c>
      <c r="E444" s="64">
        <v>7.6696303246481957E-7</v>
      </c>
      <c r="F444" s="64">
        <v>2.9847937207327651E-7</v>
      </c>
      <c r="G444" s="64">
        <v>2.5765959653797552E-7</v>
      </c>
      <c r="H444" s="64">
        <v>1.854415862334601E-7</v>
      </c>
      <c r="I444" s="64">
        <v>3.1568009604584561E-7</v>
      </c>
      <c r="J444" s="64"/>
      <c r="K444" s="64"/>
      <c r="L444" s="64">
        <v>2.6532699341157702E-7</v>
      </c>
    </row>
    <row r="445" spans="1:12">
      <c r="A445" s="61">
        <v>1979</v>
      </c>
      <c r="B445" s="61">
        <v>8</v>
      </c>
      <c r="C445" s="70">
        <v>3.2999261755149767E-7</v>
      </c>
      <c r="D445" s="64">
        <v>3.6078462280228172E-7</v>
      </c>
      <c r="E445" s="64">
        <v>7.8616772445207388E-7</v>
      </c>
      <c r="F445" s="64">
        <v>3.1625714031588543E-7</v>
      </c>
      <c r="G445" s="64">
        <v>2.7864672194257476E-7</v>
      </c>
      <c r="H445" s="64">
        <v>2.0146479946656059E-7</v>
      </c>
      <c r="I445" s="64">
        <v>3.3121180906308644E-7</v>
      </c>
      <c r="J445" s="64"/>
      <c r="K445" s="64"/>
      <c r="L445" s="64">
        <v>2.8616695681161887E-7</v>
      </c>
    </row>
    <row r="446" spans="1:12">
      <c r="A446" s="61">
        <v>1979</v>
      </c>
      <c r="B446" s="61">
        <v>9</v>
      </c>
      <c r="C446" s="70">
        <v>3.5258239196908525E-7</v>
      </c>
      <c r="D446" s="64">
        <v>3.8248995691131733E-7</v>
      </c>
      <c r="E446" s="64">
        <v>8.1906619681284512E-7</v>
      </c>
      <c r="F446" s="64">
        <v>3.3581961628655382E-7</v>
      </c>
      <c r="G446" s="64">
        <v>3.0423946731760125E-7</v>
      </c>
      <c r="H446" s="64">
        <v>2.2159421208082549E-7</v>
      </c>
      <c r="I446" s="64">
        <v>3.6627642512612058E-7</v>
      </c>
      <c r="J446" s="64"/>
      <c r="K446" s="64"/>
      <c r="L446" s="64">
        <v>3.0489448727442438E-7</v>
      </c>
    </row>
    <row r="447" spans="1:12">
      <c r="A447" s="61">
        <v>1979</v>
      </c>
      <c r="B447" s="61">
        <v>10</v>
      </c>
      <c r="C447" s="70">
        <v>3.678867777527234E-7</v>
      </c>
      <c r="D447" s="64">
        <v>3.8596656886817574E-7</v>
      </c>
      <c r="E447" s="64">
        <v>9.5024259295185777E-7</v>
      </c>
      <c r="F447" s="64">
        <v>3.5815445377653717E-7</v>
      </c>
      <c r="G447" s="64">
        <v>3.2573683633408442E-7</v>
      </c>
      <c r="H447" s="64">
        <v>2.3802904921277183E-7</v>
      </c>
      <c r="I447" s="64">
        <v>3.9414678325604233E-7</v>
      </c>
      <c r="J447" s="64"/>
      <c r="K447" s="64"/>
      <c r="L447" s="64">
        <v>3.3140822888409398E-7</v>
      </c>
    </row>
    <row r="448" spans="1:12">
      <c r="A448" s="61">
        <v>1979</v>
      </c>
      <c r="B448" s="61">
        <v>11</v>
      </c>
      <c r="C448" s="70">
        <v>3.8679359884942419E-7</v>
      </c>
      <c r="D448" s="64">
        <v>4.0212811634330199E-7</v>
      </c>
      <c r="E448" s="64">
        <v>1.0150375537436339E-6</v>
      </c>
      <c r="F448" s="64">
        <v>3.7293460612638639E-7</v>
      </c>
      <c r="G448" s="64">
        <v>3.4593174139391674E-7</v>
      </c>
      <c r="H448" s="64">
        <v>2.5528211433876388E-7</v>
      </c>
      <c r="I448" s="64">
        <v>4.1995741548456627E-7</v>
      </c>
      <c r="J448" s="64"/>
      <c r="K448" s="64"/>
      <c r="L448" s="64">
        <v>3.5373772832962293E-7</v>
      </c>
    </row>
    <row r="449" spans="1:12">
      <c r="A449" s="61">
        <v>1979</v>
      </c>
      <c r="B449" s="61">
        <v>12</v>
      </c>
      <c r="C449" s="70">
        <v>4.0431968521934673E-7</v>
      </c>
      <c r="D449" s="64">
        <v>4.1576833712899552E-7</v>
      </c>
      <c r="E449" s="64">
        <v>1.0295384878383555E-6</v>
      </c>
      <c r="F449" s="64">
        <v>3.8638055949506525E-7</v>
      </c>
      <c r="G449" s="64">
        <v>3.6266236087832539E-7</v>
      </c>
      <c r="H449" s="64">
        <v>2.7512539814529472E-7</v>
      </c>
      <c r="I449" s="64">
        <v>4.6924300990031507E-7</v>
      </c>
      <c r="J449" s="64"/>
      <c r="K449" s="64"/>
      <c r="L449" s="64">
        <v>3.7329127423583482E-7</v>
      </c>
    </row>
    <row r="450" spans="1:12">
      <c r="A450" s="61">
        <v>1980</v>
      </c>
      <c r="B450" s="61">
        <v>1</v>
      </c>
      <c r="C450" s="70">
        <v>4.3347018620045846E-7</v>
      </c>
      <c r="D450" s="64">
        <v>4.4910935900355381E-7</v>
      </c>
      <c r="E450" s="64">
        <v>1.0314032912632019E-6</v>
      </c>
      <c r="F450" s="64">
        <v>4.0949512366235615E-7</v>
      </c>
      <c r="G450" s="64">
        <v>3.8284383847468664E-7</v>
      </c>
      <c r="H450" s="64">
        <v>2.98728514881523E-7</v>
      </c>
      <c r="I450" s="64">
        <v>4.9981367854211731E-7</v>
      </c>
      <c r="J450" s="64"/>
      <c r="K450" s="64"/>
      <c r="L450" s="64">
        <v>4.1165359802551516E-7</v>
      </c>
    </row>
    <row r="451" spans="1:12">
      <c r="A451" s="61">
        <v>1980</v>
      </c>
      <c r="B451" s="61">
        <v>2</v>
      </c>
      <c r="C451" s="70">
        <v>4.5664147956344924E-7</v>
      </c>
      <c r="D451" s="64">
        <v>4.7574772359191473E-7</v>
      </c>
      <c r="E451" s="64">
        <v>1.0374708606156979E-6</v>
      </c>
      <c r="F451" s="64">
        <v>4.3099825269654489E-7</v>
      </c>
      <c r="G451" s="64">
        <v>4.0097091416004095E-7</v>
      </c>
      <c r="H451" s="64">
        <v>3.1248277686732983E-7</v>
      </c>
      <c r="I451" s="64">
        <v>5.2839360731749674E-7</v>
      </c>
      <c r="J451" s="64"/>
      <c r="K451" s="64"/>
      <c r="L451" s="64">
        <v>4.3493098404544471E-7</v>
      </c>
    </row>
    <row r="452" spans="1:12">
      <c r="A452" s="61">
        <v>1980</v>
      </c>
      <c r="B452" s="61">
        <v>3</v>
      </c>
      <c r="C452" s="70">
        <v>4.8310804695039251E-7</v>
      </c>
      <c r="D452" s="64">
        <v>4.9937928865002047E-7</v>
      </c>
      <c r="E452" s="64">
        <v>1.0579280325151647E-6</v>
      </c>
      <c r="F452" s="64">
        <v>4.5749163246550103E-7</v>
      </c>
      <c r="G452" s="64">
        <v>4.2070928546187162E-7</v>
      </c>
      <c r="H452" s="64">
        <v>3.3371654628337462E-7</v>
      </c>
      <c r="I452" s="64">
        <v>5.6866174144722109E-7</v>
      </c>
      <c r="J452" s="64"/>
      <c r="K452" s="64"/>
      <c r="L452" s="64">
        <v>4.5841148861702998E-7</v>
      </c>
    </row>
    <row r="453" spans="1:12">
      <c r="A453" s="61">
        <v>1980</v>
      </c>
      <c r="B453" s="61">
        <v>4</v>
      </c>
      <c r="C453" s="70">
        <v>5.1294444207223693E-7</v>
      </c>
      <c r="D453" s="64">
        <v>5.3171804401449247E-7</v>
      </c>
      <c r="E453" s="64">
        <v>1.1842058405530829E-6</v>
      </c>
      <c r="F453" s="64">
        <v>4.8240823162034663E-7</v>
      </c>
      <c r="G453" s="64">
        <v>4.4352254589847703E-7</v>
      </c>
      <c r="H453" s="64">
        <v>3.5308294874368231E-7</v>
      </c>
      <c r="I453" s="64">
        <v>5.9655180987284715E-7</v>
      </c>
      <c r="J453" s="64"/>
      <c r="K453" s="64"/>
      <c r="L453" s="64">
        <v>4.8722724047881766E-7</v>
      </c>
    </row>
    <row r="454" spans="1:12">
      <c r="A454" s="61">
        <v>1980</v>
      </c>
      <c r="B454" s="61">
        <v>5</v>
      </c>
      <c r="C454" s="70">
        <v>5.4261681902999262E-7</v>
      </c>
      <c r="D454" s="64">
        <v>5.6615529488445614E-7</v>
      </c>
      <c r="E454" s="64">
        <v>1.2145158544286138E-6</v>
      </c>
      <c r="F454" s="64">
        <v>5.0961202902862714E-7</v>
      </c>
      <c r="G454" s="64">
        <v>4.6651036336020056E-7</v>
      </c>
      <c r="H454" s="64">
        <v>3.7173653908647752E-7</v>
      </c>
      <c r="I454" s="64">
        <v>6.2773349768157311E-7</v>
      </c>
      <c r="J454" s="64"/>
      <c r="K454" s="64"/>
      <c r="L454" s="64">
        <v>5.0883905437515841E-7</v>
      </c>
    </row>
    <row r="455" spans="1:12">
      <c r="A455" s="61">
        <v>1980</v>
      </c>
      <c r="B455" s="61">
        <v>6</v>
      </c>
      <c r="C455" s="70">
        <v>5.7375044872234954E-7</v>
      </c>
      <c r="D455" s="64">
        <v>6.0062386658285807E-7</v>
      </c>
      <c r="E455" s="64">
        <v>1.2393149566904121E-6</v>
      </c>
      <c r="F455" s="64">
        <v>5.4735080021030587E-7</v>
      </c>
      <c r="G455" s="64">
        <v>4.8878652525798042E-7</v>
      </c>
      <c r="H455" s="64">
        <v>3.8942632712953726E-7</v>
      </c>
      <c r="I455" s="64">
        <v>6.6137897245369307E-7</v>
      </c>
      <c r="J455" s="64"/>
      <c r="K455" s="64"/>
      <c r="L455" s="64">
        <v>5.3259038368228604E-7</v>
      </c>
    </row>
    <row r="456" spans="1:12">
      <c r="A456" s="61">
        <v>1980</v>
      </c>
      <c r="B456" s="61">
        <v>7</v>
      </c>
      <c r="C456" s="70">
        <v>5.9999335497644593E-7</v>
      </c>
      <c r="D456" s="64">
        <v>6.2109202796850907E-7</v>
      </c>
      <c r="E456" s="64">
        <v>1.2664520214550087E-6</v>
      </c>
      <c r="F456" s="64">
        <v>5.8713418801247837E-7</v>
      </c>
      <c r="G456" s="64">
        <v>5.2019336231578889E-7</v>
      </c>
      <c r="H456" s="64">
        <v>4.0688520420495199E-7</v>
      </c>
      <c r="I456" s="64">
        <v>6.9441342805888984E-7</v>
      </c>
      <c r="J456" s="64"/>
      <c r="K456" s="64"/>
      <c r="L456" s="64">
        <v>5.6499456329002129E-7</v>
      </c>
    </row>
    <row r="457" spans="1:12">
      <c r="A457" s="61">
        <v>1980</v>
      </c>
      <c r="B457" s="61">
        <v>8</v>
      </c>
      <c r="C457" s="70">
        <v>6.2052544697183712E-7</v>
      </c>
      <c r="D457" s="64">
        <v>6.3421545508493914E-7</v>
      </c>
      <c r="E457" s="64">
        <v>1.2899151451437835E-6</v>
      </c>
      <c r="F457" s="64">
        <v>6.2248179738375072E-7</v>
      </c>
      <c r="G457" s="64">
        <v>5.4473876554010946E-7</v>
      </c>
      <c r="H457" s="64">
        <v>4.357892335897246E-7</v>
      </c>
      <c r="I457" s="64">
        <v>7.1045760876451984E-7</v>
      </c>
      <c r="J457" s="64"/>
      <c r="K457" s="64"/>
      <c r="L457" s="64">
        <v>6.004048974622806E-7</v>
      </c>
    </row>
    <row r="458" spans="1:12">
      <c r="A458" s="61">
        <v>1980</v>
      </c>
      <c r="B458" s="61">
        <v>9</v>
      </c>
      <c r="C458" s="70">
        <v>6.4872166045280183E-7</v>
      </c>
      <c r="D458" s="64">
        <v>6.5723626398845947E-7</v>
      </c>
      <c r="E458" s="64">
        <v>1.3204199892278805E-6</v>
      </c>
      <c r="F458" s="64">
        <v>6.5335897380512515E-7</v>
      </c>
      <c r="G458" s="64">
        <v>5.7096260169825636E-7</v>
      </c>
      <c r="H458" s="64">
        <v>4.6285601484062636E-7</v>
      </c>
      <c r="I458" s="64">
        <v>7.7333345207035422E-7</v>
      </c>
      <c r="J458" s="64"/>
      <c r="K458" s="64"/>
      <c r="L458" s="64">
        <v>6.2928835550794994E-7</v>
      </c>
    </row>
    <row r="459" spans="1:12">
      <c r="A459" s="61">
        <v>1980</v>
      </c>
      <c r="B459" s="61">
        <v>10</v>
      </c>
      <c r="C459" s="70">
        <v>6.981209493276981E-7</v>
      </c>
      <c r="D459" s="64">
        <v>7.018684445156998E-7</v>
      </c>
      <c r="E459" s="64">
        <v>1.5263555196824934E-6</v>
      </c>
      <c r="F459" s="64">
        <v>7.3477976617550874E-7</v>
      </c>
      <c r="G459" s="64">
        <v>6.0620969330866529E-7</v>
      </c>
      <c r="H459" s="64">
        <v>5.0601628657565132E-7</v>
      </c>
      <c r="I459" s="64">
        <v>8.131482493988099E-7</v>
      </c>
      <c r="J459" s="64"/>
      <c r="K459" s="64"/>
      <c r="L459" s="64">
        <v>6.5998633928176247E-7</v>
      </c>
    </row>
    <row r="460" spans="1:12">
      <c r="A460" s="61">
        <v>1980</v>
      </c>
      <c r="B460" s="61">
        <v>11</v>
      </c>
      <c r="C460" s="70">
        <v>7.3077547472341921E-7</v>
      </c>
      <c r="D460" s="64">
        <v>7.3376870828200719E-7</v>
      </c>
      <c r="E460" s="64">
        <v>1.5694964944364659E-6</v>
      </c>
      <c r="F460" s="64">
        <v>7.7691966126910447E-7</v>
      </c>
      <c r="G460" s="64">
        <v>6.3960379496013142E-7</v>
      </c>
      <c r="H460" s="64">
        <v>5.2707938266778612E-7</v>
      </c>
      <c r="I460" s="64">
        <v>8.4561110642850322E-7</v>
      </c>
      <c r="J460" s="64"/>
      <c r="K460" s="64"/>
      <c r="L460" s="64">
        <v>6.9362277143621745E-7</v>
      </c>
    </row>
    <row r="461" spans="1:12">
      <c r="A461" s="61">
        <v>1980</v>
      </c>
      <c r="B461" s="61">
        <v>12</v>
      </c>
      <c r="C461" s="70">
        <v>7.5864365187620591E-7</v>
      </c>
      <c r="D461" s="64">
        <v>7.5559932570480331E-7</v>
      </c>
      <c r="E461" s="64">
        <v>1.5932657798815577E-6</v>
      </c>
      <c r="F461" s="64">
        <v>8.0760623783602467E-7</v>
      </c>
      <c r="G461" s="64">
        <v>6.6373294681685853E-7</v>
      </c>
      <c r="H461" s="64">
        <v>5.6316173126412928E-7</v>
      </c>
      <c r="I461" s="64">
        <v>9.0781679968029331E-7</v>
      </c>
      <c r="J461" s="64"/>
      <c r="K461" s="64"/>
      <c r="L461" s="64">
        <v>7.182001161867524E-7</v>
      </c>
    </row>
    <row r="462" spans="1:12">
      <c r="A462" s="61">
        <v>1981</v>
      </c>
      <c r="B462" s="61">
        <v>1</v>
      </c>
      <c r="C462" s="70">
        <v>7.9578631067106245E-7</v>
      </c>
      <c r="D462" s="64">
        <v>7.9304337610502635E-7</v>
      </c>
      <c r="E462" s="64">
        <v>1.6106891671047719E-6</v>
      </c>
      <c r="F462" s="64">
        <v>8.5371407535413336E-7</v>
      </c>
      <c r="G462" s="64">
        <v>6.8721758042699248E-7</v>
      </c>
      <c r="H462" s="64">
        <v>5.9785861405460349E-7</v>
      </c>
      <c r="I462" s="64">
        <v>9.3052306033494015E-7</v>
      </c>
      <c r="J462" s="64"/>
      <c r="K462" s="64"/>
      <c r="L462" s="64">
        <v>7.7550663022767064E-7</v>
      </c>
    </row>
    <row r="463" spans="1:12">
      <c r="A463" s="61">
        <v>1981</v>
      </c>
      <c r="B463" s="61">
        <v>2</v>
      </c>
      <c r="C463" s="70">
        <v>8.2903726575437654E-7</v>
      </c>
      <c r="D463" s="64">
        <v>8.2389439211858763E-7</v>
      </c>
      <c r="E463" s="64">
        <v>1.6493768799486578E-6</v>
      </c>
      <c r="F463" s="64">
        <v>8.8247732611703246E-7</v>
      </c>
      <c r="G463" s="64">
        <v>7.1850357031356685E-7</v>
      </c>
      <c r="H463" s="64">
        <v>6.3309763563867864E-7</v>
      </c>
      <c r="I463" s="64">
        <v>9.8512057944376533E-7</v>
      </c>
      <c r="J463" s="64"/>
      <c r="K463" s="64"/>
      <c r="L463" s="64">
        <v>8.099013716416469E-7</v>
      </c>
    </row>
    <row r="464" spans="1:12">
      <c r="A464" s="61">
        <v>1981</v>
      </c>
      <c r="B464" s="61">
        <v>3</v>
      </c>
      <c r="C464" s="70">
        <v>8.7869003724649868E-7</v>
      </c>
      <c r="D464" s="64">
        <v>8.7056242649443499E-7</v>
      </c>
      <c r="E464" s="64">
        <v>1.7150624931224493E-6</v>
      </c>
      <c r="F464" s="64">
        <v>9.2891438156556208E-7</v>
      </c>
      <c r="G464" s="64">
        <v>7.5610046803133932E-7</v>
      </c>
      <c r="H464" s="64">
        <v>6.7536438232498621E-7</v>
      </c>
      <c r="I464" s="64">
        <v>1.0523326878051772E-6</v>
      </c>
      <c r="J464" s="64"/>
      <c r="K464" s="64"/>
      <c r="L464" s="64">
        <v>8.535041540640846E-7</v>
      </c>
    </row>
    <row r="465" spans="1:12">
      <c r="A465" s="61">
        <v>1981</v>
      </c>
      <c r="B465" s="61">
        <v>4</v>
      </c>
      <c r="C465" s="70">
        <v>9.4802498842919782E-7</v>
      </c>
      <c r="D465" s="64">
        <v>9.2866256325094689E-7</v>
      </c>
      <c r="E465" s="64">
        <v>2.0351406929099883E-6</v>
      </c>
      <c r="F465" s="64">
        <v>9.9770360176357038E-7</v>
      </c>
      <c r="G465" s="64">
        <v>8.2766884832981589E-7</v>
      </c>
      <c r="H465" s="64">
        <v>7.2676717164420667E-7</v>
      </c>
      <c r="I465" s="64">
        <v>1.1579798727955422E-6</v>
      </c>
      <c r="J465" s="64"/>
      <c r="K465" s="64"/>
      <c r="L465" s="64">
        <v>9.1931456480106005E-7</v>
      </c>
    </row>
    <row r="466" spans="1:12">
      <c r="A466" s="61">
        <v>1981</v>
      </c>
      <c r="B466" s="61">
        <v>5</v>
      </c>
      <c r="C466" s="70">
        <v>1.0194474435184655E-6</v>
      </c>
      <c r="D466" s="64">
        <v>1.0144816331770038E-6</v>
      </c>
      <c r="E466" s="64">
        <v>2.1283808641524446E-6</v>
      </c>
      <c r="F466" s="64">
        <v>1.0534973773397903E-6</v>
      </c>
      <c r="G466" s="64">
        <v>8.8554121588824241E-7</v>
      </c>
      <c r="H466" s="64">
        <v>7.7395332590208671E-7</v>
      </c>
      <c r="I466" s="64">
        <v>1.2230238486291656E-6</v>
      </c>
      <c r="J466" s="64"/>
      <c r="K466" s="64"/>
      <c r="L466" s="64">
        <v>9.8864569710009262E-7</v>
      </c>
    </row>
    <row r="467" spans="1:12">
      <c r="A467" s="61">
        <v>1981</v>
      </c>
      <c r="B467" s="61">
        <v>6</v>
      </c>
      <c r="C467" s="70">
        <v>1.1150253009552564E-6</v>
      </c>
      <c r="D467" s="64">
        <v>1.1225384912955789E-6</v>
      </c>
      <c r="E467" s="64">
        <v>2.2143844847910123E-6</v>
      </c>
      <c r="F467" s="64">
        <v>1.141693128173007E-6</v>
      </c>
      <c r="G467" s="64">
        <v>9.6409187719144478E-7</v>
      </c>
      <c r="H467" s="64">
        <v>8.3619889109333068E-7</v>
      </c>
      <c r="I467" s="64">
        <v>1.3434537553999001E-6</v>
      </c>
      <c r="J467" s="64"/>
      <c r="K467" s="64"/>
      <c r="L467" s="64">
        <v>1.0670494580398232E-6</v>
      </c>
    </row>
    <row r="468" spans="1:12">
      <c r="A468" s="61">
        <v>1981</v>
      </c>
      <c r="B468" s="61">
        <v>7</v>
      </c>
      <c r="C468" s="70">
        <v>1.2292415861293327E-6</v>
      </c>
      <c r="D468" s="64">
        <v>1.2414010352260122E-6</v>
      </c>
      <c r="E468" s="64">
        <v>2.295656514650107E-6</v>
      </c>
      <c r="F468" s="64">
        <v>1.230235424196135E-6</v>
      </c>
      <c r="G468" s="64">
        <v>1.0591583185635272E-6</v>
      </c>
      <c r="H468" s="64">
        <v>8.9673772304545906E-7</v>
      </c>
      <c r="I468" s="64">
        <v>1.4833968549207281E-6</v>
      </c>
      <c r="J468" s="64"/>
      <c r="K468" s="64"/>
      <c r="L468" s="64">
        <v>1.2353670311798615E-6</v>
      </c>
    </row>
    <row r="469" spans="1:12">
      <c r="A469" s="61">
        <v>1981</v>
      </c>
      <c r="B469" s="61">
        <v>8</v>
      </c>
      <c r="C469" s="70">
        <v>1.326608732628903E-6</v>
      </c>
      <c r="D469" s="64">
        <v>1.3352069164043139E-6</v>
      </c>
      <c r="E469" s="64">
        <v>2.3605071412157588E-6</v>
      </c>
      <c r="F469" s="64">
        <v>1.3544718747804521E-6</v>
      </c>
      <c r="G469" s="64">
        <v>1.1297867764190554E-6</v>
      </c>
      <c r="H469" s="64">
        <v>9.6952487589005938E-7</v>
      </c>
      <c r="I469" s="64">
        <v>1.6111195711031098E-6</v>
      </c>
      <c r="J469" s="64"/>
      <c r="K469" s="64"/>
      <c r="L469" s="64">
        <v>1.3493842448435052E-6</v>
      </c>
    </row>
    <row r="470" spans="1:12">
      <c r="A470" s="61">
        <v>1981</v>
      </c>
      <c r="B470" s="61">
        <v>9</v>
      </c>
      <c r="C470" s="70">
        <v>1.421441052956201E-6</v>
      </c>
      <c r="D470" s="64">
        <v>1.4160146537799428E-6</v>
      </c>
      <c r="E470" s="64">
        <v>2.4762919508780345E-6</v>
      </c>
      <c r="F470" s="64">
        <v>1.480441051314336E-6</v>
      </c>
      <c r="G470" s="64">
        <v>1.2035035508728299E-6</v>
      </c>
      <c r="H470" s="64">
        <v>1.044721534483992E-6</v>
      </c>
      <c r="I470" s="64">
        <v>1.7684077308462306E-6</v>
      </c>
      <c r="J470" s="64"/>
      <c r="K470" s="64"/>
      <c r="L470" s="64">
        <v>1.4864215610283164E-6</v>
      </c>
    </row>
    <row r="471" spans="1:12">
      <c r="A471" s="61">
        <v>1981</v>
      </c>
      <c r="B471" s="61">
        <v>10</v>
      </c>
      <c r="C471" s="70">
        <v>1.5041956721097379E-6</v>
      </c>
      <c r="D471" s="64">
        <v>1.4675374165640184E-6</v>
      </c>
      <c r="E471" s="64">
        <v>2.947781055608547E-6</v>
      </c>
      <c r="F471" s="64">
        <v>1.5591068094249042E-6</v>
      </c>
      <c r="G471" s="64">
        <v>1.2864852751213433E-6</v>
      </c>
      <c r="H471" s="64">
        <v>1.1266447299615002E-6</v>
      </c>
      <c r="I471" s="64">
        <v>1.9093363451524152E-6</v>
      </c>
      <c r="J471" s="64"/>
      <c r="K471" s="64"/>
      <c r="L471" s="64">
        <v>1.6149278980435184E-6</v>
      </c>
    </row>
    <row r="472" spans="1:12">
      <c r="A472" s="61">
        <v>1981</v>
      </c>
      <c r="B472" s="61">
        <v>11</v>
      </c>
      <c r="C472" s="70">
        <v>1.6125967678297827E-6</v>
      </c>
      <c r="D472" s="64">
        <v>1.5968924380219062E-6</v>
      </c>
      <c r="E472" s="64">
        <v>3.1069851688941759E-6</v>
      </c>
      <c r="F472" s="64">
        <v>1.6259900310783871E-6</v>
      </c>
      <c r="G472" s="64">
        <v>1.3560395358992224E-6</v>
      </c>
      <c r="H472" s="64">
        <v>1.2257356539030477E-6</v>
      </c>
      <c r="I472" s="64">
        <v>2.030948869665582E-6</v>
      </c>
      <c r="J472" s="64"/>
      <c r="K472" s="64"/>
      <c r="L472" s="64">
        <v>1.7227161427896733E-6</v>
      </c>
    </row>
    <row r="473" spans="1:12">
      <c r="A473" s="61">
        <v>1981</v>
      </c>
      <c r="B473" s="61">
        <v>12</v>
      </c>
      <c r="C473" s="70">
        <v>1.7545470334769311E-6</v>
      </c>
      <c r="D473" s="64">
        <v>1.7818419299610921E-6</v>
      </c>
      <c r="E473" s="64">
        <v>3.2636843223553806E-6</v>
      </c>
      <c r="F473" s="64">
        <v>1.7103737848225422E-6</v>
      </c>
      <c r="G473" s="64">
        <v>1.4409011050336229E-6</v>
      </c>
      <c r="H473" s="64">
        <v>1.2902903287707367E-6</v>
      </c>
      <c r="I473" s="64">
        <v>2.1876457205374872E-6</v>
      </c>
      <c r="J473" s="64"/>
      <c r="K473" s="64"/>
      <c r="L473" s="64">
        <v>1.7943492853408211E-6</v>
      </c>
    </row>
    <row r="474" spans="1:12">
      <c r="A474" s="61">
        <v>1982</v>
      </c>
      <c r="B474" s="61">
        <v>1</v>
      </c>
      <c r="C474" s="70">
        <v>1.9637447464002051E-6</v>
      </c>
      <c r="D474" s="64">
        <v>2.0239519338035793E-6</v>
      </c>
      <c r="E474" s="64">
        <v>3.4707610011744462E-6</v>
      </c>
      <c r="F474" s="64">
        <v>1.8824334716150445E-6</v>
      </c>
      <c r="G474" s="64">
        <v>1.5731616202193565E-6</v>
      </c>
      <c r="H474" s="64">
        <v>1.3925939270447307E-6</v>
      </c>
      <c r="I474" s="64">
        <v>2.4639840663518457E-6</v>
      </c>
      <c r="J474" s="64"/>
      <c r="K474" s="64"/>
      <c r="L474" s="64">
        <v>2.0290189186889196E-6</v>
      </c>
    </row>
    <row r="475" spans="1:12">
      <c r="A475" s="61">
        <v>1982</v>
      </c>
      <c r="B475" s="61">
        <v>2</v>
      </c>
      <c r="C475" s="70">
        <v>2.0675235120413999E-6</v>
      </c>
      <c r="D475" s="64">
        <v>2.1114936492938486E-6</v>
      </c>
      <c r="E475" s="64">
        <v>3.6808992975566998E-6</v>
      </c>
      <c r="F475" s="64">
        <v>2.0331806292278131E-6</v>
      </c>
      <c r="G475" s="64">
        <v>1.6863551372767903E-6</v>
      </c>
      <c r="H475" s="64">
        <v>1.51337040273032E-6</v>
      </c>
      <c r="I475" s="64">
        <v>2.521341026859676E-6</v>
      </c>
      <c r="J475" s="64"/>
      <c r="K475" s="64"/>
      <c r="L475" s="64">
        <v>2.1959823681512435E-6</v>
      </c>
    </row>
    <row r="476" spans="1:12">
      <c r="A476" s="61">
        <v>1982</v>
      </c>
      <c r="B476" s="61">
        <v>3</v>
      </c>
      <c r="C476" s="70">
        <v>2.1650397659628695E-6</v>
      </c>
      <c r="D476" s="64">
        <v>2.1969995109355017E-6</v>
      </c>
      <c r="E476" s="64">
        <v>3.9094072993180673E-6</v>
      </c>
      <c r="F476" s="64">
        <v>2.11981692670641E-6</v>
      </c>
      <c r="G476" s="64">
        <v>1.7890752328271356E-6</v>
      </c>
      <c r="H476" s="64">
        <v>1.6208945967945486E-6</v>
      </c>
      <c r="I476" s="64">
        <v>2.5779095755392204E-6</v>
      </c>
      <c r="J476" s="64"/>
      <c r="K476" s="64"/>
      <c r="L476" s="64">
        <v>2.3351862822203977E-6</v>
      </c>
    </row>
    <row r="477" spans="1:12">
      <c r="A477" s="61">
        <v>1982</v>
      </c>
      <c r="B477" s="61">
        <v>4</v>
      </c>
      <c r="C477" s="70">
        <v>2.255697078477016E-6</v>
      </c>
      <c r="D477" s="64">
        <v>2.2632430630864544E-6</v>
      </c>
      <c r="E477" s="64">
        <v>4.7513521291939886E-6</v>
      </c>
      <c r="F477" s="64">
        <v>2.1991757751968119E-6</v>
      </c>
      <c r="G477" s="64">
        <v>1.8869614415280485E-6</v>
      </c>
      <c r="H477" s="64">
        <v>1.6327413333954661E-6</v>
      </c>
      <c r="I477" s="64">
        <v>2.6250171822793283E-6</v>
      </c>
      <c r="J477" s="64"/>
      <c r="K477" s="64"/>
      <c r="L477" s="64">
        <v>2.5246281847327954E-6</v>
      </c>
    </row>
    <row r="478" spans="1:12">
      <c r="A478" s="61">
        <v>1982</v>
      </c>
      <c r="B478" s="61">
        <v>5</v>
      </c>
      <c r="C478" s="70">
        <v>2.3247338148159163E-6</v>
      </c>
      <c r="D478" s="64">
        <v>2.3265111365355936E-6</v>
      </c>
      <c r="E478" s="64">
        <v>4.9253076725567767E-6</v>
      </c>
      <c r="F478" s="64">
        <v>2.2544497329881566E-6</v>
      </c>
      <c r="G478" s="64">
        <v>1.9871303190189701E-6</v>
      </c>
      <c r="H478" s="64">
        <v>1.696794027898713E-6</v>
      </c>
      <c r="I478" s="64">
        <v>2.6949887320397392E-6</v>
      </c>
      <c r="J478" s="64"/>
      <c r="K478" s="64"/>
      <c r="L478" s="64">
        <v>2.6177918937596245E-6</v>
      </c>
    </row>
    <row r="479" spans="1:12">
      <c r="A479" s="61">
        <v>1982</v>
      </c>
      <c r="B479" s="61">
        <v>6</v>
      </c>
      <c r="C479" s="70">
        <v>2.5082850511726823E-6</v>
      </c>
      <c r="D479" s="64">
        <v>2.5673683072404761E-6</v>
      </c>
      <c r="E479" s="64">
        <v>5.0861817590586859E-6</v>
      </c>
      <c r="F479" s="64">
        <v>2.3487100246448775E-6</v>
      </c>
      <c r="G479" s="64">
        <v>2.1334896708488697E-6</v>
      </c>
      <c r="H479" s="64">
        <v>1.7657661299735222E-6</v>
      </c>
      <c r="I479" s="64">
        <v>2.766931311370869E-6</v>
      </c>
      <c r="J479" s="64"/>
      <c r="K479" s="64"/>
      <c r="L479" s="64">
        <v>2.8945747734846744E-6</v>
      </c>
    </row>
    <row r="480" spans="1:12">
      <c r="A480" s="61">
        <v>1982</v>
      </c>
      <c r="B480" s="61">
        <v>7</v>
      </c>
      <c r="C480" s="70">
        <v>2.9160938500644497E-6</v>
      </c>
      <c r="D480" s="64">
        <v>3.1110978889617722E-6</v>
      </c>
      <c r="E480" s="64">
        <v>5.6052651004532799E-6</v>
      </c>
      <c r="F480" s="64">
        <v>2.5805487566976146E-6</v>
      </c>
      <c r="G480" s="64">
        <v>2.5340309061778493E-6</v>
      </c>
      <c r="H480" s="64">
        <v>1.9229863801178555E-6</v>
      </c>
      <c r="I480" s="64">
        <v>3.1219137370567884E-6</v>
      </c>
      <c r="J480" s="64"/>
      <c r="K480" s="64"/>
      <c r="L480" s="64">
        <v>3.1398065715189527E-6</v>
      </c>
    </row>
    <row r="481" spans="1:12">
      <c r="A481" s="61">
        <v>1982</v>
      </c>
      <c r="B481" s="61">
        <v>8</v>
      </c>
      <c r="C481" s="70">
        <v>3.3444794731781762E-6</v>
      </c>
      <c r="D481" s="64">
        <v>3.5265686782205855E-6</v>
      </c>
      <c r="E481" s="64">
        <v>6.5638297265995996E-6</v>
      </c>
      <c r="F481" s="64">
        <v>2.9610553752236306E-6</v>
      </c>
      <c r="G481" s="64">
        <v>2.9865364251381786E-6</v>
      </c>
      <c r="H481" s="64">
        <v>2.1501826930658974E-6</v>
      </c>
      <c r="I481" s="64">
        <v>3.6077725262382349E-6</v>
      </c>
      <c r="J481" s="64"/>
      <c r="K481" s="64"/>
      <c r="L481" s="64">
        <v>3.741579133895725E-6</v>
      </c>
    </row>
    <row r="482" spans="1:12">
      <c r="A482" s="61">
        <v>1982</v>
      </c>
      <c r="B482" s="61">
        <v>9</v>
      </c>
      <c r="C482" s="70">
        <v>3.9152626842047543E-6</v>
      </c>
      <c r="D482" s="64">
        <v>4.2525854814636361E-6</v>
      </c>
      <c r="E482" s="64">
        <v>7.6626721029137022E-6</v>
      </c>
      <c r="F482" s="64">
        <v>3.3212891001396517E-6</v>
      </c>
      <c r="G482" s="64">
        <v>3.45878031540034E-6</v>
      </c>
      <c r="H482" s="64">
        <v>2.3946471305508607E-6</v>
      </c>
      <c r="I482" s="64">
        <v>4.3660276020926148E-6</v>
      </c>
      <c r="J482" s="64"/>
      <c r="K482" s="64"/>
      <c r="L482" s="64">
        <v>4.0277054669970134E-6</v>
      </c>
    </row>
    <row r="483" spans="1:12">
      <c r="A483" s="61">
        <v>1982</v>
      </c>
      <c r="B483" s="61">
        <v>10</v>
      </c>
      <c r="C483" s="70">
        <v>4.4120886139697839E-6</v>
      </c>
      <c r="D483" s="64">
        <v>4.7646810264603614E-6</v>
      </c>
      <c r="E483" s="64">
        <v>1.0281468434914522E-5</v>
      </c>
      <c r="F483" s="64">
        <v>3.8133832698181084E-6</v>
      </c>
      <c r="G483" s="64">
        <v>3.8942329557529667E-6</v>
      </c>
      <c r="H483" s="64">
        <v>2.523154103848909E-6</v>
      </c>
      <c r="I483" s="64">
        <v>4.9425537515269912E-6</v>
      </c>
      <c r="J483" s="64"/>
      <c r="K483" s="64"/>
      <c r="L483" s="64">
        <v>4.38465246844282E-6</v>
      </c>
    </row>
    <row r="484" spans="1:12">
      <c r="A484" s="61">
        <v>1982</v>
      </c>
      <c r="B484" s="61">
        <v>11</v>
      </c>
      <c r="C484" s="70">
        <v>4.9126422292822805E-6</v>
      </c>
      <c r="D484" s="64">
        <v>5.2457689513013442E-6</v>
      </c>
      <c r="E484" s="64">
        <v>1.1510012064359901E-5</v>
      </c>
      <c r="F484" s="64">
        <v>4.3157005225990361E-6</v>
      </c>
      <c r="G484" s="64">
        <v>4.3647312757639466E-6</v>
      </c>
      <c r="H484" s="64">
        <v>2.8517504504149381E-6</v>
      </c>
      <c r="I484" s="64">
        <v>5.7479164341214838E-6</v>
      </c>
      <c r="J484" s="64"/>
      <c r="K484" s="64"/>
      <c r="L484" s="64">
        <v>4.7707131289595021E-6</v>
      </c>
    </row>
    <row r="485" spans="1:12">
      <c r="A485" s="61">
        <v>1982</v>
      </c>
      <c r="B485" s="61">
        <v>12</v>
      </c>
      <c r="C485" s="70">
        <v>5.4343690985043246E-6</v>
      </c>
      <c r="D485" s="64">
        <v>5.6742378843628228E-6</v>
      </c>
      <c r="E485" s="64">
        <v>1.2709609491389753E-5</v>
      </c>
      <c r="F485" s="64">
        <v>4.8093541456321052E-6</v>
      </c>
      <c r="G485" s="64">
        <v>4.8996814204339627E-6</v>
      </c>
      <c r="H485" s="64">
        <v>3.2120719560139287E-6</v>
      </c>
      <c r="I485" s="64">
        <v>6.854255332164282E-6</v>
      </c>
      <c r="J485" s="64"/>
      <c r="K485" s="64"/>
      <c r="L485" s="64">
        <v>5.3833186807580307E-6</v>
      </c>
    </row>
    <row r="486" spans="1:12">
      <c r="A486" s="61">
        <v>1983</v>
      </c>
      <c r="B486" s="61">
        <v>1</v>
      </c>
      <c r="C486" s="70">
        <v>6.3027707236398409E-6</v>
      </c>
      <c r="D486" s="64">
        <v>6.607128759453175E-6</v>
      </c>
      <c r="E486" s="64">
        <v>1.383016151951549E-5</v>
      </c>
      <c r="F486" s="64">
        <v>5.7283919892850797E-6</v>
      </c>
      <c r="G486" s="64">
        <v>5.5562843841479129E-6</v>
      </c>
      <c r="H486" s="64">
        <v>3.693571521590058E-6</v>
      </c>
      <c r="I486" s="64">
        <v>8.0339165302376883E-6</v>
      </c>
      <c r="J486" s="64"/>
      <c r="K486" s="64"/>
      <c r="L486" s="64">
        <v>6.1653251046387082E-6</v>
      </c>
    </row>
    <row r="487" spans="1:12">
      <c r="A487" s="61">
        <v>1983</v>
      </c>
      <c r="B487" s="61">
        <v>2</v>
      </c>
      <c r="C487" s="70">
        <v>7.1243526182993251E-6</v>
      </c>
      <c r="D487" s="64">
        <v>7.5592819440342772E-6</v>
      </c>
      <c r="E487" s="64">
        <v>1.5188406402092188E-5</v>
      </c>
      <c r="F487" s="64">
        <v>6.3937587539207412E-6</v>
      </c>
      <c r="G487" s="64">
        <v>6.4156420462684056E-6</v>
      </c>
      <c r="H487" s="64">
        <v>4.1132271062665025E-6</v>
      </c>
      <c r="I487" s="64">
        <v>9.0351995521612983E-6</v>
      </c>
      <c r="J487" s="64"/>
      <c r="K487" s="64"/>
      <c r="L487" s="64">
        <v>6.872177664406217E-6</v>
      </c>
    </row>
    <row r="488" spans="1:12">
      <c r="A488" s="61">
        <v>1983</v>
      </c>
      <c r="B488" s="61">
        <v>3</v>
      </c>
      <c r="C488" s="70">
        <v>7.9265505481119755E-6</v>
      </c>
      <c r="D488" s="64">
        <v>8.3062837023322342E-6</v>
      </c>
      <c r="E488" s="64">
        <v>1.7055993115635127E-5</v>
      </c>
      <c r="F488" s="64">
        <v>7.334628944538364E-6</v>
      </c>
      <c r="G488" s="64">
        <v>7.1702654933180133E-6</v>
      </c>
      <c r="H488" s="64">
        <v>4.5399104160451909E-6</v>
      </c>
      <c r="I488" s="64">
        <v>1.0129120963908619E-5</v>
      </c>
      <c r="J488" s="64"/>
      <c r="K488" s="64"/>
      <c r="L488" s="64">
        <v>7.6467364080595074E-6</v>
      </c>
    </row>
    <row r="489" spans="1:12">
      <c r="A489" s="61">
        <v>1983</v>
      </c>
      <c r="B489" s="61">
        <v>4</v>
      </c>
      <c r="C489" s="70">
        <v>8.7406770716765324E-6</v>
      </c>
      <c r="D489" s="64">
        <v>8.9107756912274566E-6</v>
      </c>
      <c r="E489" s="64">
        <v>2.2424957005984398E-5</v>
      </c>
      <c r="F489" s="64">
        <v>8.1022265401987921E-6</v>
      </c>
      <c r="G489" s="64">
        <v>8.0564780823797543E-6</v>
      </c>
      <c r="H489" s="64">
        <v>5.0408868197618096E-6</v>
      </c>
      <c r="I489" s="64">
        <v>1.1546291225253269E-5</v>
      </c>
      <c r="J489" s="64"/>
      <c r="K489" s="64"/>
      <c r="L489" s="64">
        <v>8.3969209255138775E-6</v>
      </c>
    </row>
    <row r="490" spans="1:12">
      <c r="A490" s="61">
        <v>1983</v>
      </c>
      <c r="B490" s="61">
        <v>5</v>
      </c>
      <c r="C490" s="70">
        <v>9.5324374819563632E-6</v>
      </c>
      <c r="D490" s="64">
        <v>9.5340601771867917E-6</v>
      </c>
      <c r="E490" s="64">
        <v>2.4253577677814058E-5</v>
      </c>
      <c r="F490" s="64">
        <v>9.1817148067821589E-6</v>
      </c>
      <c r="G490" s="64">
        <v>8.8513839198412599E-6</v>
      </c>
      <c r="H490" s="64">
        <v>5.597081063567439E-6</v>
      </c>
      <c r="I490" s="64">
        <v>1.2857025889779296E-5</v>
      </c>
      <c r="J490" s="64"/>
      <c r="K490" s="64"/>
      <c r="L490" s="64">
        <v>9.2649142029295073E-6</v>
      </c>
    </row>
    <row r="491" spans="1:12">
      <c r="A491" s="61">
        <v>1983</v>
      </c>
      <c r="B491" s="61">
        <v>6</v>
      </c>
      <c r="C491" s="70">
        <v>1.1041404591566811E-5</v>
      </c>
      <c r="D491" s="64">
        <v>1.1425838214972866E-5</v>
      </c>
      <c r="E491" s="64">
        <v>2.7009033484680694E-5</v>
      </c>
      <c r="F491" s="64">
        <v>1.0583490099985909E-5</v>
      </c>
      <c r="G491" s="64">
        <v>9.8597864264857477E-6</v>
      </c>
      <c r="H491" s="64">
        <v>6.247647615888799E-6</v>
      </c>
      <c r="I491" s="64">
        <v>1.4420052339356942E-5</v>
      </c>
      <c r="J491" s="64"/>
      <c r="K491" s="64"/>
      <c r="L491" s="64">
        <v>1.012478273827889E-5</v>
      </c>
    </row>
    <row r="492" spans="1:12">
      <c r="A492" s="61">
        <v>1983</v>
      </c>
      <c r="B492" s="61">
        <v>7</v>
      </c>
      <c r="C492" s="70">
        <v>1.2416175021468885E-5</v>
      </c>
      <c r="D492" s="64">
        <v>1.2567482411616952E-5</v>
      </c>
      <c r="E492" s="64">
        <v>2.9436061225678418E-5</v>
      </c>
      <c r="F492" s="64">
        <v>1.2212252492583615E-5</v>
      </c>
      <c r="G492" s="64">
        <v>1.122267396875503E-5</v>
      </c>
      <c r="H492" s="64">
        <v>7.0237092593215507E-6</v>
      </c>
      <c r="I492" s="64">
        <v>1.6562561482725052E-5</v>
      </c>
      <c r="J492" s="64"/>
      <c r="K492" s="64"/>
      <c r="L492" s="64">
        <v>1.1661713112485966E-5</v>
      </c>
    </row>
    <row r="493" spans="1:12">
      <c r="A493" s="61">
        <v>1983</v>
      </c>
      <c r="B493" s="61">
        <v>8</v>
      </c>
      <c r="C493" s="70">
        <v>1.455735759992802E-5</v>
      </c>
      <c r="D493" s="64">
        <v>1.5066884521142239E-5</v>
      </c>
      <c r="E493" s="64">
        <v>3.2283365559440604E-5</v>
      </c>
      <c r="F493" s="64">
        <v>1.4225680045986324E-5</v>
      </c>
      <c r="G493" s="64">
        <v>1.2973615205325531E-5</v>
      </c>
      <c r="H493" s="64">
        <v>8.1049749643371798E-6</v>
      </c>
      <c r="I493" s="64">
        <v>1.9040145653114811E-5</v>
      </c>
      <c r="J493" s="64"/>
      <c r="K493" s="64"/>
      <c r="L493" s="64">
        <v>1.3392283172606379E-5</v>
      </c>
    </row>
    <row r="494" spans="1:12">
      <c r="A494" s="61">
        <v>1983</v>
      </c>
      <c r="B494" s="61">
        <v>9</v>
      </c>
      <c r="C494" s="70">
        <v>1.7667738420725921E-5</v>
      </c>
      <c r="D494" s="64">
        <v>1.9021139111713298E-5</v>
      </c>
      <c r="E494" s="64">
        <v>3.6088121203871596E-5</v>
      </c>
      <c r="F494" s="64">
        <v>1.6174996739254831E-5</v>
      </c>
      <c r="G494" s="64">
        <v>1.5269711458803779E-5</v>
      </c>
      <c r="H494" s="64">
        <v>9.2494901952729659E-6</v>
      </c>
      <c r="I494" s="64">
        <v>2.2367243568483136E-5</v>
      </c>
      <c r="J494" s="64"/>
      <c r="K494" s="64"/>
      <c r="L494" s="64">
        <v>1.6439061447466303E-5</v>
      </c>
    </row>
    <row r="495" spans="1:12">
      <c r="A495" s="61">
        <v>1983</v>
      </c>
      <c r="B495" s="61">
        <v>10</v>
      </c>
      <c r="C495" s="70">
        <v>2.0666288675100129E-5</v>
      </c>
      <c r="D495" s="64">
        <v>2.189639116252064E-5</v>
      </c>
      <c r="E495" s="64">
        <v>5.3817670183407484E-5</v>
      </c>
      <c r="F495" s="64">
        <v>1.8727302062974431E-5</v>
      </c>
      <c r="G495" s="64">
        <v>1.8392939462072995E-5</v>
      </c>
      <c r="H495" s="64">
        <v>1.064097976551589E-5</v>
      </c>
      <c r="I495" s="64">
        <v>2.457479668768485E-5</v>
      </c>
      <c r="J495" s="64"/>
      <c r="K495" s="64"/>
      <c r="L495" s="64">
        <v>1.9483131474970779E-5</v>
      </c>
    </row>
    <row r="496" spans="1:12">
      <c r="A496" s="61">
        <v>1983</v>
      </c>
      <c r="B496" s="61">
        <v>11</v>
      </c>
      <c r="C496" s="70">
        <v>2.4641492542907979E-5</v>
      </c>
      <c r="D496" s="64">
        <v>2.5767645557725253E-5</v>
      </c>
      <c r="E496" s="64">
        <v>6.3879258811511504E-5</v>
      </c>
      <c r="F496" s="64">
        <v>2.3364076704029171E-5</v>
      </c>
      <c r="G496" s="64">
        <v>2.2572908840481026E-5</v>
      </c>
      <c r="H496" s="64">
        <v>1.2473208095742021E-5</v>
      </c>
      <c r="I496" s="64">
        <v>2.9250078829422762E-5</v>
      </c>
      <c r="J496" s="64"/>
      <c r="K496" s="64"/>
      <c r="L496" s="64">
        <v>2.3881325180190738E-5</v>
      </c>
    </row>
    <row r="497" spans="1:12">
      <c r="A497" s="61">
        <v>1983</v>
      </c>
      <c r="B497" s="61">
        <v>12</v>
      </c>
      <c r="C497" s="70">
        <v>2.9002884633432349E-5</v>
      </c>
      <c r="D497" s="64">
        <v>2.9234861266051728E-5</v>
      </c>
      <c r="E497" s="64">
        <v>7.4569870684415256E-5</v>
      </c>
      <c r="F497" s="64">
        <v>2.9428617527531192E-5</v>
      </c>
      <c r="G497" s="64">
        <v>2.7410823928950112E-5</v>
      </c>
      <c r="H497" s="64">
        <v>1.4521287982679701E-5</v>
      </c>
      <c r="I497" s="64">
        <v>3.6933152096073014E-5</v>
      </c>
      <c r="J497" s="64"/>
      <c r="K497" s="64"/>
      <c r="L497" s="64">
        <v>2.8521907023721782E-5</v>
      </c>
    </row>
    <row r="498" spans="1:12">
      <c r="A498" s="61">
        <v>1984</v>
      </c>
      <c r="B498" s="61">
        <v>1</v>
      </c>
      <c r="C498" s="70">
        <v>3.2639614653531127E-5</v>
      </c>
      <c r="D498" s="64">
        <v>3.3262719803457169E-5</v>
      </c>
      <c r="E498" s="64">
        <v>8.1745188937043566E-5</v>
      </c>
      <c r="F498" s="64">
        <v>3.2298011700022483E-5</v>
      </c>
      <c r="G498" s="64">
        <v>3.089659344592641E-5</v>
      </c>
      <c r="H498" s="64">
        <v>1.6384639095501426E-5</v>
      </c>
      <c r="I498" s="64">
        <v>4.1036835662303385E-5</v>
      </c>
      <c r="J498" s="64"/>
      <c r="K498" s="64"/>
      <c r="L498" s="64">
        <v>3.1510457980439937E-5</v>
      </c>
    </row>
    <row r="499" spans="1:12">
      <c r="A499" s="61">
        <v>1984</v>
      </c>
      <c r="B499" s="61">
        <v>2</v>
      </c>
      <c r="C499" s="70">
        <v>3.8171500005956917E-5</v>
      </c>
      <c r="D499" s="64">
        <v>4.0873681114417721E-5</v>
      </c>
      <c r="E499" s="64">
        <v>9.0930041626599328E-5</v>
      </c>
      <c r="F499" s="64">
        <v>3.5070373219337706E-5</v>
      </c>
      <c r="G499" s="64">
        <v>3.4548863509938564E-5</v>
      </c>
      <c r="H499" s="64">
        <v>1.8563233877194966E-5</v>
      </c>
      <c r="I499" s="64">
        <v>4.5767306632021333E-5</v>
      </c>
      <c r="J499" s="64"/>
      <c r="K499" s="64"/>
      <c r="L499" s="64">
        <v>3.5193674383826099E-5</v>
      </c>
    </row>
    <row r="500" spans="1:12">
      <c r="A500" s="61">
        <v>1984</v>
      </c>
      <c r="B500" s="61">
        <v>3</v>
      </c>
      <c r="C500" s="70">
        <v>4.5910175202477085E-5</v>
      </c>
      <c r="D500" s="64">
        <v>5.0849364972610884E-5</v>
      </c>
      <c r="E500" s="64">
        <v>1.046516548870562E-4</v>
      </c>
      <c r="F500" s="64">
        <v>3.8830388529909023E-5</v>
      </c>
      <c r="G500" s="64">
        <v>4.0658359389076546E-5</v>
      </c>
      <c r="H500" s="64">
        <v>2.2006819177291161E-5</v>
      </c>
      <c r="I500" s="64">
        <v>5.282359249518395E-5</v>
      </c>
      <c r="J500" s="64"/>
      <c r="K500" s="64"/>
      <c r="L500" s="64">
        <v>4.0407050543030808E-5</v>
      </c>
    </row>
    <row r="501" spans="1:12">
      <c r="A501" s="61">
        <v>1984</v>
      </c>
      <c r="B501" s="61">
        <v>4</v>
      </c>
      <c r="C501" s="70">
        <v>5.4409298250678339E-5</v>
      </c>
      <c r="D501" s="64">
        <v>5.9086742852374601E-5</v>
      </c>
      <c r="E501" s="64">
        <v>1.4603915776393203E-4</v>
      </c>
      <c r="F501" s="64">
        <v>4.5414747138282688E-5</v>
      </c>
      <c r="G501" s="64">
        <v>5.1024361188405043E-5</v>
      </c>
      <c r="H501" s="64">
        <v>2.6374048347967081E-5</v>
      </c>
      <c r="I501" s="64">
        <v>6.2875843305834367E-5</v>
      </c>
      <c r="J501" s="64"/>
      <c r="K501" s="64"/>
      <c r="L501" s="64">
        <v>4.6961009143173685E-5</v>
      </c>
    </row>
    <row r="502" spans="1:12">
      <c r="A502" s="61">
        <v>1984</v>
      </c>
      <c r="B502" s="61">
        <v>5</v>
      </c>
      <c r="C502" s="70">
        <v>6.3698690634940769E-5</v>
      </c>
      <c r="D502" s="64">
        <v>6.7590347773880096E-5</v>
      </c>
      <c r="E502" s="64">
        <v>1.8135909128831368E-4</v>
      </c>
      <c r="F502" s="64">
        <v>5.3056068575895296E-5</v>
      </c>
      <c r="G502" s="64">
        <v>6.355218460650584E-5</v>
      </c>
      <c r="H502" s="64">
        <v>3.1624762960067114E-5</v>
      </c>
      <c r="I502" s="64">
        <v>7.5845217881144946E-5</v>
      </c>
      <c r="J502" s="64"/>
      <c r="K502" s="64"/>
      <c r="L502" s="64">
        <v>5.4584725448711992E-5</v>
      </c>
    </row>
    <row r="503" spans="1:12">
      <c r="A503" s="61">
        <v>1984</v>
      </c>
      <c r="B503" s="61">
        <v>6</v>
      </c>
      <c r="C503" s="70">
        <v>7.5105408410157981E-5</v>
      </c>
      <c r="D503" s="64">
        <v>7.8192448200876491E-5</v>
      </c>
      <c r="E503" s="64">
        <v>2.1370090591032407E-4</v>
      </c>
      <c r="F503" s="64">
        <v>6.3365787975848715E-5</v>
      </c>
      <c r="G503" s="64">
        <v>7.6697671344255403E-5</v>
      </c>
      <c r="H503" s="64">
        <v>3.8150507697858742E-5</v>
      </c>
      <c r="I503" s="64">
        <v>9.2697520710764881E-5</v>
      </c>
      <c r="J503" s="64"/>
      <c r="K503" s="64"/>
      <c r="L503" s="64">
        <v>6.541771487043638E-5</v>
      </c>
    </row>
    <row r="504" spans="1:12">
      <c r="A504" s="61">
        <v>1984</v>
      </c>
      <c r="B504" s="61">
        <v>7</v>
      </c>
      <c r="C504" s="70">
        <v>8.883820196698878E-5</v>
      </c>
      <c r="D504" s="64">
        <v>9.0110023422360151E-5</v>
      </c>
      <c r="E504" s="64">
        <v>2.4495723794175052E-4</v>
      </c>
      <c r="F504" s="64">
        <v>7.5928051110245995E-5</v>
      </c>
      <c r="G504" s="64">
        <v>9.0125134814888496E-5</v>
      </c>
      <c r="H504" s="64">
        <v>4.7417065225522815E-5</v>
      </c>
      <c r="I504" s="64">
        <v>1.1796611980734186E-4</v>
      </c>
      <c r="J504" s="64"/>
      <c r="K504" s="64"/>
      <c r="L504" s="64">
        <v>7.6670482632252166E-5</v>
      </c>
    </row>
    <row r="505" spans="1:12">
      <c r="A505" s="61">
        <v>1984</v>
      </c>
      <c r="B505" s="61">
        <v>8</v>
      </c>
      <c r="C505" s="70">
        <v>1.0913172208734319E-4</v>
      </c>
      <c r="D505" s="64">
        <v>1.1288026569836118E-4</v>
      </c>
      <c r="E505" s="64">
        <v>2.7824537071965462E-4</v>
      </c>
      <c r="F505" s="64">
        <v>9.2302311333701669E-5</v>
      </c>
      <c r="G505" s="64">
        <v>1.0946068221259968E-4</v>
      </c>
      <c r="H505" s="64">
        <v>5.8812019498436135E-5</v>
      </c>
      <c r="I505" s="64">
        <v>1.4680228242691423E-4</v>
      </c>
      <c r="J505" s="64"/>
      <c r="K505" s="64"/>
      <c r="L505" s="64">
        <v>9.1403348245796789E-5</v>
      </c>
    </row>
    <row r="506" spans="1:12">
      <c r="A506" s="61">
        <v>1984</v>
      </c>
      <c r="B506" s="61">
        <v>9</v>
      </c>
      <c r="C506" s="70">
        <v>1.391917783420345E-4</v>
      </c>
      <c r="D506" s="64">
        <v>1.5192167834902938E-4</v>
      </c>
      <c r="E506" s="64">
        <v>3.2887339205996206E-4</v>
      </c>
      <c r="F506" s="64">
        <v>1.0968155260790915E-4</v>
      </c>
      <c r="G506" s="64">
        <v>1.3332128479991441E-4</v>
      </c>
      <c r="H506" s="64">
        <v>7.1732994079263171E-5</v>
      </c>
      <c r="I506" s="64">
        <v>1.7471206114825003E-4</v>
      </c>
      <c r="J506" s="64"/>
      <c r="K506" s="64"/>
      <c r="L506" s="64">
        <v>1.1297453843180498E-4</v>
      </c>
    </row>
    <row r="507" spans="1:12">
      <c r="A507" s="61">
        <v>1984</v>
      </c>
      <c r="B507" s="61">
        <v>10</v>
      </c>
      <c r="C507" s="70">
        <v>1.6609075725248192E-4</v>
      </c>
      <c r="D507" s="64">
        <v>1.7791796595436786E-4</v>
      </c>
      <c r="E507" s="64">
        <v>5.1218078543393978E-4</v>
      </c>
      <c r="F507" s="64">
        <v>1.2777121152144093E-4</v>
      </c>
      <c r="G507" s="64">
        <v>1.5558401923422381E-4</v>
      </c>
      <c r="H507" s="64">
        <v>8.9432821729612164E-5</v>
      </c>
      <c r="I507" s="64">
        <v>2.0404098116050178E-4</v>
      </c>
      <c r="J507" s="64"/>
      <c r="K507" s="64"/>
      <c r="L507" s="64">
        <v>1.3097084210864416E-4</v>
      </c>
    </row>
    <row r="508" spans="1:12">
      <c r="A508" s="61">
        <v>1984</v>
      </c>
      <c r="B508" s="61">
        <v>11</v>
      </c>
      <c r="C508" s="70">
        <v>1.9096187522511327E-4</v>
      </c>
      <c r="D508" s="64">
        <v>1.9920046887946088E-4</v>
      </c>
      <c r="E508" s="64">
        <v>5.7185449502911081E-4</v>
      </c>
      <c r="F508" s="64">
        <v>1.5256651985981625E-4</v>
      </c>
      <c r="G508" s="64">
        <v>1.8098878012066168E-4</v>
      </c>
      <c r="H508" s="64">
        <v>1.0558654985746827E-4</v>
      </c>
      <c r="I508" s="64">
        <v>2.4001227082606549E-4</v>
      </c>
      <c r="J508" s="64"/>
      <c r="K508" s="64"/>
      <c r="L508" s="64">
        <v>1.5752520742864546E-4</v>
      </c>
    </row>
    <row r="509" spans="1:12">
      <c r="A509" s="61">
        <v>1984</v>
      </c>
      <c r="B509" s="61">
        <v>12</v>
      </c>
      <c r="C509" s="70">
        <v>2.2853694554347717E-4</v>
      </c>
      <c r="D509" s="64">
        <v>2.3774074827508627E-4</v>
      </c>
      <c r="E509" s="64">
        <v>6.3339300804913276E-4</v>
      </c>
      <c r="F509" s="64">
        <v>1.8431005925597578E-4</v>
      </c>
      <c r="G509" s="64">
        <v>2.0971012448434519E-4</v>
      </c>
      <c r="H509" s="64">
        <v>1.3052493436312132E-4</v>
      </c>
      <c r="I509" s="64">
        <v>2.8954424393815373E-4</v>
      </c>
      <c r="J509" s="64"/>
      <c r="K509" s="64"/>
      <c r="L509" s="64">
        <v>1.9557608277245131E-4</v>
      </c>
    </row>
    <row r="510" spans="1:12">
      <c r="A510" s="61">
        <v>1985</v>
      </c>
      <c r="B510" s="61">
        <v>1</v>
      </c>
      <c r="C510" s="70">
        <v>2.8598803520088034E-4</v>
      </c>
      <c r="D510" s="64">
        <v>3.0396864001181926E-4</v>
      </c>
      <c r="E510" s="64">
        <v>6.9025559606356209E-4</v>
      </c>
      <c r="F510" s="64">
        <v>2.3218527724265094E-4</v>
      </c>
      <c r="G510" s="64">
        <v>2.5888149571380294E-4</v>
      </c>
      <c r="H510" s="64">
        <v>1.662558967043527E-4</v>
      </c>
      <c r="I510" s="64">
        <v>3.6306364692585376E-4</v>
      </c>
      <c r="J510" s="64"/>
      <c r="K510" s="64"/>
      <c r="L510" s="64">
        <v>2.4252355067884779E-4</v>
      </c>
    </row>
    <row r="511" spans="1:12">
      <c r="A511" s="61">
        <v>1985</v>
      </c>
      <c r="B511" s="61">
        <v>2</v>
      </c>
      <c r="C511" s="70">
        <v>3.4518368169449295E-4</v>
      </c>
      <c r="D511" s="64">
        <v>3.6363481819033682E-4</v>
      </c>
      <c r="E511" s="64">
        <v>7.8377409617539978E-4</v>
      </c>
      <c r="F511" s="64">
        <v>2.8659287205921234E-4</v>
      </c>
      <c r="G511" s="64">
        <v>3.1863370815811995E-4</v>
      </c>
      <c r="H511" s="64">
        <v>2.1665472529468175E-4</v>
      </c>
      <c r="I511" s="64">
        <v>4.3993380018377091E-4</v>
      </c>
      <c r="J511" s="64"/>
      <c r="K511" s="64"/>
      <c r="L511" s="64">
        <v>2.9276153912209321E-4</v>
      </c>
    </row>
    <row r="512" spans="1:12">
      <c r="A512" s="61">
        <v>1985</v>
      </c>
      <c r="B512" s="61">
        <v>3</v>
      </c>
      <c r="C512" s="70">
        <v>4.3658653131813205E-4</v>
      </c>
      <c r="D512" s="64">
        <v>4.547784289512225E-4</v>
      </c>
      <c r="E512" s="64">
        <v>9.2767012164510297E-4</v>
      </c>
      <c r="F512" s="64">
        <v>3.8275916226045939E-4</v>
      </c>
      <c r="G512" s="64">
        <v>4.068521431601784E-4</v>
      </c>
      <c r="H512" s="64">
        <v>2.7408127898724831E-4</v>
      </c>
      <c r="I512" s="64">
        <v>5.5326800049993049E-4</v>
      </c>
      <c r="J512" s="64"/>
      <c r="K512" s="64"/>
      <c r="L512" s="64">
        <v>3.6818622797084712E-4</v>
      </c>
    </row>
    <row r="513" spans="1:12">
      <c r="A513" s="61">
        <v>1985</v>
      </c>
      <c r="B513" s="61">
        <v>4</v>
      </c>
      <c r="C513" s="70">
        <v>5.6526623641633619E-4</v>
      </c>
      <c r="D513" s="64">
        <v>5.8131457584949719E-4</v>
      </c>
      <c r="E513" s="64">
        <v>1.2675096711586549E-3</v>
      </c>
      <c r="F513" s="64">
        <v>5.063025224649446E-4</v>
      </c>
      <c r="G513" s="64">
        <v>5.2837068756940669E-4</v>
      </c>
      <c r="H513" s="64">
        <v>3.5178783940341293E-4</v>
      </c>
      <c r="I513" s="64">
        <v>7.2711280863706738E-4</v>
      </c>
      <c r="J513" s="64"/>
      <c r="K513" s="64"/>
      <c r="L513" s="64">
        <v>4.9168230737850255E-4</v>
      </c>
    </row>
    <row r="514" spans="1:12">
      <c r="A514" s="61">
        <v>1985</v>
      </c>
      <c r="B514" s="61">
        <v>5</v>
      </c>
      <c r="C514" s="70">
        <v>7.070673946415946E-4</v>
      </c>
      <c r="D514" s="64">
        <v>6.9657522450931094E-4</v>
      </c>
      <c r="E514" s="64">
        <v>1.5706098099139876E-3</v>
      </c>
      <c r="F514" s="64">
        <v>6.6068840457181365E-4</v>
      </c>
      <c r="G514" s="64">
        <v>6.9930229755056162E-4</v>
      </c>
      <c r="H514" s="64">
        <v>4.5690252771830295E-4</v>
      </c>
      <c r="I514" s="64">
        <v>9.6383346008003514E-4</v>
      </c>
      <c r="J514" s="64"/>
      <c r="K514" s="64"/>
      <c r="L514" s="64">
        <v>6.41719210869381E-4</v>
      </c>
    </row>
    <row r="515" spans="1:12">
      <c r="A515" s="61">
        <v>1985</v>
      </c>
      <c r="B515" s="61">
        <v>6</v>
      </c>
      <c r="C515" s="70">
        <v>9.2297494155028762E-4</v>
      </c>
      <c r="D515" s="64">
        <v>8.9373983954015902E-4</v>
      </c>
      <c r="E515" s="64">
        <v>1.8297339873072031E-3</v>
      </c>
      <c r="F515" s="64">
        <v>9.361918305537632E-4</v>
      </c>
      <c r="G515" s="64">
        <v>8.8151297684705278E-4</v>
      </c>
      <c r="H515" s="64">
        <v>6.031796059177253E-4</v>
      </c>
      <c r="I515" s="64">
        <v>1.3002882078012236E-3</v>
      </c>
      <c r="J515" s="64"/>
      <c r="K515" s="64"/>
      <c r="L515" s="64">
        <v>8.782846173662779E-4</v>
      </c>
    </row>
    <row r="516" spans="1:12">
      <c r="A516" s="61">
        <v>1985</v>
      </c>
      <c r="B516" s="61">
        <v>7</v>
      </c>
      <c r="C516" s="70">
        <v>9.8008308413732089E-4</v>
      </c>
      <c r="D516" s="64">
        <v>9.3007200053075556E-4</v>
      </c>
      <c r="E516" s="64">
        <v>1.8634117805022392E-3</v>
      </c>
      <c r="F516" s="64">
        <v>9.668610798611875E-4</v>
      </c>
      <c r="G516" s="64">
        <v>9.3656557707664904E-4</v>
      </c>
      <c r="H516" s="64">
        <v>6.6673032005652548E-4</v>
      </c>
      <c r="I516" s="64">
        <v>1.3858308911702906E-3</v>
      </c>
      <c r="J516" s="64"/>
      <c r="K516" s="64"/>
      <c r="L516" s="64">
        <v>1.010582500679086E-3</v>
      </c>
    </row>
    <row r="517" spans="1:12">
      <c r="A517" s="61">
        <v>1985</v>
      </c>
      <c r="B517" s="61">
        <v>8</v>
      </c>
      <c r="C517" s="70">
        <v>1.0102027833607749E-3</v>
      </c>
      <c r="D517" s="64">
        <v>9.8300420059463573E-4</v>
      </c>
      <c r="E517" s="64">
        <v>1.8531136123351626E-3</v>
      </c>
      <c r="F517" s="64">
        <v>9.6356890055700087E-4</v>
      </c>
      <c r="G517" s="64">
        <v>9.5240998397199696E-4</v>
      </c>
      <c r="H517" s="64">
        <v>7.0337488666104915E-4</v>
      </c>
      <c r="I517" s="64">
        <v>1.3887874355263657E-3</v>
      </c>
      <c r="J517" s="64"/>
      <c r="K517" s="64"/>
      <c r="L517" s="64">
        <v>1.0233112632496088E-3</v>
      </c>
    </row>
    <row r="518" spans="1:12">
      <c r="A518" s="61">
        <v>1985</v>
      </c>
      <c r="B518" s="61">
        <v>9</v>
      </c>
      <c r="C518" s="70">
        <v>1.0303322853170407E-3</v>
      </c>
      <c r="D518" s="64">
        <v>1.011036342048584E-3</v>
      </c>
      <c r="E518" s="64">
        <v>1.8689783578898476E-3</v>
      </c>
      <c r="F518" s="64">
        <v>9.6183617460742833E-4</v>
      </c>
      <c r="G518" s="64">
        <v>9.6744874305910208E-4</v>
      </c>
      <c r="H518" s="64">
        <v>7.3550162998555998E-4</v>
      </c>
      <c r="I518" s="64">
        <v>1.4008107159077304E-3</v>
      </c>
      <c r="J518" s="64"/>
      <c r="K518" s="64"/>
      <c r="L518" s="64">
        <v>1.0421335823698576E-3</v>
      </c>
    </row>
    <row r="519" spans="1:12">
      <c r="A519" s="61">
        <v>1985</v>
      </c>
      <c r="B519" s="61">
        <v>10</v>
      </c>
      <c r="C519" s="70">
        <v>1.0503126798514075E-3</v>
      </c>
      <c r="D519" s="64">
        <v>1.0224684444292444E-3</v>
      </c>
      <c r="E519" s="64">
        <v>2.3738669269460187E-3</v>
      </c>
      <c r="F519" s="64">
        <v>9.5767763232845553E-4</v>
      </c>
      <c r="G519" s="64">
        <v>9.7604231968030837E-4</v>
      </c>
      <c r="H519" s="64">
        <v>7.66122432216735E-4</v>
      </c>
      <c r="I519" s="64">
        <v>1.4023875395643031E-3</v>
      </c>
      <c r="J519" s="64"/>
      <c r="K519" s="64"/>
      <c r="L519" s="64">
        <v>1.0455188915641468E-3</v>
      </c>
    </row>
    <row r="520" spans="1:12">
      <c r="A520" s="61">
        <v>1985</v>
      </c>
      <c r="B520" s="61">
        <v>11</v>
      </c>
      <c r="C520" s="70">
        <v>1.0752136193084181E-3</v>
      </c>
      <c r="D520" s="64">
        <v>1.0603666468418491E-3</v>
      </c>
      <c r="E520" s="64">
        <v>2.4055964180553927E-3</v>
      </c>
      <c r="F520" s="64">
        <v>9.5923708568306963E-4</v>
      </c>
      <c r="G520" s="64">
        <v>9.8221895287680088E-4</v>
      </c>
      <c r="H520" s="64">
        <v>8.0477492027904163E-4</v>
      </c>
      <c r="I520" s="64">
        <v>1.4051469809633079E-3</v>
      </c>
      <c r="J520" s="64"/>
      <c r="K520" s="64"/>
      <c r="L520" s="64">
        <v>1.0619037880645033E-3</v>
      </c>
    </row>
    <row r="521" spans="1:12">
      <c r="A521" s="61">
        <v>1985</v>
      </c>
      <c r="B521" s="61">
        <v>12</v>
      </c>
      <c r="C521" s="70">
        <v>1.1093592189231243E-3</v>
      </c>
      <c r="D521" s="64">
        <v>1.1101667640617129E-3</v>
      </c>
      <c r="E521" s="64">
        <v>2.4278627276058304E-3</v>
      </c>
      <c r="F521" s="64">
        <v>9.5993017606289745E-4</v>
      </c>
      <c r="G521" s="64">
        <v>9.8906695924682111E-4</v>
      </c>
      <c r="H521" s="64">
        <v>8.4864800413157748E-4</v>
      </c>
      <c r="I521" s="64">
        <v>1.4071180105340209E-3</v>
      </c>
      <c r="J521" s="64"/>
      <c r="K521" s="64"/>
      <c r="L521" s="64">
        <v>1.0869550761022414E-3</v>
      </c>
    </row>
    <row r="522" spans="1:12">
      <c r="A522" s="61">
        <v>1986</v>
      </c>
      <c r="B522" s="61">
        <v>1</v>
      </c>
      <c r="C522" s="70">
        <v>1.1429083888502326E-3</v>
      </c>
      <c r="D522" s="64">
        <v>1.1532329031669409E-3</v>
      </c>
      <c r="E522" s="64">
        <v>2.4317593317771586E-3</v>
      </c>
      <c r="F522" s="64">
        <v>9.6304908277213138E-4</v>
      </c>
      <c r="G522" s="64">
        <v>1.0020915988133384E-3</v>
      </c>
      <c r="H522" s="64">
        <v>8.8970999794322147E-4</v>
      </c>
      <c r="I522" s="64">
        <v>1.4096803489759557E-3</v>
      </c>
      <c r="J522" s="64"/>
      <c r="K522" s="64"/>
      <c r="L522" s="64">
        <v>1.1110584775655778E-3</v>
      </c>
    </row>
    <row r="523" spans="1:12">
      <c r="A523" s="61">
        <v>1986</v>
      </c>
      <c r="B523" s="61">
        <v>2</v>
      </c>
      <c r="C523" s="70">
        <v>1.162292353697006E-3</v>
      </c>
      <c r="D523" s="64">
        <v>1.1779763576346732E-3</v>
      </c>
      <c r="E523" s="64">
        <v>2.4228528079569809E-3</v>
      </c>
      <c r="F523" s="64">
        <v>9.6651453467127646E-4</v>
      </c>
      <c r="G523" s="64">
        <v>1.0090738798180642E-3</v>
      </c>
      <c r="H523" s="64">
        <v>9.4753813592734517E-4</v>
      </c>
      <c r="I523" s="64">
        <v>1.4110600696754525E-3</v>
      </c>
      <c r="J523" s="64"/>
      <c r="K523" s="64"/>
      <c r="L523" s="64">
        <v>1.1239226525038731E-3</v>
      </c>
    </row>
    <row r="524" spans="1:12">
      <c r="A524" s="61">
        <v>1986</v>
      </c>
      <c r="B524" s="61">
        <v>3</v>
      </c>
      <c r="C524" s="70">
        <v>1.2162692404241841E-3</v>
      </c>
      <c r="D524" s="64">
        <v>1.2517369086112672E-3</v>
      </c>
      <c r="E524" s="64">
        <v>2.4487373928093652E-3</v>
      </c>
      <c r="F524" s="64">
        <v>9.8418833935690693E-4</v>
      </c>
      <c r="G524" s="64">
        <v>1.0178017310739761E-3</v>
      </c>
      <c r="H524" s="64">
        <v>9.9572825091411412E-4</v>
      </c>
      <c r="I524" s="64">
        <v>1.4816229283070796E-3</v>
      </c>
      <c r="J524" s="64"/>
      <c r="K524" s="64"/>
      <c r="L524" s="64">
        <v>1.1493801776449233E-3</v>
      </c>
    </row>
    <row r="525" spans="1:12">
      <c r="A525" s="61">
        <v>1986</v>
      </c>
      <c r="B525" s="61">
        <v>4</v>
      </c>
      <c r="C525" s="70">
        <v>1.2738247052769159E-3</v>
      </c>
      <c r="D525" s="64">
        <v>1.3135955447805981E-3</v>
      </c>
      <c r="E525" s="64">
        <v>2.8086166209183119E-3</v>
      </c>
      <c r="F525" s="64">
        <v>1.0301055770205671E-3</v>
      </c>
      <c r="G525" s="64">
        <v>1.048953446325845E-3</v>
      </c>
      <c r="H525" s="64">
        <v>1.0292605392590735E-3</v>
      </c>
      <c r="I525" s="64">
        <v>1.5125680925673214E-3</v>
      </c>
      <c r="J525" s="64"/>
      <c r="K525" s="64"/>
      <c r="L525" s="64">
        <v>1.1974515682038238E-3</v>
      </c>
    </row>
    <row r="526" spans="1:12">
      <c r="A526" s="61">
        <v>1986</v>
      </c>
      <c r="B526" s="61">
        <v>5</v>
      </c>
      <c r="C526" s="70">
        <v>1.325117658409918E-3</v>
      </c>
      <c r="D526" s="64">
        <v>1.3624560371472561E-3</v>
      </c>
      <c r="E526" s="64">
        <v>2.8762505361777653E-3</v>
      </c>
      <c r="F526" s="64">
        <v>1.0817408103178142E-3</v>
      </c>
      <c r="G526" s="64">
        <v>1.0936668996830534E-3</v>
      </c>
      <c r="H526" s="64">
        <v>1.0901005594298688E-3</v>
      </c>
      <c r="I526" s="64">
        <v>1.5541568165094255E-3</v>
      </c>
      <c r="J526" s="64"/>
      <c r="K526" s="64"/>
      <c r="L526" s="64">
        <v>1.223044505712651E-3</v>
      </c>
    </row>
    <row r="527" spans="1:12">
      <c r="A527" s="61">
        <v>1986</v>
      </c>
      <c r="B527" s="61">
        <v>6</v>
      </c>
      <c r="C527" s="70">
        <v>1.3853570568568209E-3</v>
      </c>
      <c r="D527" s="64">
        <v>1.4233750484633808E-3</v>
      </c>
      <c r="E527" s="64">
        <v>2.9683773919427E-3</v>
      </c>
      <c r="F527" s="64">
        <v>1.1368414955142063E-3</v>
      </c>
      <c r="G527" s="64">
        <v>1.1313980720355314E-3</v>
      </c>
      <c r="H527" s="64">
        <v>1.1454187955917627E-3</v>
      </c>
      <c r="I527" s="64">
        <v>1.6412763235350652E-3</v>
      </c>
      <c r="J527" s="64"/>
      <c r="K527" s="64"/>
      <c r="L527" s="64">
        <v>1.2904798648628805E-3</v>
      </c>
    </row>
    <row r="528" spans="1:12">
      <c r="A528" s="61">
        <v>1986</v>
      </c>
      <c r="B528" s="61">
        <v>7</v>
      </c>
      <c r="C528" s="70">
        <v>1.4791456252308325E-3</v>
      </c>
      <c r="D528" s="64">
        <v>1.5095073266738412E-3</v>
      </c>
      <c r="E528" s="64">
        <v>3.0474227908467559E-3</v>
      </c>
      <c r="F528" s="64">
        <v>1.2281561530566516E-3</v>
      </c>
      <c r="G528" s="64">
        <v>1.1817510600504056E-3</v>
      </c>
      <c r="H528" s="64">
        <v>1.2059576275438911E-3</v>
      </c>
      <c r="I528" s="64">
        <v>1.7473177144395763E-3</v>
      </c>
      <c r="J528" s="64"/>
      <c r="K528" s="64"/>
      <c r="L528" s="64">
        <v>1.4035491919521274E-3</v>
      </c>
    </row>
    <row r="529" spans="1:12">
      <c r="A529" s="61">
        <v>1986</v>
      </c>
      <c r="B529" s="61">
        <v>8</v>
      </c>
      <c r="C529" s="70">
        <v>1.6090181897042242E-3</v>
      </c>
      <c r="D529" s="64">
        <v>1.6786398002507409E-3</v>
      </c>
      <c r="E529" s="64">
        <v>3.1042018802003696E-3</v>
      </c>
      <c r="F529" s="64">
        <v>1.3222431721184081E-3</v>
      </c>
      <c r="G529" s="64">
        <v>1.2690295726095196E-3</v>
      </c>
      <c r="H529" s="64">
        <v>1.314887366628568E-3</v>
      </c>
      <c r="I529" s="64">
        <v>1.8827274459477508E-3</v>
      </c>
      <c r="J529" s="64"/>
      <c r="K529" s="64"/>
      <c r="L529" s="64">
        <v>1.4789738808008812E-3</v>
      </c>
    </row>
    <row r="530" spans="1:12">
      <c r="A530" s="61">
        <v>1986</v>
      </c>
      <c r="B530" s="61">
        <v>9</v>
      </c>
      <c r="C530" s="70">
        <v>1.725321978784874E-3</v>
      </c>
      <c r="D530" s="64">
        <v>1.8109703004104455E-3</v>
      </c>
      <c r="E530" s="64">
        <v>3.2141417836056554E-3</v>
      </c>
      <c r="F530" s="64">
        <v>1.3969236605449616E-3</v>
      </c>
      <c r="G530" s="64">
        <v>1.3698698232739732E-3</v>
      </c>
      <c r="H530" s="64">
        <v>1.4153838355905591E-3</v>
      </c>
      <c r="I530" s="64">
        <v>2.0461257973600922E-3</v>
      </c>
      <c r="J530" s="64"/>
      <c r="K530" s="64"/>
      <c r="L530" s="64">
        <v>1.6390312995068549E-3</v>
      </c>
    </row>
    <row r="531" spans="1:12">
      <c r="A531" s="61">
        <v>1986</v>
      </c>
      <c r="B531" s="61">
        <v>10</v>
      </c>
      <c r="C531" s="70">
        <v>1.8298462815355616E-3</v>
      </c>
      <c r="D531" s="64">
        <v>1.8985120159007143E-3</v>
      </c>
      <c r="E531" s="64">
        <v>3.9002224466285124E-3</v>
      </c>
      <c r="F531" s="64">
        <v>1.4923968603663853E-3</v>
      </c>
      <c r="G531" s="64">
        <v>1.4453321679789291E-3</v>
      </c>
      <c r="H531" s="64">
        <v>1.5098565401792012E-3</v>
      </c>
      <c r="I531" s="64">
        <v>2.1634020568176817E-3</v>
      </c>
      <c r="J531" s="64"/>
      <c r="K531" s="64"/>
      <c r="L531" s="64">
        <v>1.7354449053601962E-3</v>
      </c>
    </row>
    <row r="532" spans="1:12">
      <c r="A532" s="61">
        <v>1986</v>
      </c>
      <c r="B532" s="61">
        <v>11</v>
      </c>
      <c r="C532" s="70">
        <v>1.926766105769433E-3</v>
      </c>
      <c r="D532" s="64">
        <v>2.000148104189053E-3</v>
      </c>
      <c r="E532" s="64">
        <v>4.0274187399353852E-3</v>
      </c>
      <c r="F532" s="64">
        <v>1.5708893458819949E-3</v>
      </c>
      <c r="G532" s="64">
        <v>1.4989077472267549E-3</v>
      </c>
      <c r="H532" s="64">
        <v>1.5944904296247191E-3</v>
      </c>
      <c r="I532" s="64">
        <v>2.2672753151944097E-3</v>
      </c>
      <c r="J532" s="64"/>
      <c r="K532" s="64"/>
      <c r="L532" s="64">
        <v>1.8263066041349094E-3</v>
      </c>
    </row>
    <row r="533" spans="1:12">
      <c r="A533" s="61">
        <v>1986</v>
      </c>
      <c r="B533" s="61">
        <v>12</v>
      </c>
      <c r="C533" s="70">
        <v>2.0180198479711775E-3</v>
      </c>
      <c r="D533" s="64">
        <v>2.0649822190602009E-3</v>
      </c>
      <c r="E533" s="64">
        <v>4.136801985601909E-3</v>
      </c>
      <c r="F533" s="64">
        <v>1.6580454611454672E-3</v>
      </c>
      <c r="G533" s="64">
        <v>1.5633595718857955E-3</v>
      </c>
      <c r="H533" s="64">
        <v>1.6913726399626987E-3</v>
      </c>
      <c r="I533" s="64">
        <v>2.4115546797708037E-3</v>
      </c>
      <c r="J533" s="64"/>
      <c r="K533" s="64"/>
      <c r="L533" s="64">
        <v>1.9399175806952412E-3</v>
      </c>
    </row>
    <row r="534" spans="1:12">
      <c r="A534" s="61">
        <v>1987</v>
      </c>
      <c r="B534" s="61">
        <v>1</v>
      </c>
      <c r="C534" s="70">
        <v>2.1710040628388008E-3</v>
      </c>
      <c r="D534" s="64">
        <v>2.2284769435178702E-3</v>
      </c>
      <c r="E534" s="64">
        <v>4.227815525889321E-3</v>
      </c>
      <c r="F534" s="64">
        <v>1.7847077280591847E-3</v>
      </c>
      <c r="G534" s="64">
        <v>1.6676909630526119E-3</v>
      </c>
      <c r="H534" s="64">
        <v>1.8302204087683291E-3</v>
      </c>
      <c r="I534" s="64">
        <v>2.5603674123598507E-3</v>
      </c>
      <c r="J534" s="64"/>
      <c r="K534" s="64"/>
      <c r="L534" s="64">
        <v>2.1435777818236525E-3</v>
      </c>
    </row>
    <row r="535" spans="1:12">
      <c r="A535" s="61">
        <v>1987</v>
      </c>
      <c r="B535" s="61">
        <v>2</v>
      </c>
      <c r="C535" s="70">
        <v>2.3111650394231744E-3</v>
      </c>
      <c r="D535" s="64">
        <v>2.3756848371866549E-3</v>
      </c>
      <c r="E535" s="64">
        <v>4.305747609315856E-3</v>
      </c>
      <c r="F535" s="64">
        <v>1.8921367369326462E-3</v>
      </c>
      <c r="G535" s="64">
        <v>1.77376792447061E-3</v>
      </c>
      <c r="H535" s="64">
        <v>1.9657551071686151E-3</v>
      </c>
      <c r="I535" s="64">
        <v>2.7397311032949885E-3</v>
      </c>
      <c r="J535" s="64"/>
      <c r="K535" s="64"/>
      <c r="L535" s="64">
        <v>2.3358633440592547E-3</v>
      </c>
    </row>
    <row r="536" spans="1:12">
      <c r="A536" s="61">
        <v>1987</v>
      </c>
      <c r="B536" s="61">
        <v>3</v>
      </c>
      <c r="C536" s="70">
        <v>2.5020225394529571E-3</v>
      </c>
      <c r="D536" s="64">
        <v>2.6011948019558548E-3</v>
      </c>
      <c r="E536" s="64">
        <v>4.5033611065759893E-3</v>
      </c>
      <c r="F536" s="64">
        <v>1.9614457749155293E-3</v>
      </c>
      <c r="G536" s="64">
        <v>1.9040143201357509E-3</v>
      </c>
      <c r="H536" s="64">
        <v>2.1354244703511954E-3</v>
      </c>
      <c r="I536" s="64">
        <v>2.8540508183965089E-3</v>
      </c>
      <c r="J536" s="64"/>
      <c r="K536" s="64"/>
      <c r="L536" s="64">
        <v>2.585022100758907E-3</v>
      </c>
    </row>
    <row r="537" spans="1:12">
      <c r="A537" s="61">
        <v>1987</v>
      </c>
      <c r="B537" s="61">
        <v>4</v>
      </c>
      <c r="C537" s="70">
        <v>2.5855226957159864E-3</v>
      </c>
      <c r="D537" s="64">
        <v>2.6779308316342652E-3</v>
      </c>
      <c r="E537" s="64">
        <v>5.0572355566431137E-3</v>
      </c>
      <c r="F537" s="64">
        <v>1.9787730344112491E-3</v>
      </c>
      <c r="G537" s="64">
        <v>1.9818936082654209E-3</v>
      </c>
      <c r="H537" s="64">
        <v>2.2448561898003195E-3</v>
      </c>
      <c r="I537" s="64">
        <v>2.8717900845329474E-3</v>
      </c>
      <c r="J537" s="64"/>
      <c r="K537" s="64"/>
      <c r="L537" s="64">
        <v>2.6825190055544262E-3</v>
      </c>
    </row>
    <row r="538" spans="1:12">
      <c r="A538" s="61">
        <v>1987</v>
      </c>
      <c r="B538" s="61">
        <v>5</v>
      </c>
      <c r="C538" s="70">
        <v>2.6928800394827399E-3</v>
      </c>
      <c r="D538" s="64">
        <v>2.796949979706898E-3</v>
      </c>
      <c r="E538" s="64">
        <v>5.2993816730041087E-3</v>
      </c>
      <c r="F538" s="64">
        <v>2.0428838945454149E-3</v>
      </c>
      <c r="G538" s="64">
        <v>2.0651438817833453E-3</v>
      </c>
      <c r="H538" s="64">
        <v>2.3703512809116964E-3</v>
      </c>
      <c r="I538" s="64">
        <v>3.0156752431952012E-3</v>
      </c>
      <c r="J538" s="64"/>
      <c r="K538" s="64"/>
      <c r="L538" s="64">
        <v>2.7285592105967516E-3</v>
      </c>
    </row>
    <row r="539" spans="1:12">
      <c r="A539" s="61">
        <v>1987</v>
      </c>
      <c r="B539" s="61">
        <v>6</v>
      </c>
      <c r="C539" s="70">
        <v>2.9090858012352319E-3</v>
      </c>
      <c r="D539" s="64">
        <v>3.058478897182291E-3</v>
      </c>
      <c r="E539" s="64">
        <v>5.5582275215279526E-3</v>
      </c>
      <c r="F539" s="64">
        <v>2.2490782825444868E-3</v>
      </c>
      <c r="G539" s="64">
        <v>2.2222452043897545E-3</v>
      </c>
      <c r="H539" s="64">
        <v>2.5189374687875688E-3</v>
      </c>
      <c r="I539" s="64">
        <v>3.2738801169589753E-3</v>
      </c>
      <c r="J539" s="64"/>
      <c r="K539" s="64"/>
      <c r="L539" s="64">
        <v>2.8436597232025691E-3</v>
      </c>
    </row>
    <row r="540" spans="1:12">
      <c r="A540" s="61">
        <v>1987</v>
      </c>
      <c r="B540" s="61">
        <v>7</v>
      </c>
      <c r="C540" s="70">
        <v>3.2028274223748219E-3</v>
      </c>
      <c r="D540" s="64">
        <v>3.366989057317935E-3</v>
      </c>
      <c r="E540" s="64">
        <v>5.7614075961757126E-3</v>
      </c>
      <c r="F540" s="64">
        <v>2.5315126123247262E-3</v>
      </c>
      <c r="G540" s="64">
        <v>2.3968022295079825E-3</v>
      </c>
      <c r="H540" s="64">
        <v>2.7628999259080847E-3</v>
      </c>
      <c r="I540" s="64">
        <v>3.6050130848392353E-3</v>
      </c>
      <c r="J540" s="64"/>
      <c r="K540" s="64"/>
      <c r="L540" s="64">
        <v>3.0224040486610195E-3</v>
      </c>
    </row>
    <row r="541" spans="1:12">
      <c r="A541" s="61">
        <v>1987</v>
      </c>
      <c r="B541" s="61">
        <v>8</v>
      </c>
      <c r="C541" s="70">
        <v>3.642694316974717E-3</v>
      </c>
      <c r="D541" s="64">
        <v>3.9260658449749132E-3</v>
      </c>
      <c r="E541" s="64">
        <v>6.0425197542499894E-3</v>
      </c>
      <c r="F541" s="64">
        <v>2.8382051053989694E-3</v>
      </c>
      <c r="G541" s="64">
        <v>2.6478957964088156E-3</v>
      </c>
      <c r="H541" s="64">
        <v>3.044008929997572E-3</v>
      </c>
      <c r="I541" s="64">
        <v>4.099741507088907E-3</v>
      </c>
      <c r="J541" s="64"/>
      <c r="K541" s="64"/>
      <c r="L541" s="64">
        <v>3.34468548395731E-3</v>
      </c>
    </row>
    <row r="542" spans="1:12">
      <c r="A542" s="61">
        <v>1987</v>
      </c>
      <c r="B542" s="61">
        <v>9</v>
      </c>
      <c r="C542" s="70">
        <v>4.0676504693847844E-3</v>
      </c>
      <c r="D542" s="64">
        <v>4.433463265705621E-3</v>
      </c>
      <c r="E542" s="64">
        <v>6.5462950078286437E-3</v>
      </c>
      <c r="F542" s="64">
        <v>3.1986121029099544E-3</v>
      </c>
      <c r="G542" s="64">
        <v>2.9849251295217026E-3</v>
      </c>
      <c r="H542" s="64">
        <v>3.2719080154558302E-3</v>
      </c>
      <c r="I542" s="64">
        <v>4.5254838943635236E-3</v>
      </c>
      <c r="J542" s="64"/>
      <c r="K542" s="64"/>
      <c r="L542" s="64">
        <v>3.7292566084285153E-3</v>
      </c>
    </row>
    <row r="543" spans="1:12">
      <c r="A543" s="61">
        <v>1987</v>
      </c>
      <c r="B543" s="61">
        <v>10</v>
      </c>
      <c r="C543" s="70">
        <v>4.8638841023215217E-3</v>
      </c>
      <c r="D543" s="64">
        <v>4.9988042190506161E-3</v>
      </c>
      <c r="E543" s="64">
        <v>9.276701216451029E-3</v>
      </c>
      <c r="F543" s="64">
        <v>4.1204223080822684E-3</v>
      </c>
      <c r="G543" s="64">
        <v>3.663012034788667E-3</v>
      </c>
      <c r="H543" s="64">
        <v>3.750797283136847E-3</v>
      </c>
      <c r="I543" s="64">
        <v>6.0274084272489547E-3</v>
      </c>
      <c r="J543" s="64"/>
      <c r="K543" s="64"/>
      <c r="L543" s="64">
        <v>5.0373400811016848E-3</v>
      </c>
    </row>
    <row r="544" spans="1:12">
      <c r="A544" s="61">
        <v>1987</v>
      </c>
      <c r="B544" s="61">
        <v>11</v>
      </c>
      <c r="C544" s="70">
        <v>5.3633939656807317E-3</v>
      </c>
      <c r="D544" s="64">
        <v>5.3605597875345436E-3</v>
      </c>
      <c r="E544" s="64">
        <v>1.0362183807034854E-2</v>
      </c>
      <c r="F544" s="64">
        <v>4.6315764632060162E-3</v>
      </c>
      <c r="G544" s="64">
        <v>4.3303569692791271E-3</v>
      </c>
      <c r="H544" s="64">
        <v>4.1363182030309982E-3</v>
      </c>
      <c r="I544" s="64">
        <v>6.5832387661908286E-3</v>
      </c>
      <c r="J544" s="64"/>
      <c r="K544" s="64"/>
      <c r="L544" s="64">
        <v>5.9757477897585424E-3</v>
      </c>
    </row>
    <row r="545" spans="1:12">
      <c r="A545" s="61">
        <v>1987</v>
      </c>
      <c r="B545" s="61">
        <v>12</v>
      </c>
      <c r="C545" s="70">
        <v>5.5453050203966509E-3</v>
      </c>
      <c r="D545" s="64">
        <v>5.5704093380836775E-3</v>
      </c>
      <c r="E545" s="64">
        <v>1.0804726709349795E-2</v>
      </c>
      <c r="F545" s="64">
        <v>4.7043509530880386E-3</v>
      </c>
      <c r="G545" s="64">
        <v>4.5089422334385447E-3</v>
      </c>
      <c r="H545" s="64">
        <v>4.340122230995877E-3</v>
      </c>
      <c r="I545" s="64">
        <v>6.6403986237415719E-3</v>
      </c>
      <c r="J545" s="64"/>
      <c r="K545" s="64"/>
      <c r="L545" s="64">
        <v>6.1639709809609847E-3</v>
      </c>
    </row>
    <row r="546" spans="1:12">
      <c r="A546" s="61">
        <v>1988</v>
      </c>
      <c r="B546" s="61">
        <v>1</v>
      </c>
      <c r="C546" s="70">
        <v>6.0492881064127969E-3</v>
      </c>
      <c r="D546" s="64">
        <v>6.1811654926669235E-3</v>
      </c>
      <c r="E546" s="64">
        <v>1.1394783912436411E-2</v>
      </c>
      <c r="F546" s="64">
        <v>4.9711907493221316E-3</v>
      </c>
      <c r="G546" s="64">
        <v>4.8620845227161907E-3</v>
      </c>
      <c r="H546" s="64">
        <v>4.6613896642410018E-3</v>
      </c>
      <c r="I546" s="64">
        <v>7.1745476374055588E-3</v>
      </c>
      <c r="J546" s="64"/>
      <c r="K546" s="64"/>
      <c r="L546" s="64">
        <v>6.5620833422093466E-3</v>
      </c>
    </row>
    <row r="547" spans="1:12">
      <c r="A547" s="61">
        <v>1988</v>
      </c>
      <c r="B547" s="61">
        <v>2</v>
      </c>
      <c r="C547" s="70">
        <v>6.680012501042441E-3</v>
      </c>
      <c r="D547" s="64">
        <v>6.8248085171123702E-3</v>
      </c>
      <c r="E547" s="64">
        <v>1.2360585089186624E-2</v>
      </c>
      <c r="F547" s="64">
        <v>5.5221976012860361E-3</v>
      </c>
      <c r="G547" s="64">
        <v>5.4716913642829041E-3</v>
      </c>
      <c r="H547" s="64">
        <v>5.1633700286864989E-3</v>
      </c>
      <c r="I547" s="64">
        <v>8.0693950625105454E-3</v>
      </c>
      <c r="J547" s="64"/>
      <c r="K547" s="64"/>
      <c r="L547" s="64">
        <v>7.1714389971813484E-3</v>
      </c>
    </row>
    <row r="548" spans="1:12">
      <c r="A548" s="61">
        <v>1988</v>
      </c>
      <c r="B548" s="61">
        <v>3</v>
      </c>
      <c r="C548" s="70">
        <v>7.6656125597900047E-3</v>
      </c>
      <c r="D548" s="64">
        <v>7.8082825301335965E-3</v>
      </c>
      <c r="E548" s="64">
        <v>1.431723704093134E-2</v>
      </c>
      <c r="F548" s="64">
        <v>6.2083570773165744E-3</v>
      </c>
      <c r="G548" s="64">
        <v>6.380730641244778E-3</v>
      </c>
      <c r="H548" s="64">
        <v>5.9063009680658607E-3</v>
      </c>
      <c r="I548" s="64">
        <v>9.8590899127205169E-3</v>
      </c>
      <c r="J548" s="64"/>
      <c r="K548" s="64"/>
      <c r="L548" s="64">
        <v>7.9839132038106563E-3</v>
      </c>
    </row>
    <row r="549" spans="1:12">
      <c r="A549" s="61">
        <v>1988</v>
      </c>
      <c r="B549" s="61">
        <v>4</v>
      </c>
      <c r="C549" s="70">
        <v>8.9867043178086994E-3</v>
      </c>
      <c r="D549" s="64">
        <v>9.0564175434742246E-3</v>
      </c>
      <c r="E549" s="64">
        <v>1.8397538266048979E-2</v>
      </c>
      <c r="F549" s="64">
        <v>7.6326578078647449E-3</v>
      </c>
      <c r="G549" s="64">
        <v>7.6080008024606146E-3</v>
      </c>
      <c r="H549" s="64">
        <v>6.6010417924584749E-3</v>
      </c>
      <c r="I549" s="64">
        <v>1.1849829779143525E-2</v>
      </c>
      <c r="J549" s="64"/>
      <c r="K549" s="64"/>
      <c r="L549" s="64">
        <v>9.2256446162757699E-3</v>
      </c>
    </row>
    <row r="550" spans="1:12">
      <c r="A550" s="61">
        <v>1988</v>
      </c>
      <c r="B550" s="61">
        <v>5</v>
      </c>
      <c r="C550" s="70">
        <v>1.0398751603185305E-2</v>
      </c>
      <c r="D550" s="64">
        <v>1.0144816331770038E-2</v>
      </c>
      <c r="E550" s="64">
        <v>2.0716017747988306E-2</v>
      </c>
      <c r="F550" s="64">
        <v>9.2458256669163078E-3</v>
      </c>
      <c r="G550" s="64">
        <v>9.0997919940479666E-3</v>
      </c>
      <c r="H550" s="64">
        <v>7.5588203278204591E-3</v>
      </c>
      <c r="I550" s="64">
        <v>1.482411340135366E-2</v>
      </c>
      <c r="J550" s="64"/>
      <c r="K550" s="64"/>
      <c r="L550" s="64">
        <v>1.1109230651978054E-2</v>
      </c>
    </row>
    <row r="551" spans="1:12">
      <c r="A551" s="61">
        <v>1988</v>
      </c>
      <c r="B551" s="61">
        <v>6</v>
      </c>
      <c r="C551" s="70">
        <v>1.226706759957061E-2</v>
      </c>
      <c r="D551" s="64">
        <v>1.2005273541115948E-2</v>
      </c>
      <c r="E551" s="64">
        <v>2.2822967289198474E-2</v>
      </c>
      <c r="F551" s="64">
        <v>1.0836468088623452E-2</v>
      </c>
      <c r="G551" s="64">
        <v>1.0560700019652808E-2</v>
      </c>
      <c r="H551" s="64">
        <v>8.5406939206759177E-3</v>
      </c>
      <c r="I551" s="64">
        <v>1.831086471194995E-2</v>
      </c>
      <c r="J551" s="64"/>
      <c r="K551" s="64"/>
      <c r="L551" s="64">
        <v>1.3097084210864415E-2</v>
      </c>
    </row>
    <row r="552" spans="1:12">
      <c r="A552" s="61">
        <v>1988</v>
      </c>
      <c r="B552" s="61">
        <v>7</v>
      </c>
      <c r="C552" s="70">
        <v>1.5413234201624096E-2</v>
      </c>
      <c r="D552" s="64">
        <v>1.5550791320542831E-2</v>
      </c>
      <c r="E552" s="64">
        <v>2.5433692083987245E-2</v>
      </c>
      <c r="F552" s="64">
        <v>1.3414764301586585E-2</v>
      </c>
      <c r="G552" s="64">
        <v>1.2906477887972386E-2</v>
      </c>
      <c r="H552" s="64">
        <v>1.021730833792389E-2</v>
      </c>
      <c r="I552" s="64">
        <v>2.2223358409820843E-2</v>
      </c>
      <c r="J552" s="64"/>
      <c r="K552" s="64"/>
      <c r="L552" s="64">
        <v>1.5874391873858928E-2</v>
      </c>
    </row>
    <row r="553" spans="1:12">
      <c r="A553" s="61">
        <v>1988</v>
      </c>
      <c r="B553" s="61">
        <v>8</v>
      </c>
      <c r="C553" s="70">
        <v>1.9670251096819653E-2</v>
      </c>
      <c r="D553" s="64">
        <v>2.0128330397073225E-2</v>
      </c>
      <c r="E553" s="64">
        <v>2.9355345853558038E-2</v>
      </c>
      <c r="F553" s="64">
        <v>1.7360181288762076E-2</v>
      </c>
      <c r="G553" s="64">
        <v>1.6866236865462063E-2</v>
      </c>
      <c r="H553" s="64">
        <v>1.2935030031031882E-2</v>
      </c>
      <c r="I553" s="64">
        <v>2.9798025050081774E-2</v>
      </c>
      <c r="J553" s="64"/>
      <c r="K553" s="64"/>
      <c r="L553" s="64">
        <v>1.9201473750005953E-2</v>
      </c>
    </row>
    <row r="554" spans="1:12">
      <c r="A554" s="61">
        <v>1988</v>
      </c>
      <c r="B554" s="61">
        <v>9</v>
      </c>
      <c r="C554" s="70">
        <v>2.1970978616709977E-2</v>
      </c>
      <c r="D554" s="64">
        <v>2.2660619376460713E-2</v>
      </c>
      <c r="E554" s="64">
        <v>3.2436446437599867E-2</v>
      </c>
      <c r="F554" s="64">
        <v>1.8829532893999142E-2</v>
      </c>
      <c r="G554" s="64">
        <v>1.8668202463221002E-2</v>
      </c>
      <c r="H554" s="64">
        <v>1.4617668212653248E-2</v>
      </c>
      <c r="I554" s="64">
        <v>3.1388645913649413E-2</v>
      </c>
      <c r="J554" s="64"/>
      <c r="K554" s="64"/>
      <c r="L554" s="64">
        <v>2.261792778888215E-2</v>
      </c>
    </row>
    <row r="555" spans="1:12">
      <c r="A555" s="61">
        <v>1988</v>
      </c>
      <c r="B555" s="61">
        <v>10</v>
      </c>
      <c r="C555" s="70">
        <v>2.394665195686204E-2</v>
      </c>
      <c r="D555" s="64">
        <v>2.5077021290619561E-2</v>
      </c>
      <c r="E555" s="64">
        <v>4.4632817493852006E-2</v>
      </c>
      <c r="F555" s="64">
        <v>1.9666439527642469E-2</v>
      </c>
      <c r="G555" s="64">
        <v>1.9863246712107319E-2</v>
      </c>
      <c r="H555" s="64">
        <v>1.5805353754931313E-2</v>
      </c>
      <c r="I555" s="64">
        <v>3.2732888080877591E-2</v>
      </c>
      <c r="J555" s="64"/>
      <c r="K555" s="64"/>
      <c r="L555" s="64">
        <v>2.3454776221710331E-2</v>
      </c>
    </row>
    <row r="556" spans="1:12">
      <c r="A556" s="61">
        <v>1988</v>
      </c>
      <c r="B556" s="61">
        <v>11</v>
      </c>
      <c r="C556" s="70">
        <v>2.5313967015669139E-2</v>
      </c>
      <c r="D556" s="64">
        <v>2.6437911286344842E-2</v>
      </c>
      <c r="E556" s="64">
        <v>4.7505171425858347E-2</v>
      </c>
      <c r="F556" s="64">
        <v>2.073379871257881E-2</v>
      </c>
      <c r="G556" s="64">
        <v>2.0973697941128678E-2</v>
      </c>
      <c r="H556" s="64">
        <v>1.7452853311041489E-2</v>
      </c>
      <c r="I556" s="64">
        <v>3.474530927257849E-2</v>
      </c>
      <c r="J556" s="64"/>
      <c r="K556" s="64"/>
      <c r="L556" s="64">
        <v>2.4659946294877153E-2</v>
      </c>
    </row>
    <row r="557" spans="1:12">
      <c r="A557" s="61">
        <v>1988</v>
      </c>
      <c r="B557" s="61">
        <v>12</v>
      </c>
      <c r="C557" s="70">
        <v>2.7046595258127023E-2</v>
      </c>
      <c r="D557" s="64">
        <v>2.8201273927526225E-2</v>
      </c>
      <c r="E557" s="64">
        <v>5.0146512396279097E-2</v>
      </c>
      <c r="F557" s="64">
        <v>2.1492732678491375E-2</v>
      </c>
      <c r="G557" s="64">
        <v>2.2144572755767859E-2</v>
      </c>
      <c r="H557" s="64">
        <v>1.9144527139222819E-2</v>
      </c>
      <c r="I557" s="64">
        <v>3.7006080190189486E-2</v>
      </c>
      <c r="J557" s="64"/>
      <c r="K557" s="64"/>
      <c r="L557" s="64">
        <v>2.6424369446940457E-2</v>
      </c>
    </row>
    <row r="558" spans="1:12">
      <c r="A558" s="61">
        <v>1989</v>
      </c>
      <c r="B558" s="61">
        <v>1</v>
      </c>
      <c r="C558" s="70">
        <v>2.9459153344441047E-2</v>
      </c>
      <c r="D558" s="64">
        <v>3.0960638913104927E-2</v>
      </c>
      <c r="E558" s="64">
        <v>5.2303561133977938E-2</v>
      </c>
      <c r="F558" s="64">
        <v>2.2885844341947261E-2</v>
      </c>
      <c r="G558" s="64">
        <v>2.3745126401467313E-2</v>
      </c>
      <c r="H558" s="64">
        <v>2.129501102050739E-2</v>
      </c>
      <c r="I558" s="64">
        <v>4.0260250011441345E-2</v>
      </c>
      <c r="J558" s="64"/>
      <c r="K558" s="64"/>
      <c r="L558" s="64">
        <v>2.7882760647840059E-2</v>
      </c>
    </row>
    <row r="559" spans="1:12">
      <c r="A559" s="61">
        <v>1989</v>
      </c>
      <c r="B559" s="61">
        <v>2</v>
      </c>
      <c r="C559" s="70">
        <v>3.2284738989413253E-2</v>
      </c>
      <c r="D559" s="64">
        <v>3.400658947891113E-2</v>
      </c>
      <c r="E559" s="64">
        <v>5.6116666644490193E-2</v>
      </c>
      <c r="F559" s="64">
        <v>2.5226757099819051E-2</v>
      </c>
      <c r="G559" s="64">
        <v>2.589217781042151E-2</v>
      </c>
      <c r="H559" s="64">
        <v>2.3372205768582916E-2</v>
      </c>
      <c r="I559" s="64">
        <v>4.4054481935069292E-2</v>
      </c>
      <c r="J559" s="64"/>
      <c r="K559" s="64"/>
      <c r="L559" s="64">
        <v>3.063298583728025E-2</v>
      </c>
    </row>
    <row r="560" spans="1:12">
      <c r="A560" s="61">
        <v>1989</v>
      </c>
      <c r="B560" s="61">
        <v>3</v>
      </c>
      <c r="C560" s="70">
        <v>3.7774874263707535E-2</v>
      </c>
      <c r="D560" s="64">
        <v>4.0266057042678466E-2</v>
      </c>
      <c r="E560" s="64">
        <v>6.7828745468020077E-2</v>
      </c>
      <c r="F560" s="64">
        <v>2.9556839247799546E-2</v>
      </c>
      <c r="G560" s="64">
        <v>3.0785145499120148E-2</v>
      </c>
      <c r="H560" s="64">
        <v>2.6891088123345955E-2</v>
      </c>
      <c r="I560" s="64">
        <v>4.8976142773146658E-2</v>
      </c>
      <c r="J560" s="64"/>
      <c r="K560" s="64"/>
      <c r="L560" s="64">
        <v>3.4534216152778664E-2</v>
      </c>
    </row>
    <row r="561" spans="1:12">
      <c r="A561" s="61">
        <v>1989</v>
      </c>
      <c r="B561" s="61">
        <v>4</v>
      </c>
      <c r="C561" s="70">
        <v>5.038041571098726E-2</v>
      </c>
      <c r="D561" s="64">
        <v>5.3365993537778461E-2</v>
      </c>
      <c r="E561" s="64">
        <v>0.11103095257325672</v>
      </c>
      <c r="F561" s="64">
        <v>4.2275047717658193E-2</v>
      </c>
      <c r="G561" s="64">
        <v>4.796827050248912E-2</v>
      </c>
      <c r="H561" s="64">
        <v>3.3785286448640574E-2</v>
      </c>
      <c r="I561" s="64">
        <v>6.273195814717257E-2</v>
      </c>
      <c r="J561" s="64"/>
      <c r="K561" s="64"/>
      <c r="L561" s="64">
        <v>4.2323135546998264E-2</v>
      </c>
    </row>
    <row r="562" spans="1:12">
      <c r="A562" s="61">
        <v>1989</v>
      </c>
      <c r="B562" s="61">
        <v>5</v>
      </c>
      <c r="C562" s="70">
        <v>8.9913266478875306E-2</v>
      </c>
      <c r="D562" s="64">
        <v>9.5328073440491781E-2</v>
      </c>
      <c r="E562" s="64">
        <v>0.19999320909333584</v>
      </c>
      <c r="F562" s="64">
        <v>7.2148975814229147E-2</v>
      </c>
      <c r="G562" s="64">
        <v>0.10195070189347463</v>
      </c>
      <c r="H562" s="64">
        <v>5.5539107522251101E-2</v>
      </c>
      <c r="I562" s="64">
        <v>0.11902062062767459</v>
      </c>
      <c r="J562" s="64"/>
      <c r="K562" s="64"/>
      <c r="L562" s="64">
        <v>7.1875530689461523E-2</v>
      </c>
    </row>
    <row r="563" spans="1:12">
      <c r="A563" s="61">
        <v>1989</v>
      </c>
      <c r="B563" s="61">
        <v>6</v>
      </c>
      <c r="C563" s="70">
        <v>0.19283910000000001</v>
      </c>
      <c r="D563" s="65">
        <v>0.21858179999999999</v>
      </c>
      <c r="E563" s="65">
        <v>0.39516020000000002</v>
      </c>
      <c r="F563" s="65">
        <v>0.13245999999999999</v>
      </c>
      <c r="G563" s="65">
        <v>0.20547109999999999</v>
      </c>
      <c r="H563" s="65">
        <v>0.1057492</v>
      </c>
      <c r="I563" s="65">
        <v>0.26985959999999998</v>
      </c>
      <c r="J563" s="65">
        <v>0.11020050000000001</v>
      </c>
      <c r="K563" s="65">
        <v>7.7349200000000007E-2</v>
      </c>
      <c r="L563" s="65">
        <v>0.15944939999999999</v>
      </c>
    </row>
    <row r="564" spans="1:12">
      <c r="A564" s="61">
        <v>1989</v>
      </c>
      <c r="B564" s="61">
        <v>7</v>
      </c>
      <c r="C564" s="70">
        <v>0.57202679999999995</v>
      </c>
      <c r="D564" s="65">
        <v>0.63172539999999999</v>
      </c>
      <c r="E564" s="65">
        <v>1.1103429</v>
      </c>
      <c r="F564" s="65">
        <v>0.41666340000000002</v>
      </c>
      <c r="G564" s="65">
        <v>0.59567579999999998</v>
      </c>
      <c r="H564" s="65">
        <v>0.30674820000000003</v>
      </c>
      <c r="I564" s="65">
        <v>0.93422660000000002</v>
      </c>
      <c r="J564" s="65">
        <v>0.35478480000000001</v>
      </c>
      <c r="K564" s="65">
        <v>0.1828108</v>
      </c>
      <c r="L564" s="65">
        <v>0.45310739999999999</v>
      </c>
    </row>
    <row r="565" spans="1:12">
      <c r="A565" s="61">
        <v>1989</v>
      </c>
      <c r="B565" s="61">
        <v>8</v>
      </c>
      <c r="C565" s="70">
        <v>0.78860379999999997</v>
      </c>
      <c r="D565" s="65">
        <v>0.78767030000000005</v>
      </c>
      <c r="E565" s="65">
        <v>1.5730200999999999</v>
      </c>
      <c r="F565" s="65">
        <v>0.60851259999999996</v>
      </c>
      <c r="G565" s="65">
        <v>0.8496281</v>
      </c>
      <c r="H565" s="65">
        <v>0.48393419999999998</v>
      </c>
      <c r="I565" s="65">
        <v>1.1779188</v>
      </c>
      <c r="J565" s="65">
        <v>0.56752820000000004</v>
      </c>
      <c r="K565" s="65">
        <v>0.3657455</v>
      </c>
      <c r="L565" s="65">
        <v>0.81942899999999996</v>
      </c>
    </row>
    <row r="566" spans="1:12">
      <c r="A566" s="61">
        <v>1989</v>
      </c>
      <c r="B566" s="61">
        <v>9</v>
      </c>
      <c r="C566" s="70">
        <v>0.8623807</v>
      </c>
      <c r="D566" s="65">
        <v>0.86126950000000002</v>
      </c>
      <c r="E566" s="65">
        <v>1.7493582000000001</v>
      </c>
      <c r="F566" s="65">
        <v>0.65012740000000002</v>
      </c>
      <c r="G566" s="65">
        <v>0.90132250000000003</v>
      </c>
      <c r="H566" s="65">
        <v>0.54156150000000003</v>
      </c>
      <c r="I566" s="65">
        <v>1.2008182000000001</v>
      </c>
      <c r="J566" s="65">
        <v>0.65434530000000002</v>
      </c>
      <c r="K566" s="65">
        <v>0.4313746</v>
      </c>
      <c r="L566" s="65">
        <v>0.94717839999999998</v>
      </c>
    </row>
    <row r="567" spans="1:12">
      <c r="A567" s="61">
        <v>1989</v>
      </c>
      <c r="B567" s="61">
        <v>10</v>
      </c>
      <c r="C567" s="70">
        <v>0.91063329999999998</v>
      </c>
      <c r="D567" s="65">
        <v>0.9002812</v>
      </c>
      <c r="E567" s="65">
        <v>1.9340405000000001</v>
      </c>
      <c r="F567" s="65">
        <v>0.66763490000000003</v>
      </c>
      <c r="G567" s="65">
        <v>0.94372109999999998</v>
      </c>
      <c r="H567" s="65">
        <v>0.57551949999999996</v>
      </c>
      <c r="I567" s="65">
        <v>1.2371344</v>
      </c>
      <c r="J567" s="65">
        <v>0.72602800000000001</v>
      </c>
      <c r="K567" s="65">
        <v>0.46948380000000001</v>
      </c>
      <c r="L567" s="65">
        <v>0.99017310000000003</v>
      </c>
    </row>
    <row r="568" spans="1:12">
      <c r="A568" s="61">
        <v>1989</v>
      </c>
      <c r="B568" s="61">
        <v>11</v>
      </c>
      <c r="C568" s="70">
        <v>0.96999749999999996</v>
      </c>
      <c r="D568" s="65">
        <v>0.95884329999999995</v>
      </c>
      <c r="E568" s="65">
        <v>2.0638420000000002</v>
      </c>
      <c r="F568" s="65">
        <v>0.7413035</v>
      </c>
      <c r="G568" s="65">
        <v>1.0259655999999999</v>
      </c>
      <c r="H568" s="65">
        <v>0.61282159999999997</v>
      </c>
      <c r="I568" s="65">
        <v>1.2590148000000001</v>
      </c>
      <c r="J568" s="65">
        <v>0.7961028</v>
      </c>
      <c r="K568" s="65">
        <v>0.51222509999999999</v>
      </c>
      <c r="L568" s="65">
        <v>1.0212273000000001</v>
      </c>
    </row>
    <row r="569" spans="1:12">
      <c r="A569" s="61">
        <v>1989</v>
      </c>
      <c r="B569" s="61">
        <v>12</v>
      </c>
      <c r="C569" s="70">
        <v>1.3587041</v>
      </c>
      <c r="D569" s="65">
        <v>1.3759098999999999</v>
      </c>
      <c r="E569" s="65">
        <v>2.7722557000000001</v>
      </c>
      <c r="F569" s="65">
        <v>0.95303570000000004</v>
      </c>
      <c r="G569" s="65">
        <v>1.4851406</v>
      </c>
      <c r="H569" s="65">
        <v>0.95859269999999996</v>
      </c>
      <c r="I569" s="65">
        <v>1.7752216000000001</v>
      </c>
      <c r="J569" s="65">
        <v>1.1422732</v>
      </c>
      <c r="K569" s="65">
        <v>0.60551710000000003</v>
      </c>
      <c r="L569" s="65">
        <v>1.2493483999999999</v>
      </c>
    </row>
    <row r="570" spans="1:12">
      <c r="A570" s="61">
        <v>1990</v>
      </c>
      <c r="B570" s="61">
        <v>1</v>
      </c>
      <c r="C570" s="70">
        <v>2.4348646</v>
      </c>
      <c r="D570" s="65">
        <v>2.5416696000000001</v>
      </c>
      <c r="E570" s="65">
        <v>4.3324949999999998</v>
      </c>
      <c r="F570" s="65">
        <v>1.4401032</v>
      </c>
      <c r="G570" s="65">
        <v>2.7417134999999999</v>
      </c>
      <c r="H570" s="65">
        <v>1.9061098000000001</v>
      </c>
      <c r="I570" s="65">
        <v>3.1265850999999998</v>
      </c>
      <c r="J570" s="65">
        <v>2.0557922999999998</v>
      </c>
      <c r="K570" s="65">
        <v>0.87943519999999997</v>
      </c>
      <c r="L570" s="65">
        <v>2.4278624999999998</v>
      </c>
    </row>
    <row r="571" spans="1:12">
      <c r="A571" s="61">
        <v>1990</v>
      </c>
      <c r="B571" s="61">
        <v>2</v>
      </c>
      <c r="C571" s="70">
        <v>3.9340204000000001</v>
      </c>
      <c r="D571" s="65">
        <v>4.0119632000000003</v>
      </c>
      <c r="E571" s="65">
        <v>6.5530584000000003</v>
      </c>
      <c r="F571" s="65">
        <v>2.8044169000000001</v>
      </c>
      <c r="G571" s="65">
        <v>4.6376175999999996</v>
      </c>
      <c r="H571" s="65">
        <v>2.89472</v>
      </c>
      <c r="I571" s="65">
        <v>5.2196017000000001</v>
      </c>
      <c r="J571" s="65">
        <v>3.0023938999999999</v>
      </c>
      <c r="K571" s="65">
        <v>1.9821823999999999</v>
      </c>
      <c r="L571" s="65">
        <v>3.961042</v>
      </c>
    </row>
    <row r="572" spans="1:12">
      <c r="A572" s="61">
        <v>1990</v>
      </c>
      <c r="B572" s="61">
        <v>3</v>
      </c>
      <c r="C572" s="70">
        <v>7.6920194999999998</v>
      </c>
      <c r="D572" s="65">
        <v>7.7004919000000003</v>
      </c>
      <c r="E572" s="65">
        <v>13.6800309</v>
      </c>
      <c r="F572" s="65">
        <v>5.2023191000000004</v>
      </c>
      <c r="G572" s="65">
        <v>9.1059821000000003</v>
      </c>
      <c r="H572" s="65">
        <v>5.4145108000000004</v>
      </c>
      <c r="I572" s="65">
        <v>10.157227799999999</v>
      </c>
      <c r="J572" s="65">
        <v>5.5831141999999998</v>
      </c>
      <c r="K572" s="65">
        <v>4.5289976000000003</v>
      </c>
      <c r="L572" s="65">
        <v>8.4065893999999997</v>
      </c>
    </row>
    <row r="573" spans="1:12">
      <c r="A573" s="61">
        <v>1990</v>
      </c>
      <c r="B573" s="61">
        <v>4</v>
      </c>
      <c r="C573" s="70">
        <v>8.5668029000000008</v>
      </c>
      <c r="D573" s="65">
        <v>7.8380999999999998</v>
      </c>
      <c r="E573" s="65">
        <v>15.610046799999999</v>
      </c>
      <c r="F573" s="65">
        <v>7.0478975000000004</v>
      </c>
      <c r="G573" s="65">
        <v>9.4386206000000001</v>
      </c>
      <c r="H573" s="65">
        <v>6.5917953000000002</v>
      </c>
      <c r="I573" s="65">
        <v>11.9041514</v>
      </c>
      <c r="J573" s="65">
        <v>6.6855555999999998</v>
      </c>
      <c r="K573" s="65">
        <v>5.7487462000000003</v>
      </c>
      <c r="L573" s="65">
        <v>9.9428698000000004</v>
      </c>
    </row>
    <row r="574" spans="1:12">
      <c r="A574" s="61">
        <v>1990</v>
      </c>
      <c r="B574" s="61">
        <v>5</v>
      </c>
      <c r="C574" s="70">
        <v>9.7325247000000008</v>
      </c>
      <c r="D574" s="65">
        <v>8.9521192000000003</v>
      </c>
      <c r="E574" s="65">
        <v>17.0172776</v>
      </c>
      <c r="F574" s="65">
        <v>8.6555725999999993</v>
      </c>
      <c r="G574" s="65">
        <v>10.413521599999999</v>
      </c>
      <c r="H574" s="65">
        <v>7.4932616999999997</v>
      </c>
      <c r="I574" s="65">
        <v>13.364230900000001</v>
      </c>
      <c r="J574" s="65">
        <v>7.7917487000000003</v>
      </c>
      <c r="K574" s="65">
        <v>6.9269319999999999</v>
      </c>
      <c r="L574" s="65">
        <v>10.8190419</v>
      </c>
    </row>
    <row r="575" spans="1:12">
      <c r="A575" s="61">
        <v>1990</v>
      </c>
      <c r="B575" s="61">
        <v>6</v>
      </c>
      <c r="C575" s="70">
        <v>11.085140000000001</v>
      </c>
      <c r="D575" s="66">
        <v>10.37138</v>
      </c>
      <c r="E575" s="66">
        <v>19.096309999999999</v>
      </c>
      <c r="F575" s="66">
        <v>10.20894</v>
      </c>
      <c r="G575" s="66">
        <v>11.8025</v>
      </c>
      <c r="H575" s="66">
        <v>8.5936500000000002</v>
      </c>
      <c r="I575" s="66">
        <v>14.26131</v>
      </c>
      <c r="J575" s="66">
        <v>9.2249300000000005</v>
      </c>
      <c r="K575" s="66">
        <v>8.1043500000000002</v>
      </c>
      <c r="L575" s="66">
        <v>11.65883</v>
      </c>
    </row>
    <row r="576" spans="1:12">
      <c r="A576" s="61">
        <v>1990</v>
      </c>
      <c r="B576" s="61">
        <v>7</v>
      </c>
      <c r="C576" s="70">
        <v>12.28515</v>
      </c>
      <c r="D576" s="66">
        <v>11.538309999999999</v>
      </c>
      <c r="E576" s="66">
        <v>20.8657</v>
      </c>
      <c r="F576" s="66">
        <v>10.993510000000001</v>
      </c>
      <c r="G576" s="66">
        <v>12.87659</v>
      </c>
      <c r="H576" s="66">
        <v>9.8296700000000001</v>
      </c>
      <c r="I576" s="66">
        <v>15.34423</v>
      </c>
      <c r="J576" s="66">
        <v>10.76122</v>
      </c>
      <c r="K576" s="66">
        <v>9.4686800000000009</v>
      </c>
      <c r="L576" s="66">
        <v>12.40161</v>
      </c>
    </row>
    <row r="577" spans="1:12">
      <c r="A577" s="61">
        <v>1990</v>
      </c>
      <c r="B577" s="61">
        <v>8</v>
      </c>
      <c r="C577" s="70">
        <v>14.169409999999999</v>
      </c>
      <c r="D577" s="66">
        <v>13.5547</v>
      </c>
      <c r="E577" s="66">
        <v>23.140039999999999</v>
      </c>
      <c r="F577" s="66">
        <v>12.951000000000001</v>
      </c>
      <c r="G577" s="66">
        <v>15.066470000000001</v>
      </c>
      <c r="H577" s="66">
        <v>11.481120000000001</v>
      </c>
      <c r="I577" s="66">
        <v>17.248280000000001</v>
      </c>
      <c r="J577" s="66">
        <v>12.26365</v>
      </c>
      <c r="K577" s="66">
        <v>10.69631</v>
      </c>
      <c r="L577" s="66">
        <v>13.748659999999999</v>
      </c>
    </row>
    <row r="578" spans="1:12">
      <c r="A578" s="61">
        <v>1990</v>
      </c>
      <c r="B578" s="61">
        <v>9</v>
      </c>
      <c r="C578" s="70">
        <v>16.390799999999999</v>
      </c>
      <c r="D578" s="66">
        <v>15.46991</v>
      </c>
      <c r="E578" s="66">
        <v>27.18666</v>
      </c>
      <c r="F578" s="66">
        <v>14.98837</v>
      </c>
      <c r="G578" s="66">
        <v>17.41883</v>
      </c>
      <c r="H578" s="66">
        <v>13.60366</v>
      </c>
      <c r="I578" s="66">
        <v>20.593630000000001</v>
      </c>
      <c r="J578" s="66">
        <v>14.15075</v>
      </c>
      <c r="K578" s="66">
        <v>12.139749999999999</v>
      </c>
      <c r="L578" s="66">
        <v>15.72775</v>
      </c>
    </row>
    <row r="579" spans="1:12">
      <c r="A579" s="61">
        <v>1990</v>
      </c>
      <c r="B579" s="61">
        <v>10</v>
      </c>
      <c r="C579" s="70">
        <v>17.651319999999998</v>
      </c>
      <c r="D579" s="66">
        <v>16.39</v>
      </c>
      <c r="E579" s="66">
        <v>29.551819999999999</v>
      </c>
      <c r="F579" s="66">
        <v>16.086279999999999</v>
      </c>
      <c r="G579" s="66">
        <v>18.837520000000001</v>
      </c>
      <c r="H579" s="66">
        <v>15.105600000000001</v>
      </c>
      <c r="I579" s="66">
        <v>21.659880000000001</v>
      </c>
      <c r="J579" s="66">
        <v>15.218249999999999</v>
      </c>
      <c r="K579" s="66">
        <v>13.457990000000001</v>
      </c>
      <c r="L579" s="66">
        <v>17.838899999999999</v>
      </c>
    </row>
    <row r="580" spans="1:12">
      <c r="A580" s="61">
        <v>1990</v>
      </c>
      <c r="B580" s="61">
        <v>11</v>
      </c>
      <c r="C580" s="70">
        <v>18.742280000000001</v>
      </c>
      <c r="D580" s="66">
        <v>17.154430000000001</v>
      </c>
      <c r="E580" s="66">
        <v>30.965170000000001</v>
      </c>
      <c r="F580" s="66">
        <v>17.232810000000001</v>
      </c>
      <c r="G580" s="66">
        <v>19.780830000000002</v>
      </c>
      <c r="H580" s="66">
        <v>16.341349999999998</v>
      </c>
      <c r="I580" s="66">
        <v>22.121849999999998</v>
      </c>
      <c r="J580" s="66">
        <v>16.4785</v>
      </c>
      <c r="K580" s="66">
        <v>14.939690000000001</v>
      </c>
      <c r="L580" s="66">
        <v>20.427710000000001</v>
      </c>
    </row>
    <row r="581" spans="1:12">
      <c r="A581" s="61">
        <v>1990</v>
      </c>
      <c r="B581" s="61">
        <v>12</v>
      </c>
      <c r="C581" s="70">
        <v>19.61872</v>
      </c>
      <c r="D581" s="66">
        <v>17.977969999999999</v>
      </c>
      <c r="E581" s="66">
        <v>31.354800000000001</v>
      </c>
      <c r="F581" s="66">
        <v>17.98396</v>
      </c>
      <c r="G581" s="66">
        <v>21.020320000000002</v>
      </c>
      <c r="H581" s="66">
        <v>17.458950000000002</v>
      </c>
      <c r="I581" s="66">
        <v>22.512550000000001</v>
      </c>
      <c r="J581" s="66">
        <v>17.328659999999999</v>
      </c>
      <c r="K581" s="66">
        <v>15.71245</v>
      </c>
      <c r="L581" s="66">
        <v>21.76362</v>
      </c>
    </row>
    <row r="582" spans="1:12">
      <c r="A582" s="61">
        <v>1991</v>
      </c>
      <c r="B582" s="61">
        <v>1</v>
      </c>
      <c r="C582" s="70">
        <v>21.129100000000001</v>
      </c>
      <c r="D582" s="66">
        <v>19.05273</v>
      </c>
      <c r="E582" s="66">
        <v>32.534669999999998</v>
      </c>
      <c r="F582" s="66">
        <v>20.41572</v>
      </c>
      <c r="G582" s="66">
        <v>22.969850000000001</v>
      </c>
      <c r="H582" s="66">
        <v>18.955469999999998</v>
      </c>
      <c r="I582" s="66">
        <v>24.66067</v>
      </c>
      <c r="J582" s="66">
        <v>19.71012</v>
      </c>
      <c r="K582" s="66">
        <v>16.18112</v>
      </c>
      <c r="L582" s="66">
        <v>22.974519999999998</v>
      </c>
    </row>
    <row r="583" spans="1:12">
      <c r="A583" s="61">
        <v>1991</v>
      </c>
      <c r="B583" s="61">
        <v>2</v>
      </c>
      <c r="C583" s="70">
        <v>26.83193</v>
      </c>
      <c r="D583" s="66">
        <v>23.758900000000001</v>
      </c>
      <c r="E583" s="66">
        <v>42.272060000000003</v>
      </c>
      <c r="F583" s="66">
        <v>26.803830000000001</v>
      </c>
      <c r="G583" s="66">
        <v>30.764230000000001</v>
      </c>
      <c r="H583" s="66">
        <v>23.678529999999999</v>
      </c>
      <c r="I583" s="66">
        <v>33.261830000000003</v>
      </c>
      <c r="J583" s="66">
        <v>25.15522</v>
      </c>
      <c r="K583" s="66">
        <v>18.309439999999999</v>
      </c>
      <c r="L583" s="66">
        <v>27.792280000000002</v>
      </c>
    </row>
    <row r="584" spans="1:12">
      <c r="A584" s="61">
        <v>1991</v>
      </c>
      <c r="B584" s="61">
        <v>3</v>
      </c>
      <c r="C584" s="70">
        <v>29.794789999999999</v>
      </c>
      <c r="D584" s="66">
        <v>25.589120000000001</v>
      </c>
      <c r="E584" s="66">
        <v>48.747300000000003</v>
      </c>
      <c r="F584" s="66">
        <v>29.127420000000001</v>
      </c>
      <c r="G584" s="66">
        <v>34.400869999999998</v>
      </c>
      <c r="H584" s="66">
        <v>26.435829999999999</v>
      </c>
      <c r="I584" s="66">
        <v>34.99297</v>
      </c>
      <c r="J584" s="66">
        <v>26.172709999999999</v>
      </c>
      <c r="K584" s="66">
        <v>28.094719999999999</v>
      </c>
      <c r="L584" s="66">
        <v>31.613009999999999</v>
      </c>
    </row>
    <row r="585" spans="1:12">
      <c r="A585" s="61">
        <v>1991</v>
      </c>
      <c r="B585" s="61">
        <v>4</v>
      </c>
      <c r="C585" s="70">
        <v>31.43665</v>
      </c>
      <c r="D585" s="66">
        <v>27.068560000000002</v>
      </c>
      <c r="E585" s="66">
        <v>51.662260000000003</v>
      </c>
      <c r="F585" s="66">
        <v>30.635100000000001</v>
      </c>
      <c r="G585" s="66">
        <v>35.317050000000002</v>
      </c>
      <c r="H585" s="66">
        <v>27.65521</v>
      </c>
      <c r="I585" s="66">
        <v>35.175879999999999</v>
      </c>
      <c r="J585" s="66">
        <v>27.846920000000001</v>
      </c>
      <c r="K585" s="66">
        <v>31.327819999999999</v>
      </c>
      <c r="L585" s="66">
        <v>34.992800000000003</v>
      </c>
    </row>
    <row r="586" spans="1:12">
      <c r="A586" s="61">
        <v>1991</v>
      </c>
      <c r="B586" s="61">
        <v>5</v>
      </c>
      <c r="C586" s="70">
        <v>32.318289999999998</v>
      </c>
      <c r="D586" s="66">
        <v>28.243069999999999</v>
      </c>
      <c r="E586" s="66">
        <v>52.84357</v>
      </c>
      <c r="F586" s="66">
        <v>31.965800000000002</v>
      </c>
      <c r="G586" s="66">
        <v>35.948009999999996</v>
      </c>
      <c r="H586" s="66">
        <v>28.438289999999999</v>
      </c>
      <c r="I586" s="66">
        <v>35.644449999999999</v>
      </c>
      <c r="J586" s="66">
        <v>28.352679999999999</v>
      </c>
      <c r="K586" s="66">
        <v>31.187090000000001</v>
      </c>
      <c r="L586" s="66">
        <v>35.822389999999999</v>
      </c>
    </row>
    <row r="587" spans="1:12">
      <c r="A587" s="61">
        <v>1991</v>
      </c>
      <c r="B587" s="61">
        <v>6</v>
      </c>
      <c r="C587" s="70">
        <v>33.327829999999999</v>
      </c>
      <c r="D587" s="66">
        <v>29.916640000000001</v>
      </c>
      <c r="E587" s="66">
        <v>53.358730000000001</v>
      </c>
      <c r="F587" s="66">
        <v>32.325270000000003</v>
      </c>
      <c r="G587" s="66">
        <v>36.686050000000002</v>
      </c>
      <c r="H587" s="66">
        <v>29.153490000000001</v>
      </c>
      <c r="I587" s="66">
        <v>35.995989999999999</v>
      </c>
      <c r="J587" s="66">
        <v>29.175719999999998</v>
      </c>
      <c r="K587" s="66">
        <v>31.21144</v>
      </c>
      <c r="L587" s="66">
        <v>36.789079999999998</v>
      </c>
    </row>
    <row r="588" spans="1:12">
      <c r="A588" s="61">
        <v>1991</v>
      </c>
      <c r="B588" s="61">
        <v>7</v>
      </c>
      <c r="C588" s="70">
        <v>34.191360000000003</v>
      </c>
      <c r="D588" s="66">
        <v>31.009370000000001</v>
      </c>
      <c r="E588" s="66">
        <v>53.19023</v>
      </c>
      <c r="F588" s="66">
        <v>33.036949999999997</v>
      </c>
      <c r="G588" s="66">
        <v>37.324489999999997</v>
      </c>
      <c r="H588" s="66">
        <v>29.561109999999999</v>
      </c>
      <c r="I588" s="66">
        <v>36.165219999999998</v>
      </c>
      <c r="J588" s="66">
        <v>31.69829</v>
      </c>
      <c r="K588" s="66">
        <v>31.327179999999998</v>
      </c>
      <c r="L588" s="66">
        <v>37.398989999999998</v>
      </c>
    </row>
    <row r="589" spans="1:12">
      <c r="A589" s="61">
        <v>1991</v>
      </c>
      <c r="B589" s="61">
        <v>8</v>
      </c>
      <c r="C589" s="70">
        <v>34.636150000000001</v>
      </c>
      <c r="D589" s="66">
        <v>31.660049999999998</v>
      </c>
      <c r="E589" s="66">
        <v>52.719520000000003</v>
      </c>
      <c r="F589" s="66">
        <v>33.446269999999998</v>
      </c>
      <c r="G589" s="66">
        <v>38.09872</v>
      </c>
      <c r="H589" s="66">
        <v>30.265229999999999</v>
      </c>
      <c r="I589" s="66">
        <v>36.305199999999999</v>
      </c>
      <c r="J589" s="66">
        <v>31.607430000000001</v>
      </c>
      <c r="K589" s="66">
        <v>31.590140000000002</v>
      </c>
      <c r="L589" s="66">
        <v>37.720089999999999</v>
      </c>
    </row>
    <row r="590" spans="1:12">
      <c r="A590" s="61">
        <v>1991</v>
      </c>
      <c r="B590" s="61">
        <v>9</v>
      </c>
      <c r="C590" s="70">
        <v>35.247979999999998</v>
      </c>
      <c r="D590" s="66">
        <v>32.648670000000003</v>
      </c>
      <c r="E590" s="66">
        <v>52.960920000000002</v>
      </c>
      <c r="F590" s="66">
        <v>33.807079999999999</v>
      </c>
      <c r="G590" s="66">
        <v>38.467170000000003</v>
      </c>
      <c r="H590" s="66">
        <v>31.04073</v>
      </c>
      <c r="I590" s="66">
        <v>36.37679</v>
      </c>
      <c r="J590" s="66">
        <v>31.466460000000001</v>
      </c>
      <c r="K590" s="66">
        <v>31.78462</v>
      </c>
      <c r="L590" s="66">
        <v>38.83708</v>
      </c>
    </row>
    <row r="591" spans="1:12">
      <c r="A591" s="61">
        <v>1991</v>
      </c>
      <c r="B591" s="61">
        <v>10</v>
      </c>
      <c r="C591" s="70">
        <v>35.724110000000003</v>
      </c>
      <c r="D591" s="66">
        <v>33.258429999999997</v>
      </c>
      <c r="E591" s="66">
        <v>53.584429999999998</v>
      </c>
      <c r="F591" s="66">
        <v>33.973469999999999</v>
      </c>
      <c r="G591" s="66">
        <v>39.126739999999998</v>
      </c>
      <c r="H591" s="66">
        <v>31.707450000000001</v>
      </c>
      <c r="I591" s="66">
        <v>36.429650000000002</v>
      </c>
      <c r="J591" s="66">
        <v>31.724139999999998</v>
      </c>
      <c r="K591" s="66">
        <v>31.919139999999999</v>
      </c>
      <c r="L591" s="66">
        <v>39.276069999999997</v>
      </c>
    </row>
    <row r="592" spans="1:12">
      <c r="A592" s="61">
        <v>1991</v>
      </c>
      <c r="B592" s="61">
        <v>11</v>
      </c>
      <c r="C592" s="70">
        <v>35.863050000000001</v>
      </c>
      <c r="D592" s="66">
        <v>33.200389999999999</v>
      </c>
      <c r="E592" s="66">
        <v>53.856079999999999</v>
      </c>
      <c r="F592" s="66">
        <v>34.472650000000002</v>
      </c>
      <c r="G592" s="66">
        <v>39.463850000000001</v>
      </c>
      <c r="H592" s="66">
        <v>32.161540000000002</v>
      </c>
      <c r="I592" s="66">
        <v>36.547440000000002</v>
      </c>
      <c r="J592" s="66">
        <v>31.785710000000002</v>
      </c>
      <c r="K592" s="66">
        <v>31.87895</v>
      </c>
      <c r="L592" s="66">
        <v>39.538789999999999</v>
      </c>
    </row>
    <row r="593" spans="1:12">
      <c r="A593" s="61">
        <v>1991</v>
      </c>
      <c r="B593" s="61">
        <v>12</v>
      </c>
      <c r="C593" s="70">
        <v>36.095880000000001</v>
      </c>
      <c r="D593" s="66">
        <v>33.1798</v>
      </c>
      <c r="E593" s="66">
        <v>53.825130000000001</v>
      </c>
      <c r="F593" s="66">
        <v>35.153820000000003</v>
      </c>
      <c r="G593" s="66">
        <v>39.478969999999997</v>
      </c>
      <c r="H593" s="66">
        <v>32.562539999999998</v>
      </c>
      <c r="I593" s="66">
        <v>36.593719999999998</v>
      </c>
      <c r="J593" s="66">
        <v>33.119410000000002</v>
      </c>
      <c r="K593" s="66">
        <v>31.948029999999999</v>
      </c>
      <c r="L593" s="66">
        <v>39.76323</v>
      </c>
    </row>
    <row r="594" spans="1:12">
      <c r="A594" s="61">
        <v>1992</v>
      </c>
      <c r="B594" s="61">
        <v>1</v>
      </c>
      <c r="C594" s="70">
        <v>37.19415</v>
      </c>
      <c r="D594" s="66">
        <v>34.780619999999999</v>
      </c>
      <c r="E594" s="66">
        <v>53.562280000000001</v>
      </c>
      <c r="F594" s="66">
        <v>36.454410000000003</v>
      </c>
      <c r="G594" s="66">
        <v>40.008899999999997</v>
      </c>
      <c r="H594" s="66">
        <v>33.299660000000003</v>
      </c>
      <c r="I594" s="66">
        <v>36.791400000000003</v>
      </c>
      <c r="J594" s="66">
        <v>35.463509999999999</v>
      </c>
      <c r="K594" s="66">
        <v>31.981380000000001</v>
      </c>
      <c r="L594" s="66">
        <v>40.33014</v>
      </c>
    </row>
    <row r="595" spans="1:12">
      <c r="A595" s="61">
        <v>1992</v>
      </c>
      <c r="B595" s="61">
        <v>2</v>
      </c>
      <c r="C595" s="70">
        <v>37.995330000000003</v>
      </c>
      <c r="D595" s="66">
        <v>35.897930000000002</v>
      </c>
      <c r="E595" s="66">
        <v>53.190710000000003</v>
      </c>
      <c r="F595" s="66">
        <v>38.36271</v>
      </c>
      <c r="G595" s="66">
        <v>40.388249999999999</v>
      </c>
      <c r="H595" s="66">
        <v>34.006810000000002</v>
      </c>
      <c r="I595" s="66">
        <v>36.762869999999999</v>
      </c>
      <c r="J595" s="66">
        <v>36.420720000000003</v>
      </c>
      <c r="K595" s="66">
        <v>32.331699999999998</v>
      </c>
      <c r="L595" s="66">
        <v>40.818199999999997</v>
      </c>
    </row>
    <row r="596" spans="1:12">
      <c r="A596" s="61">
        <v>1992</v>
      </c>
      <c r="B596" s="61">
        <v>3</v>
      </c>
      <c r="C596" s="70">
        <v>38.793080000000003</v>
      </c>
      <c r="D596" s="66">
        <v>36.789819999999999</v>
      </c>
      <c r="E596" s="66">
        <v>54.552010000000003</v>
      </c>
      <c r="F596" s="66">
        <v>38.938479999999998</v>
      </c>
      <c r="G596" s="66">
        <v>41.731630000000003</v>
      </c>
      <c r="H596" s="66">
        <v>34.690010000000001</v>
      </c>
      <c r="I596" s="66">
        <v>37.500279999999997</v>
      </c>
      <c r="J596" s="66">
        <v>34.976750000000003</v>
      </c>
      <c r="K596" s="66">
        <v>34.883920000000003</v>
      </c>
      <c r="L596" s="66">
        <v>41.621290000000002</v>
      </c>
    </row>
    <row r="597" spans="1:12">
      <c r="A597" s="61">
        <v>1992</v>
      </c>
      <c r="B597" s="61">
        <v>4</v>
      </c>
      <c r="C597" s="70">
        <v>39.292250000000003</v>
      </c>
      <c r="D597" s="66">
        <v>37.214309999999998</v>
      </c>
      <c r="E597" s="66">
        <v>55.821829999999999</v>
      </c>
      <c r="F597" s="66">
        <v>39.731819999999999</v>
      </c>
      <c r="G597" s="66">
        <v>42.310609999999997</v>
      </c>
      <c r="H597" s="66">
        <v>34.922220000000003</v>
      </c>
      <c r="I597" s="66">
        <v>38.656640000000003</v>
      </c>
      <c r="J597" s="66">
        <v>34.803069999999998</v>
      </c>
      <c r="K597" s="66">
        <v>35.393740000000001</v>
      </c>
      <c r="L597" s="66">
        <v>41.910260000000001</v>
      </c>
    </row>
    <row r="598" spans="1:12">
      <c r="A598" s="61">
        <v>1992</v>
      </c>
      <c r="B598" s="61">
        <v>5</v>
      </c>
      <c r="C598" s="70">
        <v>39.556710000000002</v>
      </c>
      <c r="D598" s="66">
        <v>37.036549999999998</v>
      </c>
      <c r="E598" s="66">
        <v>56.250929999999997</v>
      </c>
      <c r="F598" s="66">
        <v>40.579590000000003</v>
      </c>
      <c r="G598" s="66">
        <v>42.789549999999998</v>
      </c>
      <c r="H598" s="66">
        <v>35.703000000000003</v>
      </c>
      <c r="I598" s="66">
        <v>38.86139</v>
      </c>
      <c r="J598" s="66">
        <v>35.369630000000001</v>
      </c>
      <c r="K598" s="66">
        <v>35.857089999999999</v>
      </c>
      <c r="L598" s="66">
        <v>42.202979999999997</v>
      </c>
    </row>
    <row r="599" spans="1:12">
      <c r="A599" s="61">
        <v>1992</v>
      </c>
      <c r="B599" s="61">
        <v>6</v>
      </c>
      <c r="C599" s="70">
        <v>39.866869999999999</v>
      </c>
      <c r="D599" s="66">
        <v>37.316209999999998</v>
      </c>
      <c r="E599" s="66">
        <v>56.398110000000003</v>
      </c>
      <c r="F599" s="66">
        <v>41.122660000000003</v>
      </c>
      <c r="G599" s="66">
        <v>43.36985</v>
      </c>
      <c r="H599" s="66">
        <v>36.220179999999999</v>
      </c>
      <c r="I599" s="66">
        <v>39.146439999999998</v>
      </c>
      <c r="J599" s="66">
        <v>35.272120000000001</v>
      </c>
      <c r="K599" s="66">
        <v>36.153579999999998</v>
      </c>
      <c r="L599" s="66">
        <v>42.375959999999999</v>
      </c>
    </row>
    <row r="600" spans="1:12">
      <c r="A600" s="61">
        <v>1992</v>
      </c>
      <c r="B600" s="61">
        <v>7</v>
      </c>
      <c r="C600" s="70">
        <v>40.556089999999998</v>
      </c>
      <c r="D600" s="66">
        <v>37.927909999999997</v>
      </c>
      <c r="E600" s="66">
        <v>56.198610000000002</v>
      </c>
      <c r="F600" s="66">
        <v>42.361060000000002</v>
      </c>
      <c r="G600" s="66">
        <v>44.160350000000001</v>
      </c>
      <c r="H600" s="66">
        <v>36.70194</v>
      </c>
      <c r="I600" s="66">
        <v>39.398789999999998</v>
      </c>
      <c r="J600" s="66">
        <v>36.954239999999999</v>
      </c>
      <c r="K600" s="66">
        <v>36.873100000000001</v>
      </c>
      <c r="L600" s="66">
        <v>42.715299999999999</v>
      </c>
    </row>
    <row r="601" spans="1:12">
      <c r="A601" s="61">
        <v>1992</v>
      </c>
      <c r="B601" s="61">
        <v>8</v>
      </c>
      <c r="C601" s="70">
        <v>41.163069999999998</v>
      </c>
      <c r="D601" s="66">
        <v>38.826140000000002</v>
      </c>
      <c r="E601" s="66">
        <v>55.550960000000003</v>
      </c>
      <c r="F601" s="66">
        <v>43.427100000000003</v>
      </c>
      <c r="G601" s="66">
        <v>44.802529999999997</v>
      </c>
      <c r="H601" s="66">
        <v>37.454529999999998</v>
      </c>
      <c r="I601" s="66">
        <v>39.500520000000002</v>
      </c>
      <c r="J601" s="66">
        <v>35.89922</v>
      </c>
      <c r="K601" s="66">
        <v>39.068820000000002</v>
      </c>
      <c r="L601" s="66">
        <v>43.099679999999999</v>
      </c>
    </row>
    <row r="602" spans="1:12">
      <c r="A602" s="61">
        <v>1992</v>
      </c>
      <c r="B602" s="61">
        <v>9</v>
      </c>
      <c r="C602" s="70">
        <v>41.588590000000003</v>
      </c>
      <c r="D602" s="66">
        <v>39.268239999999999</v>
      </c>
      <c r="E602" s="66">
        <v>55.721020000000003</v>
      </c>
      <c r="F602" s="66">
        <v>44.265790000000003</v>
      </c>
      <c r="G602" s="66">
        <v>45.145519999999998</v>
      </c>
      <c r="H602" s="66">
        <v>37.929699999999997</v>
      </c>
      <c r="I602" s="66">
        <v>39.539520000000003</v>
      </c>
      <c r="J602" s="66">
        <v>35.885869999999997</v>
      </c>
      <c r="K602" s="66">
        <v>40.509779999999999</v>
      </c>
      <c r="L602" s="66">
        <v>43.219499999999996</v>
      </c>
    </row>
    <row r="603" spans="1:12">
      <c r="A603" s="61">
        <v>1992</v>
      </c>
      <c r="B603" s="61">
        <v>10</v>
      </c>
      <c r="C603" s="70">
        <v>42.11506</v>
      </c>
      <c r="D603" s="66">
        <v>39.827240000000003</v>
      </c>
      <c r="E603" s="66">
        <v>56.046669999999999</v>
      </c>
      <c r="F603" s="66">
        <v>44.768529999999998</v>
      </c>
      <c r="G603" s="66">
        <v>45.72251</v>
      </c>
      <c r="H603" s="66">
        <v>38.65005</v>
      </c>
      <c r="I603" s="66">
        <v>40.268210000000003</v>
      </c>
      <c r="J603" s="66">
        <v>36.161639999999998</v>
      </c>
      <c r="K603" s="66">
        <v>40.91084</v>
      </c>
      <c r="L603" s="66">
        <v>43.430239999999998</v>
      </c>
    </row>
    <row r="604" spans="1:12">
      <c r="A604" s="61">
        <v>1992</v>
      </c>
      <c r="B604" s="61">
        <v>11</v>
      </c>
      <c r="C604" s="70">
        <v>42.309190000000001</v>
      </c>
      <c r="D604" s="66">
        <v>39.51652</v>
      </c>
      <c r="E604" s="66">
        <v>56.204560000000001</v>
      </c>
      <c r="F604" s="66">
        <v>45.567990000000002</v>
      </c>
      <c r="G604" s="66">
        <v>45.98122</v>
      </c>
      <c r="H604" s="66">
        <v>39.287799999999997</v>
      </c>
      <c r="I604" s="66">
        <v>40.814210000000003</v>
      </c>
      <c r="J604" s="66">
        <v>36.641080000000002</v>
      </c>
      <c r="K604" s="66">
        <v>41.691499999999998</v>
      </c>
      <c r="L604" s="66">
        <v>43.601660000000003</v>
      </c>
    </row>
    <row r="605" spans="1:12">
      <c r="A605" s="61">
        <v>1992</v>
      </c>
      <c r="B605" s="61">
        <v>12</v>
      </c>
      <c r="C605" s="70">
        <v>42.429220000000001</v>
      </c>
      <c r="D605" s="66">
        <v>39.362290000000002</v>
      </c>
      <c r="E605" s="66">
        <v>56.163510000000002</v>
      </c>
      <c r="F605" s="66">
        <v>45.804969999999997</v>
      </c>
      <c r="G605" s="66">
        <v>46.278179999999999</v>
      </c>
      <c r="H605" s="66">
        <v>39.854810000000001</v>
      </c>
      <c r="I605" s="66">
        <v>40.84028</v>
      </c>
      <c r="J605" s="66">
        <v>37.064860000000003</v>
      </c>
      <c r="K605" s="66">
        <v>42.054510000000001</v>
      </c>
      <c r="L605" s="66">
        <v>43.748190000000001</v>
      </c>
    </row>
    <row r="606" spans="1:12">
      <c r="A606" s="61">
        <v>1993</v>
      </c>
      <c r="B606" s="61">
        <v>1</v>
      </c>
      <c r="C606" s="70">
        <v>42.782389999999999</v>
      </c>
      <c r="D606" s="66">
        <v>39.730780000000003</v>
      </c>
      <c r="E606" s="66">
        <v>55.561010000000003</v>
      </c>
      <c r="F606" s="66">
        <v>46.927399999999999</v>
      </c>
      <c r="G606" s="66">
        <v>46.532150000000001</v>
      </c>
      <c r="H606" s="66">
        <v>40.544420000000002</v>
      </c>
      <c r="I606" s="66">
        <v>40.846629999999998</v>
      </c>
      <c r="J606" s="66">
        <v>37.491129999999998</v>
      </c>
      <c r="K606" s="66">
        <v>42.06915</v>
      </c>
      <c r="L606" s="66">
        <v>44.078069999999997</v>
      </c>
    </row>
    <row r="607" spans="1:12">
      <c r="A607" s="61">
        <v>1993</v>
      </c>
      <c r="B607" s="61">
        <v>2</v>
      </c>
      <c r="C607" s="70">
        <v>43.094889999999999</v>
      </c>
      <c r="D607" s="66">
        <v>40.335059999999999</v>
      </c>
      <c r="E607" s="66">
        <v>54.792569999999998</v>
      </c>
      <c r="F607" s="66">
        <v>46.984180000000002</v>
      </c>
      <c r="G607" s="66">
        <v>46.882930000000002</v>
      </c>
      <c r="H607" s="66">
        <v>40.98086</v>
      </c>
      <c r="I607" s="66">
        <v>40.886510000000001</v>
      </c>
      <c r="J607" s="66">
        <v>37.546819999999997</v>
      </c>
      <c r="K607" s="66">
        <v>42.384839999999997</v>
      </c>
      <c r="L607" s="66">
        <v>44.192419999999998</v>
      </c>
    </row>
    <row r="608" spans="1:12">
      <c r="A608" s="61">
        <v>1993</v>
      </c>
      <c r="B608" s="61">
        <v>3</v>
      </c>
      <c r="C608" s="70">
        <v>43.418900000000001</v>
      </c>
      <c r="D608" s="66">
        <v>40.528530000000003</v>
      </c>
      <c r="E608" s="66">
        <v>55.204470000000001</v>
      </c>
      <c r="F608" s="66">
        <v>47.497190000000003</v>
      </c>
      <c r="G608" s="66">
        <v>47.086329999999997</v>
      </c>
      <c r="H608" s="66">
        <v>41.290370000000003</v>
      </c>
      <c r="I608" s="66">
        <v>41.100439999999999</v>
      </c>
      <c r="J608" s="66">
        <v>37.369990000000001</v>
      </c>
      <c r="K608" s="66">
        <v>44.33099</v>
      </c>
      <c r="L608" s="66">
        <v>44.367579999999997</v>
      </c>
    </row>
    <row r="609" spans="1:12">
      <c r="A609" s="61">
        <v>1993</v>
      </c>
      <c r="B609" s="61">
        <v>4</v>
      </c>
      <c r="C609" s="70">
        <v>43.872770000000003</v>
      </c>
      <c r="D609" s="66">
        <v>41.08117</v>
      </c>
      <c r="E609" s="66">
        <v>55.67557</v>
      </c>
      <c r="F609" s="66">
        <v>48.062959999999997</v>
      </c>
      <c r="G609" s="66">
        <v>47.529209999999999</v>
      </c>
      <c r="H609" s="66">
        <v>41.827109999999998</v>
      </c>
      <c r="I609" s="66">
        <v>41.300579999999997</v>
      </c>
      <c r="J609" s="66">
        <v>37.707689999999999</v>
      </c>
      <c r="K609" s="66">
        <v>44.540529999999997</v>
      </c>
      <c r="L609" s="66">
        <v>44.611269999999998</v>
      </c>
    </row>
    <row r="610" spans="1:12">
      <c r="A610" s="61">
        <v>1993</v>
      </c>
      <c r="B610" s="61">
        <v>5</v>
      </c>
      <c r="C610" s="70">
        <v>44.437220000000003</v>
      </c>
      <c r="D610" s="66">
        <v>41.959719999999997</v>
      </c>
      <c r="E610" s="66">
        <v>55.700699999999998</v>
      </c>
      <c r="F610" s="66">
        <v>49.574570000000001</v>
      </c>
      <c r="G610" s="66">
        <v>47.733789999999999</v>
      </c>
      <c r="H610" s="66">
        <v>42.299840000000003</v>
      </c>
      <c r="I610" s="66">
        <v>41.441029999999998</v>
      </c>
      <c r="J610" s="66">
        <v>37.820050000000002</v>
      </c>
      <c r="K610" s="66">
        <v>44.775219999999997</v>
      </c>
      <c r="L610" s="66">
        <v>44.751269999999998</v>
      </c>
    </row>
    <row r="611" spans="1:12">
      <c r="A611" s="61">
        <v>1993</v>
      </c>
      <c r="B611" s="61">
        <v>6</v>
      </c>
      <c r="C611" s="70">
        <v>44.756860000000003</v>
      </c>
      <c r="D611" s="66">
        <v>42.456429999999997</v>
      </c>
      <c r="E611" s="66">
        <v>55.666469999999997</v>
      </c>
      <c r="F611" s="66">
        <v>49.720379999999999</v>
      </c>
      <c r="G611" s="66">
        <v>48.129399999999997</v>
      </c>
      <c r="H611" s="66">
        <v>42.767719999999997</v>
      </c>
      <c r="I611" s="66">
        <v>41.505629999999996</v>
      </c>
      <c r="J611" s="66">
        <v>38.123919999999998</v>
      </c>
      <c r="K611" s="66">
        <v>44.887709999999998</v>
      </c>
      <c r="L611" s="66">
        <v>44.632269999999998</v>
      </c>
    </row>
    <row r="612" spans="1:12">
      <c r="A612" s="61">
        <v>1993</v>
      </c>
      <c r="B612" s="61">
        <v>7</v>
      </c>
      <c r="C612" s="70">
        <v>44.900840000000002</v>
      </c>
      <c r="D612" s="66">
        <v>41.887129999999999</v>
      </c>
      <c r="E612" s="66">
        <v>55.273249999999997</v>
      </c>
      <c r="F612" s="66">
        <v>50.182929999999999</v>
      </c>
      <c r="G612" s="66">
        <v>48.205489999999998</v>
      </c>
      <c r="H612" s="66">
        <v>43.274889999999999</v>
      </c>
      <c r="I612" s="66">
        <v>41.485280000000003</v>
      </c>
      <c r="J612" s="66">
        <v>40.968649999999997</v>
      </c>
      <c r="K612" s="66">
        <v>45.228700000000003</v>
      </c>
      <c r="L612" s="66">
        <v>44.614849999999997</v>
      </c>
    </row>
    <row r="613" spans="1:12">
      <c r="A613" s="61">
        <v>1993</v>
      </c>
      <c r="B613" s="61">
        <v>8</v>
      </c>
      <c r="C613" s="70">
        <v>44.90804</v>
      </c>
      <c r="D613" s="66">
        <v>41.953620000000001</v>
      </c>
      <c r="E613" s="66">
        <v>54.390920000000001</v>
      </c>
      <c r="F613" s="66">
        <v>49.831290000000003</v>
      </c>
      <c r="G613" s="66">
        <v>48.340829999999997</v>
      </c>
      <c r="H613" s="66">
        <v>43.827559999999998</v>
      </c>
      <c r="I613" s="66">
        <v>42.214599999999997</v>
      </c>
      <c r="J613" s="66">
        <v>39.979570000000002</v>
      </c>
      <c r="K613" s="66">
        <v>45.317770000000003</v>
      </c>
      <c r="L613" s="66">
        <v>44.690399999999997</v>
      </c>
    </row>
    <row r="614" spans="1:12">
      <c r="A614" s="61">
        <v>1993</v>
      </c>
      <c r="B614" s="61">
        <v>9</v>
      </c>
      <c r="C614" s="70">
        <v>45.278120000000001</v>
      </c>
      <c r="D614" s="66">
        <v>42.505310000000001</v>
      </c>
      <c r="E614" s="66">
        <v>54.285429999999998</v>
      </c>
      <c r="F614" s="66">
        <v>50.176690000000001</v>
      </c>
      <c r="G614" s="66">
        <v>48.413530000000002</v>
      </c>
      <c r="H614" s="66">
        <v>44.264429999999997</v>
      </c>
      <c r="I614" s="66">
        <v>43.035539999999997</v>
      </c>
      <c r="J614" s="66">
        <v>39.867069999999998</v>
      </c>
      <c r="K614" s="66">
        <v>45.610689999999998</v>
      </c>
      <c r="L614" s="66">
        <v>44.799250000000001</v>
      </c>
    </row>
    <row r="615" spans="1:12">
      <c r="A615" s="61">
        <v>1993</v>
      </c>
      <c r="B615" s="61">
        <v>10</v>
      </c>
      <c r="C615" s="70">
        <v>45.53407</v>
      </c>
      <c r="D615" s="66">
        <v>42.864750000000001</v>
      </c>
      <c r="E615" s="66">
        <v>54.358800000000002</v>
      </c>
      <c r="F615" s="66">
        <v>50.76717</v>
      </c>
      <c r="G615" s="66">
        <v>48.398110000000003</v>
      </c>
      <c r="H615" s="66">
        <v>44.644889999999997</v>
      </c>
      <c r="I615" s="66">
        <v>43.143909999999998</v>
      </c>
      <c r="J615" s="66">
        <v>39.94896</v>
      </c>
      <c r="K615" s="66">
        <v>45.713430000000002</v>
      </c>
      <c r="L615" s="66">
        <v>44.937930000000001</v>
      </c>
    </row>
    <row r="616" spans="1:12">
      <c r="A616" s="61">
        <v>1993</v>
      </c>
      <c r="B616" s="61">
        <v>11</v>
      </c>
      <c r="C616" s="70">
        <v>45.560099999999998</v>
      </c>
      <c r="D616" s="66">
        <v>42.685360000000003</v>
      </c>
      <c r="E616" s="66">
        <v>54.315519999999999</v>
      </c>
      <c r="F616" s="66">
        <v>51.369430000000001</v>
      </c>
      <c r="G616" s="66">
        <v>48.709719999999997</v>
      </c>
      <c r="H616" s="66">
        <v>44.76923</v>
      </c>
      <c r="I616" s="66">
        <v>43.143450000000001</v>
      </c>
      <c r="J616" s="66">
        <v>39.94491</v>
      </c>
      <c r="K616" s="66">
        <v>45.765500000000003</v>
      </c>
      <c r="L616" s="66">
        <v>45.039180000000002</v>
      </c>
    </row>
    <row r="617" spans="1:12">
      <c r="A617" s="61">
        <v>1993</v>
      </c>
      <c r="B617" s="61">
        <v>12</v>
      </c>
      <c r="C617" s="70">
        <v>45.554119999999998</v>
      </c>
      <c r="D617" s="66">
        <v>42.507019999999997</v>
      </c>
      <c r="E617" s="66">
        <v>54.315289999999997</v>
      </c>
      <c r="F617" s="66">
        <v>51.600819999999999</v>
      </c>
      <c r="G617" s="66">
        <v>48.78913</v>
      </c>
      <c r="H617" s="66">
        <v>44.976089999999999</v>
      </c>
      <c r="I617" s="66">
        <v>42.957509999999999</v>
      </c>
      <c r="J617" s="66">
        <v>40.245510000000003</v>
      </c>
      <c r="K617" s="66">
        <v>45.767530000000001</v>
      </c>
      <c r="L617" s="66">
        <v>45.088850000000001</v>
      </c>
    </row>
    <row r="618" spans="1:12">
      <c r="A618" s="61">
        <v>1994</v>
      </c>
      <c r="B618" s="61">
        <v>1</v>
      </c>
      <c r="C618" s="70">
        <v>45.599989999999998</v>
      </c>
      <c r="D618" s="66">
        <v>42.088520000000003</v>
      </c>
      <c r="E618" s="66">
        <v>53.810569999999998</v>
      </c>
      <c r="F618" s="66">
        <v>51.820830000000001</v>
      </c>
      <c r="G618" s="66">
        <v>48.748939999999997</v>
      </c>
      <c r="H618" s="66">
        <v>45.708329999999997</v>
      </c>
      <c r="I618" s="66">
        <v>42.918140000000001</v>
      </c>
      <c r="J618" s="66">
        <v>41.691369999999999</v>
      </c>
      <c r="K618" s="66">
        <v>45.794649999999997</v>
      </c>
      <c r="L618" s="66">
        <v>45.19652</v>
      </c>
    </row>
    <row r="619" spans="1:12">
      <c r="A619" s="61">
        <v>1994</v>
      </c>
      <c r="B619" s="61">
        <v>2</v>
      </c>
      <c r="C619" s="70">
        <v>45.598379999999999</v>
      </c>
      <c r="D619" s="66">
        <v>41.91751</v>
      </c>
      <c r="E619" s="66">
        <v>53.152549999999998</v>
      </c>
      <c r="F619" s="66">
        <v>52.176920000000003</v>
      </c>
      <c r="G619" s="66">
        <v>48.697229999999998</v>
      </c>
      <c r="H619" s="66">
        <v>45.926139999999997</v>
      </c>
      <c r="I619" s="66">
        <v>42.932470000000002</v>
      </c>
      <c r="J619" s="66">
        <v>42.059489999999997</v>
      </c>
      <c r="K619" s="66">
        <v>45.960009999999997</v>
      </c>
      <c r="L619" s="66">
        <v>45.28886</v>
      </c>
    </row>
    <row r="620" spans="1:12">
      <c r="A620" s="61">
        <v>1994</v>
      </c>
      <c r="B620" s="61">
        <v>3</v>
      </c>
      <c r="C620" s="70">
        <v>45.661940000000001</v>
      </c>
      <c r="D620" s="66">
        <v>41.515410000000003</v>
      </c>
      <c r="E620" s="66">
        <v>53.445880000000002</v>
      </c>
      <c r="F620" s="66">
        <v>52.457520000000002</v>
      </c>
      <c r="G620" s="66">
        <v>48.771850000000001</v>
      </c>
      <c r="H620" s="66">
        <v>46.305399999999999</v>
      </c>
      <c r="I620" s="66">
        <v>43.050339999999998</v>
      </c>
      <c r="J620" s="66">
        <v>41.610230000000001</v>
      </c>
      <c r="K620" s="66">
        <v>48.415970000000002</v>
      </c>
      <c r="L620" s="66">
        <v>45.39658</v>
      </c>
    </row>
    <row r="621" spans="1:12">
      <c r="A621" s="61">
        <v>1994</v>
      </c>
      <c r="B621" s="61">
        <v>4</v>
      </c>
      <c r="C621" s="70">
        <v>45.773090000000003</v>
      </c>
      <c r="D621" s="66">
        <v>41.662619999999997</v>
      </c>
      <c r="E621" s="66">
        <v>53.761029999999998</v>
      </c>
      <c r="F621" s="66">
        <v>52.439819999999997</v>
      </c>
      <c r="G621" s="66">
        <v>48.732900000000001</v>
      </c>
      <c r="H621" s="66">
        <v>46.68909</v>
      </c>
      <c r="I621" s="66">
        <v>43.13409</v>
      </c>
      <c r="J621" s="66">
        <v>41.427909999999997</v>
      </c>
      <c r="K621" s="66">
        <v>48.611829999999998</v>
      </c>
      <c r="L621" s="66">
        <v>45.40457</v>
      </c>
    </row>
    <row r="622" spans="1:12">
      <c r="A622" s="61">
        <v>1994</v>
      </c>
      <c r="B622" s="61">
        <v>5</v>
      </c>
      <c r="C622" s="70">
        <v>45.931739999999998</v>
      </c>
      <c r="D622" s="66">
        <v>41.68159</v>
      </c>
      <c r="E622" s="66">
        <v>54.049129999999998</v>
      </c>
      <c r="F622" s="66">
        <v>53.274439999999998</v>
      </c>
      <c r="G622" s="66">
        <v>49.0319</v>
      </c>
      <c r="H622" s="66">
        <v>47.04204</v>
      </c>
      <c r="I622" s="66">
        <v>43.179169999999999</v>
      </c>
      <c r="J622" s="66">
        <v>41.302999999999997</v>
      </c>
      <c r="K622" s="66">
        <v>48.781379999999999</v>
      </c>
      <c r="L622" s="66">
        <v>45.503279999999997</v>
      </c>
    </row>
    <row r="623" spans="1:12">
      <c r="A623" s="61">
        <v>1994</v>
      </c>
      <c r="B623" s="61">
        <v>6</v>
      </c>
      <c r="C623" s="70">
        <v>46.109490000000001</v>
      </c>
      <c r="D623" s="66">
        <v>41.799979999999998</v>
      </c>
      <c r="E623" s="66">
        <v>54.05536</v>
      </c>
      <c r="F623" s="66">
        <v>53.608980000000003</v>
      </c>
      <c r="G623" s="66">
        <v>49.338360000000002</v>
      </c>
      <c r="H623" s="66">
        <v>47.471670000000003</v>
      </c>
      <c r="I623" s="66">
        <v>43.283180000000002</v>
      </c>
      <c r="J623" s="66">
        <v>41.467410000000001</v>
      </c>
      <c r="K623" s="66">
        <v>48.876539999999999</v>
      </c>
      <c r="L623" s="66">
        <v>45.538620000000002</v>
      </c>
    </row>
    <row r="624" spans="1:12">
      <c r="A624" s="61">
        <v>1994</v>
      </c>
      <c r="B624" s="61">
        <v>7</v>
      </c>
      <c r="C624" s="70">
        <v>46.53519</v>
      </c>
      <c r="D624" s="66">
        <v>42.199179999999998</v>
      </c>
      <c r="E624" s="66">
        <v>53.691479999999999</v>
      </c>
      <c r="F624" s="66">
        <v>54.020110000000003</v>
      </c>
      <c r="G624" s="66">
        <v>49.532110000000003</v>
      </c>
      <c r="H624" s="66">
        <v>47.85586</v>
      </c>
      <c r="I624" s="66">
        <v>43.32329</v>
      </c>
      <c r="J624" s="66">
        <v>43.533679999999997</v>
      </c>
      <c r="K624" s="66">
        <v>48.938659999999999</v>
      </c>
      <c r="L624" s="66">
        <v>45.551450000000003</v>
      </c>
    </row>
    <row r="625" spans="1:12">
      <c r="A625" s="61">
        <v>1994</v>
      </c>
      <c r="B625" s="61">
        <v>8</v>
      </c>
      <c r="C625" s="70">
        <v>46.6312</v>
      </c>
      <c r="D625" s="66">
        <v>42.451689999999999</v>
      </c>
      <c r="E625" s="66">
        <v>53.165349999999997</v>
      </c>
      <c r="F625" s="66">
        <v>54.259569999999997</v>
      </c>
      <c r="G625" s="66">
        <v>49.55874</v>
      </c>
      <c r="H625" s="66">
        <v>48.246090000000002</v>
      </c>
      <c r="I625" s="66">
        <v>44.108249999999998</v>
      </c>
      <c r="J625" s="66">
        <v>42.39434</v>
      </c>
      <c r="K625" s="66">
        <v>48.951360000000001</v>
      </c>
      <c r="L625" s="66">
        <v>45.600169999999999</v>
      </c>
    </row>
    <row r="626" spans="1:12">
      <c r="A626" s="61">
        <v>1994</v>
      </c>
      <c r="B626" s="61">
        <v>9</v>
      </c>
      <c r="C626" s="70">
        <v>46.95035</v>
      </c>
      <c r="D626" s="66">
        <v>42.764389999999999</v>
      </c>
      <c r="E626" s="66">
        <v>53.489629999999998</v>
      </c>
      <c r="F626" s="66">
        <v>54.39602</v>
      </c>
      <c r="G626" s="66">
        <v>49.603839999999998</v>
      </c>
      <c r="H626" s="66">
        <v>48.507060000000003</v>
      </c>
      <c r="I626" s="66">
        <v>45.99053</v>
      </c>
      <c r="J626" s="66">
        <v>42.122529999999998</v>
      </c>
      <c r="K626" s="66">
        <v>48.97871</v>
      </c>
      <c r="L626" s="66">
        <v>45.652250000000002</v>
      </c>
    </row>
    <row r="627" spans="1:12">
      <c r="A627" s="61">
        <v>1994</v>
      </c>
      <c r="B627" s="61">
        <v>10</v>
      </c>
      <c r="C627" s="70">
        <v>47.1008</v>
      </c>
      <c r="D627" s="66">
        <v>42.979379999999999</v>
      </c>
      <c r="E627" s="66">
        <v>53.514899999999997</v>
      </c>
      <c r="F627" s="66">
        <v>54.507170000000002</v>
      </c>
      <c r="G627" s="66">
        <v>49.653440000000003</v>
      </c>
      <c r="H627" s="66">
        <v>48.603059999999999</v>
      </c>
      <c r="I627" s="66">
        <v>46.08858</v>
      </c>
      <c r="J627" s="66">
        <v>42.475560000000002</v>
      </c>
      <c r="K627" s="66">
        <v>48.994250000000001</v>
      </c>
      <c r="L627" s="66">
        <v>45.674349999999997</v>
      </c>
    </row>
    <row r="628" spans="1:12">
      <c r="A628" s="61">
        <v>1994</v>
      </c>
      <c r="B628" s="61">
        <v>11</v>
      </c>
      <c r="C628" s="70">
        <v>47.20729</v>
      </c>
      <c r="D628" s="66">
        <v>43.200380000000003</v>
      </c>
      <c r="E628" s="66">
        <v>53.495980000000003</v>
      </c>
      <c r="F628" s="66">
        <v>54.806550000000001</v>
      </c>
      <c r="G628" s="66">
        <v>49.627299999999998</v>
      </c>
      <c r="H628" s="66">
        <v>48.613720000000001</v>
      </c>
      <c r="I628" s="66">
        <v>46.090850000000003</v>
      </c>
      <c r="J628" s="66">
        <v>42.467739999999999</v>
      </c>
      <c r="K628" s="66">
        <v>49.038139999999999</v>
      </c>
      <c r="L628" s="66">
        <v>45.676119999999997</v>
      </c>
    </row>
    <row r="629" spans="1:12">
      <c r="A629" s="61">
        <v>1994</v>
      </c>
      <c r="B629" s="61">
        <v>12</v>
      </c>
      <c r="C629" s="70">
        <v>47.309950000000001</v>
      </c>
      <c r="D629" s="66">
        <v>43.207239999999999</v>
      </c>
      <c r="E629" s="66">
        <v>53.34807</v>
      </c>
      <c r="F629" s="66">
        <v>54.916249999999998</v>
      </c>
      <c r="G629" s="66">
        <v>49.717320000000001</v>
      </c>
      <c r="H629" s="66">
        <v>48.703919999999997</v>
      </c>
      <c r="I629" s="66">
        <v>46.159880000000001</v>
      </c>
      <c r="J629" s="66">
        <v>43.235039999999998</v>
      </c>
      <c r="K629" s="66">
        <v>49.058239999999998</v>
      </c>
      <c r="L629" s="66">
        <v>45.707850000000001</v>
      </c>
    </row>
    <row r="630" spans="1:12">
      <c r="A630" s="61">
        <v>1995</v>
      </c>
      <c r="B630" s="61">
        <v>1</v>
      </c>
      <c r="C630" s="70">
        <v>47.899419999999999</v>
      </c>
      <c r="D630" s="66">
        <v>44.05677</v>
      </c>
      <c r="E630" s="66">
        <v>52.802860000000003</v>
      </c>
      <c r="F630" s="66">
        <v>55.304470000000002</v>
      </c>
      <c r="G630" s="66">
        <v>49.76632</v>
      </c>
      <c r="H630" s="66">
        <v>48.813659999999999</v>
      </c>
      <c r="I630" s="66">
        <v>46.318579999999997</v>
      </c>
      <c r="J630" s="66">
        <v>45.657150000000001</v>
      </c>
      <c r="K630" s="66">
        <v>49.093229999999998</v>
      </c>
      <c r="L630" s="66">
        <v>45.778849999999998</v>
      </c>
    </row>
    <row r="631" spans="1:12">
      <c r="A631" s="61">
        <v>1995</v>
      </c>
      <c r="B631" s="61">
        <v>2</v>
      </c>
      <c r="C631" s="70">
        <v>47.898110000000003</v>
      </c>
      <c r="D631" s="66">
        <v>43.908009999999997</v>
      </c>
      <c r="E631" s="66">
        <v>52.394159999999999</v>
      </c>
      <c r="F631" s="66">
        <v>55.458150000000003</v>
      </c>
      <c r="G631" s="66">
        <v>49.913679999999999</v>
      </c>
      <c r="H631" s="66">
        <v>48.884140000000002</v>
      </c>
      <c r="I631" s="66">
        <v>46.380670000000002</v>
      </c>
      <c r="J631" s="66">
        <v>45.925829999999998</v>
      </c>
      <c r="K631" s="66">
        <v>49.183599999999998</v>
      </c>
      <c r="L631" s="66">
        <v>45.88467</v>
      </c>
    </row>
    <row r="632" spans="1:12">
      <c r="A632" s="61">
        <v>1995</v>
      </c>
      <c r="B632" s="61">
        <v>3</v>
      </c>
      <c r="C632" s="70">
        <v>47.68291</v>
      </c>
      <c r="D632" s="66">
        <v>43.14087</v>
      </c>
      <c r="E632" s="66">
        <v>52.982909999999997</v>
      </c>
      <c r="F632" s="66">
        <v>55.582419999999999</v>
      </c>
      <c r="G632" s="66">
        <v>50.06277</v>
      </c>
      <c r="H632" s="66">
        <v>49.180729999999997</v>
      </c>
      <c r="I632" s="66">
        <v>46.516080000000002</v>
      </c>
      <c r="J632" s="66">
        <v>44.757919999999999</v>
      </c>
      <c r="K632" s="66">
        <v>50.45872</v>
      </c>
      <c r="L632" s="66">
        <v>46.014020000000002</v>
      </c>
    </row>
    <row r="633" spans="1:12">
      <c r="A633" s="61">
        <v>1995</v>
      </c>
      <c r="B633" s="61">
        <v>4</v>
      </c>
      <c r="C633" s="70">
        <v>47.900979999999997</v>
      </c>
      <c r="D633" s="66">
        <v>43.348750000000003</v>
      </c>
      <c r="E633" s="66">
        <v>53.326360000000001</v>
      </c>
      <c r="F633" s="66">
        <v>55.91039</v>
      </c>
      <c r="G633" s="66">
        <v>50.3675</v>
      </c>
      <c r="H633" s="66">
        <v>49.677439999999997</v>
      </c>
      <c r="I633" s="66">
        <v>47.080620000000003</v>
      </c>
      <c r="J633" s="66">
        <v>44.294600000000003</v>
      </c>
      <c r="K633" s="66">
        <v>50.523479999999999</v>
      </c>
      <c r="L633" s="66">
        <v>46.109969999999997</v>
      </c>
    </row>
    <row r="634" spans="1:12">
      <c r="A634" s="61">
        <v>1995</v>
      </c>
      <c r="B634" s="61">
        <v>5</v>
      </c>
      <c r="C634" s="70">
        <v>47.911050000000003</v>
      </c>
      <c r="D634" s="66">
        <v>43.298430000000003</v>
      </c>
      <c r="E634" s="66">
        <v>53.397089999999999</v>
      </c>
      <c r="F634" s="66">
        <v>56.302329999999998</v>
      </c>
      <c r="G634" s="66">
        <v>50.487789999999997</v>
      </c>
      <c r="H634" s="66">
        <v>49.715960000000003</v>
      </c>
      <c r="I634" s="66">
        <v>47.17559</v>
      </c>
      <c r="J634" s="66">
        <v>43.855510000000002</v>
      </c>
      <c r="K634" s="66">
        <v>50.637120000000003</v>
      </c>
      <c r="L634" s="66">
        <v>46.217959999999998</v>
      </c>
    </row>
    <row r="635" spans="1:12">
      <c r="A635" s="61">
        <v>1995</v>
      </c>
      <c r="B635" s="61">
        <v>6</v>
      </c>
      <c r="C635" s="70">
        <v>47.812379999999997</v>
      </c>
      <c r="D635" s="66">
        <v>43.009920000000001</v>
      </c>
      <c r="E635" s="66">
        <v>53.131030000000003</v>
      </c>
      <c r="F635" s="66">
        <v>56.537860000000002</v>
      </c>
      <c r="G635" s="66">
        <v>50.541150000000002</v>
      </c>
      <c r="H635" s="66">
        <v>49.721550000000001</v>
      </c>
      <c r="I635" s="66">
        <v>47.273449999999997</v>
      </c>
      <c r="J635" s="66">
        <v>43.705770000000001</v>
      </c>
      <c r="K635" s="66">
        <v>50.692160000000001</v>
      </c>
      <c r="L635" s="66">
        <v>46.279139999999998</v>
      </c>
    </row>
    <row r="636" spans="1:12">
      <c r="A636" s="61">
        <v>1995</v>
      </c>
      <c r="B636" s="61">
        <v>7</v>
      </c>
      <c r="C636" s="70">
        <v>48.006360000000001</v>
      </c>
      <c r="D636" s="66">
        <v>43.106479999999998</v>
      </c>
      <c r="E636" s="66">
        <v>52.555590000000002</v>
      </c>
      <c r="F636" s="66">
        <v>56.612540000000003</v>
      </c>
      <c r="G636" s="66">
        <v>50.482979999999998</v>
      </c>
      <c r="H636" s="66">
        <v>49.735570000000003</v>
      </c>
      <c r="I636" s="66">
        <v>47.316560000000003</v>
      </c>
      <c r="J636" s="66">
        <v>45.566630000000004</v>
      </c>
      <c r="K636" s="66">
        <v>50.707889999999999</v>
      </c>
      <c r="L636" s="66">
        <v>46.362319999999997</v>
      </c>
    </row>
    <row r="637" spans="1:12">
      <c r="A637" s="61">
        <v>1995</v>
      </c>
      <c r="B637" s="61">
        <v>8</v>
      </c>
      <c r="C637" s="70">
        <v>47.89002</v>
      </c>
      <c r="D637" s="66">
        <v>43.236020000000003</v>
      </c>
      <c r="E637" s="66">
        <v>51.883369999999999</v>
      </c>
      <c r="F637" s="66">
        <v>56.363630000000001</v>
      </c>
      <c r="G637" s="66">
        <v>50.478949999999998</v>
      </c>
      <c r="H637" s="66">
        <v>49.808689999999999</v>
      </c>
      <c r="I637" s="66">
        <v>47.38308</v>
      </c>
      <c r="J637" s="66">
        <v>44.199849999999998</v>
      </c>
      <c r="K637" s="66">
        <v>50.70975</v>
      </c>
      <c r="L637" s="66">
        <v>46.383540000000004</v>
      </c>
    </row>
    <row r="638" spans="1:12">
      <c r="A638" s="61">
        <v>1995</v>
      </c>
      <c r="B638" s="61">
        <v>9</v>
      </c>
      <c r="C638" s="70">
        <v>47.968769999999999</v>
      </c>
      <c r="D638" s="66">
        <v>43.544910000000002</v>
      </c>
      <c r="E638" s="66">
        <v>51.91131</v>
      </c>
      <c r="F638" s="66">
        <v>56.621859999999998</v>
      </c>
      <c r="G638" s="66">
        <v>50.426650000000002</v>
      </c>
      <c r="H638" s="66">
        <v>49.82432</v>
      </c>
      <c r="I638" s="66">
        <v>47.257089999999998</v>
      </c>
      <c r="J638" s="66">
        <v>43.720889999999997</v>
      </c>
      <c r="K638" s="66">
        <v>50.676070000000003</v>
      </c>
      <c r="L638" s="66">
        <v>46.409199999999998</v>
      </c>
    </row>
    <row r="639" spans="1:12">
      <c r="A639" s="61">
        <v>1995</v>
      </c>
      <c r="B639" s="61">
        <v>10</v>
      </c>
      <c r="C639" s="70">
        <v>48.13185</v>
      </c>
      <c r="D639" s="66">
        <v>43.884680000000003</v>
      </c>
      <c r="E639" s="66">
        <v>52.056660000000001</v>
      </c>
      <c r="F639" s="66">
        <v>56.705309999999997</v>
      </c>
      <c r="G639" s="66">
        <v>50.384569999999997</v>
      </c>
      <c r="H639" s="66">
        <v>49.814050000000002</v>
      </c>
      <c r="I639" s="66">
        <v>47.217489999999998</v>
      </c>
      <c r="J639" s="66">
        <v>44.053289999999997</v>
      </c>
      <c r="K639" s="66">
        <v>50.674469999999999</v>
      </c>
      <c r="L639" s="66">
        <v>46.36786</v>
      </c>
    </row>
    <row r="640" spans="1:12">
      <c r="A640" s="61">
        <v>1995</v>
      </c>
      <c r="B640" s="61">
        <v>11</v>
      </c>
      <c r="C640" s="70">
        <v>48.021909999999998</v>
      </c>
      <c r="D640" s="66">
        <v>43.672229999999999</v>
      </c>
      <c r="E640" s="66">
        <v>51.96378</v>
      </c>
      <c r="F640" s="66">
        <v>56.741750000000003</v>
      </c>
      <c r="G640" s="66">
        <v>50.321739999999998</v>
      </c>
      <c r="H640" s="66">
        <v>49.897539999999999</v>
      </c>
      <c r="I640" s="66">
        <v>47.243020000000001</v>
      </c>
      <c r="J640" s="66">
        <v>43.770319999999998</v>
      </c>
      <c r="K640" s="66">
        <v>50.659170000000003</v>
      </c>
      <c r="L640" s="66">
        <v>46.301160000000003</v>
      </c>
    </row>
    <row r="641" spans="1:12">
      <c r="A641" s="61">
        <v>1995</v>
      </c>
      <c r="B641" s="61">
        <v>12</v>
      </c>
      <c r="C641" s="70">
        <v>48.07058</v>
      </c>
      <c r="D641" s="66">
        <v>43.646479999999997</v>
      </c>
      <c r="E641" s="66">
        <v>51.680100000000003</v>
      </c>
      <c r="F641" s="66">
        <v>56.617049999999999</v>
      </c>
      <c r="G641" s="66">
        <v>50.258040000000001</v>
      </c>
      <c r="H641" s="66">
        <v>49.925409999999999</v>
      </c>
      <c r="I641" s="66">
        <v>47.27205</v>
      </c>
      <c r="J641" s="66">
        <v>44.670859999999998</v>
      </c>
      <c r="K641" s="66">
        <v>50.660600000000002</v>
      </c>
      <c r="L641" s="66">
        <v>46.270679999999999</v>
      </c>
    </row>
    <row r="642" spans="1:12">
      <c r="A642" s="61">
        <v>1996</v>
      </c>
      <c r="B642" s="61">
        <v>1</v>
      </c>
      <c r="C642" s="70">
        <v>48.214689999999997</v>
      </c>
      <c r="D642" s="66">
        <v>43.643740000000001</v>
      </c>
      <c r="E642" s="66">
        <v>51.217739999999999</v>
      </c>
      <c r="F642" s="66">
        <v>56.454650000000001</v>
      </c>
      <c r="G642" s="66">
        <v>50.214440000000003</v>
      </c>
      <c r="H642" s="66">
        <v>49.931100000000001</v>
      </c>
      <c r="I642" s="66">
        <v>47.338470000000001</v>
      </c>
      <c r="J642" s="66">
        <v>46.544879999999999</v>
      </c>
      <c r="K642" s="66">
        <v>50.679729999999999</v>
      </c>
      <c r="L642" s="66">
        <v>46.289299999999997</v>
      </c>
    </row>
    <row r="643" spans="1:12">
      <c r="A643" s="61">
        <v>1996</v>
      </c>
      <c r="B643" s="61">
        <v>2</v>
      </c>
      <c r="C643" s="70">
        <v>48.058010000000003</v>
      </c>
      <c r="D643" s="66">
        <v>43.329990000000002</v>
      </c>
      <c r="E643" s="66">
        <v>50.590110000000003</v>
      </c>
      <c r="F643" s="66">
        <v>56.53313</v>
      </c>
      <c r="G643" s="66">
        <v>50.160440000000001</v>
      </c>
      <c r="H643" s="66">
        <v>49.973619999999997</v>
      </c>
      <c r="I643" s="66">
        <v>47.388379999999998</v>
      </c>
      <c r="J643" s="66">
        <v>46.374499999999998</v>
      </c>
      <c r="K643" s="66">
        <v>50.670749999999998</v>
      </c>
      <c r="L643" s="66">
        <v>46.318570000000001</v>
      </c>
    </row>
    <row r="644" spans="1:12">
      <c r="A644" s="61">
        <v>1996</v>
      </c>
      <c r="B644" s="61">
        <v>3</v>
      </c>
      <c r="C644" s="70">
        <v>47.798740000000002</v>
      </c>
      <c r="D644" s="66">
        <v>42.965110000000003</v>
      </c>
      <c r="E644" s="66">
        <v>50.826360000000001</v>
      </c>
      <c r="F644" s="66">
        <v>56.453440000000001</v>
      </c>
      <c r="G644" s="66">
        <v>50.102469999999997</v>
      </c>
      <c r="H644" s="66">
        <v>49.987740000000002</v>
      </c>
      <c r="I644" s="66">
        <v>47.372790000000002</v>
      </c>
      <c r="J644" s="66">
        <v>44.776119999999999</v>
      </c>
      <c r="K644" s="66">
        <v>51.132809999999999</v>
      </c>
      <c r="L644" s="66">
        <v>46.308230000000002</v>
      </c>
    </row>
    <row r="645" spans="1:12">
      <c r="A645" s="61">
        <v>1996</v>
      </c>
      <c r="B645" s="61">
        <v>4</v>
      </c>
      <c r="C645" s="70">
        <v>47.799469999999999</v>
      </c>
      <c r="D645" s="66">
        <v>42.98359</v>
      </c>
      <c r="E645" s="66">
        <v>51.013509999999997</v>
      </c>
      <c r="F645" s="66">
        <v>56.242669999999997</v>
      </c>
      <c r="G645" s="66">
        <v>50.09216</v>
      </c>
      <c r="H645" s="66">
        <v>50.008679999999998</v>
      </c>
      <c r="I645" s="66">
        <v>47.601649999999999</v>
      </c>
      <c r="J645" s="66">
        <v>44.435270000000003</v>
      </c>
      <c r="K645" s="66">
        <v>51.032649999999997</v>
      </c>
      <c r="L645" s="66">
        <v>46.574109999999997</v>
      </c>
    </row>
    <row r="646" spans="1:12">
      <c r="A646" s="61">
        <v>1996</v>
      </c>
      <c r="B646" s="61">
        <v>5</v>
      </c>
      <c r="C646" s="70">
        <v>47.756839999999997</v>
      </c>
      <c r="D646" s="66">
        <v>42.853850000000001</v>
      </c>
      <c r="E646" s="66">
        <v>51.121609999999997</v>
      </c>
      <c r="F646" s="66">
        <v>56.384740000000001</v>
      </c>
      <c r="G646" s="66">
        <v>50.078769999999999</v>
      </c>
      <c r="H646" s="66">
        <v>49.924280000000003</v>
      </c>
      <c r="I646" s="66">
        <v>47.849269999999997</v>
      </c>
      <c r="J646" s="66">
        <v>43.853529999999999</v>
      </c>
      <c r="K646" s="66">
        <v>51.228540000000002</v>
      </c>
      <c r="L646" s="66">
        <v>46.909799999999997</v>
      </c>
    </row>
    <row r="647" spans="1:12">
      <c r="A647" s="61">
        <v>1996</v>
      </c>
      <c r="B647" s="61">
        <v>6</v>
      </c>
      <c r="C647" s="70">
        <v>47.75808</v>
      </c>
      <c r="D647" s="66">
        <v>42.87959</v>
      </c>
      <c r="E647" s="66">
        <v>51.03895</v>
      </c>
      <c r="F647" s="66">
        <v>56.381929999999997</v>
      </c>
      <c r="G647" s="66">
        <v>50.034500000000001</v>
      </c>
      <c r="H647" s="66">
        <v>49.91675</v>
      </c>
      <c r="I647" s="66">
        <v>47.777889999999999</v>
      </c>
      <c r="J647" s="66">
        <v>43.966799999999999</v>
      </c>
      <c r="K647" s="66">
        <v>51.222900000000003</v>
      </c>
      <c r="L647" s="66">
        <v>46.85857</v>
      </c>
    </row>
    <row r="648" spans="1:12">
      <c r="A648" s="61">
        <v>1996</v>
      </c>
      <c r="B648" s="61">
        <v>7</v>
      </c>
      <c r="C648" s="70">
        <v>48.017020000000002</v>
      </c>
      <c r="D648" s="66">
        <v>43.379800000000003</v>
      </c>
      <c r="E648" s="66">
        <v>50.655239999999999</v>
      </c>
      <c r="F648" s="66">
        <v>56.3369</v>
      </c>
      <c r="G648" s="66">
        <v>50.030259999999998</v>
      </c>
      <c r="H648" s="66">
        <v>49.89134</v>
      </c>
      <c r="I648" s="66">
        <v>47.714010000000002</v>
      </c>
      <c r="J648" s="66">
        <v>45.019860000000001</v>
      </c>
      <c r="K648" s="66">
        <v>51.240810000000003</v>
      </c>
      <c r="L648" s="66">
        <v>46.847029999999997</v>
      </c>
    </row>
    <row r="649" spans="1:12">
      <c r="A649" s="61">
        <v>1996</v>
      </c>
      <c r="B649" s="61">
        <v>8</v>
      </c>
      <c r="C649" s="70">
        <v>47.97983</v>
      </c>
      <c r="D649" s="66">
        <v>43.547040000000003</v>
      </c>
      <c r="E649" s="66">
        <v>49.976559999999999</v>
      </c>
      <c r="F649" s="66">
        <v>56.389749999999999</v>
      </c>
      <c r="G649" s="66">
        <v>49.98</v>
      </c>
      <c r="H649" s="66">
        <v>49.827300000000001</v>
      </c>
      <c r="I649" s="66">
        <v>47.670909999999999</v>
      </c>
      <c r="J649" s="66">
        <v>44.505020000000002</v>
      </c>
      <c r="K649" s="66">
        <v>51.235019999999999</v>
      </c>
      <c r="L649" s="66">
        <v>46.743400000000001</v>
      </c>
    </row>
    <row r="650" spans="1:12">
      <c r="A650" s="61">
        <v>1996</v>
      </c>
      <c r="B650" s="61">
        <v>9</v>
      </c>
      <c r="C650" s="70">
        <v>48.066949999999999</v>
      </c>
      <c r="D650" s="66">
        <v>43.866500000000002</v>
      </c>
      <c r="E650" s="66">
        <v>49.952210000000001</v>
      </c>
      <c r="F650" s="66">
        <v>56.50703</v>
      </c>
      <c r="G650" s="66">
        <v>49.968530000000001</v>
      </c>
      <c r="H650" s="66">
        <v>49.898150000000001</v>
      </c>
      <c r="I650" s="66">
        <v>47.691719999999997</v>
      </c>
      <c r="J650" s="66">
        <v>44.029139999999998</v>
      </c>
      <c r="K650" s="66">
        <v>51.199809999999999</v>
      </c>
      <c r="L650" s="66">
        <v>46.688949999999998</v>
      </c>
    </row>
    <row r="651" spans="1:12">
      <c r="A651" s="61">
        <v>1996</v>
      </c>
      <c r="B651" s="61">
        <v>10</v>
      </c>
      <c r="C651" s="70">
        <v>48.309249999999999</v>
      </c>
      <c r="D651" s="66">
        <v>43.600110000000001</v>
      </c>
      <c r="E651" s="66">
        <v>49.991430000000001</v>
      </c>
      <c r="F651" s="66">
        <v>56.563180000000003</v>
      </c>
      <c r="G651" s="66">
        <v>49.902160000000002</v>
      </c>
      <c r="H651" s="66">
        <v>49.918289999999999</v>
      </c>
      <c r="I651" s="66">
        <v>51.51426</v>
      </c>
      <c r="J651" s="66">
        <v>44.214509999999997</v>
      </c>
      <c r="K651" s="66">
        <v>51.195500000000003</v>
      </c>
      <c r="L651" s="66">
        <v>46.63664</v>
      </c>
    </row>
    <row r="652" spans="1:12">
      <c r="A652" s="61">
        <v>1996</v>
      </c>
      <c r="B652" s="61">
        <v>11</v>
      </c>
      <c r="C652" s="70">
        <v>48.234220000000001</v>
      </c>
      <c r="D652" s="66">
        <v>43.405670000000001</v>
      </c>
      <c r="E652" s="66">
        <v>49.945810000000002</v>
      </c>
      <c r="F652" s="66">
        <v>56.317700000000002</v>
      </c>
      <c r="G652" s="66">
        <v>49.879049999999999</v>
      </c>
      <c r="H652" s="66">
        <v>49.883459999999999</v>
      </c>
      <c r="I652" s="66">
        <v>51.630800000000001</v>
      </c>
      <c r="J652" s="66">
        <v>44.41657</v>
      </c>
      <c r="K652" s="66">
        <v>51.184100000000001</v>
      </c>
      <c r="L652" s="66">
        <v>46.59393</v>
      </c>
    </row>
    <row r="653" spans="1:12">
      <c r="A653" s="61">
        <v>1996</v>
      </c>
      <c r="B653" s="61">
        <v>12</v>
      </c>
      <c r="C653" s="70">
        <v>48.096690000000002</v>
      </c>
      <c r="D653" s="66">
        <v>43.049630000000001</v>
      </c>
      <c r="E653" s="66">
        <v>49.80386</v>
      </c>
      <c r="F653" s="66">
        <v>56.110399999999998</v>
      </c>
      <c r="G653" s="66">
        <v>49.846339999999998</v>
      </c>
      <c r="H653" s="66">
        <v>49.901350000000001</v>
      </c>
      <c r="I653" s="66">
        <v>51.622210000000003</v>
      </c>
      <c r="J653" s="66">
        <v>44.697490000000002</v>
      </c>
      <c r="K653" s="66">
        <v>51.183599999999998</v>
      </c>
      <c r="L653" s="66">
        <v>46.539169999999999</v>
      </c>
    </row>
    <row r="654" spans="1:12">
      <c r="A654" s="61">
        <v>1997</v>
      </c>
      <c r="B654" s="61">
        <v>1</v>
      </c>
      <c r="C654" s="70">
        <v>48.321330000000003</v>
      </c>
      <c r="D654" s="66">
        <v>43.046909999999997</v>
      </c>
      <c r="E654" s="66">
        <v>49.37668</v>
      </c>
      <c r="F654" s="66">
        <v>56.025039999999997</v>
      </c>
      <c r="G654" s="66">
        <v>49.773389999999999</v>
      </c>
      <c r="H654" s="66">
        <v>49.956440000000001</v>
      </c>
      <c r="I654" s="66">
        <v>51.737479999999998</v>
      </c>
      <c r="J654" s="66">
        <v>47.357320000000001</v>
      </c>
      <c r="K654" s="66">
        <v>51.180210000000002</v>
      </c>
      <c r="L654" s="66">
        <v>46.468580000000003</v>
      </c>
    </row>
    <row r="655" spans="1:12">
      <c r="A655" s="61">
        <v>1997</v>
      </c>
      <c r="B655" s="61">
        <v>2</v>
      </c>
      <c r="C655" s="70">
        <v>48.507129999999997</v>
      </c>
      <c r="D655" s="66">
        <v>43.120170000000002</v>
      </c>
      <c r="E655" s="66">
        <v>49.019359999999999</v>
      </c>
      <c r="F655" s="66">
        <v>56.410939999999997</v>
      </c>
      <c r="G655" s="66">
        <v>49.732529999999997</v>
      </c>
      <c r="H655" s="66">
        <v>49.96913</v>
      </c>
      <c r="I655" s="66">
        <v>53.614719999999998</v>
      </c>
      <c r="J655" s="66">
        <v>47.232709999999997</v>
      </c>
      <c r="K655" s="66">
        <v>51.172620000000002</v>
      </c>
      <c r="L655" s="66">
        <v>46.482909999999997</v>
      </c>
    </row>
    <row r="656" spans="1:12">
      <c r="A656" s="61">
        <v>1997</v>
      </c>
      <c r="B656" s="61">
        <v>3</v>
      </c>
      <c r="C656" s="70">
        <v>48.268009999999997</v>
      </c>
      <c r="D656" s="66">
        <v>42.788319999999999</v>
      </c>
      <c r="E656" s="66">
        <v>49.356949999999998</v>
      </c>
      <c r="F656" s="66">
        <v>56.363720000000001</v>
      </c>
      <c r="G656" s="66">
        <v>49.666870000000003</v>
      </c>
      <c r="H656" s="66">
        <v>50.0002</v>
      </c>
      <c r="I656" s="66">
        <v>53.616950000000003</v>
      </c>
      <c r="J656" s="66">
        <v>45.88682</v>
      </c>
      <c r="K656" s="66">
        <v>51.240319999999997</v>
      </c>
      <c r="L656" s="66">
        <v>46.462519999999998</v>
      </c>
    </row>
    <row r="657" spans="1:12">
      <c r="A657" s="61">
        <v>1997</v>
      </c>
      <c r="B657" s="61">
        <v>4</v>
      </c>
      <c r="C657" s="70">
        <v>48.10848</v>
      </c>
      <c r="D657" s="66">
        <v>42.580599999999997</v>
      </c>
      <c r="E657" s="66">
        <v>49.593829999999997</v>
      </c>
      <c r="F657" s="66">
        <v>56.326500000000003</v>
      </c>
      <c r="G657" s="66">
        <v>49.642310000000002</v>
      </c>
      <c r="H657" s="66">
        <v>50.037689999999998</v>
      </c>
      <c r="I657" s="66">
        <v>53.605359999999997</v>
      </c>
      <c r="J657" s="66">
        <v>44.828650000000003</v>
      </c>
      <c r="K657" s="66">
        <v>51.34393</v>
      </c>
      <c r="L657" s="66">
        <v>46.500210000000003</v>
      </c>
    </row>
    <row r="658" spans="1:12">
      <c r="A658" s="61">
        <v>1997</v>
      </c>
      <c r="B658" s="61">
        <v>5</v>
      </c>
      <c r="C658" s="70">
        <v>48.068559999999998</v>
      </c>
      <c r="D658" s="66">
        <v>42.573309999999999</v>
      </c>
      <c r="E658" s="66">
        <v>49.576659999999997</v>
      </c>
      <c r="F658" s="66">
        <v>56.184350000000002</v>
      </c>
      <c r="G658" s="66">
        <v>49.614690000000003</v>
      </c>
      <c r="H658" s="66">
        <v>50.023919999999997</v>
      </c>
      <c r="I658" s="66">
        <v>53.540770000000002</v>
      </c>
      <c r="J658" s="66">
        <v>44.690289999999997</v>
      </c>
      <c r="K658" s="66">
        <v>51.321219999999997</v>
      </c>
      <c r="L658" s="66">
        <v>46.47392</v>
      </c>
    </row>
    <row r="659" spans="1:12">
      <c r="A659" s="61">
        <v>1997</v>
      </c>
      <c r="B659" s="61">
        <v>6</v>
      </c>
      <c r="C659" s="70">
        <v>48.17801</v>
      </c>
      <c r="D659" s="66">
        <v>42.843559999999997</v>
      </c>
      <c r="E659" s="66">
        <v>49.480330000000002</v>
      </c>
      <c r="F659" s="66">
        <v>56.146940000000001</v>
      </c>
      <c r="G659" s="66">
        <v>49.566609999999997</v>
      </c>
      <c r="H659" s="66">
        <v>50.24503</v>
      </c>
      <c r="I659" s="66">
        <v>53.598880000000001</v>
      </c>
      <c r="J659" s="66">
        <v>44.61645</v>
      </c>
      <c r="K659" s="66">
        <v>51.322110000000002</v>
      </c>
      <c r="L659" s="66">
        <v>46.425319999999999</v>
      </c>
    </row>
    <row r="660" spans="1:12">
      <c r="A660" s="61">
        <v>1997</v>
      </c>
      <c r="B660" s="61">
        <v>7</v>
      </c>
      <c r="C660" s="70">
        <v>48.285069999999997</v>
      </c>
      <c r="D660" s="66">
        <v>42.881160000000001</v>
      </c>
      <c r="E660" s="66">
        <v>49.052869999999999</v>
      </c>
      <c r="F660" s="66">
        <v>56.182099999999998</v>
      </c>
      <c r="G660" s="66">
        <v>49.551769999999998</v>
      </c>
      <c r="H660" s="66">
        <v>50.278300000000002</v>
      </c>
      <c r="I660" s="66">
        <v>53.546149999999997</v>
      </c>
      <c r="J660" s="66">
        <v>45.801690000000001</v>
      </c>
      <c r="K660" s="66">
        <v>51.371470000000002</v>
      </c>
      <c r="L660" s="66">
        <v>46.420769999999997</v>
      </c>
    </row>
    <row r="661" spans="1:12">
      <c r="A661" s="61">
        <v>1997</v>
      </c>
      <c r="B661" s="61">
        <v>8</v>
      </c>
      <c r="C661" s="70">
        <v>48.364530000000002</v>
      </c>
      <c r="D661" s="66">
        <v>43.304430000000004</v>
      </c>
      <c r="E661" s="66">
        <v>48.414920000000002</v>
      </c>
      <c r="F661" s="66">
        <v>56.13252</v>
      </c>
      <c r="G661" s="66">
        <v>49.586210000000001</v>
      </c>
      <c r="H661" s="66">
        <v>50.373669999999997</v>
      </c>
      <c r="I661" s="66">
        <v>53.471060000000001</v>
      </c>
      <c r="J661" s="66">
        <v>45.298949999999998</v>
      </c>
      <c r="K661" s="66">
        <v>51.358440000000002</v>
      </c>
      <c r="L661" s="66">
        <v>46.339219999999997</v>
      </c>
    </row>
    <row r="662" spans="1:12">
      <c r="A662" s="61">
        <v>1997</v>
      </c>
      <c r="B662" s="61">
        <v>9</v>
      </c>
      <c r="C662" s="70">
        <v>48.341369999999998</v>
      </c>
      <c r="D662" s="66">
        <v>43.434829999999998</v>
      </c>
      <c r="E662" s="66">
        <v>48.680300000000003</v>
      </c>
      <c r="F662" s="66">
        <v>55.980289999999997</v>
      </c>
      <c r="G662" s="66">
        <v>49.527360000000002</v>
      </c>
      <c r="H662" s="66">
        <v>50.336410000000001</v>
      </c>
      <c r="I662" s="66">
        <v>53.443300000000001</v>
      </c>
      <c r="J662" s="66">
        <v>44.628509999999999</v>
      </c>
      <c r="K662" s="66">
        <v>51.372959999999999</v>
      </c>
      <c r="L662" s="66">
        <v>46.320239999999998</v>
      </c>
    </row>
    <row r="663" spans="1:12">
      <c r="A663" s="61">
        <v>1997</v>
      </c>
      <c r="B663" s="61">
        <v>10</v>
      </c>
      <c r="C663" s="70">
        <v>48.265639999999998</v>
      </c>
      <c r="D663" s="66">
        <v>43.296219999999998</v>
      </c>
      <c r="E663" s="66">
        <v>48.70449</v>
      </c>
      <c r="F663" s="66">
        <v>55.805329999999998</v>
      </c>
      <c r="G663" s="66">
        <v>49.433860000000003</v>
      </c>
      <c r="H663" s="66">
        <v>50.29813</v>
      </c>
      <c r="I663" s="66">
        <v>53.484520000000003</v>
      </c>
      <c r="J663" s="66">
        <v>44.677680000000002</v>
      </c>
      <c r="K663" s="66">
        <v>51.366019999999999</v>
      </c>
      <c r="L663" s="66">
        <v>46.229570000000002</v>
      </c>
    </row>
    <row r="664" spans="1:12">
      <c r="A664" s="61">
        <v>1997</v>
      </c>
      <c r="B664" s="61">
        <v>11</v>
      </c>
      <c r="C664" s="70">
        <v>48.172359999999998</v>
      </c>
      <c r="D664" s="66">
        <v>43.087449999999997</v>
      </c>
      <c r="E664" s="66">
        <v>48.671199999999999</v>
      </c>
      <c r="F664" s="66">
        <v>55.597529999999999</v>
      </c>
      <c r="G664" s="66">
        <v>49.497630000000001</v>
      </c>
      <c r="H664" s="66">
        <v>50.301659999999998</v>
      </c>
      <c r="I664" s="66">
        <v>53.46116</v>
      </c>
      <c r="J664" s="66">
        <v>44.722709999999999</v>
      </c>
      <c r="K664" s="66">
        <v>51.406320000000001</v>
      </c>
      <c r="L664" s="66">
        <v>46.108260000000001</v>
      </c>
    </row>
    <row r="665" spans="1:12">
      <c r="A665" s="61">
        <v>1997</v>
      </c>
      <c r="B665" s="61">
        <v>12</v>
      </c>
      <c r="C665" s="70">
        <v>48.254440000000002</v>
      </c>
      <c r="D665" s="66">
        <v>43.125129999999999</v>
      </c>
      <c r="E665" s="66">
        <v>48.515810000000002</v>
      </c>
      <c r="F665" s="66">
        <v>55.57732</v>
      </c>
      <c r="G665" s="66">
        <v>49.496920000000003</v>
      </c>
      <c r="H665" s="66">
        <v>50.349139999999998</v>
      </c>
      <c r="I665" s="66">
        <v>53.375860000000003</v>
      </c>
      <c r="J665" s="66">
        <v>45.606769999999997</v>
      </c>
      <c r="K665" s="66">
        <v>51.377609999999997</v>
      </c>
      <c r="L665" s="66">
        <v>46.082120000000003</v>
      </c>
    </row>
    <row r="666" spans="1:12">
      <c r="A666" s="61">
        <v>1998</v>
      </c>
      <c r="B666" s="61">
        <v>1</v>
      </c>
      <c r="C666" s="70">
        <v>48.557760000000002</v>
      </c>
      <c r="D666" s="66">
        <v>43.084850000000003</v>
      </c>
      <c r="E666" s="66">
        <v>48.051389999999998</v>
      </c>
      <c r="F666" s="66">
        <v>55.427169999999997</v>
      </c>
      <c r="G666" s="66">
        <v>49.500889999999998</v>
      </c>
      <c r="H666" s="66">
        <v>50.258949999999999</v>
      </c>
      <c r="I666" s="66">
        <v>55.016190000000002</v>
      </c>
      <c r="J666" s="66">
        <v>47.862679999999997</v>
      </c>
      <c r="K666" s="66">
        <v>51.396729999999998</v>
      </c>
      <c r="L666" s="66">
        <v>46.213949999999997</v>
      </c>
    </row>
    <row r="667" spans="1:12">
      <c r="A667" s="61">
        <v>1998</v>
      </c>
      <c r="B667" s="61">
        <v>2</v>
      </c>
      <c r="C667" s="70">
        <v>48.727069999999998</v>
      </c>
      <c r="D667" s="66">
        <v>43.40213</v>
      </c>
      <c r="E667" s="66">
        <v>47.73348</v>
      </c>
      <c r="F667" s="66">
        <v>55.518219999999999</v>
      </c>
      <c r="G667" s="66">
        <v>49.440989999999999</v>
      </c>
      <c r="H667" s="66">
        <v>50.264290000000003</v>
      </c>
      <c r="I667" s="66">
        <v>55.837020000000003</v>
      </c>
      <c r="J667" s="66">
        <v>47.828060000000001</v>
      </c>
      <c r="K667" s="66">
        <v>51.365290000000002</v>
      </c>
      <c r="L667" s="66">
        <v>46.173990000000003</v>
      </c>
    </row>
    <row r="668" spans="1:12">
      <c r="A668" s="61">
        <v>1998</v>
      </c>
      <c r="B668" s="61">
        <v>3</v>
      </c>
      <c r="C668" s="70">
        <v>48.665860000000002</v>
      </c>
      <c r="D668" s="66">
        <v>43.478450000000002</v>
      </c>
      <c r="E668" s="66">
        <v>48.3536</v>
      </c>
      <c r="F668" s="66">
        <v>56.29663</v>
      </c>
      <c r="G668" s="66">
        <v>49.422319999999999</v>
      </c>
      <c r="H668" s="66">
        <v>50.32255</v>
      </c>
      <c r="I668" s="66">
        <v>55.752369999999999</v>
      </c>
      <c r="J668" s="66">
        <v>46.036369999999998</v>
      </c>
      <c r="K668" s="66">
        <v>51.324570000000001</v>
      </c>
      <c r="L668" s="66">
        <v>46.093400000000003</v>
      </c>
    </row>
    <row r="669" spans="1:12">
      <c r="A669" s="61">
        <v>1998</v>
      </c>
      <c r="B669" s="61">
        <v>4</v>
      </c>
      <c r="C669" s="70">
        <v>48.671349999999997</v>
      </c>
      <c r="D669" s="66">
        <v>43.564799999999998</v>
      </c>
      <c r="E669" s="66">
        <v>48.47231</v>
      </c>
      <c r="F669" s="66">
        <v>56.251530000000002</v>
      </c>
      <c r="G669" s="66">
        <v>49.403790000000001</v>
      </c>
      <c r="H669" s="66">
        <v>50.347430000000003</v>
      </c>
      <c r="I669" s="66">
        <v>55.61703</v>
      </c>
      <c r="J669" s="66">
        <v>45.738199999999999</v>
      </c>
      <c r="K669" s="66">
        <v>51.384369999999997</v>
      </c>
      <c r="L669" s="66">
        <v>46.165329999999997</v>
      </c>
    </row>
    <row r="670" spans="1:12">
      <c r="A670" s="61">
        <v>1998</v>
      </c>
      <c r="B670" s="61">
        <v>5</v>
      </c>
      <c r="C670" s="70">
        <v>48.636200000000002</v>
      </c>
      <c r="D670" s="66">
        <v>43.756500000000003</v>
      </c>
      <c r="E670" s="66">
        <v>48.451349999999998</v>
      </c>
      <c r="F670" s="66">
        <v>55.50526</v>
      </c>
      <c r="G670" s="66">
        <v>49.374299999999998</v>
      </c>
      <c r="H670" s="66">
        <v>50.297739999999997</v>
      </c>
      <c r="I670" s="66">
        <v>55.452199999999998</v>
      </c>
      <c r="J670" s="66">
        <v>45.38635</v>
      </c>
      <c r="K670" s="66">
        <v>51.47193</v>
      </c>
      <c r="L670" s="66">
        <v>46.121290000000002</v>
      </c>
    </row>
    <row r="671" spans="1:12">
      <c r="A671" s="61">
        <v>1998</v>
      </c>
      <c r="B671" s="61">
        <v>6</v>
      </c>
      <c r="C671" s="70">
        <v>48.729050000000001</v>
      </c>
      <c r="D671" s="66">
        <v>43.974820000000001</v>
      </c>
      <c r="E671" s="66">
        <v>48.34545</v>
      </c>
      <c r="F671" s="66">
        <v>55.696919999999999</v>
      </c>
      <c r="G671" s="66">
        <v>49.332380000000001</v>
      </c>
      <c r="H671" s="66">
        <v>50.347999999999999</v>
      </c>
      <c r="I671" s="66">
        <v>55.390659999999997</v>
      </c>
      <c r="J671" s="66">
        <v>45.438549999999999</v>
      </c>
      <c r="K671" s="66">
        <v>51.509929999999997</v>
      </c>
      <c r="L671" s="66">
        <v>46.080309999999997</v>
      </c>
    </row>
    <row r="672" spans="1:12">
      <c r="A672" s="61">
        <v>1998</v>
      </c>
      <c r="B672" s="61">
        <v>7</v>
      </c>
      <c r="C672" s="70">
        <v>48.881349999999998</v>
      </c>
      <c r="D672" s="66">
        <v>44.136499999999998</v>
      </c>
      <c r="E672" s="66">
        <v>47.884950000000003</v>
      </c>
      <c r="F672" s="66">
        <v>55.498550000000002</v>
      </c>
      <c r="G672" s="66">
        <v>49.31756</v>
      </c>
      <c r="H672" s="66">
        <v>50.322760000000002</v>
      </c>
      <c r="I672" s="66">
        <v>55.370519999999999</v>
      </c>
      <c r="J672" s="66">
        <v>46.791130000000003</v>
      </c>
      <c r="K672" s="66">
        <v>51.660870000000003</v>
      </c>
      <c r="L672" s="66">
        <v>46.042099999999998</v>
      </c>
    </row>
    <row r="673" spans="1:12">
      <c r="A673" s="61">
        <v>1998</v>
      </c>
      <c r="B673" s="61">
        <v>8</v>
      </c>
      <c r="C673" s="70">
        <v>48.891219999999997</v>
      </c>
      <c r="D673" s="66">
        <v>44.307200000000002</v>
      </c>
      <c r="E673" s="66">
        <v>47.252560000000003</v>
      </c>
      <c r="F673" s="66">
        <v>55.46593</v>
      </c>
      <c r="G673" s="66">
        <v>49.292580000000001</v>
      </c>
      <c r="H673" s="66">
        <v>50.317570000000003</v>
      </c>
      <c r="I673" s="66">
        <v>55.364330000000002</v>
      </c>
      <c r="J673" s="66">
        <v>46.645679999999999</v>
      </c>
      <c r="K673" s="66">
        <v>51.667360000000002</v>
      </c>
      <c r="L673" s="66">
        <v>45.975459999999998</v>
      </c>
    </row>
    <row r="674" spans="1:12">
      <c r="A674" s="61">
        <v>1998</v>
      </c>
      <c r="B674" s="61">
        <v>9</v>
      </c>
      <c r="C674" s="70">
        <v>48.876100000000001</v>
      </c>
      <c r="D674" s="66">
        <v>44.298029999999997</v>
      </c>
      <c r="E674" s="66">
        <v>47.416550000000001</v>
      </c>
      <c r="F674" s="66">
        <v>55.38326</v>
      </c>
      <c r="G674" s="66">
        <v>49.237000000000002</v>
      </c>
      <c r="H674" s="66">
        <v>50.267609999999998</v>
      </c>
      <c r="I674" s="66">
        <v>55.358469999999997</v>
      </c>
      <c r="J674" s="66">
        <v>46.565469999999998</v>
      </c>
      <c r="K674" s="66">
        <v>51.694020000000002</v>
      </c>
      <c r="L674" s="66">
        <v>46.022869999999998</v>
      </c>
    </row>
    <row r="675" spans="1:12">
      <c r="A675" s="61">
        <v>1998</v>
      </c>
      <c r="B675" s="61">
        <v>10</v>
      </c>
      <c r="C675" s="70">
        <v>48.697290000000002</v>
      </c>
      <c r="D675" s="66">
        <v>43.850079999999998</v>
      </c>
      <c r="E675" s="66">
        <v>47.315910000000002</v>
      </c>
      <c r="F675" s="66">
        <v>55.322420000000001</v>
      </c>
      <c r="G675" s="66">
        <v>49.21564</v>
      </c>
      <c r="H675" s="66">
        <v>50.31129</v>
      </c>
      <c r="I675" s="66">
        <v>55.390900000000002</v>
      </c>
      <c r="J675" s="66">
        <v>46.559150000000002</v>
      </c>
      <c r="K675" s="66">
        <v>51.685699999999997</v>
      </c>
      <c r="L675" s="66">
        <v>45.984740000000002</v>
      </c>
    </row>
    <row r="676" spans="1:12">
      <c r="A676" s="61">
        <v>1998</v>
      </c>
      <c r="B676" s="61">
        <v>11</v>
      </c>
      <c r="C676" s="70">
        <v>48.581659999999999</v>
      </c>
      <c r="D676" s="66">
        <v>43.593609999999998</v>
      </c>
      <c r="E676" s="66">
        <v>47.274050000000003</v>
      </c>
      <c r="F676" s="66">
        <v>55.407530000000001</v>
      </c>
      <c r="G676" s="66">
        <v>49.204189999999997</v>
      </c>
      <c r="H676" s="66">
        <v>50.297179999999997</v>
      </c>
      <c r="I676" s="66">
        <v>55.31521</v>
      </c>
      <c r="J676" s="66">
        <v>46.404600000000002</v>
      </c>
      <c r="K676" s="66">
        <v>51.697409999999998</v>
      </c>
      <c r="L676" s="66">
        <v>45.999890000000001</v>
      </c>
    </row>
    <row r="677" spans="1:12">
      <c r="A677" s="61">
        <v>1998</v>
      </c>
      <c r="B677" s="61">
        <v>12</v>
      </c>
      <c r="C677" s="70">
        <v>48.57508</v>
      </c>
      <c r="D677" s="66">
        <v>43.269109999999998</v>
      </c>
      <c r="E677" s="66">
        <v>47.13917</v>
      </c>
      <c r="F677" s="66">
        <v>55.431829999999998</v>
      </c>
      <c r="G677" s="66">
        <v>49.138469999999998</v>
      </c>
      <c r="H677" s="66">
        <v>50.272590000000001</v>
      </c>
      <c r="I677" s="66">
        <v>55.188429999999997</v>
      </c>
      <c r="J677" s="66">
        <v>47.907350000000001</v>
      </c>
      <c r="K677" s="66">
        <v>51.723350000000003</v>
      </c>
      <c r="L677" s="66">
        <v>45.991459999999996</v>
      </c>
    </row>
    <row r="678" spans="1:12">
      <c r="A678" s="61">
        <v>1999</v>
      </c>
      <c r="B678" s="61">
        <v>1</v>
      </c>
      <c r="C678" s="70">
        <v>48.804070000000003</v>
      </c>
      <c r="D678" s="66">
        <v>42.895710000000001</v>
      </c>
      <c r="E678" s="66">
        <v>46.629240000000003</v>
      </c>
      <c r="F678" s="66">
        <v>55.977150000000002</v>
      </c>
      <c r="G678" s="66">
        <v>48.966200000000001</v>
      </c>
      <c r="H678" s="66">
        <v>51.696849999999998</v>
      </c>
      <c r="I678" s="66">
        <v>55.172690000000003</v>
      </c>
      <c r="J678" s="66">
        <v>50.278010000000002</v>
      </c>
      <c r="K678" s="66">
        <v>51.73827</v>
      </c>
      <c r="L678" s="66">
        <v>45.99729</v>
      </c>
    </row>
    <row r="679" spans="1:12">
      <c r="A679" s="61">
        <v>1999</v>
      </c>
      <c r="B679" s="61">
        <v>2</v>
      </c>
      <c r="C679" s="70">
        <v>48.725670000000001</v>
      </c>
      <c r="D679" s="66">
        <v>42.557679999999998</v>
      </c>
      <c r="E679" s="66">
        <v>46.118899999999996</v>
      </c>
      <c r="F679" s="66">
        <v>56.654200000000003</v>
      </c>
      <c r="G679" s="66">
        <v>48.755830000000003</v>
      </c>
      <c r="H679" s="66">
        <v>52.009419999999999</v>
      </c>
      <c r="I679" s="66">
        <v>55.065049999999999</v>
      </c>
      <c r="J679" s="66">
        <v>50.509549999999997</v>
      </c>
      <c r="K679" s="66">
        <v>51.72439</v>
      </c>
      <c r="L679" s="66">
        <v>46.026960000000003</v>
      </c>
    </row>
    <row r="680" spans="1:12">
      <c r="A680" s="61">
        <v>1999</v>
      </c>
      <c r="B680" s="61">
        <v>3</v>
      </c>
      <c r="C680" s="70">
        <v>48.359830000000002</v>
      </c>
      <c r="D680" s="66">
        <v>42.51737</v>
      </c>
      <c r="E680" s="66">
        <v>46.502209999999998</v>
      </c>
      <c r="F680" s="66">
        <v>56.582509999999999</v>
      </c>
      <c r="G680" s="66">
        <v>48.849089999999997</v>
      </c>
      <c r="H680" s="66">
        <v>50.437550000000002</v>
      </c>
      <c r="I680" s="66">
        <v>55.147320000000001</v>
      </c>
      <c r="J680" s="66">
        <v>48.17765</v>
      </c>
      <c r="K680" s="66">
        <v>51.831220000000002</v>
      </c>
      <c r="L680" s="66">
        <v>46.000120000000003</v>
      </c>
    </row>
    <row r="681" spans="1:12">
      <c r="A681" s="61">
        <v>1999</v>
      </c>
      <c r="B681" s="61">
        <v>4</v>
      </c>
      <c r="C681" s="70">
        <v>48.312469999999998</v>
      </c>
      <c r="D681" s="66">
        <v>42.693559999999998</v>
      </c>
      <c r="E681" s="66">
        <v>46.890230000000003</v>
      </c>
      <c r="F681" s="66">
        <v>56.431899999999999</v>
      </c>
      <c r="G681" s="66">
        <v>48.786929999999998</v>
      </c>
      <c r="H681" s="66">
        <v>50.430300000000003</v>
      </c>
      <c r="I681" s="66">
        <v>55.16281</v>
      </c>
      <c r="J681" s="66">
        <v>46.868299999999998</v>
      </c>
      <c r="K681" s="66">
        <v>51.890459999999997</v>
      </c>
      <c r="L681" s="66">
        <v>46.018839999999997</v>
      </c>
    </row>
    <row r="682" spans="1:12">
      <c r="A682" s="61">
        <v>1999</v>
      </c>
      <c r="B682" s="61">
        <v>5</v>
      </c>
      <c r="C682" s="70">
        <v>48.074599999999997</v>
      </c>
      <c r="D682" s="66">
        <v>42.300559999999997</v>
      </c>
      <c r="E682" s="66">
        <v>46.804090000000002</v>
      </c>
      <c r="F682" s="66">
        <v>56.139539999999997</v>
      </c>
      <c r="G682" s="66">
        <v>48.75508</v>
      </c>
      <c r="H682" s="66">
        <v>50.504300000000001</v>
      </c>
      <c r="I682" s="66">
        <v>55.197740000000003</v>
      </c>
      <c r="J682" s="66">
        <v>46.132579999999997</v>
      </c>
      <c r="K682" s="66">
        <v>51.875149999999998</v>
      </c>
      <c r="L682" s="66">
        <v>46.02187</v>
      </c>
    </row>
    <row r="683" spans="1:12">
      <c r="A683" s="61">
        <v>1999</v>
      </c>
      <c r="B683" s="61">
        <v>6</v>
      </c>
      <c r="C683" s="70">
        <v>48.071680000000001</v>
      </c>
      <c r="D683" s="66">
        <v>42.300550000000001</v>
      </c>
      <c r="E683" s="66">
        <v>46.6922</v>
      </c>
      <c r="F683" s="66">
        <v>56.182949999999998</v>
      </c>
      <c r="G683" s="66">
        <v>48.743130000000001</v>
      </c>
      <c r="H683" s="66">
        <v>50.499809999999997</v>
      </c>
      <c r="I683" s="66">
        <v>55.090359999999997</v>
      </c>
      <c r="J683" s="66">
        <v>46.268149999999999</v>
      </c>
      <c r="K683" s="66">
        <v>51.862090000000002</v>
      </c>
      <c r="L683" s="66">
        <v>45.998989999999999</v>
      </c>
    </row>
    <row r="684" spans="1:12">
      <c r="A684" s="61">
        <v>1999</v>
      </c>
      <c r="B684" s="61">
        <v>7</v>
      </c>
      <c r="C684" s="70">
        <v>48.161029999999997</v>
      </c>
      <c r="D684" s="66">
        <v>42.181559999999998</v>
      </c>
      <c r="E684" s="66">
        <v>46.093429999999998</v>
      </c>
      <c r="F684" s="66">
        <v>56.379040000000003</v>
      </c>
      <c r="G684" s="66">
        <v>48.69605</v>
      </c>
      <c r="H684" s="66">
        <v>50.540419999999997</v>
      </c>
      <c r="I684" s="66">
        <v>55.004300000000001</v>
      </c>
      <c r="J684" s="66">
        <v>47.942210000000003</v>
      </c>
      <c r="K684" s="66">
        <v>51.88599</v>
      </c>
      <c r="L684" s="66">
        <v>45.991860000000003</v>
      </c>
    </row>
    <row r="685" spans="1:12">
      <c r="A685" s="61">
        <v>1999</v>
      </c>
      <c r="B685" s="61">
        <v>8</v>
      </c>
      <c r="C685" s="70">
        <v>47.97974</v>
      </c>
      <c r="D685" s="66">
        <v>41.970930000000003</v>
      </c>
      <c r="E685" s="66">
        <v>45.438940000000002</v>
      </c>
      <c r="F685" s="66">
        <v>56.518700000000003</v>
      </c>
      <c r="G685" s="66">
        <v>48.613590000000002</v>
      </c>
      <c r="H685" s="66">
        <v>50.674460000000003</v>
      </c>
      <c r="I685" s="66">
        <v>54.986089999999997</v>
      </c>
      <c r="J685" s="66">
        <v>47.054470000000002</v>
      </c>
      <c r="K685" s="66">
        <v>51.878770000000003</v>
      </c>
      <c r="L685" s="66">
        <v>46.004269999999998</v>
      </c>
    </row>
    <row r="686" spans="1:12">
      <c r="A686" s="61">
        <v>1999</v>
      </c>
      <c r="B686" s="61">
        <v>9</v>
      </c>
      <c r="C686" s="70">
        <v>47.884149999999998</v>
      </c>
      <c r="D686" s="66">
        <v>41.852049999999998</v>
      </c>
      <c r="E686" s="66">
        <v>45.409689999999998</v>
      </c>
      <c r="F686" s="66">
        <v>56.499360000000003</v>
      </c>
      <c r="G686" s="66">
        <v>48.534860000000002</v>
      </c>
      <c r="H686" s="66">
        <v>50.74127</v>
      </c>
      <c r="I686" s="66">
        <v>55.02281</v>
      </c>
      <c r="J686" s="66">
        <v>46.555570000000003</v>
      </c>
      <c r="K686" s="66">
        <v>51.884709999999998</v>
      </c>
      <c r="L686" s="66">
        <v>45.948250000000002</v>
      </c>
    </row>
    <row r="687" spans="1:12">
      <c r="A687" s="61">
        <v>1999</v>
      </c>
      <c r="B687" s="61">
        <v>10</v>
      </c>
      <c r="C687" s="70">
        <v>47.876660000000001</v>
      </c>
      <c r="D687" s="66">
        <v>41.794330000000002</v>
      </c>
      <c r="E687" s="66">
        <v>45.479860000000002</v>
      </c>
      <c r="F687" s="66">
        <v>56.265630000000002</v>
      </c>
      <c r="G687" s="66">
        <v>48.424860000000002</v>
      </c>
      <c r="H687" s="66">
        <v>50.749459999999999</v>
      </c>
      <c r="I687" s="66">
        <v>55.349249999999998</v>
      </c>
      <c r="J687" s="66">
        <v>46.729219999999998</v>
      </c>
      <c r="K687" s="66">
        <v>51.887239999999998</v>
      </c>
      <c r="L687" s="66">
        <v>45.84563</v>
      </c>
    </row>
    <row r="688" spans="1:12">
      <c r="A688" s="61">
        <v>1999</v>
      </c>
      <c r="B688" s="61">
        <v>11</v>
      </c>
      <c r="C688" s="70">
        <v>47.72533</v>
      </c>
      <c r="D688" s="66">
        <v>41.355269999999997</v>
      </c>
      <c r="E688" s="66">
        <v>45.437489999999997</v>
      </c>
      <c r="F688" s="66">
        <v>56.147359999999999</v>
      </c>
      <c r="G688" s="66">
        <v>48.348680000000002</v>
      </c>
      <c r="H688" s="66">
        <v>50.721020000000003</v>
      </c>
      <c r="I688" s="66">
        <v>55.780589999999997</v>
      </c>
      <c r="J688" s="66">
        <v>46.744259999999997</v>
      </c>
      <c r="K688" s="66">
        <v>51.890009999999997</v>
      </c>
      <c r="L688" s="66">
        <v>45.826540000000001</v>
      </c>
    </row>
    <row r="689" spans="1:12">
      <c r="A689" s="61">
        <v>1999</v>
      </c>
      <c r="B689" s="61">
        <v>12</v>
      </c>
      <c r="C689" s="70">
        <v>47.695650000000001</v>
      </c>
      <c r="D689" s="66">
        <v>41.060180000000003</v>
      </c>
      <c r="E689" s="66">
        <v>45.291339999999998</v>
      </c>
      <c r="F689" s="66">
        <v>55.998060000000002</v>
      </c>
      <c r="G689" s="66">
        <v>48.343229999999998</v>
      </c>
      <c r="H689" s="66">
        <v>50.698700000000002</v>
      </c>
      <c r="I689" s="66">
        <v>56.183489999999999</v>
      </c>
      <c r="J689" s="66">
        <v>47.484720000000003</v>
      </c>
      <c r="K689" s="66">
        <v>51.921750000000003</v>
      </c>
      <c r="L689" s="66">
        <v>45.79721</v>
      </c>
    </row>
    <row r="690" spans="1:12">
      <c r="A690" s="61">
        <v>2000</v>
      </c>
      <c r="B690" s="61">
        <v>1</v>
      </c>
      <c r="C690" s="70">
        <v>48.098790000000001</v>
      </c>
      <c r="D690" s="66">
        <v>41.100650000000002</v>
      </c>
      <c r="E690" s="66">
        <v>44.670450000000002</v>
      </c>
      <c r="F690" s="66">
        <v>56.054879999999997</v>
      </c>
      <c r="G690" s="66">
        <v>48.286769999999997</v>
      </c>
      <c r="H690" s="66">
        <v>51.47054</v>
      </c>
      <c r="I690" s="66">
        <v>56.77787</v>
      </c>
      <c r="J690" s="66">
        <v>50.534829999999999</v>
      </c>
      <c r="K690" s="66">
        <v>51.91028</v>
      </c>
      <c r="L690" s="66">
        <v>45.825180000000003</v>
      </c>
    </row>
    <row r="691" spans="1:12">
      <c r="A691" s="61">
        <v>2000</v>
      </c>
      <c r="B691" s="61">
        <v>2</v>
      </c>
      <c r="C691" s="70">
        <v>48.100760000000001</v>
      </c>
      <c r="D691" s="66">
        <v>41.031739999999999</v>
      </c>
      <c r="E691" s="66">
        <v>44.231630000000003</v>
      </c>
      <c r="F691" s="66">
        <v>56.048310000000001</v>
      </c>
      <c r="G691" s="66">
        <v>48.260100000000001</v>
      </c>
      <c r="H691" s="66">
        <v>51.632869999999997</v>
      </c>
      <c r="I691" s="66">
        <v>56.967979999999997</v>
      </c>
      <c r="J691" s="66">
        <v>50.786819999999999</v>
      </c>
      <c r="K691" s="66">
        <v>51.91395</v>
      </c>
      <c r="L691" s="66">
        <v>45.763370000000002</v>
      </c>
    </row>
    <row r="692" spans="1:12">
      <c r="A692" s="61">
        <v>2000</v>
      </c>
      <c r="B692" s="61">
        <v>3</v>
      </c>
      <c r="C692" s="70">
        <v>47.846620000000001</v>
      </c>
      <c r="D692" s="66">
        <v>41.296939999999999</v>
      </c>
      <c r="E692" s="66">
        <v>44.650489999999998</v>
      </c>
      <c r="F692" s="66">
        <v>56.036549999999998</v>
      </c>
      <c r="G692" s="66">
        <v>48.20561</v>
      </c>
      <c r="H692" s="66">
        <v>51.611690000000003</v>
      </c>
      <c r="I692" s="66">
        <v>56.963090000000001</v>
      </c>
      <c r="J692" s="66">
        <v>47.178179999999998</v>
      </c>
      <c r="K692" s="66">
        <v>51.425919999999998</v>
      </c>
      <c r="L692" s="66">
        <v>45.799880000000002</v>
      </c>
    </row>
    <row r="693" spans="1:12">
      <c r="A693" s="61">
        <v>2000</v>
      </c>
      <c r="B693" s="61">
        <v>4</v>
      </c>
      <c r="C693" s="70">
        <v>47.792819999999999</v>
      </c>
      <c r="D693" s="66">
        <v>41.144280000000002</v>
      </c>
      <c r="E693" s="66">
        <v>44.810220000000001</v>
      </c>
      <c r="F693" s="66">
        <v>56.1616</v>
      </c>
      <c r="G693" s="66">
        <v>48.159570000000002</v>
      </c>
      <c r="H693" s="66">
        <v>51.633159999999997</v>
      </c>
      <c r="I693" s="66">
        <v>56.76323</v>
      </c>
      <c r="J693" s="66">
        <v>47.23798</v>
      </c>
      <c r="K693" s="66">
        <v>51.408189999999998</v>
      </c>
      <c r="L693" s="66">
        <v>45.831580000000002</v>
      </c>
    </row>
    <row r="694" spans="1:12">
      <c r="A694" s="61">
        <v>2000</v>
      </c>
      <c r="B694" s="61">
        <v>5</v>
      </c>
      <c r="C694" s="70">
        <v>47.607050000000001</v>
      </c>
      <c r="D694" s="66">
        <v>41.003869999999999</v>
      </c>
      <c r="E694" s="66">
        <v>44.773290000000003</v>
      </c>
      <c r="F694" s="66">
        <v>56.528120000000001</v>
      </c>
      <c r="G694" s="66">
        <v>48.095840000000003</v>
      </c>
      <c r="H694" s="66">
        <v>51.700580000000002</v>
      </c>
      <c r="I694" s="66">
        <v>56.639679999999998</v>
      </c>
      <c r="J694" s="66">
        <v>45.686450000000001</v>
      </c>
      <c r="K694" s="66">
        <v>51.3932</v>
      </c>
      <c r="L694" s="66">
        <v>45.813290000000002</v>
      </c>
    </row>
    <row r="695" spans="1:12">
      <c r="A695" s="61">
        <v>2000</v>
      </c>
      <c r="B695" s="61">
        <v>6</v>
      </c>
      <c r="C695" s="70">
        <v>47.519030000000001</v>
      </c>
      <c r="D695" s="66">
        <v>40.898409999999998</v>
      </c>
      <c r="E695" s="66">
        <v>44.57893</v>
      </c>
      <c r="F695" s="66">
        <v>56.515729999999998</v>
      </c>
      <c r="G695" s="66">
        <v>48.003059999999998</v>
      </c>
      <c r="H695" s="66">
        <v>51.632280000000002</v>
      </c>
      <c r="I695" s="66">
        <v>56.65025</v>
      </c>
      <c r="J695" s="66">
        <v>45.456330000000001</v>
      </c>
      <c r="K695" s="66">
        <v>51.373359999999998</v>
      </c>
      <c r="L695" s="66">
        <v>45.828830000000004</v>
      </c>
    </row>
    <row r="696" spans="1:12">
      <c r="A696" s="61">
        <v>2000</v>
      </c>
      <c r="B696" s="61">
        <v>7</v>
      </c>
      <c r="C696" s="70">
        <v>47.725409999999997</v>
      </c>
      <c r="D696" s="66">
        <v>40.921930000000003</v>
      </c>
      <c r="E696" s="66">
        <v>43.866520000000001</v>
      </c>
      <c r="F696" s="66">
        <v>56.568820000000002</v>
      </c>
      <c r="G696" s="66">
        <v>47.876779999999997</v>
      </c>
      <c r="H696" s="66">
        <v>51.613300000000002</v>
      </c>
      <c r="I696" s="66">
        <v>56.698050000000002</v>
      </c>
      <c r="J696" s="66">
        <v>47.18741</v>
      </c>
      <c r="K696" s="66">
        <v>51.384540000000001</v>
      </c>
      <c r="L696" s="66">
        <v>47.000680000000003</v>
      </c>
    </row>
    <row r="697" spans="1:12">
      <c r="A697" s="61">
        <v>2000</v>
      </c>
      <c r="B697" s="61">
        <v>8</v>
      </c>
      <c r="C697" s="70">
        <v>47.622729999999997</v>
      </c>
      <c r="D697" s="66">
        <v>41.045569999999998</v>
      </c>
      <c r="E697" s="66">
        <v>43.343400000000003</v>
      </c>
      <c r="F697" s="66">
        <v>56.54571</v>
      </c>
      <c r="G697" s="66">
        <v>47.816389999999998</v>
      </c>
      <c r="H697" s="66">
        <v>51.569240000000001</v>
      </c>
      <c r="I697" s="66">
        <v>56.590530000000001</v>
      </c>
      <c r="J697" s="66">
        <v>46.06711</v>
      </c>
      <c r="K697" s="66">
        <v>51.373539999999998</v>
      </c>
      <c r="L697" s="66">
        <v>47.056919999999998</v>
      </c>
    </row>
    <row r="698" spans="1:12">
      <c r="A698" s="61">
        <v>2000</v>
      </c>
      <c r="B698" s="61">
        <v>9</v>
      </c>
      <c r="C698" s="70">
        <v>47.549599999999998</v>
      </c>
      <c r="D698" s="66">
        <v>41.058959999999999</v>
      </c>
      <c r="E698" s="66">
        <v>43.560890000000001</v>
      </c>
      <c r="F698" s="66">
        <v>56.521430000000002</v>
      </c>
      <c r="G698" s="66">
        <v>47.657359999999997</v>
      </c>
      <c r="H698" s="66">
        <v>51.475239999999999</v>
      </c>
      <c r="I698" s="66">
        <v>56.534880000000001</v>
      </c>
      <c r="J698" s="66">
        <v>45.459960000000002</v>
      </c>
      <c r="K698" s="66">
        <v>51.369990000000001</v>
      </c>
      <c r="L698" s="66">
        <v>47.051900000000003</v>
      </c>
    </row>
    <row r="699" spans="1:12">
      <c r="A699" s="61">
        <v>2000</v>
      </c>
      <c r="B699" s="61">
        <v>10</v>
      </c>
      <c r="C699" s="70">
        <v>47.634810000000002</v>
      </c>
      <c r="D699" s="66">
        <v>41.388579999999997</v>
      </c>
      <c r="E699" s="66">
        <v>43.592669999999998</v>
      </c>
      <c r="F699" s="66">
        <v>56.08869</v>
      </c>
      <c r="G699" s="66">
        <v>47.546639999999996</v>
      </c>
      <c r="H699" s="66">
        <v>51.463039999999999</v>
      </c>
      <c r="I699" s="66">
        <v>56.507150000000003</v>
      </c>
      <c r="J699" s="66">
        <v>45.658999999999999</v>
      </c>
      <c r="K699" s="66">
        <v>51.374420000000001</v>
      </c>
      <c r="L699" s="66">
        <v>46.860689999999998</v>
      </c>
    </row>
    <row r="700" spans="1:12">
      <c r="A700" s="61">
        <v>2000</v>
      </c>
      <c r="B700" s="61">
        <v>11</v>
      </c>
      <c r="C700" s="70">
        <v>47.400649999999999</v>
      </c>
      <c r="D700" s="66">
        <v>40.856070000000003</v>
      </c>
      <c r="E700" s="66">
        <v>43.320569999999996</v>
      </c>
      <c r="F700" s="66">
        <v>56.014420000000001</v>
      </c>
      <c r="G700" s="66">
        <v>47.384189999999997</v>
      </c>
      <c r="H700" s="66">
        <v>51.501959999999997</v>
      </c>
      <c r="I700" s="66">
        <v>56.737319999999997</v>
      </c>
      <c r="J700" s="66">
        <v>45.283050000000003</v>
      </c>
      <c r="K700" s="66">
        <v>51.387120000000003</v>
      </c>
      <c r="L700" s="66">
        <v>46.591619999999999</v>
      </c>
    </row>
    <row r="701" spans="1:12">
      <c r="A701" s="61">
        <v>2000</v>
      </c>
      <c r="B701" s="61">
        <v>12</v>
      </c>
      <c r="C701" s="70">
        <v>47.347659999999998</v>
      </c>
      <c r="D701" s="66">
        <v>40.453339999999997</v>
      </c>
      <c r="E701" s="66">
        <v>43.193350000000002</v>
      </c>
      <c r="F701" s="66">
        <v>55.958739999999999</v>
      </c>
      <c r="G701" s="66">
        <v>47.299970000000002</v>
      </c>
      <c r="H701" s="66">
        <v>51.501710000000003</v>
      </c>
      <c r="I701" s="66">
        <v>57.074330000000003</v>
      </c>
      <c r="J701" s="66">
        <v>45.992519999999999</v>
      </c>
      <c r="K701" s="66">
        <v>51.423000000000002</v>
      </c>
      <c r="L701" s="66">
        <v>46.5413</v>
      </c>
    </row>
    <row r="702" spans="1:12">
      <c r="A702" s="61">
        <v>2001</v>
      </c>
      <c r="B702" s="61">
        <v>1</v>
      </c>
      <c r="C702" s="70">
        <v>47.385739999999998</v>
      </c>
      <c r="D702" s="66">
        <v>40.417230000000004</v>
      </c>
      <c r="E702" s="66">
        <v>41.472029999999997</v>
      </c>
      <c r="F702" s="66">
        <v>55.93562</v>
      </c>
      <c r="G702" s="66">
        <v>47.353850000000001</v>
      </c>
      <c r="H702" s="66">
        <v>51.865549999999999</v>
      </c>
      <c r="I702" s="66">
        <v>56.813580000000002</v>
      </c>
      <c r="J702" s="66">
        <v>47.729990000000001</v>
      </c>
      <c r="K702" s="66">
        <v>51.339440000000003</v>
      </c>
      <c r="L702" s="66">
        <v>46.455880000000001</v>
      </c>
    </row>
    <row r="703" spans="1:12">
      <c r="A703" s="61">
        <v>2001</v>
      </c>
      <c r="B703" s="61">
        <v>2</v>
      </c>
      <c r="C703" s="70">
        <v>47.277799999999999</v>
      </c>
      <c r="D703" s="66">
        <v>40.394550000000002</v>
      </c>
      <c r="E703" s="66">
        <v>39.823039999999999</v>
      </c>
      <c r="F703" s="66">
        <v>55.921419999999998</v>
      </c>
      <c r="G703" s="66">
        <v>47.424759999999999</v>
      </c>
      <c r="H703" s="66">
        <v>52.022750000000002</v>
      </c>
      <c r="I703" s="66">
        <v>56.714449999999999</v>
      </c>
      <c r="J703" s="66">
        <v>47.485370000000003</v>
      </c>
      <c r="K703" s="66">
        <v>51.527999999999999</v>
      </c>
      <c r="L703" s="66">
        <v>46.478000000000002</v>
      </c>
    </row>
    <row r="704" spans="1:12">
      <c r="A704" s="61">
        <v>2001</v>
      </c>
      <c r="B704" s="61">
        <v>3</v>
      </c>
      <c r="C704" s="70">
        <v>47.36788</v>
      </c>
      <c r="D704" s="66">
        <v>40.64114</v>
      </c>
      <c r="E704" s="66">
        <v>41.455910000000003</v>
      </c>
      <c r="F704" s="66">
        <v>55.985639999999997</v>
      </c>
      <c r="G704" s="66">
        <v>47.464109999999998</v>
      </c>
      <c r="H704" s="66">
        <v>52.125250000000001</v>
      </c>
      <c r="I704" s="66">
        <v>57.21087</v>
      </c>
      <c r="J704" s="66">
        <v>45.742690000000003</v>
      </c>
      <c r="K704" s="66">
        <v>50.803840000000001</v>
      </c>
      <c r="L704" s="66">
        <v>46.574210000000001</v>
      </c>
    </row>
    <row r="705" spans="1:12">
      <c r="A705" s="61">
        <v>2001</v>
      </c>
      <c r="B705" s="61">
        <v>4</v>
      </c>
      <c r="C705" s="70">
        <v>47.684510000000003</v>
      </c>
      <c r="D705" s="66">
        <v>40.891039999999997</v>
      </c>
      <c r="E705" s="66">
        <v>43.713500000000003</v>
      </c>
      <c r="F705" s="66">
        <v>56.075679999999998</v>
      </c>
      <c r="G705" s="66">
        <v>47.406950000000002</v>
      </c>
      <c r="H705" s="66">
        <v>52.199269999999999</v>
      </c>
      <c r="I705" s="66">
        <v>57.860050000000001</v>
      </c>
      <c r="J705" s="66">
        <v>45.681570000000001</v>
      </c>
      <c r="K705" s="66">
        <v>50.883249999999997</v>
      </c>
      <c r="L705" s="66">
        <v>46.555109999999999</v>
      </c>
    </row>
    <row r="706" spans="1:12">
      <c r="A706" s="61">
        <v>2001</v>
      </c>
      <c r="B706" s="61">
        <v>5</v>
      </c>
      <c r="C706" s="70">
        <v>47.71537</v>
      </c>
      <c r="D706" s="66">
        <v>40.770150000000001</v>
      </c>
      <c r="E706" s="66">
        <v>44.033729999999998</v>
      </c>
      <c r="F706" s="66">
        <v>56.69088</v>
      </c>
      <c r="G706" s="66">
        <v>47.480359999999997</v>
      </c>
      <c r="H706" s="66">
        <v>52.20082</v>
      </c>
      <c r="I706" s="66">
        <v>57.96049</v>
      </c>
      <c r="J706" s="66">
        <v>45.414000000000001</v>
      </c>
      <c r="K706" s="66">
        <v>50.725160000000002</v>
      </c>
      <c r="L706" s="66">
        <v>46.589449999999999</v>
      </c>
    </row>
    <row r="707" spans="1:12">
      <c r="A707" s="61">
        <v>2001</v>
      </c>
      <c r="B707" s="61">
        <v>6</v>
      </c>
      <c r="C707" s="70">
        <v>47.371209999999998</v>
      </c>
      <c r="D707" s="66">
        <v>40.280070000000002</v>
      </c>
      <c r="E707" s="66">
        <v>43.643030000000003</v>
      </c>
      <c r="F707" s="66">
        <v>56.678879999999999</v>
      </c>
      <c r="G707" s="66">
        <v>47.405450000000002</v>
      </c>
      <c r="H707" s="66">
        <v>52.251220000000004</v>
      </c>
      <c r="I707" s="66">
        <v>57.271239999999999</v>
      </c>
      <c r="J707" s="66">
        <v>44.935020000000002</v>
      </c>
      <c r="K707" s="66">
        <v>50.698869999999999</v>
      </c>
      <c r="L707" s="66">
        <v>46.555549999999997</v>
      </c>
    </row>
    <row r="708" spans="1:12">
      <c r="A708" s="61">
        <v>2001</v>
      </c>
      <c r="B708" s="61">
        <v>7</v>
      </c>
      <c r="C708" s="70">
        <v>47.216270000000002</v>
      </c>
      <c r="D708" s="66">
        <v>40.252580000000002</v>
      </c>
      <c r="E708" s="66">
        <v>42.287799999999997</v>
      </c>
      <c r="F708" s="66">
        <v>56.707940000000001</v>
      </c>
      <c r="G708" s="66">
        <v>47.269329999999997</v>
      </c>
      <c r="H708" s="66">
        <v>52.207059999999998</v>
      </c>
      <c r="I708" s="66">
        <v>56.362349999999999</v>
      </c>
      <c r="J708" s="66">
        <v>45.760219999999997</v>
      </c>
      <c r="K708" s="66">
        <v>50.72916</v>
      </c>
      <c r="L708" s="66">
        <v>46.450830000000003</v>
      </c>
    </row>
    <row r="709" spans="1:12">
      <c r="A709" s="61">
        <v>2001</v>
      </c>
      <c r="B709" s="61">
        <v>8</v>
      </c>
      <c r="C709" s="70">
        <v>47.047400000000003</v>
      </c>
      <c r="D709" s="66">
        <v>40.127110000000002</v>
      </c>
      <c r="E709" s="66">
        <v>40.906410000000001</v>
      </c>
      <c r="F709" s="66">
        <v>55.92304</v>
      </c>
      <c r="G709" s="66">
        <v>47.31944</v>
      </c>
      <c r="H709" s="66">
        <v>52.1892</v>
      </c>
      <c r="I709" s="66">
        <v>56.975369999999998</v>
      </c>
      <c r="J709" s="66">
        <v>45.149439999999998</v>
      </c>
      <c r="K709" s="66">
        <v>50.700629999999997</v>
      </c>
      <c r="L709" s="66">
        <v>46.483359999999998</v>
      </c>
    </row>
    <row r="710" spans="1:12">
      <c r="A710" s="61">
        <v>2001</v>
      </c>
      <c r="B710" s="61">
        <v>9</v>
      </c>
      <c r="C710" s="70">
        <v>47.011780000000002</v>
      </c>
      <c r="D710" s="66">
        <v>40.067410000000002</v>
      </c>
      <c r="E710" s="66">
        <v>41.486400000000003</v>
      </c>
      <c r="F710" s="66">
        <v>55.839930000000003</v>
      </c>
      <c r="G710" s="66">
        <v>47.099550000000001</v>
      </c>
      <c r="H710" s="66">
        <v>52.24579</v>
      </c>
      <c r="I710" s="66">
        <v>57.073399999999999</v>
      </c>
      <c r="J710" s="66">
        <v>44.733939999999997</v>
      </c>
      <c r="K710" s="66">
        <v>50.48601</v>
      </c>
      <c r="L710" s="66">
        <v>46.549939999999999</v>
      </c>
    </row>
    <row r="711" spans="1:12">
      <c r="A711" s="61">
        <v>2001</v>
      </c>
      <c r="B711" s="61">
        <v>10</v>
      </c>
      <c r="C711" s="70">
        <v>46.804380000000002</v>
      </c>
      <c r="D711" s="66">
        <v>39.636859999999999</v>
      </c>
      <c r="E711" s="66">
        <v>41.821449999999999</v>
      </c>
      <c r="F711" s="66">
        <v>55.698320000000002</v>
      </c>
      <c r="G711" s="66">
        <v>47.001460000000002</v>
      </c>
      <c r="H711" s="66">
        <v>52.257989999999999</v>
      </c>
      <c r="I711" s="66">
        <v>56.753360000000001</v>
      </c>
      <c r="J711" s="66">
        <v>44.668019999999999</v>
      </c>
      <c r="K711" s="66">
        <v>50.458300000000001</v>
      </c>
      <c r="L711" s="66">
        <v>46.618139999999997</v>
      </c>
    </row>
    <row r="712" spans="1:12">
      <c r="A712" s="61">
        <v>2001</v>
      </c>
      <c r="B712" s="61">
        <v>11</v>
      </c>
      <c r="C712" s="70">
        <v>46.650880000000001</v>
      </c>
      <c r="D712" s="66">
        <v>39.734900000000003</v>
      </c>
      <c r="E712" s="66">
        <v>41.907980000000002</v>
      </c>
      <c r="F712" s="66">
        <v>55.116019999999999</v>
      </c>
      <c r="G712" s="66">
        <v>46.89387</v>
      </c>
      <c r="H712" s="66">
        <v>52.126919999999998</v>
      </c>
      <c r="I712" s="66">
        <v>56.417650000000002</v>
      </c>
      <c r="J712" s="66">
        <v>44.010060000000003</v>
      </c>
      <c r="K712" s="66">
        <v>50.421199999999999</v>
      </c>
      <c r="L712" s="66">
        <v>46.543819999999997</v>
      </c>
    </row>
    <row r="713" spans="1:12">
      <c r="A713" s="61">
        <v>2001</v>
      </c>
      <c r="B713" s="61">
        <v>12</v>
      </c>
      <c r="C713" s="70">
        <v>46.615409999999997</v>
      </c>
      <c r="D713" s="66">
        <v>39.599870000000003</v>
      </c>
      <c r="E713" s="66">
        <v>41.804879999999997</v>
      </c>
      <c r="F713" s="66">
        <v>55.079340000000002</v>
      </c>
      <c r="G713" s="66">
        <v>46.784509999999997</v>
      </c>
      <c r="H713" s="66">
        <v>52.13644</v>
      </c>
      <c r="I713" s="66">
        <v>56.354970000000002</v>
      </c>
      <c r="J713" s="66">
        <v>44.422330000000002</v>
      </c>
      <c r="K713" s="66">
        <v>50.431289999999997</v>
      </c>
      <c r="L713" s="66">
        <v>46.563229999999997</v>
      </c>
    </row>
    <row r="714" spans="1:12">
      <c r="A714" s="61">
        <v>2002</v>
      </c>
      <c r="B714" s="61">
        <v>1</v>
      </c>
      <c r="C714" s="70">
        <v>47.68412</v>
      </c>
      <c r="D714" s="66">
        <v>40.433419999999998</v>
      </c>
      <c r="E714" s="66">
        <v>41.23677</v>
      </c>
      <c r="F714" s="66">
        <v>55.347279999999998</v>
      </c>
      <c r="G714" s="66">
        <v>48.478180000000002</v>
      </c>
      <c r="H714" s="66">
        <v>52.34055</v>
      </c>
      <c r="I714" s="66">
        <v>58.199640000000002</v>
      </c>
      <c r="J714" s="66">
        <v>48.379339999999999</v>
      </c>
      <c r="K714" s="66">
        <v>50.466410000000003</v>
      </c>
      <c r="L714" s="66">
        <v>47.056179999999998</v>
      </c>
    </row>
    <row r="715" spans="1:12">
      <c r="A715" s="61">
        <v>2002</v>
      </c>
      <c r="B715" s="61">
        <v>2</v>
      </c>
      <c r="C715" s="70">
        <v>49.181629999999998</v>
      </c>
      <c r="D715" s="66">
        <v>42.044429999999998</v>
      </c>
      <c r="E715" s="66">
        <v>41.29128</v>
      </c>
      <c r="F715" s="66">
        <v>55.884219999999999</v>
      </c>
      <c r="G715" s="66">
        <v>52.07497</v>
      </c>
      <c r="H715" s="66">
        <v>53.921109999999999</v>
      </c>
      <c r="I715" s="66">
        <v>59.139589999999998</v>
      </c>
      <c r="J715" s="66">
        <v>50.313389999999998</v>
      </c>
      <c r="K715" s="66">
        <v>51.078710000000001</v>
      </c>
      <c r="L715" s="66">
        <v>50.146830000000001</v>
      </c>
    </row>
    <row r="716" spans="1:12">
      <c r="A716" s="61">
        <v>2002</v>
      </c>
      <c r="B716" s="61">
        <v>3</v>
      </c>
      <c r="C716" s="70">
        <v>51.127000000000002</v>
      </c>
      <c r="D716" s="67">
        <v>44.2425</v>
      </c>
      <c r="E716" s="67">
        <v>44.801400000000001</v>
      </c>
      <c r="F716" s="67">
        <v>56.341799999999999</v>
      </c>
      <c r="G716" s="67">
        <v>55.685299999999998</v>
      </c>
      <c r="H716" s="67">
        <v>55.180799999999998</v>
      </c>
      <c r="I716" s="67">
        <v>60.761200000000002</v>
      </c>
      <c r="J716" s="67">
        <v>52.566699999999997</v>
      </c>
      <c r="K716" s="67">
        <v>51.336300000000001</v>
      </c>
      <c r="L716" s="67">
        <v>52.650599999999997</v>
      </c>
    </row>
    <row r="717" spans="1:12">
      <c r="A717" s="61">
        <v>2002</v>
      </c>
      <c r="B717" s="61">
        <v>4</v>
      </c>
      <c r="C717" s="70">
        <v>56.438400000000001</v>
      </c>
      <c r="D717" s="67">
        <v>50.091200000000001</v>
      </c>
      <c r="E717" s="67">
        <v>54.503300000000003</v>
      </c>
      <c r="F717" s="67">
        <v>57.462000000000003</v>
      </c>
      <c r="G717" s="67">
        <v>63.154499999999999</v>
      </c>
      <c r="H717" s="67">
        <v>63.171199999999999</v>
      </c>
      <c r="I717" s="67">
        <v>65.095299999999995</v>
      </c>
      <c r="J717" s="67">
        <v>56.991599999999998</v>
      </c>
      <c r="K717" s="67">
        <v>52.101100000000002</v>
      </c>
      <c r="L717" s="67">
        <v>58.444200000000002</v>
      </c>
    </row>
    <row r="718" spans="1:12">
      <c r="A718" s="61">
        <v>2002</v>
      </c>
      <c r="B718" s="61">
        <v>5</v>
      </c>
      <c r="C718" s="70">
        <v>58.701999999999998</v>
      </c>
      <c r="D718" s="67">
        <v>52.577100000000002</v>
      </c>
      <c r="E718" s="67">
        <v>57.564700000000002</v>
      </c>
      <c r="F718" s="67">
        <v>58.327500000000001</v>
      </c>
      <c r="G718" s="67">
        <v>65.828000000000003</v>
      </c>
      <c r="H718" s="67">
        <v>65.749799999999993</v>
      </c>
      <c r="I718" s="67">
        <v>67.132400000000004</v>
      </c>
      <c r="J718" s="67">
        <v>59.889000000000003</v>
      </c>
      <c r="K718" s="67">
        <v>52.674700000000001</v>
      </c>
      <c r="L718" s="67">
        <v>60.973599999999998</v>
      </c>
    </row>
    <row r="719" spans="1:12">
      <c r="A719" s="61">
        <v>2002</v>
      </c>
      <c r="B719" s="61">
        <v>6</v>
      </c>
      <c r="C719" s="70">
        <v>60.828200000000002</v>
      </c>
      <c r="D719" s="67">
        <v>55.076700000000002</v>
      </c>
      <c r="E719" s="67">
        <v>59.815199999999997</v>
      </c>
      <c r="F719" s="67">
        <v>60.224899999999998</v>
      </c>
      <c r="G719" s="67">
        <v>67.8857</v>
      </c>
      <c r="H719" s="67">
        <v>66.047399999999996</v>
      </c>
      <c r="I719" s="67">
        <v>69.985799999999998</v>
      </c>
      <c r="J719" s="67">
        <v>62.413499999999999</v>
      </c>
      <c r="K719" s="67">
        <v>53.099899999999998</v>
      </c>
      <c r="L719" s="67">
        <v>62.790500000000002</v>
      </c>
    </row>
    <row r="720" spans="1:12">
      <c r="A720" s="61">
        <v>2002</v>
      </c>
      <c r="B720" s="61">
        <v>7</v>
      </c>
      <c r="C720" s="70">
        <v>62.767800000000001</v>
      </c>
      <c r="D720" s="67">
        <v>57.342799999999997</v>
      </c>
      <c r="E720" s="67">
        <v>61.273400000000002</v>
      </c>
      <c r="F720" s="67">
        <v>60.4236</v>
      </c>
      <c r="G720" s="67">
        <v>69.922499999999999</v>
      </c>
      <c r="H720" s="67">
        <v>66.595699999999994</v>
      </c>
      <c r="I720" s="67">
        <v>71.976399999999998</v>
      </c>
      <c r="J720" s="67">
        <v>66.840699999999998</v>
      </c>
      <c r="K720" s="67">
        <v>53.4373</v>
      </c>
      <c r="L720" s="67">
        <v>65.875900000000001</v>
      </c>
    </row>
    <row r="721" spans="1:12">
      <c r="A721" s="61">
        <v>2002</v>
      </c>
      <c r="B721" s="61">
        <v>8</v>
      </c>
      <c r="C721" s="70">
        <v>64.237799999999993</v>
      </c>
      <c r="D721" s="67">
        <v>60.014800000000001</v>
      </c>
      <c r="E721" s="67">
        <v>61.3553</v>
      </c>
      <c r="F721" s="67">
        <v>62.445799999999998</v>
      </c>
      <c r="G721" s="67">
        <v>70.655799999999999</v>
      </c>
      <c r="H721" s="67">
        <v>67.150800000000004</v>
      </c>
      <c r="I721" s="67">
        <v>73.196299999999994</v>
      </c>
      <c r="J721" s="67">
        <v>66.581100000000006</v>
      </c>
      <c r="K721" s="67">
        <v>53.6158</v>
      </c>
      <c r="L721" s="67">
        <v>66.403000000000006</v>
      </c>
    </row>
    <row r="722" spans="1:12">
      <c r="A722" s="61">
        <v>2002</v>
      </c>
      <c r="B722" s="61">
        <v>9</v>
      </c>
      <c r="C722" s="70">
        <v>65.105500000000006</v>
      </c>
      <c r="D722" s="67">
        <v>61.743099999999998</v>
      </c>
      <c r="E722" s="67">
        <v>63.981000000000002</v>
      </c>
      <c r="F722" s="67">
        <v>62.441099999999999</v>
      </c>
      <c r="G722" s="67">
        <v>70.724500000000006</v>
      </c>
      <c r="H722" s="67">
        <v>67.378200000000007</v>
      </c>
      <c r="I722" s="67">
        <v>73.934700000000007</v>
      </c>
      <c r="J722" s="67">
        <v>66.6721</v>
      </c>
      <c r="K722" s="67">
        <v>53.774799999999999</v>
      </c>
      <c r="L722" s="67">
        <v>65.434799999999996</v>
      </c>
    </row>
    <row r="723" spans="1:12">
      <c r="A723" s="61">
        <v>2002</v>
      </c>
      <c r="B723" s="61">
        <v>10</v>
      </c>
      <c r="C723" s="70">
        <v>65.247799999999998</v>
      </c>
      <c r="D723" s="67">
        <v>61.549700000000001</v>
      </c>
      <c r="E723" s="67">
        <v>66.2898</v>
      </c>
      <c r="F723" s="67">
        <v>62.456000000000003</v>
      </c>
      <c r="G723" s="67">
        <v>71.076700000000002</v>
      </c>
      <c r="H723" s="67">
        <v>67.409199999999998</v>
      </c>
      <c r="I723" s="67">
        <v>74.149600000000007</v>
      </c>
      <c r="J723" s="67">
        <v>67.290000000000006</v>
      </c>
      <c r="K723" s="67">
        <v>53.863300000000002</v>
      </c>
      <c r="L723" s="67">
        <v>64.793300000000002</v>
      </c>
    </row>
    <row r="724" spans="1:12">
      <c r="A724" s="61">
        <v>2002</v>
      </c>
      <c r="B724" s="61">
        <v>11</v>
      </c>
      <c r="C724" s="70">
        <v>65.58</v>
      </c>
      <c r="D724" s="67">
        <v>62.175800000000002</v>
      </c>
      <c r="E724" s="67">
        <v>66.721900000000005</v>
      </c>
      <c r="F724" s="67">
        <v>62.396799999999999</v>
      </c>
      <c r="G724" s="67">
        <v>71.889399999999995</v>
      </c>
      <c r="H724" s="67">
        <v>67.087900000000005</v>
      </c>
      <c r="I724" s="67">
        <v>74.450500000000005</v>
      </c>
      <c r="J724" s="67">
        <v>67.354600000000005</v>
      </c>
      <c r="K724" s="67">
        <v>53.9148</v>
      </c>
      <c r="L724" s="67">
        <v>65.135800000000003</v>
      </c>
    </row>
    <row r="725" spans="1:12">
      <c r="A725" s="61">
        <v>2002</v>
      </c>
      <c r="B725" s="61">
        <v>12</v>
      </c>
      <c r="C725" s="70">
        <v>65.702799999999996</v>
      </c>
      <c r="D725" s="67">
        <v>62.545900000000003</v>
      </c>
      <c r="E725" s="67">
        <v>66.354699999999994</v>
      </c>
      <c r="F725" s="67">
        <v>62.277000000000001</v>
      </c>
      <c r="G725" s="67">
        <v>72.152600000000007</v>
      </c>
      <c r="H725" s="67">
        <v>66.674700000000001</v>
      </c>
      <c r="I725" s="67">
        <v>74.017300000000006</v>
      </c>
      <c r="J725" s="67">
        <v>68.430199999999999</v>
      </c>
      <c r="K725" s="67">
        <v>53.836799999999997</v>
      </c>
      <c r="L725" s="67">
        <v>65.4345</v>
      </c>
    </row>
    <row r="726" spans="1:12">
      <c r="A726" s="61">
        <v>2003</v>
      </c>
      <c r="B726" s="61">
        <v>1</v>
      </c>
      <c r="C726" s="70">
        <v>66.569599999999994</v>
      </c>
      <c r="D726" s="67">
        <v>63.5154</v>
      </c>
      <c r="E726" s="67">
        <v>64.879400000000004</v>
      </c>
      <c r="F726" s="67">
        <v>63.088999999999999</v>
      </c>
      <c r="G726" s="67">
        <v>72.558899999999994</v>
      </c>
      <c r="H726" s="67">
        <v>67.6387</v>
      </c>
      <c r="I726" s="67">
        <v>74.738799999999998</v>
      </c>
      <c r="J726" s="67">
        <v>71.718699999999998</v>
      </c>
      <c r="K726" s="67">
        <v>53.919899999999998</v>
      </c>
      <c r="L726" s="67">
        <v>65.294899999999998</v>
      </c>
    </row>
    <row r="727" spans="1:12">
      <c r="A727" s="61">
        <v>2003</v>
      </c>
      <c r="B727" s="61">
        <v>2</v>
      </c>
      <c r="C727" s="70">
        <v>66.946399999999997</v>
      </c>
      <c r="D727" s="67">
        <v>64.275800000000004</v>
      </c>
      <c r="E727" s="67">
        <v>64.378299999999996</v>
      </c>
      <c r="F727" s="67">
        <v>63.494999999999997</v>
      </c>
      <c r="G727" s="67">
        <v>73.037400000000005</v>
      </c>
      <c r="H727" s="67">
        <v>68.126999999999995</v>
      </c>
      <c r="I727" s="67">
        <v>75.117999999999995</v>
      </c>
      <c r="J727" s="67">
        <v>70.942700000000002</v>
      </c>
      <c r="K727" s="67">
        <v>53.673299999999998</v>
      </c>
      <c r="L727" s="67">
        <v>66.004000000000005</v>
      </c>
    </row>
    <row r="728" spans="1:12">
      <c r="A728" s="61">
        <v>2003</v>
      </c>
      <c r="B728" s="61">
        <v>3</v>
      </c>
      <c r="C728" s="70">
        <v>67.337199999999996</v>
      </c>
      <c r="D728" s="67">
        <v>65.045699999999997</v>
      </c>
      <c r="E728" s="67">
        <v>67.917699999999996</v>
      </c>
      <c r="F728" s="67">
        <v>63.842799999999997</v>
      </c>
      <c r="G728" s="67">
        <v>73.088099999999997</v>
      </c>
      <c r="H728" s="67">
        <v>68.532600000000002</v>
      </c>
      <c r="I728" s="67">
        <v>74.900899999999993</v>
      </c>
      <c r="J728" s="67">
        <v>69.308800000000005</v>
      </c>
      <c r="K728" s="67">
        <v>54.135100000000001</v>
      </c>
      <c r="L728" s="67">
        <v>65.999799999999993</v>
      </c>
    </row>
    <row r="729" spans="1:12">
      <c r="A729" s="61">
        <v>2003</v>
      </c>
      <c r="B729" s="61">
        <v>4</v>
      </c>
      <c r="C729" s="70">
        <v>67.374399999999994</v>
      </c>
      <c r="D729" s="67">
        <v>64.880600000000001</v>
      </c>
      <c r="E729" s="67">
        <v>70.865799999999993</v>
      </c>
      <c r="F729" s="67">
        <v>63.856000000000002</v>
      </c>
      <c r="G729" s="67">
        <v>73.113</v>
      </c>
      <c r="H729" s="67">
        <v>68.516099999999994</v>
      </c>
      <c r="I729" s="67">
        <v>74.878200000000007</v>
      </c>
      <c r="J729" s="67">
        <v>68.891999999999996</v>
      </c>
      <c r="K729" s="67">
        <v>54.0886</v>
      </c>
      <c r="L729" s="67">
        <v>65.505200000000002</v>
      </c>
    </row>
    <row r="730" spans="1:12">
      <c r="A730" s="61">
        <v>2003</v>
      </c>
      <c r="B730" s="61">
        <v>5</v>
      </c>
      <c r="C730" s="70">
        <v>67.116</v>
      </c>
      <c r="D730" s="67">
        <v>64.253</v>
      </c>
      <c r="E730" s="67">
        <v>71.47</v>
      </c>
      <c r="F730" s="67">
        <v>63.851700000000001</v>
      </c>
      <c r="G730" s="67">
        <v>72.987499999999997</v>
      </c>
      <c r="H730" s="67">
        <v>68.328199999999995</v>
      </c>
      <c r="I730" s="67">
        <v>74.662300000000002</v>
      </c>
      <c r="J730" s="67">
        <v>68.8583</v>
      </c>
      <c r="K730" s="67">
        <v>54.176000000000002</v>
      </c>
      <c r="L730" s="67">
        <v>65.337699999999998</v>
      </c>
    </row>
    <row r="731" spans="1:12">
      <c r="A731" s="61">
        <v>2003</v>
      </c>
      <c r="B731" s="61">
        <v>6</v>
      </c>
      <c r="C731" s="70">
        <v>67.058499999999995</v>
      </c>
      <c r="D731" s="67">
        <v>63.750100000000003</v>
      </c>
      <c r="E731" s="67">
        <v>71.383300000000006</v>
      </c>
      <c r="F731" s="67">
        <v>65.154700000000005</v>
      </c>
      <c r="G731" s="67">
        <v>72.806799999999996</v>
      </c>
      <c r="H731" s="67">
        <v>68.412099999999995</v>
      </c>
      <c r="I731" s="67">
        <v>74.715400000000002</v>
      </c>
      <c r="J731" s="67">
        <v>68.844300000000004</v>
      </c>
      <c r="K731" s="67">
        <v>54.245100000000001</v>
      </c>
      <c r="L731" s="67">
        <v>64.9846</v>
      </c>
    </row>
    <row r="732" spans="1:12">
      <c r="A732" s="61">
        <v>2003</v>
      </c>
      <c r="B732" s="61">
        <v>7</v>
      </c>
      <c r="C732" s="70">
        <v>67.356300000000005</v>
      </c>
      <c r="D732" s="67">
        <v>63.771299999999997</v>
      </c>
      <c r="E732" s="67">
        <v>69.866900000000001</v>
      </c>
      <c r="F732" s="67">
        <v>65.135400000000004</v>
      </c>
      <c r="G732" s="67">
        <v>72.673699999999997</v>
      </c>
      <c r="H732" s="67">
        <v>68.498199999999997</v>
      </c>
      <c r="I732" s="67">
        <v>74.711299999999994</v>
      </c>
      <c r="J732" s="67">
        <v>71.438500000000005</v>
      </c>
      <c r="K732" s="67">
        <v>54.411200000000001</v>
      </c>
      <c r="L732" s="67">
        <v>67.941100000000006</v>
      </c>
    </row>
    <row r="733" spans="1:12">
      <c r="A733" s="61">
        <v>2003</v>
      </c>
      <c r="B733" s="61">
        <v>8</v>
      </c>
      <c r="C733" s="70">
        <v>67.372699999999995</v>
      </c>
      <c r="D733" s="67">
        <v>64.085099999999997</v>
      </c>
      <c r="E733" s="67">
        <v>68.424400000000006</v>
      </c>
      <c r="F733" s="67">
        <v>65.068100000000001</v>
      </c>
      <c r="G733" s="67">
        <v>72.773200000000003</v>
      </c>
      <c r="H733" s="67">
        <v>68.428299999999993</v>
      </c>
      <c r="I733" s="67">
        <v>74.7042</v>
      </c>
      <c r="J733" s="67">
        <v>70.110900000000001</v>
      </c>
      <c r="K733" s="67">
        <v>54.622700000000002</v>
      </c>
      <c r="L733" s="67">
        <v>70.073300000000003</v>
      </c>
    </row>
    <row r="734" spans="1:12">
      <c r="A734" s="61">
        <v>2003</v>
      </c>
      <c r="B734" s="61">
        <v>9</v>
      </c>
      <c r="C734" s="70">
        <v>67.3994</v>
      </c>
      <c r="D734" s="67">
        <v>64.320099999999996</v>
      </c>
      <c r="E734" s="67">
        <v>70.147199999999998</v>
      </c>
      <c r="F734" s="67">
        <v>64.989500000000007</v>
      </c>
      <c r="G734" s="67">
        <v>72.470699999999994</v>
      </c>
      <c r="H734" s="67">
        <v>68.376099999999994</v>
      </c>
      <c r="I734" s="67">
        <v>74.563299999999998</v>
      </c>
      <c r="J734" s="67">
        <v>69.144400000000005</v>
      </c>
      <c r="K734" s="67">
        <v>54.669600000000003</v>
      </c>
      <c r="L734" s="67">
        <v>69.756500000000003</v>
      </c>
    </row>
    <row r="735" spans="1:12">
      <c r="A735" s="61">
        <v>2003</v>
      </c>
      <c r="B735" s="61">
        <v>10</v>
      </c>
      <c r="C735" s="70">
        <v>67.796700000000001</v>
      </c>
      <c r="D735" s="67">
        <v>65.269800000000004</v>
      </c>
      <c r="E735" s="67">
        <v>71.253299999999996</v>
      </c>
      <c r="F735" s="67">
        <v>65.061999999999998</v>
      </c>
      <c r="G735" s="67">
        <v>72.437799999999996</v>
      </c>
      <c r="H735" s="67">
        <v>68.376300000000001</v>
      </c>
      <c r="I735" s="67">
        <v>74.4863</v>
      </c>
      <c r="J735" s="67">
        <v>69.107799999999997</v>
      </c>
      <c r="K735" s="67">
        <v>54.973700000000001</v>
      </c>
      <c r="L735" s="67">
        <v>69.563800000000001</v>
      </c>
    </row>
    <row r="736" spans="1:12">
      <c r="A736" s="61">
        <v>2003</v>
      </c>
      <c r="B736" s="61">
        <v>11</v>
      </c>
      <c r="C736" s="70">
        <v>67.963899999999995</v>
      </c>
      <c r="D736" s="67">
        <v>65.646699999999996</v>
      </c>
      <c r="E736" s="67">
        <v>71.247</v>
      </c>
      <c r="F736" s="67">
        <v>65.061599999999999</v>
      </c>
      <c r="G736" s="67">
        <v>72.224000000000004</v>
      </c>
      <c r="H736" s="67">
        <v>68.552800000000005</v>
      </c>
      <c r="I736" s="67">
        <v>74.558300000000003</v>
      </c>
      <c r="J736" s="67">
        <v>69.261300000000006</v>
      </c>
      <c r="K736" s="67">
        <v>55.063699999999997</v>
      </c>
      <c r="L736" s="67">
        <v>69.5869</v>
      </c>
    </row>
    <row r="737" spans="1:12">
      <c r="A737" s="61">
        <v>2003</v>
      </c>
      <c r="B737" s="61">
        <v>12</v>
      </c>
      <c r="C737" s="70">
        <v>68.108199999999997</v>
      </c>
      <c r="D737" s="67">
        <v>65.466700000000003</v>
      </c>
      <c r="E737" s="67">
        <v>71.256399999999999</v>
      </c>
      <c r="F737" s="67">
        <v>65.116299999999995</v>
      </c>
      <c r="G737" s="67">
        <v>72.275499999999994</v>
      </c>
      <c r="H737" s="67">
        <v>68.716099999999997</v>
      </c>
      <c r="I737" s="67">
        <v>74.585800000000006</v>
      </c>
      <c r="J737" s="67">
        <v>71.385000000000005</v>
      </c>
      <c r="K737" s="67">
        <v>54.992800000000003</v>
      </c>
      <c r="L737" s="67">
        <v>69.460400000000007</v>
      </c>
    </row>
    <row r="738" spans="1:12">
      <c r="A738" s="61">
        <v>2004</v>
      </c>
      <c r="B738" s="61">
        <v>1</v>
      </c>
      <c r="C738" s="70">
        <v>68.394499999999994</v>
      </c>
      <c r="D738" s="67">
        <v>65.718000000000004</v>
      </c>
      <c r="E738" s="67">
        <v>69.008399999999995</v>
      </c>
      <c r="F738" s="67">
        <v>65.17</v>
      </c>
      <c r="G738" s="67">
        <v>72.487099999999998</v>
      </c>
      <c r="H738" s="67">
        <v>69.026300000000006</v>
      </c>
      <c r="I738" s="67">
        <v>74.650800000000004</v>
      </c>
      <c r="J738" s="67">
        <v>74.163399999999996</v>
      </c>
      <c r="K738" s="67">
        <v>55</v>
      </c>
      <c r="L738" s="67">
        <v>69.733800000000002</v>
      </c>
    </row>
    <row r="739" spans="1:12">
      <c r="A739" s="61">
        <v>2004</v>
      </c>
      <c r="B739" s="61">
        <v>2</v>
      </c>
      <c r="C739" s="70">
        <v>68.463300000000004</v>
      </c>
      <c r="D739" s="67">
        <v>65.949100000000001</v>
      </c>
      <c r="E739" s="67">
        <v>67.549800000000005</v>
      </c>
      <c r="F739" s="67">
        <v>65.704499999999996</v>
      </c>
      <c r="G739" s="67">
        <v>72.465699999999998</v>
      </c>
      <c r="H739" s="67">
        <v>69.318700000000007</v>
      </c>
      <c r="I739" s="67">
        <v>74.811899999999994</v>
      </c>
      <c r="J739" s="67">
        <v>73.822800000000001</v>
      </c>
      <c r="K739" s="67">
        <v>54.7958</v>
      </c>
      <c r="L739" s="67">
        <v>69.654700000000005</v>
      </c>
    </row>
    <row r="740" spans="1:12">
      <c r="A740" s="61">
        <v>2004</v>
      </c>
      <c r="B740" s="61">
        <v>3</v>
      </c>
      <c r="C740" s="70">
        <v>68.869500000000002</v>
      </c>
      <c r="D740" s="67">
        <v>66.203199999999995</v>
      </c>
      <c r="E740" s="67">
        <v>72.169899999999998</v>
      </c>
      <c r="F740" s="67">
        <v>65.935100000000006</v>
      </c>
      <c r="G740" s="67">
        <v>73.034400000000005</v>
      </c>
      <c r="H740" s="67">
        <v>70.775599999999997</v>
      </c>
      <c r="I740" s="67">
        <v>75.014600000000002</v>
      </c>
      <c r="J740" s="67">
        <v>70.866100000000003</v>
      </c>
      <c r="K740" s="67">
        <v>55.884500000000003</v>
      </c>
      <c r="L740" s="67">
        <v>70.841099999999997</v>
      </c>
    </row>
    <row r="741" spans="1:12">
      <c r="A741" s="61">
        <v>2004</v>
      </c>
      <c r="B741" s="61">
        <v>4</v>
      </c>
      <c r="C741" s="70">
        <v>69.460400000000007</v>
      </c>
      <c r="D741" s="67">
        <v>66.820599999999999</v>
      </c>
      <c r="E741" s="67">
        <v>73.9739</v>
      </c>
      <c r="F741" s="67">
        <v>66.205799999999996</v>
      </c>
      <c r="G741" s="67">
        <v>73.544200000000004</v>
      </c>
      <c r="H741" s="67">
        <v>70.787400000000005</v>
      </c>
      <c r="I741" s="67">
        <v>75.400000000000006</v>
      </c>
      <c r="J741" s="67">
        <v>71.7941</v>
      </c>
      <c r="K741" s="67">
        <v>56.359699999999997</v>
      </c>
      <c r="L741" s="67">
        <v>71.912300000000002</v>
      </c>
    </row>
    <row r="742" spans="1:12">
      <c r="A742" s="61">
        <v>2004</v>
      </c>
      <c r="B742" s="61">
        <v>5</v>
      </c>
      <c r="C742" s="70">
        <v>69.9679</v>
      </c>
      <c r="D742" s="67">
        <v>67.447299999999998</v>
      </c>
      <c r="E742" s="67">
        <v>74.842299999999994</v>
      </c>
      <c r="F742" s="67">
        <v>67.644599999999997</v>
      </c>
      <c r="G742" s="67">
        <v>73.893600000000006</v>
      </c>
      <c r="H742" s="67">
        <v>71.149799999999999</v>
      </c>
      <c r="I742" s="67">
        <v>75.703800000000001</v>
      </c>
      <c r="J742" s="67">
        <v>71.094399999999993</v>
      </c>
      <c r="K742" s="67">
        <v>56.851599999999998</v>
      </c>
      <c r="L742" s="67">
        <v>72.388499999999993</v>
      </c>
    </row>
    <row r="743" spans="1:12">
      <c r="A743" s="61">
        <v>2004</v>
      </c>
      <c r="B743" s="61">
        <v>6</v>
      </c>
      <c r="C743" s="70">
        <v>70.363900000000001</v>
      </c>
      <c r="D743" s="67">
        <v>67.909899999999993</v>
      </c>
      <c r="E743" s="67">
        <v>75.110399999999998</v>
      </c>
      <c r="F743" s="67">
        <v>67.775700000000001</v>
      </c>
      <c r="G743" s="67">
        <v>74.2928</v>
      </c>
      <c r="H743" s="67">
        <v>71.383700000000005</v>
      </c>
      <c r="I743" s="67">
        <v>75.902699999999996</v>
      </c>
      <c r="J743" s="67">
        <v>71.990200000000002</v>
      </c>
      <c r="K743" s="67">
        <v>56.9024</v>
      </c>
      <c r="L743" s="67">
        <v>73.290099999999995</v>
      </c>
    </row>
    <row r="744" spans="1:12">
      <c r="A744" s="61">
        <v>2004</v>
      </c>
      <c r="B744" s="61">
        <v>7</v>
      </c>
      <c r="C744" s="70">
        <v>70.688199999999995</v>
      </c>
      <c r="D744" s="67">
        <v>67.702100000000002</v>
      </c>
      <c r="E744" s="67">
        <v>73.786299999999997</v>
      </c>
      <c r="F744" s="67">
        <v>67.880099999999999</v>
      </c>
      <c r="G744" s="67">
        <v>74.409400000000005</v>
      </c>
      <c r="H744" s="67">
        <v>71.468000000000004</v>
      </c>
      <c r="I744" s="67">
        <v>75.955600000000004</v>
      </c>
      <c r="J744" s="67">
        <v>75.887500000000003</v>
      </c>
      <c r="K744" s="67">
        <v>57.131700000000002</v>
      </c>
      <c r="L744" s="67">
        <v>75.033199999999994</v>
      </c>
    </row>
    <row r="745" spans="1:12">
      <c r="A745" s="61">
        <v>2004</v>
      </c>
      <c r="B745" s="61">
        <v>8</v>
      </c>
      <c r="C745" s="70">
        <v>70.930999999999997</v>
      </c>
      <c r="D745" s="67">
        <v>68.544799999999995</v>
      </c>
      <c r="E745" s="67">
        <v>72.691599999999994</v>
      </c>
      <c r="F745" s="67">
        <v>68.0471</v>
      </c>
      <c r="G745" s="67">
        <v>74.883300000000006</v>
      </c>
      <c r="H745" s="67">
        <v>71.746099999999998</v>
      </c>
      <c r="I745" s="67">
        <v>76.271799999999999</v>
      </c>
      <c r="J745" s="67">
        <v>74.5184</v>
      </c>
      <c r="K745" s="67">
        <v>57.491999999999997</v>
      </c>
      <c r="L745" s="67">
        <v>74.733099999999993</v>
      </c>
    </row>
    <row r="746" spans="1:12">
      <c r="A746" s="61">
        <v>2004</v>
      </c>
      <c r="B746" s="61">
        <v>9</v>
      </c>
      <c r="C746" s="70">
        <v>71.377399999999994</v>
      </c>
      <c r="D746" s="67">
        <v>69.0017</v>
      </c>
      <c r="E746" s="67">
        <v>76.025700000000001</v>
      </c>
      <c r="F746" s="67">
        <v>68.297499999999999</v>
      </c>
      <c r="G746" s="67">
        <v>75.293599999999998</v>
      </c>
      <c r="H746" s="67">
        <v>71.793999999999997</v>
      </c>
      <c r="I746" s="67">
        <v>76.331400000000002</v>
      </c>
      <c r="J746" s="67">
        <v>74.348100000000002</v>
      </c>
      <c r="K746" s="67">
        <v>58.384599999999999</v>
      </c>
      <c r="L746" s="67">
        <v>75.031000000000006</v>
      </c>
    </row>
    <row r="747" spans="1:12">
      <c r="A747" s="61">
        <v>2004</v>
      </c>
      <c r="B747" s="61">
        <v>10</v>
      </c>
      <c r="C747" s="70">
        <v>71.659899999999993</v>
      </c>
      <c r="D747" s="67">
        <v>69.136899999999997</v>
      </c>
      <c r="E747" s="67">
        <v>77.560199999999995</v>
      </c>
      <c r="F747" s="67">
        <v>68.453900000000004</v>
      </c>
      <c r="G747" s="67">
        <v>75.517300000000006</v>
      </c>
      <c r="H747" s="67">
        <v>72.088099999999997</v>
      </c>
      <c r="I747" s="67">
        <v>76.507000000000005</v>
      </c>
      <c r="J747" s="67">
        <v>75.061999999999998</v>
      </c>
      <c r="K747" s="67">
        <v>58.767299999999999</v>
      </c>
      <c r="L747" s="67">
        <v>74.765799999999999</v>
      </c>
    </row>
    <row r="748" spans="1:12">
      <c r="A748" s="61">
        <v>2004</v>
      </c>
      <c r="B748" s="61">
        <v>11</v>
      </c>
      <c r="C748" s="70">
        <v>71.661500000000004</v>
      </c>
      <c r="D748" s="67">
        <v>68.980599999999995</v>
      </c>
      <c r="E748" s="67">
        <v>77.909199999999998</v>
      </c>
      <c r="F748" s="67">
        <v>68.444599999999994</v>
      </c>
      <c r="G748" s="67">
        <v>76.007900000000006</v>
      </c>
      <c r="H748" s="67">
        <v>72.297799999999995</v>
      </c>
      <c r="I748" s="67">
        <v>76.484099999999998</v>
      </c>
      <c r="J748" s="67">
        <v>74.804400000000001</v>
      </c>
      <c r="K748" s="67">
        <v>58.949300000000001</v>
      </c>
      <c r="L748" s="67">
        <v>74.9358</v>
      </c>
    </row>
    <row r="749" spans="1:12">
      <c r="A749" s="61">
        <v>2004</v>
      </c>
      <c r="B749" s="61">
        <v>12</v>
      </c>
      <c r="C749" s="70">
        <v>72.260599999999997</v>
      </c>
      <c r="D749" s="67">
        <v>69.434200000000004</v>
      </c>
      <c r="E749" s="67">
        <v>78.198599999999999</v>
      </c>
      <c r="F749" s="67">
        <v>68.557599999999994</v>
      </c>
      <c r="G749" s="67">
        <v>76.431600000000003</v>
      </c>
      <c r="H749" s="67">
        <v>72.486900000000006</v>
      </c>
      <c r="I749" s="67">
        <v>76.659499999999994</v>
      </c>
      <c r="J749" s="67">
        <v>77.177700000000002</v>
      </c>
      <c r="K749" s="67">
        <v>58.986600000000003</v>
      </c>
      <c r="L749" s="67">
        <v>77.594999999999999</v>
      </c>
    </row>
    <row r="750" spans="1:12">
      <c r="A750" s="61">
        <v>2005</v>
      </c>
      <c r="B750" s="61">
        <v>1</v>
      </c>
      <c r="C750" s="70">
        <v>73.334299999999999</v>
      </c>
      <c r="D750" s="67">
        <v>69.925600000000003</v>
      </c>
      <c r="E750" s="67">
        <v>76.679100000000005</v>
      </c>
      <c r="F750" s="67">
        <v>70.094800000000006</v>
      </c>
      <c r="G750" s="67">
        <v>77.257099999999994</v>
      </c>
      <c r="H750" s="67">
        <v>74.008899999999997</v>
      </c>
      <c r="I750" s="67">
        <v>77.378500000000003</v>
      </c>
      <c r="J750" s="67">
        <v>81.630799999999994</v>
      </c>
      <c r="K750" s="67">
        <v>58.948700000000002</v>
      </c>
      <c r="L750" s="67">
        <v>80.141800000000003</v>
      </c>
    </row>
    <row r="751" spans="1:12">
      <c r="A751" s="61">
        <v>2005</v>
      </c>
      <c r="B751" s="61">
        <v>2</v>
      </c>
      <c r="C751" s="70">
        <v>74.028000000000006</v>
      </c>
      <c r="D751" s="67">
        <v>71.179100000000005</v>
      </c>
      <c r="E751" s="67">
        <v>75.4786</v>
      </c>
      <c r="F751" s="67">
        <v>71.511799999999994</v>
      </c>
      <c r="G751" s="67">
        <v>78.024500000000003</v>
      </c>
      <c r="H751" s="67">
        <v>74.874399999999994</v>
      </c>
      <c r="I751" s="67">
        <v>77.582400000000007</v>
      </c>
      <c r="J751" s="67">
        <v>81.536000000000001</v>
      </c>
      <c r="K751" s="67">
        <v>59.032200000000003</v>
      </c>
      <c r="L751" s="67">
        <v>80.133499999999998</v>
      </c>
    </row>
    <row r="752" spans="1:12">
      <c r="A752" s="61">
        <v>2005</v>
      </c>
      <c r="B752" s="61">
        <v>3</v>
      </c>
      <c r="C752" s="70">
        <v>75.172300000000007</v>
      </c>
      <c r="D752" s="67">
        <v>73.072100000000006</v>
      </c>
      <c r="E752" s="67">
        <v>79.772599999999997</v>
      </c>
      <c r="F752" s="67">
        <v>71.779200000000003</v>
      </c>
      <c r="G752" s="67">
        <v>78.930499999999995</v>
      </c>
      <c r="H752" s="67">
        <v>75.371600000000001</v>
      </c>
      <c r="I752" s="67">
        <v>78.251400000000004</v>
      </c>
      <c r="J752" s="67">
        <v>79.712800000000001</v>
      </c>
      <c r="K752" s="67">
        <v>62.5505</v>
      </c>
      <c r="L752" s="67">
        <v>80.610100000000003</v>
      </c>
    </row>
    <row r="753" spans="1:12">
      <c r="A753" s="61">
        <v>2005</v>
      </c>
      <c r="B753" s="61">
        <v>4</v>
      </c>
      <c r="C753" s="70">
        <v>75.540899999999993</v>
      </c>
      <c r="D753" s="67">
        <v>73.338499999999996</v>
      </c>
      <c r="E753" s="67">
        <v>82.552300000000002</v>
      </c>
      <c r="F753" s="67">
        <v>71.939099999999996</v>
      </c>
      <c r="G753" s="67">
        <v>79.925799999999995</v>
      </c>
      <c r="H753" s="67">
        <v>75.477699999999999</v>
      </c>
      <c r="I753" s="67">
        <v>78.692700000000002</v>
      </c>
      <c r="J753" s="67">
        <v>78.778099999999995</v>
      </c>
      <c r="K753" s="67">
        <v>63.562800000000003</v>
      </c>
      <c r="L753" s="67">
        <v>80.828699999999998</v>
      </c>
    </row>
    <row r="754" spans="1:12">
      <c r="A754" s="61">
        <v>2005</v>
      </c>
      <c r="B754" s="61">
        <v>5</v>
      </c>
      <c r="C754" s="70">
        <v>75.994699999999995</v>
      </c>
      <c r="D754" s="67">
        <v>73.489199999999997</v>
      </c>
      <c r="E754" s="67">
        <v>83.379300000000001</v>
      </c>
      <c r="F754" s="67">
        <v>73.581800000000001</v>
      </c>
      <c r="G754" s="67">
        <v>80.205500000000001</v>
      </c>
      <c r="H754" s="67">
        <v>75.972099999999998</v>
      </c>
      <c r="I754" s="67">
        <v>79.203299999999999</v>
      </c>
      <c r="J754" s="67">
        <v>78.437299999999993</v>
      </c>
      <c r="K754" s="67">
        <v>65.058599999999998</v>
      </c>
      <c r="L754" s="67">
        <v>81.084299999999999</v>
      </c>
    </row>
    <row r="755" spans="1:12">
      <c r="A755" s="61">
        <v>2005</v>
      </c>
      <c r="B755" s="61">
        <v>6</v>
      </c>
      <c r="C755" s="70">
        <v>76.690700000000007</v>
      </c>
      <c r="D755" s="67">
        <v>74.059100000000001</v>
      </c>
      <c r="E755" s="67">
        <v>83.5077</v>
      </c>
      <c r="F755" s="67">
        <v>76.629099999999994</v>
      </c>
      <c r="G755" s="67">
        <v>80.551400000000001</v>
      </c>
      <c r="H755" s="67">
        <v>76.007599999999996</v>
      </c>
      <c r="I755" s="67">
        <v>79.580299999999994</v>
      </c>
      <c r="J755" s="67">
        <v>78.800299999999993</v>
      </c>
      <c r="K755" s="67">
        <v>65.594300000000004</v>
      </c>
      <c r="L755" s="67">
        <v>81.578699999999998</v>
      </c>
    </row>
    <row r="756" spans="1:12">
      <c r="A756" s="61">
        <v>2005</v>
      </c>
      <c r="B756" s="61">
        <v>7</v>
      </c>
      <c r="C756" s="70">
        <v>77.460800000000006</v>
      </c>
      <c r="D756" s="67">
        <v>74.922499999999999</v>
      </c>
      <c r="E756" s="67">
        <v>81.127200000000002</v>
      </c>
      <c r="F756" s="67">
        <v>78.028000000000006</v>
      </c>
      <c r="G756" s="67">
        <v>80.836799999999997</v>
      </c>
      <c r="H756" s="67">
        <v>76.421700000000001</v>
      </c>
      <c r="I756" s="67">
        <v>80.139899999999997</v>
      </c>
      <c r="J756" s="67">
        <v>81.875799999999998</v>
      </c>
      <c r="K756" s="67">
        <v>65.893199999999993</v>
      </c>
      <c r="L756" s="67">
        <v>81.8934</v>
      </c>
    </row>
    <row r="757" spans="1:12">
      <c r="A757" s="61">
        <v>2005</v>
      </c>
      <c r="B757" s="61">
        <v>8</v>
      </c>
      <c r="C757" s="70">
        <v>77.799199999999999</v>
      </c>
      <c r="D757" s="67">
        <v>75.983000000000004</v>
      </c>
      <c r="E757" s="67">
        <v>80.072299999999998</v>
      </c>
      <c r="F757" s="67">
        <v>78.578599999999994</v>
      </c>
      <c r="G757" s="67">
        <v>81.295000000000002</v>
      </c>
      <c r="H757" s="67">
        <v>76.6584</v>
      </c>
      <c r="I757" s="67">
        <v>80.728700000000003</v>
      </c>
      <c r="J757" s="67">
        <v>79.533699999999996</v>
      </c>
      <c r="K757" s="67">
        <v>66.246600000000001</v>
      </c>
      <c r="L757" s="67">
        <v>82.150700000000001</v>
      </c>
    </row>
    <row r="758" spans="1:12">
      <c r="A758" s="61">
        <v>2005</v>
      </c>
      <c r="B758" s="61">
        <v>9</v>
      </c>
      <c r="C758" s="70">
        <v>78.703999999999994</v>
      </c>
      <c r="D758" s="67">
        <v>77.900499999999994</v>
      </c>
      <c r="E758" s="67">
        <v>83.669600000000003</v>
      </c>
      <c r="F758" s="67">
        <v>77.615399999999994</v>
      </c>
      <c r="G758" s="67">
        <v>81.751999999999995</v>
      </c>
      <c r="H758" s="67">
        <v>77.2089</v>
      </c>
      <c r="I758" s="67">
        <v>80.989000000000004</v>
      </c>
      <c r="J758" s="67">
        <v>79.169200000000004</v>
      </c>
      <c r="K758" s="67">
        <v>66.596299999999999</v>
      </c>
      <c r="L758" s="67">
        <v>82.576300000000003</v>
      </c>
    </row>
    <row r="759" spans="1:12">
      <c r="A759" s="61">
        <v>2005</v>
      </c>
      <c r="B759" s="61">
        <v>10</v>
      </c>
      <c r="C759" s="70">
        <v>79.319000000000003</v>
      </c>
      <c r="D759" s="67">
        <v>78.053600000000003</v>
      </c>
      <c r="E759" s="67">
        <v>86.852000000000004</v>
      </c>
      <c r="F759" s="67">
        <v>78.057699999999997</v>
      </c>
      <c r="G759" s="67">
        <v>82.251099999999994</v>
      </c>
      <c r="H759" s="67">
        <v>77.957999999999998</v>
      </c>
      <c r="I759" s="67">
        <v>81.301900000000003</v>
      </c>
      <c r="J759" s="67">
        <v>80.545400000000001</v>
      </c>
      <c r="K759" s="67">
        <v>67.704400000000007</v>
      </c>
      <c r="L759" s="67">
        <v>83.123599999999996</v>
      </c>
    </row>
    <row r="760" spans="1:12">
      <c r="A760" s="61">
        <v>2005</v>
      </c>
      <c r="B760" s="61">
        <v>11</v>
      </c>
      <c r="C760" s="70">
        <v>80.275899999999993</v>
      </c>
      <c r="D760" s="67">
        <v>79.732299999999995</v>
      </c>
      <c r="E760" s="67">
        <v>88.059399999999997</v>
      </c>
      <c r="F760" s="67">
        <v>78.440100000000001</v>
      </c>
      <c r="G760" s="67">
        <v>82.6023</v>
      </c>
      <c r="H760" s="67">
        <v>78.724199999999996</v>
      </c>
      <c r="I760" s="67">
        <v>81.570800000000006</v>
      </c>
      <c r="J760" s="67">
        <v>81.342200000000005</v>
      </c>
      <c r="K760" s="67">
        <v>68.398300000000006</v>
      </c>
      <c r="L760" s="67">
        <v>83.395799999999994</v>
      </c>
    </row>
    <row r="761" spans="1:12">
      <c r="A761" s="61">
        <v>2005</v>
      </c>
      <c r="B761" s="61">
        <v>12</v>
      </c>
      <c r="C761" s="70">
        <v>81.169600000000003</v>
      </c>
      <c r="D761" s="67">
        <v>80.333100000000002</v>
      </c>
      <c r="E761" s="67">
        <v>88.578900000000004</v>
      </c>
      <c r="F761" s="67">
        <v>78.789299999999997</v>
      </c>
      <c r="G761" s="67">
        <v>83.419700000000006</v>
      </c>
      <c r="H761" s="67">
        <v>80.650000000000006</v>
      </c>
      <c r="I761" s="67">
        <v>82.416399999999996</v>
      </c>
      <c r="J761" s="67">
        <v>84.415400000000005</v>
      </c>
      <c r="K761" s="67">
        <v>68.259299999999996</v>
      </c>
      <c r="L761" s="67">
        <v>83.124600000000001</v>
      </c>
    </row>
    <row r="762" spans="1:12">
      <c r="A762" s="61">
        <v>2006</v>
      </c>
      <c r="B762" s="61">
        <v>1</v>
      </c>
      <c r="C762" s="70">
        <v>82.205200000000005</v>
      </c>
      <c r="D762" s="67">
        <v>81.038899999999998</v>
      </c>
      <c r="E762" s="67">
        <v>86.523200000000003</v>
      </c>
      <c r="F762" s="67">
        <v>79.384399999999999</v>
      </c>
      <c r="G762" s="67">
        <v>83.897000000000006</v>
      </c>
      <c r="H762" s="67">
        <v>82.1</v>
      </c>
      <c r="I762" s="67">
        <v>83.1815</v>
      </c>
      <c r="J762" s="67">
        <v>90.453500000000005</v>
      </c>
      <c r="K762" s="67">
        <v>68.319100000000006</v>
      </c>
      <c r="L762" s="67">
        <v>83.382300000000001</v>
      </c>
    </row>
    <row r="763" spans="1:12">
      <c r="A763" s="61">
        <v>2006</v>
      </c>
      <c r="B763" s="61">
        <v>2</v>
      </c>
      <c r="C763" s="70">
        <v>82.531000000000006</v>
      </c>
      <c r="D763" s="67">
        <v>81.825299999999999</v>
      </c>
      <c r="E763" s="67">
        <v>84.712400000000002</v>
      </c>
      <c r="F763" s="67">
        <v>79.707099999999997</v>
      </c>
      <c r="G763" s="67">
        <v>84.585899999999995</v>
      </c>
      <c r="H763" s="67">
        <v>82.9054</v>
      </c>
      <c r="I763" s="67">
        <v>83.458100000000002</v>
      </c>
      <c r="J763" s="67">
        <v>89.592699999999994</v>
      </c>
      <c r="K763" s="67">
        <v>68.550399999999996</v>
      </c>
      <c r="L763" s="67">
        <v>83.673100000000005</v>
      </c>
    </row>
    <row r="764" spans="1:12">
      <c r="A764" s="61">
        <v>2006</v>
      </c>
      <c r="B764" s="61">
        <v>3</v>
      </c>
      <c r="C764" s="70">
        <v>83.525800000000004</v>
      </c>
      <c r="D764" s="67">
        <v>83.069900000000004</v>
      </c>
      <c r="E764" s="67">
        <v>89.855199999999996</v>
      </c>
      <c r="F764" s="67">
        <v>80.201999999999998</v>
      </c>
      <c r="G764" s="67">
        <v>85.317499999999995</v>
      </c>
      <c r="H764" s="67">
        <v>83.417900000000003</v>
      </c>
      <c r="I764" s="67">
        <v>84.106300000000005</v>
      </c>
      <c r="J764" s="67">
        <v>86.784899999999993</v>
      </c>
      <c r="K764" s="67">
        <v>75.089799999999997</v>
      </c>
      <c r="L764" s="67">
        <v>84.083100000000002</v>
      </c>
    </row>
    <row r="765" spans="1:12">
      <c r="A765" s="61">
        <v>2006</v>
      </c>
      <c r="B765" s="61">
        <v>4</v>
      </c>
      <c r="C765" s="70">
        <v>84.338099999999997</v>
      </c>
      <c r="D765" s="67">
        <v>83.477699999999999</v>
      </c>
      <c r="E765" s="67">
        <v>94.810299999999998</v>
      </c>
      <c r="F765" s="67">
        <v>81.042900000000003</v>
      </c>
      <c r="G765" s="67">
        <v>85.962999999999994</v>
      </c>
      <c r="H765" s="67">
        <v>83.855800000000002</v>
      </c>
      <c r="I765" s="67">
        <v>84.47</v>
      </c>
      <c r="J765" s="67">
        <v>88.049899999999994</v>
      </c>
      <c r="K765" s="67">
        <v>75.592100000000002</v>
      </c>
      <c r="L765" s="67">
        <v>84.885599999999997</v>
      </c>
    </row>
    <row r="766" spans="1:12">
      <c r="A766" s="61">
        <v>2006</v>
      </c>
      <c r="B766" s="61">
        <v>5</v>
      </c>
      <c r="C766" s="70">
        <v>84.732799999999997</v>
      </c>
      <c r="D766" s="67">
        <v>83.211299999999994</v>
      </c>
      <c r="E766" s="67">
        <v>96.824399999999997</v>
      </c>
      <c r="F766" s="67">
        <v>82.823400000000007</v>
      </c>
      <c r="G766" s="67">
        <v>86.616699999999994</v>
      </c>
      <c r="H766" s="67">
        <v>84.510099999999994</v>
      </c>
      <c r="I766" s="67">
        <v>84.926000000000002</v>
      </c>
      <c r="J766" s="67">
        <v>87.712299999999999</v>
      </c>
      <c r="K766" s="67">
        <v>76.548699999999997</v>
      </c>
      <c r="L766" s="67">
        <v>85.174199999999999</v>
      </c>
    </row>
    <row r="767" spans="1:12">
      <c r="A767" s="61">
        <v>2006</v>
      </c>
      <c r="B767" s="61">
        <v>6</v>
      </c>
      <c r="C767" s="70">
        <v>85.143100000000004</v>
      </c>
      <c r="D767" s="67">
        <v>83.662000000000006</v>
      </c>
      <c r="E767" s="67">
        <v>97.041300000000007</v>
      </c>
      <c r="F767" s="67">
        <v>83.489500000000007</v>
      </c>
      <c r="G767" s="67">
        <v>87.215100000000007</v>
      </c>
      <c r="H767" s="67">
        <v>84.704899999999995</v>
      </c>
      <c r="I767" s="67">
        <v>85.213399999999993</v>
      </c>
      <c r="J767" s="67">
        <v>88.094999999999999</v>
      </c>
      <c r="K767" s="67">
        <v>76.701099999999997</v>
      </c>
      <c r="L767" s="67">
        <v>85.734399999999994</v>
      </c>
    </row>
    <row r="768" spans="1:12">
      <c r="A768" s="61">
        <v>2006</v>
      </c>
      <c r="B768" s="61">
        <v>7</v>
      </c>
      <c r="C768" s="70">
        <v>85.668499999999995</v>
      </c>
      <c r="D768" s="67">
        <v>83.675600000000003</v>
      </c>
      <c r="E768" s="67">
        <v>94.304000000000002</v>
      </c>
      <c r="F768" s="67">
        <v>85.564999999999998</v>
      </c>
      <c r="G768" s="67">
        <v>87.654300000000006</v>
      </c>
      <c r="H768" s="67">
        <v>84.834699999999998</v>
      </c>
      <c r="I768" s="67">
        <v>85.512799999999999</v>
      </c>
      <c r="J768" s="67">
        <v>90.7864</v>
      </c>
      <c r="K768" s="67">
        <v>79.757000000000005</v>
      </c>
      <c r="L768" s="67">
        <v>85.846800000000002</v>
      </c>
    </row>
    <row r="769" spans="1:48">
      <c r="A769" s="61">
        <v>2006</v>
      </c>
      <c r="B769" s="61">
        <v>8</v>
      </c>
      <c r="C769" s="70">
        <v>86.150400000000005</v>
      </c>
      <c r="D769" s="67">
        <v>84.313900000000004</v>
      </c>
      <c r="E769" s="67">
        <v>93.514300000000006</v>
      </c>
      <c r="F769" s="67">
        <v>86.063100000000006</v>
      </c>
      <c r="G769" s="67">
        <v>88.101200000000006</v>
      </c>
      <c r="H769" s="67">
        <v>86.0364</v>
      </c>
      <c r="I769" s="67">
        <v>85.853099999999998</v>
      </c>
      <c r="J769" s="67">
        <v>90.0304</v>
      </c>
      <c r="K769" s="67">
        <v>82.067800000000005</v>
      </c>
      <c r="L769" s="67">
        <v>86.434899999999999</v>
      </c>
    </row>
    <row r="770" spans="1:48">
      <c r="A770" s="61">
        <v>2006</v>
      </c>
      <c r="B770" s="61">
        <v>9</v>
      </c>
      <c r="C770" s="70">
        <v>86.925200000000004</v>
      </c>
      <c r="D770" s="67">
        <v>84.986800000000002</v>
      </c>
      <c r="E770" s="67">
        <v>98.865200000000002</v>
      </c>
      <c r="F770" s="67">
        <v>86.45</v>
      </c>
      <c r="G770" s="67">
        <v>88.454499999999996</v>
      </c>
      <c r="H770" s="67">
        <v>86.119900000000001</v>
      </c>
      <c r="I770" s="67">
        <v>86.356300000000005</v>
      </c>
      <c r="J770" s="67">
        <v>90.659700000000001</v>
      </c>
      <c r="K770" s="67">
        <v>82.621300000000005</v>
      </c>
      <c r="L770" s="67">
        <v>86.819800000000001</v>
      </c>
    </row>
    <row r="771" spans="1:48">
      <c r="A771" s="61">
        <v>2006</v>
      </c>
      <c r="B771" s="61">
        <v>10</v>
      </c>
      <c r="C771" s="70">
        <v>87.669200000000004</v>
      </c>
      <c r="D771" s="67">
        <v>86.063400000000001</v>
      </c>
      <c r="E771" s="67">
        <v>100.71080000000001</v>
      </c>
      <c r="F771" s="67">
        <v>86.697599999999994</v>
      </c>
      <c r="G771" s="67">
        <v>89.329700000000003</v>
      </c>
      <c r="H771" s="67">
        <v>86.413899999999998</v>
      </c>
      <c r="I771" s="67">
        <v>86.7179</v>
      </c>
      <c r="J771" s="67">
        <v>91.623099999999994</v>
      </c>
      <c r="K771" s="67">
        <v>82.342600000000004</v>
      </c>
      <c r="L771" s="67">
        <v>87.193100000000001</v>
      </c>
    </row>
    <row r="772" spans="1:48">
      <c r="A772" s="61">
        <v>2006</v>
      </c>
      <c r="B772" s="61">
        <v>11</v>
      </c>
      <c r="C772" s="70">
        <v>88.289599999999993</v>
      </c>
      <c r="D772" s="67">
        <v>87.235600000000005</v>
      </c>
      <c r="E772" s="67">
        <v>101.1926</v>
      </c>
      <c r="F772" s="67">
        <v>86.947000000000003</v>
      </c>
      <c r="G772" s="67">
        <v>89.735299999999995</v>
      </c>
      <c r="H772" s="67">
        <v>86.898300000000006</v>
      </c>
      <c r="I772" s="67">
        <v>87.129300000000001</v>
      </c>
      <c r="J772" s="67">
        <v>91.666700000000006</v>
      </c>
      <c r="K772" s="67">
        <v>82.240499999999997</v>
      </c>
      <c r="L772" s="67">
        <v>87.478200000000001</v>
      </c>
    </row>
    <row r="773" spans="1:48">
      <c r="A773" s="61">
        <v>2006</v>
      </c>
      <c r="B773" s="61">
        <v>12</v>
      </c>
      <c r="C773" s="70">
        <v>89.155900000000003</v>
      </c>
      <c r="D773" s="67">
        <v>88.787400000000005</v>
      </c>
      <c r="E773" s="67">
        <v>101.4777</v>
      </c>
      <c r="F773" s="67">
        <v>87.294200000000004</v>
      </c>
      <c r="G773" s="67">
        <v>90.3994</v>
      </c>
      <c r="H773" s="67">
        <v>87.124899999999997</v>
      </c>
      <c r="I773" s="67">
        <v>87.406000000000006</v>
      </c>
      <c r="J773" s="67">
        <v>93.457700000000003</v>
      </c>
      <c r="K773" s="67">
        <v>81.840599999999995</v>
      </c>
      <c r="L773" s="67">
        <v>87.598399999999998</v>
      </c>
    </row>
    <row r="774" spans="1:48" s="69" customFormat="1" ht="12.75">
      <c r="A774" s="115">
        <v>2007</v>
      </c>
      <c r="B774" s="115">
        <v>1</v>
      </c>
      <c r="C774" s="116">
        <v>90.176100000000005</v>
      </c>
      <c r="D774" s="117">
        <v>90.468299999999999</v>
      </c>
      <c r="E774" s="117">
        <v>98.9542</v>
      </c>
      <c r="F774" s="117">
        <v>87.940700000000007</v>
      </c>
      <c r="G774" s="117">
        <v>91.080399999999997</v>
      </c>
      <c r="H774" s="117">
        <v>88.419899999999998</v>
      </c>
      <c r="I774" s="117">
        <v>88.029300000000006</v>
      </c>
      <c r="J774" s="117">
        <v>95.159499999999994</v>
      </c>
      <c r="K774" s="117">
        <v>82.069400000000002</v>
      </c>
      <c r="L774" s="117">
        <v>89.000699999999995</v>
      </c>
      <c r="M774" s="61"/>
      <c r="N774" s="61"/>
      <c r="O774" s="61"/>
      <c r="P774" s="61"/>
      <c r="Q774" s="61"/>
      <c r="R774" s="61"/>
      <c r="S774" s="68"/>
      <c r="T774" s="68"/>
      <c r="U774" s="68"/>
      <c r="V774" s="68"/>
      <c r="W774" s="68"/>
      <c r="X774" s="68"/>
      <c r="Y774" s="68"/>
      <c r="Z774" s="68"/>
      <c r="AA774" s="68"/>
      <c r="AB774" s="68"/>
      <c r="AC774" s="68"/>
      <c r="AD774" s="68"/>
      <c r="AE774" s="68"/>
      <c r="AF774" s="68"/>
      <c r="AG774" s="68"/>
      <c r="AH774" s="68"/>
      <c r="AI774" s="68"/>
      <c r="AJ774" s="68"/>
      <c r="AK774" s="68"/>
      <c r="AL774" s="68"/>
      <c r="AM774" s="68"/>
      <c r="AN774" s="68"/>
      <c r="AO774" s="68"/>
      <c r="AP774" s="68"/>
      <c r="AQ774" s="68"/>
      <c r="AR774" s="68"/>
      <c r="AS774" s="68"/>
      <c r="AT774" s="68"/>
      <c r="AU774" s="68"/>
      <c r="AV774" s="68"/>
    </row>
    <row r="775" spans="1:48" s="69" customFormat="1" ht="12.75">
      <c r="A775" s="115">
        <v>2007</v>
      </c>
      <c r="B775" s="115">
        <v>2</v>
      </c>
      <c r="C775" s="116">
        <v>90.448300000000003</v>
      </c>
      <c r="D775" s="117">
        <v>91.138599999999997</v>
      </c>
      <c r="E775" s="117">
        <v>97.551000000000002</v>
      </c>
      <c r="F775" s="117">
        <v>88.444299999999998</v>
      </c>
      <c r="G775" s="117">
        <v>92.274500000000003</v>
      </c>
      <c r="H775" s="117">
        <v>87.915000000000006</v>
      </c>
      <c r="I775" s="117">
        <v>88.4041</v>
      </c>
      <c r="J775" s="117">
        <v>94.425700000000006</v>
      </c>
      <c r="K775" s="117">
        <v>82.325299999999999</v>
      </c>
      <c r="L775" s="117">
        <v>89.537099999999995</v>
      </c>
      <c r="M775" s="61"/>
      <c r="N775" s="61"/>
      <c r="O775" s="61"/>
      <c r="P775" s="61"/>
      <c r="Q775" s="61"/>
      <c r="R775" s="61"/>
      <c r="S775" s="68"/>
      <c r="T775" s="68"/>
      <c r="U775" s="68"/>
      <c r="V775" s="68"/>
      <c r="W775" s="68"/>
      <c r="X775" s="68"/>
      <c r="Y775" s="68"/>
      <c r="Z775" s="68"/>
      <c r="AA775" s="68"/>
      <c r="AB775" s="68"/>
      <c r="AC775" s="68"/>
      <c r="AD775" s="68"/>
      <c r="AE775" s="68"/>
      <c r="AF775" s="68"/>
      <c r="AG775" s="68"/>
      <c r="AH775" s="68"/>
      <c r="AI775" s="68"/>
      <c r="AJ775" s="68"/>
      <c r="AK775" s="68"/>
      <c r="AL775" s="68"/>
      <c r="AM775" s="68"/>
      <c r="AN775" s="68"/>
      <c r="AO775" s="68"/>
      <c r="AP775" s="68"/>
      <c r="AQ775" s="68"/>
      <c r="AR775" s="68"/>
      <c r="AS775" s="68"/>
      <c r="AT775" s="68"/>
      <c r="AU775" s="68"/>
      <c r="AV775" s="68"/>
    </row>
    <row r="776" spans="1:48" s="69" customFormat="1" ht="12.75">
      <c r="A776" s="115">
        <v>2007</v>
      </c>
      <c r="B776" s="115">
        <v>3</v>
      </c>
      <c r="C776" s="116">
        <v>91.141499999999994</v>
      </c>
      <c r="D776" s="117">
        <v>92.185699999999997</v>
      </c>
      <c r="E776" s="117">
        <v>101.92919999999999</v>
      </c>
      <c r="F776" s="117">
        <v>89.116200000000006</v>
      </c>
      <c r="G776" s="117">
        <v>93.296400000000006</v>
      </c>
      <c r="H776" s="117">
        <v>88.537499999999994</v>
      </c>
      <c r="I776" s="117">
        <v>88.842500000000001</v>
      </c>
      <c r="J776" s="117">
        <v>91.540899999999993</v>
      </c>
      <c r="K776" s="117">
        <v>83.607600000000005</v>
      </c>
      <c r="L776" s="117">
        <v>90.047499999999999</v>
      </c>
      <c r="M776" s="61"/>
      <c r="N776" s="61"/>
      <c r="O776" s="61"/>
      <c r="P776" s="61"/>
      <c r="Q776" s="61"/>
      <c r="R776" s="61"/>
      <c r="S776" s="68"/>
      <c r="T776" s="68"/>
      <c r="U776" s="68"/>
      <c r="V776" s="68"/>
      <c r="W776" s="68"/>
      <c r="X776" s="68"/>
      <c r="Y776" s="68"/>
      <c r="Z776" s="68"/>
      <c r="AA776" s="68"/>
      <c r="AB776" s="68"/>
      <c r="AC776" s="68"/>
      <c r="AD776" s="68"/>
      <c r="AE776" s="68"/>
      <c r="AF776" s="68"/>
      <c r="AG776" s="68"/>
      <c r="AH776" s="68"/>
      <c r="AI776" s="68"/>
      <c r="AJ776" s="68"/>
      <c r="AK776" s="68"/>
      <c r="AL776" s="68"/>
      <c r="AM776" s="68"/>
      <c r="AN776" s="68"/>
      <c r="AO776" s="68"/>
      <c r="AP776" s="68"/>
      <c r="AQ776" s="68"/>
      <c r="AR776" s="68"/>
      <c r="AS776" s="68"/>
      <c r="AT776" s="68"/>
      <c r="AU776" s="68"/>
      <c r="AV776" s="68"/>
    </row>
    <row r="777" spans="1:48" s="69" customFormat="1" ht="12.75">
      <c r="A777" s="115">
        <v>2007</v>
      </c>
      <c r="B777" s="115">
        <v>4</v>
      </c>
      <c r="C777" s="116">
        <v>91.819800000000001</v>
      </c>
      <c r="D777" s="117">
        <v>92.806200000000004</v>
      </c>
      <c r="E777" s="117">
        <v>104.4889</v>
      </c>
      <c r="F777" s="117">
        <v>90.265900000000002</v>
      </c>
      <c r="G777" s="117">
        <v>93.948700000000002</v>
      </c>
      <c r="H777" s="117">
        <v>89.370500000000007</v>
      </c>
      <c r="I777" s="117">
        <v>89.169399999999996</v>
      </c>
      <c r="J777" s="117">
        <v>90.745900000000006</v>
      </c>
      <c r="K777" s="117">
        <v>85.442700000000002</v>
      </c>
      <c r="L777" s="117">
        <v>90.544300000000007</v>
      </c>
      <c r="M777" s="61"/>
      <c r="N777" s="61"/>
      <c r="O777" s="61"/>
      <c r="P777" s="61"/>
      <c r="Q777" s="61"/>
      <c r="R777" s="61"/>
      <c r="S777" s="68"/>
      <c r="T777" s="68"/>
      <c r="U777" s="68"/>
      <c r="V777" s="68"/>
      <c r="W777" s="68"/>
      <c r="X777" s="68"/>
      <c r="Y777" s="68"/>
      <c r="Z777" s="68"/>
      <c r="AA777" s="68"/>
      <c r="AB777" s="68"/>
      <c r="AC777" s="68"/>
      <c r="AD777" s="68"/>
      <c r="AE777" s="68"/>
      <c r="AF777" s="68"/>
      <c r="AG777" s="68"/>
      <c r="AH777" s="68"/>
      <c r="AI777" s="68"/>
      <c r="AJ777" s="68"/>
      <c r="AK777" s="68"/>
      <c r="AL777" s="68"/>
      <c r="AM777" s="68"/>
      <c r="AN777" s="68"/>
      <c r="AO777" s="68"/>
      <c r="AP777" s="68"/>
      <c r="AQ777" s="68"/>
      <c r="AR777" s="68"/>
      <c r="AS777" s="68"/>
      <c r="AT777" s="68"/>
      <c r="AU777" s="68"/>
      <c r="AV777" s="68"/>
    </row>
    <row r="778" spans="1:48" s="69" customFormat="1" ht="12.75">
      <c r="A778" s="115">
        <v>2007</v>
      </c>
      <c r="B778" s="115">
        <v>5</v>
      </c>
      <c r="C778" s="116">
        <v>92.203100000000006</v>
      </c>
      <c r="D778" s="117">
        <v>92.9358</v>
      </c>
      <c r="E778" s="117">
        <v>106.23090000000001</v>
      </c>
      <c r="F778" s="117">
        <v>90.752300000000005</v>
      </c>
      <c r="G778" s="117">
        <v>94.2714</v>
      </c>
      <c r="H778" s="117">
        <v>89.812799999999996</v>
      </c>
      <c r="I778" s="117">
        <v>89.676000000000002</v>
      </c>
      <c r="J778" s="117">
        <v>90.981899999999996</v>
      </c>
      <c r="K778" s="117">
        <v>85.907799999999995</v>
      </c>
      <c r="L778" s="117">
        <v>90.864000000000004</v>
      </c>
      <c r="M778" s="61"/>
      <c r="N778" s="61"/>
      <c r="O778" s="61"/>
      <c r="P778" s="61"/>
      <c r="Q778" s="61"/>
      <c r="R778" s="61"/>
      <c r="S778" s="68"/>
      <c r="T778" s="68"/>
      <c r="U778" s="68"/>
      <c r="V778" s="68"/>
      <c r="W778" s="68"/>
      <c r="X778" s="68"/>
      <c r="Y778" s="68"/>
      <c r="Z778" s="68"/>
      <c r="AA778" s="68"/>
      <c r="AB778" s="68"/>
      <c r="AC778" s="68"/>
      <c r="AD778" s="68"/>
      <c r="AE778" s="68"/>
      <c r="AF778" s="68"/>
      <c r="AG778" s="68"/>
      <c r="AH778" s="68"/>
      <c r="AI778" s="68"/>
      <c r="AJ778" s="68"/>
      <c r="AK778" s="68"/>
      <c r="AL778" s="68"/>
      <c r="AM778" s="68"/>
      <c r="AN778" s="68"/>
      <c r="AO778" s="68"/>
      <c r="AP778" s="68"/>
      <c r="AQ778" s="68"/>
      <c r="AR778" s="68"/>
      <c r="AS778" s="68"/>
      <c r="AT778" s="68"/>
      <c r="AU778" s="68"/>
      <c r="AV778" s="68"/>
    </row>
    <row r="779" spans="1:48" s="69" customFormat="1" ht="12.75">
      <c r="A779" s="115">
        <v>2007</v>
      </c>
      <c r="B779" s="115">
        <v>6</v>
      </c>
      <c r="C779" s="116">
        <v>92.610500000000002</v>
      </c>
      <c r="D779" s="117">
        <v>93.143199999999993</v>
      </c>
      <c r="E779" s="117">
        <v>106.3361</v>
      </c>
      <c r="F779" s="117">
        <v>91.179100000000005</v>
      </c>
      <c r="G779" s="117">
        <v>95.039400000000001</v>
      </c>
      <c r="H779" s="117">
        <v>90.108800000000002</v>
      </c>
      <c r="I779" s="117">
        <v>90.083299999999994</v>
      </c>
      <c r="J779" s="117">
        <v>91.632900000000006</v>
      </c>
      <c r="K779" s="117">
        <v>86.435699999999997</v>
      </c>
      <c r="L779" s="117">
        <v>92.287700000000001</v>
      </c>
      <c r="M779" s="61"/>
      <c r="N779" s="61"/>
      <c r="O779" s="61"/>
      <c r="P779" s="61"/>
      <c r="Q779" s="61"/>
      <c r="R779" s="61"/>
      <c r="S779" s="68"/>
      <c r="T779" s="68"/>
      <c r="U779" s="68"/>
      <c r="V779" s="68"/>
      <c r="W779" s="68"/>
      <c r="X779" s="68"/>
      <c r="Y779" s="68"/>
      <c r="Z779" s="68"/>
      <c r="AA779" s="68"/>
      <c r="AB779" s="68"/>
      <c r="AC779" s="68"/>
      <c r="AD779" s="68"/>
      <c r="AE779" s="68"/>
      <c r="AF779" s="68"/>
      <c r="AG779" s="68"/>
      <c r="AH779" s="68"/>
      <c r="AI779" s="68"/>
      <c r="AJ779" s="68"/>
      <c r="AK779" s="68"/>
      <c r="AL779" s="68"/>
      <c r="AM779" s="68"/>
      <c r="AN779" s="68"/>
      <c r="AO779" s="68"/>
      <c r="AP779" s="68"/>
      <c r="AQ779" s="68"/>
      <c r="AR779" s="68"/>
      <c r="AS779" s="68"/>
      <c r="AT779" s="68"/>
      <c r="AU779" s="68"/>
      <c r="AV779" s="68"/>
    </row>
    <row r="780" spans="1:48" s="69" customFormat="1" ht="12.75">
      <c r="A780" s="115">
        <v>2007</v>
      </c>
      <c r="B780" s="115">
        <v>7</v>
      </c>
      <c r="C780" s="116">
        <v>93.0702</v>
      </c>
      <c r="D780" s="117">
        <v>93.559100000000001</v>
      </c>
      <c r="E780" s="117">
        <v>102.9392</v>
      </c>
      <c r="F780" s="117">
        <v>91.726100000000002</v>
      </c>
      <c r="G780" s="117">
        <v>96.1126</v>
      </c>
      <c r="H780" s="117">
        <v>90.568299999999994</v>
      </c>
      <c r="I780" s="117">
        <v>91.054199999999994</v>
      </c>
      <c r="J780" s="117">
        <v>92.491600000000005</v>
      </c>
      <c r="K780" s="117">
        <v>88.297600000000003</v>
      </c>
      <c r="L780" s="117">
        <v>93.040899999999993</v>
      </c>
      <c r="M780" s="61"/>
      <c r="N780" s="61"/>
      <c r="O780" s="61"/>
      <c r="P780" s="61"/>
      <c r="Q780" s="61"/>
      <c r="R780" s="61"/>
      <c r="S780" s="68"/>
      <c r="T780" s="68"/>
      <c r="U780" s="68"/>
      <c r="V780" s="68"/>
      <c r="W780" s="68"/>
      <c r="X780" s="68"/>
      <c r="Y780" s="68"/>
      <c r="Z780" s="68"/>
      <c r="AA780" s="68"/>
      <c r="AB780" s="68"/>
      <c r="AC780" s="68"/>
      <c r="AD780" s="68"/>
      <c r="AE780" s="68"/>
      <c r="AF780" s="68"/>
      <c r="AG780" s="68"/>
      <c r="AH780" s="68"/>
      <c r="AI780" s="68"/>
      <c r="AJ780" s="68"/>
      <c r="AK780" s="68"/>
      <c r="AL780" s="68"/>
      <c r="AM780" s="68"/>
      <c r="AN780" s="68"/>
      <c r="AO780" s="68"/>
      <c r="AP780" s="68"/>
      <c r="AQ780" s="68"/>
      <c r="AR780" s="68"/>
      <c r="AS780" s="68"/>
      <c r="AT780" s="68"/>
      <c r="AU780" s="68"/>
      <c r="AV780" s="68"/>
    </row>
    <row r="781" spans="1:48" s="69" customFormat="1" ht="12.75">
      <c r="A781" s="115">
        <v>2007</v>
      </c>
      <c r="B781" s="115">
        <v>8</v>
      </c>
      <c r="C781" s="116">
        <v>93.616600000000005</v>
      </c>
      <c r="D781" s="117">
        <v>94.718000000000004</v>
      </c>
      <c r="E781" s="117">
        <v>100.2313</v>
      </c>
      <c r="F781" s="117">
        <v>92.638900000000007</v>
      </c>
      <c r="G781" s="117">
        <v>96.140699999999995</v>
      </c>
      <c r="H781" s="117">
        <v>91.790300000000002</v>
      </c>
      <c r="I781" s="117">
        <v>91.723399999999998</v>
      </c>
      <c r="J781" s="117">
        <v>91.420500000000004</v>
      </c>
      <c r="K781" s="117">
        <v>89.754499999999993</v>
      </c>
      <c r="L781" s="117">
        <v>93.1023</v>
      </c>
      <c r="M781" s="61"/>
      <c r="N781" s="61"/>
      <c r="O781" s="61"/>
      <c r="P781" s="61"/>
      <c r="Q781" s="61"/>
      <c r="R781" s="61"/>
      <c r="S781" s="68"/>
      <c r="T781" s="68"/>
      <c r="U781" s="68"/>
      <c r="V781" s="68"/>
      <c r="W781" s="68"/>
      <c r="X781" s="68"/>
      <c r="Y781" s="68"/>
      <c r="Z781" s="68"/>
      <c r="AA781" s="68"/>
      <c r="AB781" s="68"/>
      <c r="AC781" s="68"/>
      <c r="AD781" s="68"/>
      <c r="AE781" s="68"/>
      <c r="AF781" s="68"/>
      <c r="AG781" s="68"/>
      <c r="AH781" s="68"/>
      <c r="AI781" s="68"/>
      <c r="AJ781" s="68"/>
      <c r="AK781" s="68"/>
      <c r="AL781" s="68"/>
      <c r="AM781" s="68"/>
      <c r="AN781" s="68"/>
      <c r="AO781" s="68"/>
      <c r="AP781" s="68"/>
      <c r="AQ781" s="68"/>
      <c r="AR781" s="68"/>
      <c r="AS781" s="68"/>
      <c r="AT781" s="68"/>
      <c r="AU781" s="68"/>
      <c r="AV781" s="68"/>
    </row>
    <row r="782" spans="1:48" s="69" customFormat="1" ht="12.75">
      <c r="A782" s="115">
        <v>2007</v>
      </c>
      <c r="B782" s="115">
        <v>9</v>
      </c>
      <c r="C782" s="116">
        <v>94.366900000000001</v>
      </c>
      <c r="D782" s="117">
        <v>95.420699999999997</v>
      </c>
      <c r="E782" s="117">
        <v>100.43689999999999</v>
      </c>
      <c r="F782" s="117">
        <v>93.448300000000003</v>
      </c>
      <c r="G782" s="117">
        <v>97.821899999999999</v>
      </c>
      <c r="H782" s="117">
        <v>92.35</v>
      </c>
      <c r="I782" s="117">
        <v>92.597700000000003</v>
      </c>
      <c r="J782" s="117">
        <v>91.940200000000004</v>
      </c>
      <c r="K782" s="117">
        <v>90.242000000000004</v>
      </c>
      <c r="L782" s="117">
        <v>94.103499999999997</v>
      </c>
      <c r="M782" s="61"/>
      <c r="N782" s="61"/>
      <c r="O782" s="61"/>
      <c r="P782" s="61"/>
      <c r="Q782" s="61"/>
      <c r="R782" s="61"/>
      <c r="S782" s="68"/>
      <c r="T782" s="68"/>
      <c r="U782" s="68"/>
      <c r="V782" s="68"/>
      <c r="W782" s="68"/>
      <c r="X782" s="68"/>
      <c r="Y782" s="68"/>
      <c r="Z782" s="68"/>
      <c r="AA782" s="68"/>
      <c r="AB782" s="68"/>
      <c r="AC782" s="68"/>
      <c r="AD782" s="68"/>
      <c r="AE782" s="68"/>
      <c r="AF782" s="68"/>
      <c r="AG782" s="68"/>
      <c r="AH782" s="68"/>
      <c r="AI782" s="68"/>
      <c r="AJ782" s="68"/>
      <c r="AK782" s="68"/>
      <c r="AL782" s="68"/>
      <c r="AM782" s="68"/>
      <c r="AN782" s="68"/>
      <c r="AO782" s="68"/>
      <c r="AP782" s="68"/>
      <c r="AQ782" s="68"/>
      <c r="AR782" s="68"/>
      <c r="AS782" s="68"/>
      <c r="AT782" s="68"/>
      <c r="AU782" s="68"/>
      <c r="AV782" s="68"/>
    </row>
    <row r="783" spans="1:48" s="69" customFormat="1" ht="12.75">
      <c r="A783" s="115">
        <v>2007</v>
      </c>
      <c r="B783" s="115">
        <v>10</v>
      </c>
      <c r="C783" s="116">
        <v>95.011200000000002</v>
      </c>
      <c r="D783" s="117">
        <v>95.9315</v>
      </c>
      <c r="E783" s="117">
        <v>100.80929999999999</v>
      </c>
      <c r="F783" s="117">
        <v>94.141300000000001</v>
      </c>
      <c r="G783" s="117">
        <v>99.016300000000001</v>
      </c>
      <c r="H783" s="117">
        <v>92.740399999999994</v>
      </c>
      <c r="I783" s="117">
        <v>93.563500000000005</v>
      </c>
      <c r="J783" s="117">
        <v>92.591099999999997</v>
      </c>
      <c r="K783" s="117">
        <v>90.951899999999995</v>
      </c>
      <c r="L783" s="117">
        <v>94.684899999999999</v>
      </c>
      <c r="M783" s="61"/>
      <c r="N783" s="61"/>
      <c r="O783" s="61"/>
      <c r="P783" s="61"/>
      <c r="Q783" s="61"/>
      <c r="R783" s="61"/>
      <c r="S783" s="68"/>
      <c r="T783" s="68"/>
      <c r="U783" s="68"/>
      <c r="V783" s="68"/>
      <c r="W783" s="68"/>
      <c r="X783" s="68"/>
      <c r="Y783" s="68"/>
      <c r="Z783" s="68"/>
      <c r="AA783" s="68"/>
      <c r="AB783" s="68"/>
      <c r="AC783" s="68"/>
      <c r="AD783" s="68"/>
      <c r="AE783" s="68"/>
      <c r="AF783" s="68"/>
      <c r="AG783" s="68"/>
      <c r="AH783" s="68"/>
      <c r="AI783" s="68"/>
      <c r="AJ783" s="68"/>
      <c r="AK783" s="68"/>
      <c r="AL783" s="68"/>
      <c r="AM783" s="68"/>
      <c r="AN783" s="68"/>
      <c r="AO783" s="68"/>
      <c r="AP783" s="68"/>
      <c r="AQ783" s="68"/>
      <c r="AR783" s="68"/>
      <c r="AS783" s="68"/>
      <c r="AT783" s="68"/>
      <c r="AU783" s="68"/>
      <c r="AV783" s="68"/>
    </row>
    <row r="784" spans="1:48" s="69" customFormat="1" ht="12.75">
      <c r="A784" s="115">
        <v>2007</v>
      </c>
      <c r="B784" s="115">
        <v>11</v>
      </c>
      <c r="C784" s="116">
        <v>95.821899999999999</v>
      </c>
      <c r="D784" s="117">
        <v>96.002899999999997</v>
      </c>
      <c r="E784" s="117">
        <v>102.2067</v>
      </c>
      <c r="F784" s="117">
        <v>94.960099999999997</v>
      </c>
      <c r="G784" s="117">
        <v>99.590900000000005</v>
      </c>
      <c r="H784" s="117">
        <v>93.634299999999996</v>
      </c>
      <c r="I784" s="117">
        <v>96.130499999999998</v>
      </c>
      <c r="J784" s="117">
        <v>93.413399999999996</v>
      </c>
      <c r="K784" s="117">
        <v>91.277299999999997</v>
      </c>
      <c r="L784" s="117">
        <v>95.621799999999993</v>
      </c>
      <c r="M784" s="61"/>
      <c r="N784" s="61"/>
      <c r="O784" s="61"/>
      <c r="P784" s="61"/>
      <c r="Q784" s="61"/>
      <c r="R784" s="61"/>
      <c r="S784" s="68"/>
      <c r="T784" s="68"/>
      <c r="U784" s="68"/>
      <c r="V784" s="68"/>
      <c r="W784" s="68"/>
      <c r="X784" s="68"/>
      <c r="Y784" s="68"/>
      <c r="Z784" s="68"/>
      <c r="AA784" s="68"/>
      <c r="AB784" s="68"/>
      <c r="AC784" s="68"/>
      <c r="AD784" s="68"/>
      <c r="AE784" s="68"/>
      <c r="AF784" s="68"/>
      <c r="AG784" s="68"/>
      <c r="AH784" s="68"/>
      <c r="AI784" s="68"/>
      <c r="AJ784" s="68"/>
      <c r="AK784" s="68"/>
      <c r="AL784" s="68"/>
      <c r="AM784" s="68"/>
      <c r="AN784" s="68"/>
      <c r="AO784" s="68"/>
      <c r="AP784" s="68"/>
      <c r="AQ784" s="68"/>
      <c r="AR784" s="68"/>
      <c r="AS784" s="68"/>
      <c r="AT784" s="68"/>
      <c r="AU784" s="68"/>
      <c r="AV784" s="68"/>
    </row>
    <row r="785" spans="1:48" s="69" customFormat="1" ht="12.75">
      <c r="A785" s="115">
        <v>2007</v>
      </c>
      <c r="B785" s="115">
        <v>12</v>
      </c>
      <c r="C785" s="116">
        <v>96.710700000000003</v>
      </c>
      <c r="D785" s="117">
        <v>96.420900000000003</v>
      </c>
      <c r="E785" s="117">
        <v>103.0916</v>
      </c>
      <c r="F785" s="117">
        <v>95.744100000000003</v>
      </c>
      <c r="G785" s="117">
        <v>98.096900000000005</v>
      </c>
      <c r="H785" s="117">
        <v>96.958500000000001</v>
      </c>
      <c r="I785" s="117">
        <v>96.827799999999996</v>
      </c>
      <c r="J785" s="117">
        <v>95.627700000000004</v>
      </c>
      <c r="K785" s="117">
        <v>91.426500000000004</v>
      </c>
      <c r="L785" s="117">
        <v>97.421000000000006</v>
      </c>
      <c r="M785" s="61"/>
      <c r="N785" s="61"/>
      <c r="O785" s="61"/>
      <c r="P785" s="61"/>
      <c r="Q785" s="61"/>
      <c r="R785" s="61"/>
      <c r="S785" s="68"/>
      <c r="T785" s="68"/>
      <c r="U785" s="68"/>
      <c r="V785" s="68"/>
      <c r="W785" s="68"/>
      <c r="X785" s="68"/>
      <c r="Y785" s="68"/>
      <c r="Z785" s="68"/>
      <c r="AA785" s="68"/>
      <c r="AB785" s="68"/>
      <c r="AC785" s="68"/>
      <c r="AD785" s="68"/>
      <c r="AE785" s="68"/>
      <c r="AF785" s="68"/>
      <c r="AG785" s="68"/>
      <c r="AH785" s="68"/>
      <c r="AI785" s="68"/>
      <c r="AJ785" s="68"/>
      <c r="AK785" s="68"/>
      <c r="AL785" s="68"/>
      <c r="AM785" s="68"/>
      <c r="AN785" s="68"/>
      <c r="AO785" s="68"/>
      <c r="AP785" s="68"/>
      <c r="AQ785" s="68"/>
      <c r="AR785" s="68"/>
      <c r="AS785" s="68"/>
      <c r="AT785" s="68"/>
      <c r="AU785" s="68"/>
      <c r="AV785" s="68"/>
    </row>
    <row r="786" spans="1:48" s="69" customFormat="1" ht="12.75">
      <c r="A786" s="115">
        <v>2008</v>
      </c>
      <c r="B786" s="115">
        <v>1</v>
      </c>
      <c r="C786" s="116">
        <v>97.611000000000004</v>
      </c>
      <c r="D786" s="117">
        <v>97.055400000000006</v>
      </c>
      <c r="E786" s="117">
        <v>100.9455</v>
      </c>
      <c r="F786" s="117">
        <v>97.019000000000005</v>
      </c>
      <c r="G786" s="117">
        <v>98.419799999999995</v>
      </c>
      <c r="H786" s="117">
        <v>98.184700000000007</v>
      </c>
      <c r="I786" s="117">
        <v>98.677199999999999</v>
      </c>
      <c r="J786" s="117">
        <v>97.976299999999995</v>
      </c>
      <c r="K786" s="117">
        <v>91.931399999999996</v>
      </c>
      <c r="L786" s="117">
        <v>97.843999999999994</v>
      </c>
      <c r="M786" s="61"/>
      <c r="N786" s="61"/>
      <c r="O786" s="61"/>
      <c r="P786" s="61"/>
      <c r="Q786" s="61"/>
      <c r="R786" s="61"/>
      <c r="S786" s="68"/>
      <c r="T786" s="68"/>
      <c r="U786" s="68"/>
      <c r="V786" s="68"/>
      <c r="W786" s="68"/>
      <c r="X786" s="68"/>
      <c r="Y786" s="68"/>
      <c r="Z786" s="68"/>
      <c r="AA786" s="68"/>
      <c r="AB786" s="68"/>
      <c r="AC786" s="68"/>
      <c r="AD786" s="68"/>
      <c r="AE786" s="68"/>
      <c r="AF786" s="68"/>
      <c r="AG786" s="68"/>
      <c r="AH786" s="68"/>
      <c r="AI786" s="68"/>
      <c r="AJ786" s="68"/>
      <c r="AK786" s="68"/>
      <c r="AL786" s="68"/>
      <c r="AM786" s="68"/>
      <c r="AN786" s="68"/>
      <c r="AO786" s="68"/>
      <c r="AP786" s="68"/>
      <c r="AQ786" s="68"/>
      <c r="AR786" s="68"/>
      <c r="AS786" s="68"/>
      <c r="AT786" s="68"/>
      <c r="AU786" s="68"/>
      <c r="AV786" s="68"/>
    </row>
    <row r="787" spans="1:48" s="69" customFormat="1" ht="12.75">
      <c r="A787" s="115">
        <v>2008</v>
      </c>
      <c r="B787" s="115">
        <v>2</v>
      </c>
      <c r="C787" s="116">
        <v>98.066699999999997</v>
      </c>
      <c r="D787" s="117">
        <v>98.156700000000001</v>
      </c>
      <c r="E787" s="117">
        <v>98.197999999999993</v>
      </c>
      <c r="F787" s="117">
        <v>97.9358</v>
      </c>
      <c r="G787" s="117">
        <v>99.125399999999999</v>
      </c>
      <c r="H787" s="117">
        <v>98.607900000000001</v>
      </c>
      <c r="I787" s="117">
        <v>98.3917</v>
      </c>
      <c r="J787" s="117">
        <v>98.079300000000003</v>
      </c>
      <c r="K787" s="117">
        <v>92.728099999999998</v>
      </c>
      <c r="L787" s="117">
        <v>98.3874</v>
      </c>
      <c r="M787" s="61"/>
      <c r="N787" s="61"/>
      <c r="O787" s="61"/>
      <c r="P787" s="61"/>
      <c r="Q787" s="61"/>
      <c r="R787" s="61"/>
      <c r="S787" s="68"/>
      <c r="T787" s="68"/>
      <c r="U787" s="68"/>
      <c r="V787" s="68"/>
      <c r="W787" s="68"/>
      <c r="X787" s="68"/>
      <c r="Y787" s="68"/>
      <c r="Z787" s="68"/>
      <c r="AA787" s="68"/>
      <c r="AB787" s="68"/>
      <c r="AC787" s="68"/>
      <c r="AD787" s="68"/>
      <c r="AE787" s="68"/>
      <c r="AF787" s="68"/>
      <c r="AG787" s="68"/>
      <c r="AH787" s="68"/>
      <c r="AI787" s="68"/>
      <c r="AJ787" s="68"/>
      <c r="AK787" s="68"/>
      <c r="AL787" s="68"/>
      <c r="AM787" s="68"/>
      <c r="AN787" s="68"/>
      <c r="AO787" s="68"/>
      <c r="AP787" s="68"/>
      <c r="AQ787" s="68"/>
      <c r="AR787" s="68"/>
      <c r="AS787" s="68"/>
      <c r="AT787" s="68"/>
      <c r="AU787" s="68"/>
      <c r="AV787" s="68"/>
    </row>
    <row r="788" spans="1:48" s="69" customFormat="1" ht="12.75">
      <c r="A788" s="115">
        <v>2008</v>
      </c>
      <c r="B788" s="115">
        <v>3</v>
      </c>
      <c r="C788" s="116">
        <v>99.176299999999998</v>
      </c>
      <c r="D788" s="117">
        <v>99.268500000000003</v>
      </c>
      <c r="E788" s="117">
        <v>98.422799999999995</v>
      </c>
      <c r="F788" s="117">
        <v>98.619799999999998</v>
      </c>
      <c r="G788" s="117">
        <v>99.900899999999993</v>
      </c>
      <c r="H788" s="117">
        <v>99.420299999999997</v>
      </c>
      <c r="I788" s="117">
        <v>99.046899999999994</v>
      </c>
      <c r="J788" s="117">
        <v>99.206699999999998</v>
      </c>
      <c r="K788" s="117">
        <v>99.767099999999999</v>
      </c>
      <c r="L788" s="117">
        <v>98.99</v>
      </c>
      <c r="M788" s="61"/>
      <c r="N788" s="61"/>
      <c r="O788" s="61"/>
      <c r="P788" s="61"/>
      <c r="Q788" s="61"/>
      <c r="R788" s="61"/>
      <c r="S788" s="68"/>
      <c r="T788" s="68"/>
      <c r="U788" s="68"/>
      <c r="V788" s="68"/>
      <c r="W788" s="68"/>
      <c r="X788" s="68"/>
      <c r="Y788" s="68"/>
      <c r="Z788" s="68"/>
      <c r="AA788" s="68"/>
      <c r="AB788" s="68"/>
      <c r="AC788" s="68"/>
      <c r="AD788" s="68"/>
      <c r="AE788" s="68"/>
      <c r="AF788" s="68"/>
      <c r="AG788" s="68"/>
      <c r="AH788" s="68"/>
      <c r="AI788" s="68"/>
      <c r="AJ788" s="68"/>
      <c r="AK788" s="68"/>
      <c r="AL788" s="68"/>
      <c r="AM788" s="68"/>
      <c r="AN788" s="68"/>
      <c r="AO788" s="68"/>
      <c r="AP788" s="68"/>
      <c r="AQ788" s="68"/>
      <c r="AR788" s="68"/>
      <c r="AS788" s="68"/>
      <c r="AT788" s="68"/>
      <c r="AU788" s="68"/>
      <c r="AV788" s="68"/>
    </row>
    <row r="789" spans="1:48" s="69" customFormat="1" ht="12.75">
      <c r="A789" s="115">
        <v>2008</v>
      </c>
      <c r="B789" s="115">
        <v>4</v>
      </c>
      <c r="C789" s="116">
        <v>100</v>
      </c>
      <c r="D789" s="116">
        <v>100</v>
      </c>
      <c r="E789" s="116">
        <v>100</v>
      </c>
      <c r="F789" s="116">
        <v>100</v>
      </c>
      <c r="G789" s="116">
        <v>100</v>
      </c>
      <c r="H789" s="116">
        <v>100</v>
      </c>
      <c r="I789" s="116">
        <v>100</v>
      </c>
      <c r="J789" s="116">
        <v>100</v>
      </c>
      <c r="K789" s="116">
        <v>100</v>
      </c>
      <c r="L789" s="116">
        <v>100</v>
      </c>
      <c r="M789" s="61"/>
      <c r="N789" s="61"/>
      <c r="O789" s="61"/>
      <c r="P789" s="61"/>
      <c r="Q789" s="61"/>
      <c r="R789" s="61"/>
      <c r="S789" s="68"/>
      <c r="T789" s="68"/>
      <c r="U789" s="68"/>
      <c r="V789" s="68"/>
      <c r="W789" s="68"/>
      <c r="X789" s="68"/>
      <c r="Y789" s="68"/>
      <c r="Z789" s="68"/>
      <c r="AA789" s="68"/>
      <c r="AB789" s="68"/>
      <c r="AC789" s="68"/>
      <c r="AD789" s="68"/>
      <c r="AE789" s="68"/>
      <c r="AF789" s="68"/>
      <c r="AG789" s="68"/>
      <c r="AH789" s="68"/>
      <c r="AI789" s="68"/>
      <c r="AJ789" s="68"/>
      <c r="AK789" s="68"/>
      <c r="AL789" s="68"/>
      <c r="AM789" s="68"/>
      <c r="AN789" s="68"/>
      <c r="AO789" s="68"/>
      <c r="AP789" s="68"/>
      <c r="AQ789" s="68"/>
      <c r="AR789" s="68"/>
      <c r="AS789" s="68"/>
      <c r="AT789" s="68"/>
      <c r="AU789" s="68"/>
      <c r="AV789" s="68"/>
    </row>
    <row r="790" spans="1:48">
      <c r="A790" s="115">
        <v>2008</v>
      </c>
      <c r="B790" s="115">
        <v>5</v>
      </c>
      <c r="C790" s="116">
        <v>100.56</v>
      </c>
      <c r="D790" s="116">
        <v>100.06</v>
      </c>
      <c r="E790" s="116">
        <v>101.17</v>
      </c>
      <c r="F790" s="116">
        <v>100.67</v>
      </c>
      <c r="G790" s="116">
        <v>98.45</v>
      </c>
      <c r="H790" s="116">
        <v>101.08</v>
      </c>
      <c r="I790" s="116">
        <v>101.04</v>
      </c>
      <c r="J790" s="116">
        <v>100.63</v>
      </c>
      <c r="K790" s="116">
        <v>103.69</v>
      </c>
      <c r="L790" s="116">
        <v>100.38</v>
      </c>
    </row>
    <row r="791" spans="1:48">
      <c r="A791" s="115">
        <v>2008</v>
      </c>
      <c r="B791" s="115">
        <v>6</v>
      </c>
      <c r="C791" s="116">
        <v>101.2</v>
      </c>
      <c r="D791" s="116">
        <v>100.79</v>
      </c>
      <c r="E791" s="116">
        <v>102.26</v>
      </c>
      <c r="F791" s="116">
        <v>101.52</v>
      </c>
      <c r="G791" s="116">
        <v>100.06</v>
      </c>
      <c r="H791" s="116">
        <v>102.42</v>
      </c>
      <c r="I791" s="116">
        <v>100.9</v>
      </c>
      <c r="J791" s="116">
        <v>100.75</v>
      </c>
      <c r="K791" s="116">
        <v>105.24</v>
      </c>
      <c r="L791" s="116">
        <v>100.06</v>
      </c>
    </row>
    <row r="792" spans="1:48">
      <c r="A792" s="115">
        <v>2008</v>
      </c>
      <c r="B792" s="115">
        <v>7</v>
      </c>
      <c r="C792" s="116">
        <v>101.57</v>
      </c>
      <c r="D792" s="116">
        <v>100.03</v>
      </c>
      <c r="E792" s="116">
        <v>103.17</v>
      </c>
      <c r="F792" s="116">
        <v>102.33</v>
      </c>
      <c r="G792" s="116">
        <v>101.56</v>
      </c>
      <c r="H792" s="116">
        <v>103.59</v>
      </c>
      <c r="I792" s="116">
        <v>101.49</v>
      </c>
      <c r="J792" s="116">
        <v>103.82</v>
      </c>
      <c r="K792" s="116">
        <v>105.55</v>
      </c>
      <c r="L792" s="116">
        <v>101.43</v>
      </c>
    </row>
    <row r="793" spans="1:48">
      <c r="A793" s="115">
        <v>2008</v>
      </c>
      <c r="B793" s="115">
        <v>8</v>
      </c>
      <c r="C793" s="116">
        <v>102.05</v>
      </c>
      <c r="D793" s="116">
        <v>100.28</v>
      </c>
      <c r="E793" s="116">
        <v>104.44</v>
      </c>
      <c r="F793" s="116">
        <v>102.5</v>
      </c>
      <c r="G793" s="116">
        <v>102.57</v>
      </c>
      <c r="H793" s="116">
        <v>104.34</v>
      </c>
      <c r="I793" s="116">
        <v>101.84</v>
      </c>
      <c r="J793" s="116">
        <v>104.58</v>
      </c>
      <c r="K793" s="116">
        <v>105.67</v>
      </c>
      <c r="L793" s="116">
        <v>102.68</v>
      </c>
    </row>
    <row r="794" spans="1:48" s="70" customFormat="1">
      <c r="A794" s="115">
        <v>2008</v>
      </c>
      <c r="B794" s="115">
        <v>9</v>
      </c>
      <c r="C794" s="116">
        <v>102.57</v>
      </c>
      <c r="D794" s="116">
        <v>100.68</v>
      </c>
      <c r="E794" s="116">
        <v>105.82</v>
      </c>
      <c r="F794" s="116">
        <v>103.26</v>
      </c>
      <c r="G794" s="116">
        <v>103.1</v>
      </c>
      <c r="H794" s="116">
        <v>105.42</v>
      </c>
      <c r="I794" s="116">
        <v>102.07</v>
      </c>
      <c r="J794" s="116">
        <v>104.15</v>
      </c>
      <c r="K794" s="116">
        <v>105.84</v>
      </c>
      <c r="L794" s="116">
        <v>103.65</v>
      </c>
    </row>
    <row r="795" spans="1:48" s="70" customFormat="1">
      <c r="A795" s="118">
        <v>2008</v>
      </c>
      <c r="B795" s="118">
        <v>10</v>
      </c>
      <c r="C795" s="116">
        <v>103.01</v>
      </c>
      <c r="D795" s="116">
        <v>101.11</v>
      </c>
      <c r="E795" s="116">
        <v>106.91</v>
      </c>
      <c r="F795" s="116">
        <v>102.33</v>
      </c>
      <c r="G795" s="116">
        <v>103.98</v>
      </c>
      <c r="H795" s="116">
        <v>105.87</v>
      </c>
      <c r="I795" s="116">
        <v>103</v>
      </c>
      <c r="J795" s="116">
        <v>105.06</v>
      </c>
      <c r="K795" s="116">
        <v>106.49</v>
      </c>
      <c r="L795" s="116">
        <v>103.97</v>
      </c>
    </row>
    <row r="796" spans="1:48" s="70" customFormat="1">
      <c r="A796" s="118">
        <v>2008</v>
      </c>
      <c r="B796" s="118">
        <v>11</v>
      </c>
      <c r="C796" s="116">
        <v>103.36</v>
      </c>
      <c r="D796" s="116">
        <v>101.44</v>
      </c>
      <c r="E796" s="116">
        <v>108.02</v>
      </c>
      <c r="F796" s="116">
        <v>102.7</v>
      </c>
      <c r="G796" s="116">
        <v>104.49</v>
      </c>
      <c r="H796" s="116">
        <v>106.57</v>
      </c>
      <c r="I796" s="116">
        <v>103.05</v>
      </c>
      <c r="J796" s="116">
        <v>104.8</v>
      </c>
      <c r="K796" s="116">
        <v>106.72</v>
      </c>
      <c r="L796" s="116">
        <v>104.34</v>
      </c>
    </row>
    <row r="797" spans="1:48" s="70" customFormat="1">
      <c r="A797" s="118">
        <v>2008</v>
      </c>
      <c r="B797" s="118">
        <v>12</v>
      </c>
      <c r="C797" s="116">
        <v>103.71</v>
      </c>
      <c r="D797" s="116">
        <v>101.79</v>
      </c>
      <c r="E797" s="116">
        <v>109.57</v>
      </c>
      <c r="F797" s="116">
        <v>102.91</v>
      </c>
      <c r="G797" s="116">
        <v>105.22</v>
      </c>
      <c r="H797" s="116">
        <v>107.1</v>
      </c>
      <c r="I797" s="116">
        <v>102.99</v>
      </c>
      <c r="J797" s="116">
        <v>105.25</v>
      </c>
      <c r="K797" s="116">
        <v>106.51</v>
      </c>
      <c r="L797" s="116">
        <v>104.5</v>
      </c>
    </row>
    <row r="798" spans="1:48" s="70" customFormat="1">
      <c r="A798" s="118">
        <v>2009</v>
      </c>
      <c r="B798" s="118">
        <v>1</v>
      </c>
      <c r="C798" s="116">
        <v>104.26</v>
      </c>
      <c r="D798" s="116">
        <v>101.11</v>
      </c>
      <c r="E798" s="116">
        <v>110.4</v>
      </c>
      <c r="F798" s="116">
        <v>103.24</v>
      </c>
      <c r="G798" s="116">
        <v>105.54</v>
      </c>
      <c r="H798" s="116">
        <v>107.64</v>
      </c>
      <c r="I798" s="116">
        <v>106.68</v>
      </c>
      <c r="J798" s="116">
        <v>106.01</v>
      </c>
      <c r="K798" s="116">
        <v>106.53</v>
      </c>
      <c r="L798" s="116">
        <v>104.7</v>
      </c>
    </row>
    <row r="799" spans="1:48" s="70" customFormat="1">
      <c r="A799" s="118">
        <v>2009</v>
      </c>
      <c r="B799" s="118">
        <v>2</v>
      </c>
      <c r="C799" s="116">
        <v>104.71</v>
      </c>
      <c r="D799" s="116">
        <v>100.54</v>
      </c>
      <c r="E799" s="116">
        <v>111.18</v>
      </c>
      <c r="F799" s="116">
        <v>103.3</v>
      </c>
      <c r="G799" s="116">
        <v>105.24</v>
      </c>
      <c r="H799" s="116">
        <v>107.62</v>
      </c>
      <c r="I799" s="116">
        <v>110.11</v>
      </c>
      <c r="J799" s="116">
        <v>106.94</v>
      </c>
      <c r="K799" s="116">
        <v>106.95</v>
      </c>
      <c r="L799" s="116">
        <v>104.53</v>
      </c>
    </row>
    <row r="800" spans="1:48">
      <c r="A800" s="115">
        <v>2009</v>
      </c>
      <c r="B800" s="115">
        <v>3</v>
      </c>
      <c r="C800" s="116">
        <v>105.38</v>
      </c>
      <c r="D800" s="119">
        <v>100.98</v>
      </c>
      <c r="E800" s="119">
        <v>111.88</v>
      </c>
      <c r="F800" s="119">
        <v>103.51</v>
      </c>
      <c r="G800" s="119">
        <v>105.82</v>
      </c>
      <c r="H800" s="119">
        <v>110.12</v>
      </c>
      <c r="I800" s="119">
        <v>110.56</v>
      </c>
      <c r="J800" s="119">
        <v>105.52</v>
      </c>
      <c r="K800" s="119">
        <v>111.91</v>
      </c>
      <c r="L800" s="119">
        <v>105.12</v>
      </c>
    </row>
    <row r="801" spans="1:12">
      <c r="A801" s="115">
        <v>2009</v>
      </c>
      <c r="B801" s="115">
        <v>4</v>
      </c>
      <c r="C801" s="116">
        <v>105.73</v>
      </c>
      <c r="D801" s="116">
        <v>101.2</v>
      </c>
      <c r="E801" s="116">
        <v>112.52</v>
      </c>
      <c r="F801" s="116">
        <v>103.56</v>
      </c>
      <c r="G801" s="116">
        <v>106.26</v>
      </c>
      <c r="H801" s="116">
        <v>111.29</v>
      </c>
      <c r="I801" s="116">
        <v>111</v>
      </c>
      <c r="J801" s="116">
        <v>106.23</v>
      </c>
      <c r="K801" s="116">
        <v>112.21</v>
      </c>
      <c r="L801" s="116">
        <v>105.24</v>
      </c>
    </row>
    <row r="802" spans="1:12">
      <c r="A802" s="115">
        <v>2009</v>
      </c>
      <c r="B802" s="115">
        <v>5</v>
      </c>
      <c r="C802" s="116">
        <v>106.08</v>
      </c>
      <c r="D802" s="120">
        <v>101.25</v>
      </c>
      <c r="E802" s="120">
        <v>113.7</v>
      </c>
      <c r="F802" s="120">
        <v>103.85</v>
      </c>
      <c r="G802" s="120">
        <v>106.49</v>
      </c>
      <c r="H802" s="120">
        <v>111.44</v>
      </c>
      <c r="I802" s="120">
        <v>111.22</v>
      </c>
      <c r="J802" s="120">
        <v>106.1</v>
      </c>
      <c r="K802" s="120">
        <v>116.33</v>
      </c>
      <c r="L802" s="120">
        <v>105.05</v>
      </c>
    </row>
    <row r="803" spans="1:12">
      <c r="A803" s="118">
        <v>2009</v>
      </c>
      <c r="B803" s="118">
        <v>6</v>
      </c>
      <c r="C803" s="116">
        <v>106.53</v>
      </c>
      <c r="D803" s="116">
        <v>101.5</v>
      </c>
      <c r="E803" s="116">
        <v>115.15</v>
      </c>
      <c r="F803" s="116">
        <v>104.23</v>
      </c>
      <c r="G803" s="116">
        <v>106.95</v>
      </c>
      <c r="H803" s="116">
        <v>111.62</v>
      </c>
      <c r="I803" s="116">
        <v>111.88</v>
      </c>
      <c r="J803" s="116">
        <v>106.24</v>
      </c>
      <c r="K803" s="116">
        <v>116.9</v>
      </c>
      <c r="L803" s="116">
        <v>105.57</v>
      </c>
    </row>
    <row r="804" spans="1:12">
      <c r="A804" s="115">
        <v>2009</v>
      </c>
      <c r="B804" s="115">
        <v>7</v>
      </c>
      <c r="C804" s="116">
        <v>107.19</v>
      </c>
      <c r="D804" s="116">
        <v>101.97</v>
      </c>
      <c r="E804" s="116">
        <v>116.29</v>
      </c>
      <c r="F804" s="116">
        <v>104.6</v>
      </c>
      <c r="G804" s="116">
        <v>107.63</v>
      </c>
      <c r="H804" s="116">
        <v>112.68</v>
      </c>
      <c r="I804" s="116">
        <v>112.98</v>
      </c>
      <c r="J804" s="116">
        <v>107.01</v>
      </c>
      <c r="K804" s="116">
        <v>117.11</v>
      </c>
      <c r="L804" s="116">
        <v>106.05</v>
      </c>
    </row>
    <row r="805" spans="1:12">
      <c r="A805" s="115">
        <v>2009</v>
      </c>
      <c r="B805" s="115">
        <v>8</v>
      </c>
      <c r="C805" s="116">
        <v>108.08</v>
      </c>
      <c r="D805" s="119">
        <v>103.18</v>
      </c>
      <c r="E805" s="119">
        <v>117.58</v>
      </c>
      <c r="F805" s="119">
        <v>105.21</v>
      </c>
      <c r="G805" s="119">
        <v>108.55</v>
      </c>
      <c r="H805" s="119">
        <v>114.85</v>
      </c>
      <c r="I805" s="119">
        <v>113.27</v>
      </c>
      <c r="J805" s="119">
        <v>107.12</v>
      </c>
      <c r="K805" s="119">
        <v>117.42</v>
      </c>
      <c r="L805" s="119">
        <v>106.54</v>
      </c>
    </row>
    <row r="806" spans="1:12">
      <c r="A806" s="115">
        <v>2009</v>
      </c>
      <c r="B806" s="115">
        <v>9</v>
      </c>
      <c r="C806" s="116">
        <v>108.88</v>
      </c>
      <c r="D806" s="119">
        <v>104.09</v>
      </c>
      <c r="E806" s="119">
        <v>119.37</v>
      </c>
      <c r="F806" s="119">
        <v>105.82</v>
      </c>
      <c r="G806" s="119">
        <v>109.43</v>
      </c>
      <c r="H806" s="119">
        <v>115.59</v>
      </c>
      <c r="I806" s="119">
        <v>113.66</v>
      </c>
      <c r="J806" s="119">
        <v>107.57</v>
      </c>
      <c r="K806" s="119">
        <v>118.75</v>
      </c>
      <c r="L806" s="119">
        <v>106.82</v>
      </c>
    </row>
    <row r="807" spans="1:12">
      <c r="A807" s="115">
        <v>2009</v>
      </c>
      <c r="B807" s="115">
        <v>10</v>
      </c>
      <c r="C807" s="116">
        <v>109.75</v>
      </c>
      <c r="D807" s="116">
        <v>105.01</v>
      </c>
      <c r="E807" s="116">
        <v>120.97</v>
      </c>
      <c r="F807" s="116">
        <v>106.44</v>
      </c>
      <c r="G807" s="116">
        <v>110.62</v>
      </c>
      <c r="H807" s="116">
        <v>115.98</v>
      </c>
      <c r="I807" s="116">
        <v>113.99</v>
      </c>
      <c r="J807" s="116">
        <v>108.24</v>
      </c>
      <c r="K807" s="116">
        <v>120.41</v>
      </c>
      <c r="L807" s="116">
        <v>108.21</v>
      </c>
    </row>
    <row r="808" spans="1:12">
      <c r="A808" s="115">
        <v>2009</v>
      </c>
      <c r="B808" s="115">
        <v>11</v>
      </c>
      <c r="C808" s="116">
        <v>110.66</v>
      </c>
      <c r="D808" s="116">
        <v>106.16</v>
      </c>
      <c r="E808" s="116">
        <v>122.33</v>
      </c>
      <c r="F808" s="116">
        <v>106.91</v>
      </c>
      <c r="G808" s="116">
        <v>111.42</v>
      </c>
      <c r="H808" s="116">
        <v>117.09</v>
      </c>
      <c r="I808" s="116">
        <v>114.45</v>
      </c>
      <c r="J808" s="116">
        <v>109</v>
      </c>
      <c r="K808" s="116">
        <v>121.36</v>
      </c>
      <c r="L808" s="116">
        <v>109.28</v>
      </c>
    </row>
    <row r="809" spans="1:12">
      <c r="A809" s="115">
        <v>2009</v>
      </c>
      <c r="B809" s="115">
        <v>12</v>
      </c>
      <c r="C809" s="116">
        <v>111.69</v>
      </c>
      <c r="D809" s="116">
        <v>107.84</v>
      </c>
      <c r="E809" s="116">
        <v>123.43</v>
      </c>
      <c r="F809" s="116">
        <v>107.07</v>
      </c>
      <c r="G809" s="116">
        <v>111.83</v>
      </c>
      <c r="H809" s="116">
        <v>117.4</v>
      </c>
      <c r="I809" s="116">
        <v>115.07</v>
      </c>
      <c r="J809" s="116">
        <v>111.44</v>
      </c>
      <c r="K809" s="116">
        <v>121.69</v>
      </c>
      <c r="L809" s="116">
        <v>109.45</v>
      </c>
    </row>
    <row r="810" spans="1:12">
      <c r="A810" s="115">
        <v>2010</v>
      </c>
      <c r="B810" s="115">
        <v>1</v>
      </c>
      <c r="C810" s="116">
        <v>112.85</v>
      </c>
      <c r="D810" s="115">
        <v>109.53</v>
      </c>
      <c r="E810" s="115">
        <v>125.11</v>
      </c>
      <c r="F810" s="115">
        <v>107.41</v>
      </c>
      <c r="G810" s="115">
        <v>112.26</v>
      </c>
      <c r="H810" s="115">
        <v>119.21</v>
      </c>
      <c r="I810" s="115">
        <v>115.61</v>
      </c>
      <c r="J810" s="115">
        <v>113.98</v>
      </c>
      <c r="K810" s="115">
        <v>121.99</v>
      </c>
      <c r="L810" s="116">
        <v>109.5</v>
      </c>
    </row>
    <row r="811" spans="1:12">
      <c r="A811" s="115">
        <v>2010</v>
      </c>
      <c r="B811" s="115">
        <v>2</v>
      </c>
      <c r="C811" s="116">
        <v>114.26</v>
      </c>
      <c r="D811" s="115">
        <v>112.34</v>
      </c>
      <c r="E811" s="116">
        <v>126.2</v>
      </c>
      <c r="F811" s="115">
        <v>107.91</v>
      </c>
      <c r="G811" s="115">
        <v>113.07</v>
      </c>
      <c r="H811" s="115">
        <v>120.11</v>
      </c>
      <c r="I811" s="116">
        <v>115.9</v>
      </c>
      <c r="J811" s="115">
        <v>114.63</v>
      </c>
      <c r="K811" s="115">
        <v>122.46</v>
      </c>
      <c r="L811" s="116">
        <v>109.66</v>
      </c>
    </row>
    <row r="812" spans="1:12">
      <c r="A812" s="115">
        <v>2010</v>
      </c>
      <c r="B812" s="115">
        <v>3</v>
      </c>
      <c r="C812" s="116">
        <v>115.56</v>
      </c>
      <c r="D812" s="115">
        <v>114.62</v>
      </c>
      <c r="E812" s="116">
        <v>127.37</v>
      </c>
      <c r="F812" s="115">
        <v>108.04</v>
      </c>
      <c r="G812" s="116">
        <v>114.3</v>
      </c>
      <c r="H812" s="116">
        <v>121</v>
      </c>
      <c r="I812" s="116">
        <v>116.46</v>
      </c>
      <c r="J812" s="116">
        <v>115.13</v>
      </c>
      <c r="K812" s="116">
        <v>124.52</v>
      </c>
      <c r="L812" s="116">
        <v>110.06</v>
      </c>
    </row>
    <row r="813" spans="1:12">
      <c r="A813" s="115">
        <v>2010</v>
      </c>
      <c r="B813" s="115">
        <v>4</v>
      </c>
      <c r="C813" s="116">
        <v>116.52</v>
      </c>
      <c r="D813" s="115">
        <v>115.84</v>
      </c>
      <c r="E813" s="116">
        <v>128.55000000000001</v>
      </c>
      <c r="F813" s="115">
        <v>108.58</v>
      </c>
      <c r="G813" s="116">
        <v>115.81</v>
      </c>
      <c r="H813" s="116">
        <v>121.95</v>
      </c>
      <c r="I813" s="116">
        <v>117.21</v>
      </c>
      <c r="J813" s="116">
        <v>114.61</v>
      </c>
      <c r="K813" s="116">
        <v>126.49</v>
      </c>
      <c r="L813" s="116">
        <v>110.72</v>
      </c>
    </row>
    <row r="814" spans="1:12">
      <c r="A814" s="115">
        <v>2010</v>
      </c>
      <c r="B814" s="115">
        <v>5</v>
      </c>
      <c r="C814" s="116">
        <v>117.39</v>
      </c>
      <c r="D814" s="115">
        <v>116.54</v>
      </c>
      <c r="E814" s="116">
        <v>129.94999999999999</v>
      </c>
      <c r="F814" s="115">
        <v>109.25</v>
      </c>
      <c r="G814" s="116">
        <v>117.29</v>
      </c>
      <c r="H814" s="116">
        <v>122.62</v>
      </c>
      <c r="I814" s="116">
        <v>117.71</v>
      </c>
      <c r="J814" s="116">
        <v>114.92</v>
      </c>
      <c r="K814" s="116">
        <v>130.78</v>
      </c>
      <c r="L814" s="116">
        <v>111.08</v>
      </c>
    </row>
    <row r="815" spans="1:12">
      <c r="A815" s="115">
        <v>2010</v>
      </c>
      <c r="B815" s="115">
        <v>6</v>
      </c>
      <c r="C815" s="116">
        <v>118.25</v>
      </c>
      <c r="D815" s="115">
        <v>117.44</v>
      </c>
      <c r="E815" s="116">
        <v>131.55000000000001</v>
      </c>
      <c r="F815" s="115">
        <v>109.99</v>
      </c>
      <c r="G815" s="116">
        <v>118.22</v>
      </c>
      <c r="H815" s="116">
        <v>123.11</v>
      </c>
      <c r="I815" s="116">
        <v>118.39</v>
      </c>
      <c r="J815" s="116">
        <v>116.35</v>
      </c>
      <c r="K815" s="116">
        <v>131.87</v>
      </c>
      <c r="L815" s="116">
        <v>111.25</v>
      </c>
    </row>
    <row r="816" spans="1:12">
      <c r="A816" s="115">
        <v>2010</v>
      </c>
      <c r="B816" s="115">
        <v>7</v>
      </c>
      <c r="C816" s="121">
        <v>119.2</v>
      </c>
      <c r="D816" s="122">
        <v>118.31</v>
      </c>
      <c r="E816" s="123">
        <v>133.06</v>
      </c>
      <c r="F816" s="124">
        <v>110.6</v>
      </c>
      <c r="G816" s="123">
        <v>119.39</v>
      </c>
      <c r="H816" s="123">
        <v>123.48</v>
      </c>
      <c r="I816" s="123">
        <v>118.89</v>
      </c>
      <c r="J816" s="123">
        <v>120.91</v>
      </c>
      <c r="K816" s="123">
        <v>132.13999999999999</v>
      </c>
      <c r="L816" s="123">
        <v>111.8</v>
      </c>
    </row>
    <row r="817" spans="1:12">
      <c r="A817" s="115">
        <v>2010</v>
      </c>
      <c r="B817" s="115">
        <v>8</v>
      </c>
      <c r="C817" s="121">
        <v>120.08</v>
      </c>
      <c r="D817" s="122">
        <v>119.27</v>
      </c>
      <c r="E817" s="123">
        <v>134.41999999999999</v>
      </c>
      <c r="F817" s="122">
        <v>111.16</v>
      </c>
      <c r="G817" s="123">
        <v>120.56</v>
      </c>
      <c r="H817" s="123">
        <v>127.27</v>
      </c>
      <c r="I817" s="123">
        <v>119.03</v>
      </c>
      <c r="J817" s="123">
        <v>120.89</v>
      </c>
      <c r="K817" s="123">
        <v>132.41</v>
      </c>
      <c r="L817" s="123">
        <v>112.56</v>
      </c>
    </row>
    <row r="818" spans="1:12">
      <c r="A818" s="115">
        <v>2010</v>
      </c>
      <c r="B818" s="115">
        <v>9</v>
      </c>
      <c r="C818" s="116">
        <v>120.95</v>
      </c>
      <c r="D818" s="125" t="s">
        <v>36</v>
      </c>
      <c r="E818" s="125" t="s">
        <v>37</v>
      </c>
      <c r="F818" s="125" t="s">
        <v>38</v>
      </c>
      <c r="G818" s="125" t="s">
        <v>39</v>
      </c>
      <c r="H818" s="125" t="s">
        <v>40</v>
      </c>
      <c r="I818" s="125" t="s">
        <v>41</v>
      </c>
      <c r="J818" s="125" t="s">
        <v>42</v>
      </c>
      <c r="K818" s="125" t="s">
        <v>43</v>
      </c>
      <c r="L818" s="125" t="s">
        <v>44</v>
      </c>
    </row>
    <row r="819" spans="1:12">
      <c r="A819" s="115">
        <v>2010</v>
      </c>
      <c r="B819" s="115">
        <v>10</v>
      </c>
      <c r="C819" s="116">
        <v>121.97</v>
      </c>
      <c r="D819" s="125">
        <v>121.89</v>
      </c>
      <c r="E819" s="125">
        <v>137.19</v>
      </c>
      <c r="F819" s="125">
        <v>111.82</v>
      </c>
      <c r="G819" s="125">
        <v>121.58</v>
      </c>
      <c r="H819" s="125">
        <v>128.28</v>
      </c>
      <c r="I819" s="126">
        <v>120.6</v>
      </c>
      <c r="J819" s="125">
        <v>123.36</v>
      </c>
      <c r="K819" s="125">
        <v>134.87</v>
      </c>
      <c r="L819" s="125">
        <v>112.73</v>
      </c>
    </row>
    <row r="820" spans="1:12">
      <c r="A820" s="115">
        <v>2010</v>
      </c>
      <c r="B820" s="115">
        <v>11</v>
      </c>
      <c r="C820" s="121">
        <v>122.86</v>
      </c>
      <c r="D820" s="127" t="s">
        <v>45</v>
      </c>
      <c r="E820" s="127" t="s">
        <v>46</v>
      </c>
      <c r="F820" s="127" t="s">
        <v>47</v>
      </c>
      <c r="G820" s="127" t="s">
        <v>48</v>
      </c>
      <c r="H820" s="127" t="s">
        <v>49</v>
      </c>
      <c r="I820" s="127" t="s">
        <v>50</v>
      </c>
      <c r="J820" s="127" t="s">
        <v>51</v>
      </c>
      <c r="K820" s="127" t="s">
        <v>52</v>
      </c>
      <c r="L820" s="127" t="s">
        <v>53</v>
      </c>
    </row>
    <row r="821" spans="1:12">
      <c r="A821" s="115">
        <v>2010</v>
      </c>
      <c r="B821" s="115">
        <v>12</v>
      </c>
      <c r="C821" s="116">
        <v>123.89</v>
      </c>
      <c r="D821" s="127">
        <v>123.68</v>
      </c>
      <c r="E821" s="128">
        <v>141.5</v>
      </c>
      <c r="F821" s="127">
        <v>112.69</v>
      </c>
      <c r="G821" s="127">
        <v>123.74</v>
      </c>
      <c r="H821" s="127">
        <v>131.32</v>
      </c>
      <c r="I821" s="127">
        <v>122.03</v>
      </c>
      <c r="J821" s="127">
        <v>127.76</v>
      </c>
      <c r="K821" s="127">
        <v>136.31</v>
      </c>
      <c r="L821" s="127">
        <v>113.14</v>
      </c>
    </row>
    <row r="822" spans="1:12">
      <c r="A822" s="115">
        <v>2011</v>
      </c>
      <c r="B822" s="115">
        <v>1</v>
      </c>
      <c r="C822" s="121">
        <v>124.79</v>
      </c>
      <c r="D822" s="125" t="s">
        <v>54</v>
      </c>
      <c r="E822" s="125" t="s">
        <v>55</v>
      </c>
      <c r="F822" s="125" t="s">
        <v>56</v>
      </c>
      <c r="G822" s="125" t="s">
        <v>57</v>
      </c>
      <c r="H822" s="125" t="s">
        <v>58</v>
      </c>
      <c r="I822" s="125" t="s">
        <v>59</v>
      </c>
      <c r="J822" s="125" t="s">
        <v>60</v>
      </c>
      <c r="K822" s="125" t="s">
        <v>61</v>
      </c>
      <c r="L822" s="125" t="s">
        <v>62</v>
      </c>
    </row>
    <row r="823" spans="1:12" ht="15">
      <c r="A823" s="115">
        <v>2011</v>
      </c>
      <c r="B823" s="115">
        <v>2</v>
      </c>
      <c r="C823" s="121">
        <v>125.71</v>
      </c>
      <c r="D823" s="129" t="s">
        <v>63</v>
      </c>
      <c r="E823" s="129" t="s">
        <v>64</v>
      </c>
      <c r="F823" s="129" t="s">
        <v>65</v>
      </c>
      <c r="G823" s="129" t="s">
        <v>66</v>
      </c>
      <c r="H823" s="129" t="s">
        <v>67</v>
      </c>
      <c r="I823" s="129" t="s">
        <v>68</v>
      </c>
      <c r="J823" s="129" t="s">
        <v>69</v>
      </c>
      <c r="K823" s="129" t="s">
        <v>70</v>
      </c>
      <c r="L823" s="129" t="s">
        <v>71</v>
      </c>
    </row>
    <row r="824" spans="1:12">
      <c r="A824" s="115">
        <v>2011</v>
      </c>
      <c r="B824" s="115">
        <v>3</v>
      </c>
      <c r="C824" s="116">
        <v>126.77</v>
      </c>
      <c r="D824" s="130">
        <v>125.03</v>
      </c>
      <c r="E824" s="130">
        <v>151.07</v>
      </c>
      <c r="F824" s="130">
        <v>114.29</v>
      </c>
      <c r="G824" s="130">
        <v>127.27</v>
      </c>
      <c r="H824" s="130">
        <v>135.27000000000001</v>
      </c>
      <c r="I824" s="130">
        <v>124.51</v>
      </c>
      <c r="J824" s="130">
        <v>134.25</v>
      </c>
      <c r="K824" s="130">
        <v>143.87</v>
      </c>
      <c r="L824" s="130">
        <v>115.06</v>
      </c>
    </row>
    <row r="825" spans="1:12">
      <c r="A825" s="115">
        <v>2011</v>
      </c>
      <c r="B825" s="115">
        <v>4</v>
      </c>
      <c r="C825" s="116">
        <v>127.83</v>
      </c>
      <c r="D825" s="131">
        <v>125.88</v>
      </c>
      <c r="E825" s="131">
        <v>153.38</v>
      </c>
      <c r="F825" s="131">
        <v>114.84</v>
      </c>
      <c r="G825" s="131">
        <v>128.33000000000001</v>
      </c>
      <c r="H825" s="131">
        <v>137.16</v>
      </c>
      <c r="I825" s="131">
        <v>125.6</v>
      </c>
      <c r="J825" s="131">
        <v>134.41999999999999</v>
      </c>
      <c r="K825" s="131">
        <v>147.83000000000001</v>
      </c>
      <c r="L825" s="131">
        <v>115.39</v>
      </c>
    </row>
    <row r="826" spans="1:12">
      <c r="A826" s="115">
        <v>2011</v>
      </c>
      <c r="B826" s="115">
        <v>5</v>
      </c>
      <c r="C826" s="116">
        <v>128.77000000000001</v>
      </c>
      <c r="D826" s="132">
        <v>126.33</v>
      </c>
      <c r="E826" s="132">
        <v>155.68</v>
      </c>
      <c r="F826" s="132">
        <v>115.38</v>
      </c>
      <c r="G826" s="132">
        <v>129.07</v>
      </c>
      <c r="H826" s="132">
        <v>138.29</v>
      </c>
      <c r="I826" s="132">
        <v>126.53</v>
      </c>
      <c r="J826" s="132">
        <v>135.63999999999999</v>
      </c>
      <c r="K826" s="132">
        <v>152.52000000000001</v>
      </c>
      <c r="L826" s="132">
        <v>116.2</v>
      </c>
    </row>
    <row r="827" spans="1:12">
      <c r="A827" s="115">
        <v>2011</v>
      </c>
      <c r="B827" s="115">
        <v>6</v>
      </c>
      <c r="C827" s="116">
        <v>129.69</v>
      </c>
      <c r="D827" s="125">
        <v>127.04</v>
      </c>
      <c r="E827" s="132">
        <v>158.4</v>
      </c>
      <c r="F827" s="132">
        <v>116.1</v>
      </c>
      <c r="G827" s="132">
        <v>130.34</v>
      </c>
      <c r="H827" s="132">
        <v>139.04</v>
      </c>
      <c r="I827" s="132">
        <v>127.5</v>
      </c>
      <c r="J827" s="132">
        <v>136.33000000000001</v>
      </c>
      <c r="K827" s="132">
        <v>153.37</v>
      </c>
      <c r="L827" s="132">
        <v>116.96</v>
      </c>
    </row>
    <row r="828" spans="1:12">
      <c r="A828" s="115">
        <v>2011</v>
      </c>
      <c r="B828" s="115">
        <v>7</v>
      </c>
      <c r="C828" s="116">
        <v>130.72</v>
      </c>
      <c r="D828" s="125">
        <v>128.06</v>
      </c>
      <c r="E828" s="132">
        <v>161.34</v>
      </c>
      <c r="F828" s="132">
        <v>116.98</v>
      </c>
      <c r="G828" s="132">
        <v>131.69</v>
      </c>
      <c r="H828" s="132">
        <v>139.38</v>
      </c>
      <c r="I828" s="132">
        <v>128.07</v>
      </c>
      <c r="J828" s="132">
        <v>138.13</v>
      </c>
      <c r="K828" s="132">
        <v>154.25</v>
      </c>
      <c r="L828" s="132">
        <v>117.42</v>
      </c>
    </row>
    <row r="829" spans="1:12">
      <c r="A829" s="115">
        <v>2011</v>
      </c>
      <c r="B829" s="115">
        <v>8</v>
      </c>
      <c r="C829" s="116">
        <v>131.81</v>
      </c>
      <c r="D829" s="125">
        <v>128.84</v>
      </c>
      <c r="E829" s="132">
        <v>163.47</v>
      </c>
      <c r="F829" s="132">
        <v>117.46</v>
      </c>
      <c r="G829" s="132">
        <v>132.81</v>
      </c>
      <c r="H829" s="132">
        <v>143.93</v>
      </c>
      <c r="I829" s="132">
        <v>129.06</v>
      </c>
      <c r="J829" s="132">
        <v>138.56</v>
      </c>
      <c r="K829" s="132">
        <v>155.71</v>
      </c>
      <c r="L829" s="132">
        <v>118.27</v>
      </c>
    </row>
    <row r="830" spans="1:12">
      <c r="A830" s="115">
        <v>2011</v>
      </c>
      <c r="B830" s="115">
        <v>9</v>
      </c>
      <c r="C830" s="116">
        <v>132.91</v>
      </c>
      <c r="D830" s="125">
        <v>129.99</v>
      </c>
      <c r="E830" s="132">
        <v>165.39</v>
      </c>
      <c r="F830" s="132">
        <v>118.05</v>
      </c>
      <c r="G830" s="132">
        <v>134.75</v>
      </c>
      <c r="H830" s="132">
        <v>145.65</v>
      </c>
      <c r="I830" s="132">
        <v>129.74</v>
      </c>
      <c r="J830" s="132">
        <v>139.76</v>
      </c>
      <c r="K830" s="132">
        <v>156.66999999999999</v>
      </c>
      <c r="L830" s="132">
        <v>119.07</v>
      </c>
    </row>
    <row r="831" spans="1:12">
      <c r="A831" s="115">
        <v>2011</v>
      </c>
      <c r="B831" s="115">
        <v>10</v>
      </c>
      <c r="C831" s="116">
        <v>133.75</v>
      </c>
      <c r="D831" s="125">
        <v>131.01</v>
      </c>
      <c r="E831" s="132">
        <v>167.62</v>
      </c>
      <c r="F831" s="132">
        <v>118.82</v>
      </c>
      <c r="G831" s="132">
        <v>136.15</v>
      </c>
      <c r="H831" s="132">
        <v>146.01</v>
      </c>
      <c r="I831" s="132">
        <v>129.87</v>
      </c>
      <c r="J831" s="132">
        <v>140.43</v>
      </c>
      <c r="K831" s="132">
        <v>157.53</v>
      </c>
      <c r="L831" s="132">
        <v>119.52</v>
      </c>
    </row>
    <row r="832" spans="1:12">
      <c r="A832" s="115">
        <v>2011</v>
      </c>
      <c r="B832" s="115">
        <v>11</v>
      </c>
      <c r="C832" s="116">
        <v>134.54</v>
      </c>
      <c r="D832" s="125">
        <v>131.94</v>
      </c>
      <c r="E832" s="132">
        <v>169.87</v>
      </c>
      <c r="F832" s="132">
        <v>119.29</v>
      </c>
      <c r="G832" s="132">
        <v>137.13</v>
      </c>
      <c r="H832" s="132">
        <v>146.26</v>
      </c>
      <c r="I832" s="132">
        <v>130.32</v>
      </c>
      <c r="J832" s="132">
        <v>140.72</v>
      </c>
      <c r="K832" s="132">
        <v>157.85</v>
      </c>
      <c r="L832" s="132">
        <v>120.54</v>
      </c>
    </row>
    <row r="833" spans="1:12">
      <c r="A833" s="115">
        <v>2011</v>
      </c>
      <c r="B833" s="115">
        <v>12</v>
      </c>
      <c r="C833" s="116">
        <v>135.66999999999999</v>
      </c>
      <c r="D833" s="125">
        <v>133.03</v>
      </c>
      <c r="E833" s="132">
        <v>171.55</v>
      </c>
      <c r="F833" s="132">
        <v>119.86</v>
      </c>
      <c r="G833" s="132">
        <v>138.04</v>
      </c>
      <c r="H833" s="132">
        <v>148.86000000000001</v>
      </c>
      <c r="I833" s="132">
        <v>131.44999999999999</v>
      </c>
      <c r="J833" s="132">
        <v>143.22999999999999</v>
      </c>
      <c r="K833" s="132">
        <v>158.21</v>
      </c>
      <c r="L833" s="132">
        <v>120.92</v>
      </c>
    </row>
    <row r="834" spans="1:12">
      <c r="A834" s="115">
        <v>2012</v>
      </c>
      <c r="B834" s="115">
        <v>1</v>
      </c>
      <c r="C834" s="116">
        <v>136.91</v>
      </c>
      <c r="D834" s="125">
        <v>133.34</v>
      </c>
      <c r="E834" s="132">
        <v>172.05</v>
      </c>
      <c r="F834" s="132">
        <v>120.44</v>
      </c>
      <c r="G834" s="132">
        <v>139.12</v>
      </c>
      <c r="H834" s="132">
        <v>150.59</v>
      </c>
      <c r="I834" s="132">
        <v>133.9</v>
      </c>
      <c r="J834" s="132">
        <v>146.81</v>
      </c>
      <c r="K834" s="132">
        <v>158.62</v>
      </c>
      <c r="L834" s="132">
        <v>121.46</v>
      </c>
    </row>
    <row r="835" spans="1:12">
      <c r="A835" s="115">
        <v>2012</v>
      </c>
      <c r="B835" s="115">
        <v>2</v>
      </c>
      <c r="C835" s="116">
        <v>137.91999999999999</v>
      </c>
      <c r="D835" s="125">
        <v>135.63</v>
      </c>
      <c r="E835" s="132">
        <v>165.59</v>
      </c>
      <c r="F835" s="132">
        <v>121.27</v>
      </c>
      <c r="G835" s="132">
        <v>140.43</v>
      </c>
      <c r="H835" s="132">
        <v>152.22</v>
      </c>
      <c r="I835" s="132">
        <v>135.22999999999999</v>
      </c>
      <c r="J835" s="132">
        <v>148.08000000000001</v>
      </c>
      <c r="K835" s="132">
        <v>160.16999999999999</v>
      </c>
      <c r="L835" s="132">
        <v>123.24</v>
      </c>
    </row>
    <row r="836" spans="1:12">
      <c r="A836" s="115">
        <v>2012</v>
      </c>
      <c r="B836" s="115">
        <v>3</v>
      </c>
      <c r="C836" s="116">
        <v>139.21</v>
      </c>
      <c r="D836" s="125">
        <v>137.09</v>
      </c>
      <c r="E836" s="132">
        <v>167.54</v>
      </c>
      <c r="F836" s="132">
        <v>121.81</v>
      </c>
      <c r="G836" s="132">
        <v>141.69</v>
      </c>
      <c r="H836" s="132">
        <v>152.44</v>
      </c>
      <c r="I836" s="132">
        <v>135.55000000000001</v>
      </c>
      <c r="J836" s="132">
        <v>150.72</v>
      </c>
      <c r="K836" s="132">
        <v>166.79</v>
      </c>
      <c r="L836" s="132">
        <v>123.83</v>
      </c>
    </row>
    <row r="837" spans="1:12">
      <c r="A837" s="115">
        <v>2012</v>
      </c>
      <c r="B837" s="115">
        <v>4</v>
      </c>
      <c r="C837" s="116">
        <v>140.37</v>
      </c>
      <c r="D837" s="125">
        <v>138.84</v>
      </c>
      <c r="E837" s="132">
        <v>168.88</v>
      </c>
      <c r="F837" s="132">
        <v>122.56</v>
      </c>
      <c r="G837" s="132">
        <v>142.77000000000001</v>
      </c>
      <c r="H837" s="132">
        <v>153.77000000000001</v>
      </c>
      <c r="I837" s="132">
        <v>136.04</v>
      </c>
      <c r="J837" s="132">
        <v>151.36000000000001</v>
      </c>
      <c r="K837" s="132">
        <v>167.53</v>
      </c>
      <c r="L837" s="132">
        <v>124.32</v>
      </c>
    </row>
    <row r="838" spans="1:12">
      <c r="A838" s="115">
        <v>2012</v>
      </c>
      <c r="B838" s="115">
        <v>5</v>
      </c>
      <c r="C838" s="116">
        <v>141.51</v>
      </c>
      <c r="D838" s="126">
        <v>139.80000000000001</v>
      </c>
      <c r="E838" s="132">
        <v>170.86</v>
      </c>
      <c r="F838" s="132">
        <v>123.11</v>
      </c>
      <c r="G838" s="132">
        <v>144.07</v>
      </c>
      <c r="H838" s="132">
        <v>156.82</v>
      </c>
      <c r="I838" s="132">
        <v>136.88</v>
      </c>
      <c r="J838" s="132">
        <v>152.04</v>
      </c>
      <c r="K838" s="132">
        <v>171.65</v>
      </c>
      <c r="L838" s="132">
        <v>124.84</v>
      </c>
    </row>
    <row r="839" spans="1:12">
      <c r="A839" s="115">
        <v>2012</v>
      </c>
      <c r="B839" s="115">
        <v>6</v>
      </c>
      <c r="C839" s="116">
        <v>142.53</v>
      </c>
      <c r="D839" s="126">
        <v>141.09</v>
      </c>
      <c r="E839" s="132">
        <v>172.73</v>
      </c>
      <c r="F839" s="132">
        <v>123.78</v>
      </c>
      <c r="G839" s="132">
        <v>145.59</v>
      </c>
      <c r="H839" s="132">
        <v>157.38</v>
      </c>
      <c r="I839" s="132">
        <v>137.19</v>
      </c>
      <c r="J839" s="132">
        <v>154.53</v>
      </c>
      <c r="K839" s="132">
        <v>172.32</v>
      </c>
      <c r="L839" s="132">
        <v>125.25</v>
      </c>
    </row>
    <row r="840" spans="1:12">
      <c r="A840" s="115">
        <v>2012</v>
      </c>
      <c r="B840" s="115">
        <v>7</v>
      </c>
      <c r="C840" s="116">
        <v>143.66</v>
      </c>
      <c r="D840" s="126">
        <v>142</v>
      </c>
      <c r="E840" s="132">
        <v>171.9</v>
      </c>
      <c r="F840" s="132">
        <v>124.42</v>
      </c>
      <c r="G840" s="132">
        <v>147.16999999999999</v>
      </c>
      <c r="H840" s="132">
        <v>158.38999999999999</v>
      </c>
      <c r="I840" s="132">
        <v>137.83000000000001</v>
      </c>
      <c r="J840" s="132">
        <v>157.18</v>
      </c>
      <c r="K840" s="132">
        <v>173.02</v>
      </c>
      <c r="L840" s="132">
        <v>130.18</v>
      </c>
    </row>
    <row r="841" spans="1:12">
      <c r="A841" s="115">
        <v>2012</v>
      </c>
      <c r="B841" s="115">
        <v>8</v>
      </c>
      <c r="C841" s="116">
        <v>144.94</v>
      </c>
      <c r="D841" s="126">
        <v>142.91999999999999</v>
      </c>
      <c r="E841" s="132">
        <v>171.93</v>
      </c>
      <c r="F841" s="132">
        <v>124.72</v>
      </c>
      <c r="G841" s="132">
        <v>148.11000000000001</v>
      </c>
      <c r="H841" s="132">
        <v>160.41</v>
      </c>
      <c r="I841" s="132">
        <v>141.19999999999999</v>
      </c>
      <c r="J841" s="132">
        <v>159.08000000000001</v>
      </c>
      <c r="K841" s="132">
        <v>173.81</v>
      </c>
      <c r="L841" s="132">
        <v>130.66</v>
      </c>
    </row>
    <row r="842" spans="1:12">
      <c r="A842" s="115">
        <v>2012</v>
      </c>
      <c r="B842" s="115">
        <v>9</v>
      </c>
      <c r="C842" s="116">
        <v>146.22</v>
      </c>
      <c r="D842" s="125">
        <v>144.08000000000001</v>
      </c>
      <c r="E842" s="132">
        <v>174.62</v>
      </c>
      <c r="F842" s="132">
        <v>125.48</v>
      </c>
      <c r="G842" s="132">
        <v>149.81</v>
      </c>
      <c r="H842" s="132">
        <v>163.43</v>
      </c>
      <c r="I842" s="132">
        <v>142.32</v>
      </c>
      <c r="J842" s="132">
        <v>160.63999999999999</v>
      </c>
      <c r="K842" s="132">
        <v>174.7</v>
      </c>
      <c r="L842" s="132">
        <v>131.22999999999999</v>
      </c>
    </row>
    <row r="843" spans="1:12">
      <c r="A843" s="115">
        <v>2012</v>
      </c>
      <c r="B843" s="115">
        <v>10</v>
      </c>
      <c r="C843" s="116">
        <v>147.44999999999999</v>
      </c>
      <c r="D843" s="126">
        <v>145.4</v>
      </c>
      <c r="E843" s="132">
        <v>178.53</v>
      </c>
      <c r="F843" s="132">
        <v>126.36</v>
      </c>
      <c r="G843" s="132">
        <v>151.93</v>
      </c>
      <c r="H843" s="132">
        <v>164.56</v>
      </c>
      <c r="I843" s="132">
        <v>142.94</v>
      </c>
      <c r="J843" s="132">
        <v>160.78</v>
      </c>
      <c r="K843" s="132">
        <v>175.53</v>
      </c>
      <c r="L843" s="132">
        <v>132.19</v>
      </c>
    </row>
    <row r="844" spans="1:12">
      <c r="A844" s="115">
        <v>2012</v>
      </c>
      <c r="B844" s="115">
        <v>11</v>
      </c>
      <c r="C844" s="116">
        <v>148.83000000000001</v>
      </c>
      <c r="D844" s="125">
        <v>145.87</v>
      </c>
      <c r="E844" s="132">
        <v>179.73</v>
      </c>
      <c r="F844" s="132">
        <v>132.33000000000001</v>
      </c>
      <c r="G844" s="132">
        <v>153.41999999999999</v>
      </c>
      <c r="H844" s="132">
        <v>165.04</v>
      </c>
      <c r="I844" s="132">
        <v>143.69</v>
      </c>
      <c r="J844" s="132">
        <v>161.30000000000001</v>
      </c>
      <c r="K844" s="132">
        <v>175.79</v>
      </c>
      <c r="L844" s="132">
        <v>132.99</v>
      </c>
    </row>
    <row r="845" spans="1:12">
      <c r="A845" s="115">
        <v>2012</v>
      </c>
      <c r="B845" s="115">
        <v>12</v>
      </c>
      <c r="C845" s="116">
        <v>150.38</v>
      </c>
      <c r="D845" s="125">
        <v>146.19</v>
      </c>
      <c r="E845" s="132">
        <v>180.62</v>
      </c>
      <c r="F845" s="132">
        <v>132.41999999999999</v>
      </c>
      <c r="G845" s="132">
        <v>154.44</v>
      </c>
      <c r="H845" s="132">
        <v>168.7</v>
      </c>
      <c r="I845" s="132">
        <v>149.22</v>
      </c>
      <c r="J845" s="132">
        <v>163.47</v>
      </c>
      <c r="K845" s="132">
        <v>176.12</v>
      </c>
      <c r="L845" s="132">
        <v>133.81</v>
      </c>
    </row>
    <row r="846" spans="1:12" s="76" customFormat="1">
      <c r="A846" s="133">
        <v>2013</v>
      </c>
      <c r="B846" s="133">
        <v>1</v>
      </c>
      <c r="C846" s="133">
        <v>152.09</v>
      </c>
      <c r="D846" s="134">
        <v>146.57</v>
      </c>
      <c r="E846" s="135">
        <v>173.42</v>
      </c>
      <c r="F846" s="135">
        <v>132.68</v>
      </c>
      <c r="G846" s="135">
        <v>155.36000000000001</v>
      </c>
      <c r="H846" s="135">
        <v>170.45</v>
      </c>
      <c r="I846" s="135">
        <v>158.29</v>
      </c>
      <c r="J846" s="135">
        <v>169.18</v>
      </c>
      <c r="K846" s="135">
        <v>177.01</v>
      </c>
      <c r="L846" s="135">
        <v>134.12</v>
      </c>
    </row>
    <row r="847" spans="1:12" s="76" customFormat="1">
      <c r="A847" s="133">
        <v>2013</v>
      </c>
      <c r="B847" s="133">
        <v>2</v>
      </c>
      <c r="C847" s="134">
        <v>152.84</v>
      </c>
      <c r="D847" s="134">
        <v>147.15</v>
      </c>
      <c r="E847" s="134">
        <v>172.38</v>
      </c>
      <c r="F847" s="134">
        <v>133.57</v>
      </c>
      <c r="G847" s="134">
        <v>157.13</v>
      </c>
      <c r="H847" s="134">
        <v>170.45</v>
      </c>
      <c r="I847" s="135">
        <v>159.30000000000001</v>
      </c>
      <c r="J847" s="134">
        <v>171.43</v>
      </c>
      <c r="K847" s="134">
        <v>177.87</v>
      </c>
      <c r="L847" s="134">
        <v>135.21</v>
      </c>
    </row>
    <row r="848" spans="1:12" s="76" customFormat="1">
      <c r="A848" s="133">
        <v>2013</v>
      </c>
      <c r="B848" s="133">
        <v>3</v>
      </c>
      <c r="C848" s="135">
        <v>153.94999999999999</v>
      </c>
      <c r="D848" s="135">
        <v>147.94</v>
      </c>
      <c r="E848" s="135">
        <v>174.8</v>
      </c>
      <c r="F848" s="135">
        <v>134.36000000000001</v>
      </c>
      <c r="G848" s="135">
        <v>158.41999999999999</v>
      </c>
      <c r="H848" s="135">
        <v>170.52</v>
      </c>
      <c r="I848" s="135">
        <v>159.99</v>
      </c>
      <c r="J848" s="135">
        <v>172.17</v>
      </c>
      <c r="K848" s="135">
        <v>186.2</v>
      </c>
      <c r="L848" s="135">
        <v>135.58000000000001</v>
      </c>
    </row>
    <row r="849" spans="1:12" s="76" customFormat="1">
      <c r="A849" s="133">
        <v>2013</v>
      </c>
      <c r="B849" s="133">
        <v>4</v>
      </c>
      <c r="C849" s="135">
        <v>155.07</v>
      </c>
      <c r="D849" s="135">
        <v>148.41999999999999</v>
      </c>
      <c r="E849" s="135">
        <v>179.12</v>
      </c>
      <c r="F849" s="135">
        <v>134.86000000000001</v>
      </c>
      <c r="G849" s="135">
        <v>160.05000000000001</v>
      </c>
      <c r="H849" s="135">
        <v>171.84</v>
      </c>
      <c r="I849" s="135">
        <v>161.79</v>
      </c>
      <c r="J849" s="135">
        <v>173.07</v>
      </c>
      <c r="K849" s="135">
        <v>188.44</v>
      </c>
      <c r="L849" s="135">
        <v>136.19999999999999</v>
      </c>
    </row>
    <row r="850" spans="1:12" s="76" customFormat="1">
      <c r="A850" s="133">
        <v>2013</v>
      </c>
      <c r="B850" s="133">
        <v>5</v>
      </c>
      <c r="C850" s="135">
        <v>156.13999999999999</v>
      </c>
      <c r="D850" s="135">
        <v>148.56</v>
      </c>
      <c r="E850" s="135">
        <v>181.93</v>
      </c>
      <c r="F850" s="135">
        <v>135.30000000000001</v>
      </c>
      <c r="G850" s="135">
        <v>161.38999999999999</v>
      </c>
      <c r="H850" s="135">
        <v>174.94</v>
      </c>
      <c r="I850" s="135">
        <v>162.84</v>
      </c>
      <c r="J850" s="135">
        <v>175.51</v>
      </c>
      <c r="K850" s="135">
        <v>194.95</v>
      </c>
      <c r="L850" s="135">
        <v>136.68</v>
      </c>
    </row>
    <row r="851" spans="1:12" s="76" customFormat="1">
      <c r="A851" s="133">
        <v>2013</v>
      </c>
      <c r="B851" s="133">
        <v>6</v>
      </c>
      <c r="C851" s="135">
        <v>157.44</v>
      </c>
      <c r="D851" s="135">
        <v>149.76</v>
      </c>
      <c r="E851" s="135">
        <v>183.99</v>
      </c>
      <c r="F851" s="135">
        <v>135.80000000000001</v>
      </c>
      <c r="G851" s="135">
        <v>164.07</v>
      </c>
      <c r="H851" s="135">
        <v>179.1</v>
      </c>
      <c r="I851" s="135">
        <v>163.66</v>
      </c>
      <c r="J851" s="135">
        <v>176.86</v>
      </c>
      <c r="K851" s="135">
        <v>196.3</v>
      </c>
      <c r="L851" s="135">
        <v>137.53</v>
      </c>
    </row>
    <row r="852" spans="1:12" s="76" customFormat="1">
      <c r="A852" s="133">
        <v>2013</v>
      </c>
      <c r="B852" s="133">
        <v>7</v>
      </c>
      <c r="C852" s="135">
        <v>158.9</v>
      </c>
      <c r="D852" s="135">
        <v>151.55000000000001</v>
      </c>
      <c r="E852" s="135">
        <v>185</v>
      </c>
      <c r="F852" s="135">
        <v>136.25</v>
      </c>
      <c r="G852" s="135">
        <v>166.47</v>
      </c>
      <c r="H852" s="135">
        <v>179.4</v>
      </c>
      <c r="I852" s="135">
        <v>164.52</v>
      </c>
      <c r="J852" s="135">
        <v>182.89</v>
      </c>
      <c r="K852" s="135">
        <v>197.6</v>
      </c>
      <c r="L852" s="135">
        <v>138</v>
      </c>
    </row>
    <row r="853" spans="1:12" s="76" customFormat="1">
      <c r="A853" s="133">
        <v>2013</v>
      </c>
      <c r="B853" s="133">
        <v>8</v>
      </c>
      <c r="C853" s="135">
        <v>160.22999999999999</v>
      </c>
      <c r="D853" s="135">
        <v>153.52000000000001</v>
      </c>
      <c r="E853" s="135">
        <v>186.56</v>
      </c>
      <c r="F853" s="135">
        <v>136.81</v>
      </c>
      <c r="G853" s="135">
        <v>168.89</v>
      </c>
      <c r="H853" s="135">
        <v>180.07</v>
      </c>
      <c r="I853" s="135">
        <v>165.54</v>
      </c>
      <c r="J853" s="135">
        <v>181.64</v>
      </c>
      <c r="K853" s="135">
        <v>198.86</v>
      </c>
      <c r="L853" s="135">
        <v>139.11000000000001</v>
      </c>
    </row>
    <row r="854" spans="1:12" s="76" customFormat="1">
      <c r="A854" s="133">
        <v>2013</v>
      </c>
      <c r="B854" s="133">
        <v>9</v>
      </c>
      <c r="C854" s="135">
        <v>161.56</v>
      </c>
      <c r="D854" s="135">
        <v>154.30000000000001</v>
      </c>
      <c r="E854" s="135">
        <v>191.19</v>
      </c>
      <c r="F854" s="135">
        <v>137.31</v>
      </c>
      <c r="G854" s="135">
        <v>169.95</v>
      </c>
      <c r="H854" s="135">
        <v>187.14</v>
      </c>
      <c r="I854" s="135">
        <v>166.07</v>
      </c>
      <c r="J854" s="135">
        <v>181.99</v>
      </c>
      <c r="K854" s="135">
        <v>202.06</v>
      </c>
      <c r="L854" s="135">
        <v>139.94999999999999</v>
      </c>
    </row>
    <row r="855" spans="1:12" s="76" customFormat="1">
      <c r="A855" s="133">
        <v>2013</v>
      </c>
      <c r="B855" s="133">
        <v>10</v>
      </c>
      <c r="C855" s="135">
        <v>163</v>
      </c>
      <c r="D855" s="135">
        <v>155.79</v>
      </c>
      <c r="E855" s="135">
        <v>197.23</v>
      </c>
      <c r="F855" s="135">
        <v>138.6</v>
      </c>
      <c r="G855" s="135">
        <v>171.61</v>
      </c>
      <c r="H855" s="135">
        <v>188.65</v>
      </c>
      <c r="I855" s="135">
        <v>166.69</v>
      </c>
      <c r="J855" s="135">
        <v>182.87</v>
      </c>
      <c r="K855" s="135">
        <v>203.2</v>
      </c>
      <c r="L855" s="135">
        <v>140.59</v>
      </c>
    </row>
    <row r="856" spans="1:12" s="76" customFormat="1">
      <c r="A856" s="133">
        <v>2013</v>
      </c>
      <c r="B856" s="133">
        <v>11</v>
      </c>
      <c r="C856" s="135">
        <v>164.51</v>
      </c>
      <c r="D856" s="135">
        <v>157.26</v>
      </c>
      <c r="E856" s="135">
        <v>201.86</v>
      </c>
      <c r="F856" s="135">
        <v>138.61000000000001</v>
      </c>
      <c r="G856" s="135">
        <v>173.54</v>
      </c>
      <c r="H856" s="135">
        <v>189.64</v>
      </c>
      <c r="I856" s="135">
        <v>168.38</v>
      </c>
      <c r="J856" s="135">
        <v>183.69</v>
      </c>
      <c r="K856" s="135">
        <v>204.2</v>
      </c>
      <c r="L856" s="135">
        <v>141.72999999999999</v>
      </c>
    </row>
    <row r="857" spans="1:12" s="76" customFormat="1">
      <c r="A857" s="136">
        <v>2013</v>
      </c>
      <c r="B857" s="136">
        <v>12</v>
      </c>
      <c r="C857" s="137">
        <v>166.84</v>
      </c>
      <c r="D857" s="137">
        <v>159.82</v>
      </c>
      <c r="E857" s="137">
        <v>204.63</v>
      </c>
      <c r="F857" s="137">
        <v>139.24</v>
      </c>
      <c r="G857" s="137">
        <v>176.71</v>
      </c>
      <c r="H857" s="137">
        <v>193.53</v>
      </c>
      <c r="I857" s="137">
        <v>170.55</v>
      </c>
      <c r="J857" s="137">
        <v>188.92</v>
      </c>
      <c r="K857" s="137">
        <v>205.41</v>
      </c>
      <c r="L857" s="137">
        <v>142.88</v>
      </c>
    </row>
    <row r="858" spans="1:12" s="76" customFormat="1">
      <c r="C858" s="77"/>
      <c r="D858" s="77"/>
      <c r="E858" s="77"/>
      <c r="F858" s="77"/>
      <c r="G858" s="77"/>
      <c r="H858" s="77"/>
      <c r="I858" s="77"/>
      <c r="J858" s="77"/>
      <c r="K858" s="77"/>
      <c r="L858" s="77"/>
    </row>
    <row r="859" spans="1:12" ht="12.75">
      <c r="A859" s="71" t="s">
        <v>72</v>
      </c>
      <c r="D859" s="72"/>
    </row>
    <row r="860" spans="1:12" ht="12.75">
      <c r="C860" s="72"/>
      <c r="D860" s="72"/>
      <c r="E860" s="73"/>
      <c r="F860" s="72"/>
      <c r="G860" s="73"/>
      <c r="H860" s="73"/>
      <c r="I860" s="73"/>
      <c r="J860" s="66"/>
      <c r="K860" s="66"/>
      <c r="L860" s="66"/>
    </row>
    <row r="862" spans="1:12" ht="12.75">
      <c r="C862" s="72"/>
      <c r="D862" s="72"/>
      <c r="E862" s="72"/>
    </row>
    <row r="863" spans="1:12" ht="12.75">
      <c r="C863" s="72"/>
      <c r="D863" s="72"/>
      <c r="E863" s="72"/>
      <c r="F863" s="72"/>
      <c r="G863" s="66"/>
      <c r="H863" s="66"/>
      <c r="I863" s="66"/>
      <c r="J863" s="66"/>
      <c r="K863" s="66"/>
      <c r="L863" s="66"/>
    </row>
    <row r="864" spans="1:12" ht="12.75">
      <c r="C864" s="75"/>
      <c r="D864" s="72"/>
      <c r="E864" s="72"/>
      <c r="F864" s="72"/>
      <c r="G864" s="66"/>
      <c r="H864" s="66"/>
      <c r="I864" s="66"/>
      <c r="J864" s="66"/>
      <c r="K864" s="66"/>
      <c r="L864" s="66"/>
    </row>
    <row r="865" spans="3:12" ht="12.75">
      <c r="C865" s="75"/>
      <c r="D865" s="72"/>
      <c r="E865" s="72"/>
      <c r="F865" s="72"/>
      <c r="G865" s="66"/>
      <c r="H865" s="66"/>
      <c r="I865" s="66"/>
      <c r="J865" s="66"/>
      <c r="K865" s="66"/>
      <c r="L865" s="66"/>
    </row>
    <row r="866" spans="3:12" ht="12.75">
      <c r="C866" s="72"/>
      <c r="D866" s="72"/>
      <c r="E866" s="72"/>
      <c r="F866" s="72"/>
      <c r="G866" s="66"/>
      <c r="H866" s="66"/>
      <c r="I866" s="66"/>
      <c r="J866" s="66"/>
      <c r="K866" s="66"/>
      <c r="L866" s="66"/>
    </row>
    <row r="867" spans="3:12" ht="12.75">
      <c r="C867" s="72"/>
      <c r="D867" s="72"/>
      <c r="E867" s="72"/>
      <c r="F867" s="72"/>
      <c r="G867" s="66"/>
      <c r="H867" s="66"/>
      <c r="I867" s="66"/>
      <c r="J867" s="66"/>
      <c r="K867" s="66"/>
      <c r="L867" s="66"/>
    </row>
    <row r="868" spans="3:12" ht="12.75">
      <c r="C868" s="72"/>
      <c r="D868" s="72"/>
      <c r="E868" s="72"/>
      <c r="F868" s="66"/>
      <c r="G868" s="66"/>
      <c r="H868" s="66"/>
      <c r="I868" s="66"/>
      <c r="J868" s="66"/>
      <c r="K868" s="66"/>
      <c r="L868" s="66"/>
    </row>
    <row r="869" spans="3:12" ht="12.75">
      <c r="C869" s="74"/>
      <c r="D869" s="72"/>
      <c r="E869" s="72"/>
      <c r="F869" s="66"/>
      <c r="G869" s="66"/>
      <c r="H869" s="66"/>
      <c r="I869" s="66"/>
      <c r="J869" s="66"/>
      <c r="K869" s="66"/>
      <c r="L869" s="66"/>
    </row>
    <row r="870" spans="3:12" ht="12.75">
      <c r="C870" s="74"/>
      <c r="D870" s="72"/>
      <c r="E870" s="72"/>
      <c r="F870" s="66"/>
      <c r="G870" s="66"/>
      <c r="H870" s="66"/>
      <c r="I870" s="66"/>
      <c r="J870" s="66"/>
      <c r="K870" s="66"/>
      <c r="L870" s="66"/>
    </row>
    <row r="871" spans="3:12" ht="12.75">
      <c r="C871" s="74"/>
      <c r="D871" s="72"/>
      <c r="E871" s="72"/>
      <c r="F871" s="66"/>
      <c r="G871" s="66"/>
      <c r="H871" s="66"/>
      <c r="I871" s="66"/>
      <c r="J871" s="66"/>
      <c r="K871" s="66"/>
      <c r="L871" s="66"/>
    </row>
    <row r="872" spans="3:12">
      <c r="C872" s="74"/>
      <c r="D872" s="66"/>
      <c r="E872" s="66"/>
      <c r="F872" s="66"/>
      <c r="G872" s="66"/>
      <c r="H872" s="66"/>
      <c r="I872" s="66"/>
      <c r="J872" s="66"/>
      <c r="K872" s="66"/>
      <c r="L872" s="66"/>
    </row>
    <row r="873" spans="3:12">
      <c r="C873" s="74"/>
      <c r="D873" s="66"/>
      <c r="E873" s="66"/>
      <c r="F873" s="66"/>
      <c r="G873" s="66"/>
      <c r="H873" s="66"/>
      <c r="I873" s="66"/>
      <c r="J873" s="66"/>
      <c r="K873" s="66"/>
      <c r="L873" s="66"/>
    </row>
    <row r="874" spans="3:12">
      <c r="C874" s="74"/>
      <c r="D874" s="66"/>
      <c r="E874" s="66"/>
      <c r="F874" s="66"/>
      <c r="G874" s="66"/>
      <c r="H874" s="66"/>
      <c r="I874" s="66"/>
      <c r="J874" s="66"/>
      <c r="K874" s="66"/>
      <c r="L874" s="66"/>
    </row>
    <row r="875" spans="3:12">
      <c r="C875" s="74"/>
      <c r="D875" s="66"/>
      <c r="E875" s="66"/>
      <c r="F875" s="66"/>
      <c r="G875" s="66"/>
      <c r="H875" s="66"/>
      <c r="I875" s="66"/>
      <c r="J875" s="66"/>
      <c r="K875" s="66"/>
      <c r="L875" s="66"/>
    </row>
    <row r="876" spans="3:12">
      <c r="C876" s="74"/>
      <c r="D876" s="66"/>
      <c r="E876" s="66"/>
      <c r="F876" s="66"/>
      <c r="G876" s="66"/>
      <c r="H876" s="66"/>
      <c r="I876" s="66"/>
      <c r="J876" s="66"/>
      <c r="K876" s="66"/>
      <c r="L876" s="66"/>
    </row>
    <row r="877" spans="3:12">
      <c r="C877" s="74"/>
      <c r="D877" s="66"/>
      <c r="E877" s="66"/>
      <c r="F877" s="66"/>
      <c r="G877" s="66"/>
      <c r="H877" s="66"/>
      <c r="I877" s="66"/>
      <c r="J877" s="66"/>
      <c r="K877" s="66"/>
      <c r="L877" s="66"/>
    </row>
    <row r="878" spans="3:12">
      <c r="C878" s="74"/>
      <c r="D878" s="66"/>
      <c r="E878" s="66"/>
      <c r="F878" s="66"/>
      <c r="G878" s="66"/>
      <c r="H878" s="66"/>
      <c r="I878" s="66"/>
      <c r="J878" s="66"/>
      <c r="K878" s="66"/>
      <c r="L878" s="66"/>
    </row>
    <row r="879" spans="3:12">
      <c r="C879" s="74"/>
      <c r="D879" s="66"/>
      <c r="E879" s="66"/>
      <c r="F879" s="66"/>
      <c r="G879" s="66"/>
      <c r="H879" s="66"/>
      <c r="I879" s="66"/>
      <c r="J879" s="66"/>
      <c r="K879" s="66"/>
      <c r="L879" s="66"/>
    </row>
    <row r="880" spans="3:12">
      <c r="C880" s="74"/>
      <c r="D880" s="66"/>
      <c r="E880" s="66"/>
      <c r="F880" s="66"/>
      <c r="G880" s="66"/>
      <c r="H880" s="66"/>
      <c r="I880" s="66"/>
      <c r="J880" s="66"/>
      <c r="K880" s="66"/>
      <c r="L880" s="66"/>
    </row>
    <row r="881" spans="3:12">
      <c r="C881" s="74"/>
      <c r="D881" s="66"/>
      <c r="E881" s="66"/>
      <c r="F881" s="66"/>
      <c r="G881" s="66"/>
      <c r="H881" s="66"/>
      <c r="I881" s="66"/>
      <c r="J881" s="66"/>
      <c r="K881" s="66"/>
      <c r="L881" s="66"/>
    </row>
    <row r="882" spans="3:12">
      <c r="C882" s="74"/>
      <c r="D882" s="66"/>
      <c r="E882" s="66"/>
      <c r="F882" s="66"/>
      <c r="G882" s="66"/>
      <c r="H882" s="66"/>
      <c r="I882" s="66"/>
      <c r="J882" s="66"/>
      <c r="K882" s="66"/>
      <c r="L882" s="66"/>
    </row>
    <row r="883" spans="3:12">
      <c r="C883" s="74"/>
      <c r="D883" s="66"/>
      <c r="E883" s="66"/>
      <c r="F883" s="66"/>
      <c r="G883" s="66"/>
      <c r="H883" s="66"/>
      <c r="I883" s="66"/>
      <c r="J883" s="66"/>
      <c r="K883" s="66"/>
      <c r="L883" s="66"/>
    </row>
    <row r="884" spans="3:12">
      <c r="C884" s="74"/>
      <c r="D884" s="66"/>
      <c r="E884" s="66"/>
      <c r="F884" s="66"/>
      <c r="G884" s="66"/>
      <c r="H884" s="66"/>
      <c r="I884" s="66"/>
      <c r="J884" s="66"/>
      <c r="K884" s="66"/>
      <c r="L884" s="66"/>
    </row>
    <row r="885" spans="3:12">
      <c r="C885" s="74"/>
      <c r="D885" s="66"/>
      <c r="E885" s="66"/>
      <c r="F885" s="66"/>
      <c r="G885" s="66"/>
      <c r="H885" s="66"/>
      <c r="I885" s="66"/>
      <c r="J885" s="66"/>
      <c r="K885" s="66"/>
      <c r="L885" s="66"/>
    </row>
    <row r="886" spans="3:12">
      <c r="C886" s="66"/>
      <c r="D886" s="66"/>
      <c r="E886" s="66"/>
      <c r="F886" s="66"/>
      <c r="G886" s="66"/>
      <c r="H886" s="66"/>
      <c r="I886" s="66"/>
      <c r="J886" s="66"/>
      <c r="K886" s="66"/>
      <c r="L886" s="66"/>
    </row>
    <row r="887" spans="3:12">
      <c r="C887" s="66"/>
      <c r="D887" s="66"/>
      <c r="E887" s="66"/>
      <c r="F887" s="66"/>
      <c r="G887" s="66"/>
      <c r="H887" s="66"/>
      <c r="I887" s="66"/>
      <c r="J887" s="66"/>
      <c r="K887" s="66"/>
      <c r="L887" s="66"/>
    </row>
    <row r="888" spans="3:12">
      <c r="C888" s="66"/>
      <c r="D888" s="66"/>
      <c r="E888" s="66"/>
      <c r="F888" s="66"/>
      <c r="G888" s="66"/>
      <c r="H888" s="66"/>
      <c r="I888" s="66"/>
      <c r="J888" s="66"/>
      <c r="K888" s="66"/>
      <c r="L888" s="66"/>
    </row>
    <row r="889" spans="3:12">
      <c r="C889" s="66"/>
      <c r="D889" s="66"/>
      <c r="E889" s="66"/>
      <c r="F889" s="66"/>
      <c r="G889" s="66"/>
      <c r="H889" s="66"/>
      <c r="I889" s="66"/>
      <c r="J889" s="66"/>
      <c r="K889" s="66"/>
      <c r="L889" s="66"/>
    </row>
    <row r="890" spans="3:12">
      <c r="C890" s="66"/>
      <c r="D890" s="66"/>
      <c r="E890" s="66"/>
      <c r="F890" s="66"/>
      <c r="G890" s="66"/>
      <c r="H890" s="66"/>
      <c r="I890" s="66"/>
      <c r="J890" s="66"/>
      <c r="K890" s="66"/>
      <c r="L890" s="66"/>
    </row>
    <row r="891" spans="3:12">
      <c r="C891" s="66"/>
      <c r="D891" s="66"/>
      <c r="E891" s="66"/>
      <c r="F891" s="66"/>
      <c r="G891" s="66"/>
      <c r="H891" s="66"/>
      <c r="I891" s="66"/>
      <c r="J891" s="66"/>
      <c r="K891" s="66"/>
      <c r="L891" s="66"/>
    </row>
    <row r="892" spans="3:12">
      <c r="C892" s="66"/>
      <c r="D892" s="66"/>
      <c r="E892" s="66"/>
      <c r="F892" s="66"/>
      <c r="G892" s="66"/>
      <c r="H892" s="66"/>
      <c r="I892" s="66"/>
      <c r="J892" s="66"/>
      <c r="K892" s="66"/>
      <c r="L892" s="66"/>
    </row>
    <row r="893" spans="3:12">
      <c r="C893" s="66"/>
      <c r="D893" s="66"/>
      <c r="E893" s="66"/>
      <c r="F893" s="66"/>
      <c r="G893" s="66"/>
      <c r="H893" s="66"/>
      <c r="I893" s="66"/>
      <c r="J893" s="66"/>
      <c r="K893" s="66"/>
      <c r="L893" s="66"/>
    </row>
    <row r="894" spans="3:12">
      <c r="C894" s="66"/>
      <c r="D894" s="66"/>
      <c r="E894" s="66"/>
      <c r="F894" s="66"/>
      <c r="G894" s="66"/>
      <c r="H894" s="66"/>
      <c r="I894" s="66"/>
      <c r="J894" s="66"/>
      <c r="K894" s="66"/>
      <c r="L894" s="66"/>
    </row>
    <row r="895" spans="3:12">
      <c r="C895" s="66"/>
      <c r="D895" s="66"/>
      <c r="E895" s="66"/>
      <c r="F895" s="66"/>
      <c r="G895" s="66"/>
      <c r="H895" s="66"/>
      <c r="I895" s="66"/>
      <c r="J895" s="66"/>
      <c r="K895" s="66"/>
      <c r="L895" s="66"/>
    </row>
    <row r="896" spans="3:12">
      <c r="C896" s="66"/>
      <c r="D896" s="66"/>
      <c r="E896" s="66"/>
      <c r="F896" s="66"/>
      <c r="G896" s="66"/>
      <c r="H896" s="66"/>
      <c r="I896" s="66"/>
      <c r="J896" s="66"/>
      <c r="K896" s="66"/>
      <c r="L896" s="66"/>
    </row>
    <row r="897" spans="3:12">
      <c r="C897" s="66"/>
      <c r="D897" s="66"/>
      <c r="E897" s="66"/>
      <c r="F897" s="66"/>
      <c r="G897" s="66"/>
      <c r="H897" s="66"/>
      <c r="I897" s="66"/>
      <c r="J897" s="66"/>
      <c r="K897" s="66"/>
      <c r="L897" s="66"/>
    </row>
    <row r="898" spans="3:12">
      <c r="C898" s="66"/>
      <c r="D898" s="66"/>
      <c r="E898" s="66"/>
      <c r="F898" s="66"/>
      <c r="G898" s="66"/>
      <c r="H898" s="66"/>
      <c r="I898" s="66"/>
      <c r="J898" s="66"/>
      <c r="K898" s="66"/>
      <c r="L898" s="66"/>
    </row>
    <row r="899" spans="3:12">
      <c r="C899" s="66"/>
      <c r="D899" s="66"/>
      <c r="E899" s="66"/>
      <c r="F899" s="66"/>
      <c r="G899" s="66"/>
      <c r="H899" s="66"/>
      <c r="I899" s="66"/>
      <c r="J899" s="66"/>
      <c r="K899" s="66"/>
      <c r="L899" s="66"/>
    </row>
    <row r="900" spans="3:12">
      <c r="C900" s="66"/>
      <c r="D900" s="66"/>
      <c r="E900" s="66"/>
      <c r="F900" s="66"/>
      <c r="G900" s="66"/>
      <c r="H900" s="66"/>
      <c r="I900" s="66"/>
      <c r="J900" s="66"/>
      <c r="K900" s="66"/>
      <c r="L900" s="66"/>
    </row>
    <row r="901" spans="3:12">
      <c r="C901" s="66"/>
      <c r="D901" s="66"/>
      <c r="E901" s="66"/>
      <c r="F901" s="66"/>
      <c r="G901" s="66"/>
      <c r="H901" s="66"/>
      <c r="I901" s="66"/>
      <c r="J901" s="66"/>
      <c r="K901" s="66"/>
      <c r="L901" s="66"/>
    </row>
    <row r="902" spans="3:12">
      <c r="C902" s="66"/>
      <c r="D902" s="66"/>
      <c r="E902" s="66"/>
      <c r="F902" s="66"/>
      <c r="G902" s="66"/>
      <c r="H902" s="66"/>
      <c r="I902" s="66"/>
      <c r="J902" s="66"/>
      <c r="K902" s="66"/>
      <c r="L902" s="66"/>
    </row>
    <row r="903" spans="3:12">
      <c r="C903" s="66"/>
      <c r="D903" s="66"/>
      <c r="E903" s="66"/>
      <c r="F903" s="66"/>
      <c r="G903" s="66"/>
      <c r="H903" s="66"/>
      <c r="I903" s="66"/>
      <c r="J903" s="66"/>
      <c r="K903" s="66"/>
      <c r="L903" s="66"/>
    </row>
    <row r="904" spans="3:12">
      <c r="C904" s="66"/>
      <c r="D904" s="66"/>
      <c r="E904" s="66"/>
      <c r="F904" s="66"/>
      <c r="G904" s="66"/>
      <c r="H904" s="66"/>
      <c r="I904" s="66"/>
      <c r="J904" s="66"/>
      <c r="K904" s="66"/>
      <c r="L904" s="66"/>
    </row>
    <row r="905" spans="3:12">
      <c r="C905" s="66"/>
      <c r="D905" s="66"/>
      <c r="E905" s="66"/>
      <c r="F905" s="66"/>
      <c r="G905" s="66"/>
      <c r="H905" s="66"/>
      <c r="I905" s="66"/>
      <c r="J905" s="66"/>
      <c r="K905" s="66"/>
      <c r="L905" s="66"/>
    </row>
    <row r="906" spans="3:12">
      <c r="C906" s="66"/>
      <c r="D906" s="66"/>
      <c r="E906" s="66"/>
      <c r="F906" s="66"/>
      <c r="G906" s="66"/>
      <c r="H906" s="66"/>
      <c r="I906" s="66"/>
      <c r="J906" s="66"/>
      <c r="K906" s="66"/>
      <c r="L906" s="66"/>
    </row>
    <row r="907" spans="3:12">
      <c r="C907" s="66"/>
      <c r="D907" s="66"/>
      <c r="E907" s="66"/>
      <c r="F907" s="66"/>
      <c r="G907" s="66"/>
      <c r="H907" s="66"/>
      <c r="I907" s="66"/>
      <c r="J907" s="66"/>
      <c r="K907" s="66"/>
      <c r="L907" s="66"/>
    </row>
    <row r="908" spans="3:12">
      <c r="C908" s="66"/>
      <c r="D908" s="66"/>
      <c r="E908" s="66"/>
      <c r="F908" s="66"/>
      <c r="G908" s="66"/>
      <c r="H908" s="66"/>
      <c r="I908" s="66"/>
      <c r="J908" s="66"/>
      <c r="K908" s="66"/>
      <c r="L908" s="66"/>
    </row>
    <row r="909" spans="3:12">
      <c r="C909" s="66"/>
      <c r="D909" s="66"/>
      <c r="E909" s="66"/>
      <c r="F909" s="66"/>
      <c r="G909" s="66"/>
      <c r="H909" s="66"/>
      <c r="I909" s="66"/>
      <c r="J909" s="66"/>
      <c r="K909" s="66"/>
      <c r="L909" s="66"/>
    </row>
    <row r="910" spans="3:12">
      <c r="C910" s="66"/>
      <c r="D910" s="66"/>
      <c r="E910" s="66"/>
      <c r="F910" s="66"/>
      <c r="G910" s="66"/>
      <c r="H910" s="66"/>
      <c r="I910" s="66"/>
      <c r="J910" s="66"/>
      <c r="K910" s="66"/>
      <c r="L910" s="66"/>
    </row>
    <row r="911" spans="3:12">
      <c r="C911" s="66"/>
      <c r="D911" s="66"/>
      <c r="E911" s="66"/>
      <c r="F911" s="66"/>
      <c r="G911" s="66"/>
      <c r="H911" s="66"/>
      <c r="I911" s="66"/>
      <c r="J911" s="66"/>
      <c r="K911" s="66"/>
      <c r="L911" s="66"/>
    </row>
    <row r="912" spans="3:12">
      <c r="C912" s="66"/>
      <c r="D912" s="66"/>
      <c r="E912" s="66"/>
      <c r="F912" s="66"/>
      <c r="G912" s="66"/>
      <c r="H912" s="66"/>
      <c r="I912" s="66"/>
      <c r="J912" s="66"/>
      <c r="K912" s="66"/>
      <c r="L912" s="66"/>
    </row>
    <row r="913" spans="3:12">
      <c r="C913" s="66"/>
      <c r="D913" s="66"/>
      <c r="E913" s="66"/>
      <c r="F913" s="66"/>
      <c r="G913" s="66"/>
      <c r="H913" s="66"/>
      <c r="I913" s="66"/>
      <c r="J913" s="66"/>
      <c r="K913" s="66"/>
      <c r="L913" s="66"/>
    </row>
    <row r="914" spans="3:12">
      <c r="C914" s="66"/>
      <c r="D914" s="66"/>
      <c r="E914" s="66"/>
      <c r="F914" s="66"/>
      <c r="G914" s="66"/>
      <c r="H914" s="66"/>
      <c r="I914" s="66"/>
      <c r="J914" s="66"/>
      <c r="K914" s="66"/>
      <c r="L914" s="66"/>
    </row>
    <row r="915" spans="3:12">
      <c r="C915" s="66"/>
      <c r="D915" s="66"/>
      <c r="E915" s="66"/>
      <c r="F915" s="66"/>
      <c r="G915" s="66"/>
      <c r="H915" s="66"/>
      <c r="I915" s="66"/>
      <c r="J915" s="66"/>
      <c r="K915" s="66"/>
      <c r="L915" s="66"/>
    </row>
    <row r="916" spans="3:12">
      <c r="C916" s="66"/>
      <c r="D916" s="66"/>
      <c r="E916" s="66"/>
      <c r="F916" s="66"/>
      <c r="G916" s="66"/>
      <c r="H916" s="66"/>
      <c r="I916" s="66"/>
      <c r="J916" s="66"/>
      <c r="K916" s="66"/>
      <c r="L916" s="66"/>
    </row>
    <row r="917" spans="3:12">
      <c r="C917" s="66"/>
      <c r="D917" s="66"/>
      <c r="E917" s="66"/>
      <c r="F917" s="66"/>
      <c r="G917" s="66"/>
      <c r="H917" s="66"/>
      <c r="I917" s="66"/>
      <c r="J917" s="66"/>
      <c r="K917" s="66"/>
      <c r="L917" s="66"/>
    </row>
    <row r="918" spans="3:12">
      <c r="C918" s="66"/>
      <c r="D918" s="66"/>
      <c r="E918" s="66"/>
      <c r="F918" s="66"/>
      <c r="G918" s="66"/>
      <c r="H918" s="66"/>
      <c r="I918" s="66"/>
      <c r="J918" s="66"/>
      <c r="K918" s="66"/>
      <c r="L918" s="66"/>
    </row>
    <row r="919" spans="3:12">
      <c r="C919" s="66"/>
      <c r="D919" s="66"/>
      <c r="E919" s="66"/>
      <c r="F919" s="66"/>
      <c r="G919" s="66"/>
      <c r="H919" s="66"/>
      <c r="I919" s="66"/>
      <c r="J919" s="66"/>
      <c r="K919" s="66"/>
      <c r="L919" s="66"/>
    </row>
    <row r="920" spans="3:12">
      <c r="C920" s="66"/>
      <c r="D920" s="66"/>
      <c r="E920" s="66"/>
      <c r="F920" s="66"/>
      <c r="G920" s="66"/>
      <c r="H920" s="66"/>
      <c r="I920" s="66"/>
      <c r="J920" s="66"/>
      <c r="K920" s="66"/>
      <c r="L920" s="66"/>
    </row>
    <row r="921" spans="3:12">
      <c r="C921" s="66"/>
      <c r="D921" s="66"/>
      <c r="E921" s="66"/>
      <c r="F921" s="66"/>
      <c r="G921" s="66"/>
      <c r="H921" s="66"/>
      <c r="I921" s="66"/>
      <c r="J921" s="66"/>
      <c r="K921" s="66"/>
      <c r="L921" s="66"/>
    </row>
    <row r="922" spans="3:12">
      <c r="C922" s="66"/>
      <c r="D922" s="66"/>
      <c r="E922" s="66"/>
      <c r="F922" s="66"/>
      <c r="G922" s="66"/>
      <c r="H922" s="66"/>
      <c r="I922" s="66"/>
      <c r="J922" s="66"/>
      <c r="K922" s="66"/>
      <c r="L922" s="66"/>
    </row>
    <row r="923" spans="3:12">
      <c r="C923" s="66"/>
      <c r="D923" s="66"/>
      <c r="E923" s="66"/>
      <c r="F923" s="66"/>
      <c r="G923" s="66"/>
      <c r="H923" s="66"/>
      <c r="I923" s="66"/>
      <c r="J923" s="66"/>
      <c r="K923" s="66"/>
      <c r="L923" s="66"/>
    </row>
    <row r="924" spans="3:12">
      <c r="C924" s="66"/>
      <c r="D924" s="66"/>
      <c r="E924" s="66"/>
      <c r="F924" s="66"/>
      <c r="G924" s="66"/>
      <c r="H924" s="66"/>
      <c r="I924" s="66"/>
      <c r="J924" s="66"/>
      <c r="K924" s="66"/>
      <c r="L924" s="66"/>
    </row>
    <row r="925" spans="3:12">
      <c r="C925" s="66"/>
      <c r="D925" s="66"/>
      <c r="E925" s="66"/>
      <c r="F925" s="66"/>
      <c r="G925" s="66"/>
      <c r="H925" s="66"/>
      <c r="I925" s="66"/>
      <c r="J925" s="66"/>
      <c r="K925" s="66"/>
      <c r="L925" s="66"/>
    </row>
    <row r="926" spans="3:12">
      <c r="C926" s="66"/>
      <c r="D926" s="66"/>
      <c r="E926" s="66"/>
      <c r="F926" s="66"/>
      <c r="G926" s="66"/>
      <c r="H926" s="66"/>
      <c r="I926" s="66"/>
      <c r="J926" s="66"/>
      <c r="K926" s="66"/>
      <c r="L926" s="66"/>
    </row>
    <row r="927" spans="3:12">
      <c r="C927" s="66"/>
      <c r="D927" s="66"/>
      <c r="E927" s="66"/>
      <c r="F927" s="66"/>
      <c r="G927" s="66"/>
      <c r="H927" s="66"/>
      <c r="I927" s="66"/>
      <c r="J927" s="66"/>
      <c r="K927" s="66"/>
      <c r="L927" s="66"/>
    </row>
    <row r="928" spans="3:12">
      <c r="C928" s="66"/>
      <c r="D928" s="66"/>
      <c r="E928" s="66"/>
      <c r="F928" s="66"/>
      <c r="G928" s="66"/>
      <c r="H928" s="66"/>
      <c r="I928" s="66"/>
      <c r="J928" s="66"/>
      <c r="K928" s="66"/>
      <c r="L928" s="66"/>
    </row>
    <row r="929" spans="3:12">
      <c r="C929" s="66"/>
      <c r="D929" s="66"/>
      <c r="E929" s="66"/>
      <c r="F929" s="66"/>
      <c r="G929" s="66"/>
      <c r="H929" s="66"/>
      <c r="I929" s="66"/>
      <c r="J929" s="66"/>
      <c r="K929" s="66"/>
      <c r="L929" s="66"/>
    </row>
    <row r="930" spans="3:12">
      <c r="C930" s="66"/>
      <c r="D930" s="66"/>
      <c r="E930" s="66"/>
      <c r="F930" s="66"/>
      <c r="G930" s="66"/>
      <c r="H930" s="66"/>
      <c r="I930" s="66"/>
      <c r="J930" s="66"/>
      <c r="K930" s="66"/>
      <c r="L930" s="66"/>
    </row>
    <row r="931" spans="3:12">
      <c r="C931" s="66"/>
      <c r="D931" s="66"/>
      <c r="E931" s="66"/>
      <c r="F931" s="66"/>
      <c r="G931" s="66"/>
      <c r="H931" s="66"/>
      <c r="I931" s="66"/>
      <c r="J931" s="66"/>
      <c r="K931" s="66"/>
      <c r="L931" s="66"/>
    </row>
    <row r="932" spans="3:12">
      <c r="C932" s="66"/>
      <c r="D932" s="66"/>
      <c r="E932" s="66"/>
      <c r="F932" s="66"/>
      <c r="G932" s="66"/>
      <c r="H932" s="66"/>
      <c r="I932" s="66"/>
      <c r="J932" s="66"/>
      <c r="K932" s="66"/>
      <c r="L932" s="66"/>
    </row>
    <row r="933" spans="3:12">
      <c r="C933" s="66"/>
      <c r="D933" s="66"/>
      <c r="E933" s="66"/>
      <c r="F933" s="66"/>
      <c r="G933" s="66"/>
      <c r="H933" s="66"/>
      <c r="I933" s="66"/>
      <c r="J933" s="66"/>
      <c r="K933" s="66"/>
      <c r="L933" s="66"/>
    </row>
    <row r="934" spans="3:12">
      <c r="C934" s="66"/>
      <c r="D934" s="66"/>
      <c r="E934" s="66"/>
      <c r="F934" s="66"/>
      <c r="G934" s="66"/>
      <c r="H934" s="66"/>
      <c r="I934" s="66"/>
      <c r="J934" s="66"/>
      <c r="K934" s="66"/>
      <c r="L934" s="66"/>
    </row>
    <row r="935" spans="3:12">
      <c r="C935" s="66"/>
      <c r="D935" s="66"/>
      <c r="E935" s="66"/>
      <c r="F935" s="66"/>
      <c r="G935" s="66"/>
      <c r="H935" s="66"/>
      <c r="I935" s="66"/>
      <c r="J935" s="66"/>
      <c r="K935" s="66"/>
      <c r="L935" s="66"/>
    </row>
    <row r="936" spans="3:12">
      <c r="C936" s="66"/>
      <c r="D936" s="66"/>
      <c r="E936" s="66"/>
      <c r="F936" s="66"/>
      <c r="G936" s="66"/>
      <c r="H936" s="66"/>
      <c r="I936" s="66"/>
      <c r="J936" s="66"/>
      <c r="K936" s="66"/>
      <c r="L936" s="66"/>
    </row>
    <row r="937" spans="3:12">
      <c r="C937" s="66"/>
      <c r="D937" s="66"/>
      <c r="E937" s="66"/>
      <c r="F937" s="66"/>
      <c r="G937" s="66"/>
      <c r="H937" s="66"/>
      <c r="I937" s="66"/>
      <c r="J937" s="66"/>
      <c r="K937" s="66"/>
      <c r="L937" s="66"/>
    </row>
    <row r="938" spans="3:12">
      <c r="C938" s="66"/>
      <c r="D938" s="66"/>
      <c r="E938" s="66"/>
      <c r="F938" s="66"/>
      <c r="G938" s="66"/>
      <c r="H938" s="66"/>
      <c r="I938" s="66"/>
      <c r="J938" s="66"/>
      <c r="K938" s="66"/>
      <c r="L938" s="66"/>
    </row>
    <row r="939" spans="3:12">
      <c r="C939" s="66"/>
      <c r="D939" s="66"/>
      <c r="E939" s="66"/>
      <c r="F939" s="66"/>
      <c r="G939" s="66"/>
      <c r="H939" s="66"/>
      <c r="I939" s="66"/>
      <c r="J939" s="66"/>
      <c r="K939" s="66"/>
      <c r="L939" s="66"/>
    </row>
    <row r="940" spans="3:12">
      <c r="C940" s="66"/>
      <c r="D940" s="66"/>
      <c r="E940" s="66"/>
      <c r="F940" s="66"/>
      <c r="G940" s="66"/>
      <c r="H940" s="66"/>
      <c r="I940" s="66"/>
      <c r="J940" s="66"/>
      <c r="K940" s="66"/>
      <c r="L940" s="66"/>
    </row>
    <row r="941" spans="3:12">
      <c r="C941" s="66"/>
      <c r="D941" s="66"/>
      <c r="E941" s="66"/>
      <c r="F941" s="66"/>
      <c r="G941" s="66"/>
      <c r="H941" s="66"/>
      <c r="I941" s="66"/>
      <c r="J941" s="66"/>
      <c r="K941" s="66"/>
      <c r="L941" s="66"/>
    </row>
    <row r="942" spans="3:12">
      <c r="C942" s="66"/>
      <c r="D942" s="66"/>
      <c r="E942" s="66"/>
      <c r="F942" s="66"/>
      <c r="G942" s="66"/>
      <c r="H942" s="66"/>
      <c r="I942" s="66"/>
      <c r="J942" s="66"/>
      <c r="K942" s="66"/>
      <c r="L942" s="66"/>
    </row>
    <row r="943" spans="3:12">
      <c r="C943" s="66"/>
      <c r="D943" s="66"/>
      <c r="E943" s="66"/>
      <c r="F943" s="66"/>
      <c r="G943" s="66"/>
      <c r="H943" s="66"/>
      <c r="I943" s="66"/>
      <c r="J943" s="66"/>
      <c r="K943" s="66"/>
      <c r="L943" s="66"/>
    </row>
    <row r="944" spans="3:12">
      <c r="C944" s="66"/>
      <c r="D944" s="66"/>
      <c r="E944" s="66"/>
      <c r="F944" s="66"/>
      <c r="G944" s="66"/>
      <c r="H944" s="66"/>
      <c r="I944" s="66"/>
      <c r="J944" s="66"/>
      <c r="K944" s="66"/>
      <c r="L944" s="66"/>
    </row>
    <row r="945" spans="3:12">
      <c r="C945" s="66"/>
      <c r="D945" s="66"/>
      <c r="E945" s="66"/>
      <c r="F945" s="66"/>
      <c r="G945" s="66"/>
      <c r="H945" s="66"/>
      <c r="I945" s="66"/>
      <c r="J945" s="66"/>
      <c r="K945" s="66"/>
      <c r="L945" s="66"/>
    </row>
    <row r="946" spans="3:12">
      <c r="C946" s="66"/>
      <c r="D946" s="66"/>
      <c r="E946" s="66"/>
      <c r="F946" s="66"/>
      <c r="G946" s="66"/>
      <c r="H946" s="66"/>
      <c r="I946" s="66"/>
      <c r="J946" s="66"/>
      <c r="K946" s="66"/>
      <c r="L946" s="66"/>
    </row>
    <row r="947" spans="3:12">
      <c r="C947" s="66"/>
      <c r="D947" s="66"/>
      <c r="E947" s="66"/>
      <c r="F947" s="66"/>
      <c r="G947" s="66"/>
      <c r="H947" s="66"/>
      <c r="I947" s="66"/>
      <c r="J947" s="66"/>
      <c r="K947" s="66"/>
      <c r="L947" s="66"/>
    </row>
    <row r="948" spans="3:12">
      <c r="C948" s="66"/>
      <c r="D948" s="66"/>
      <c r="E948" s="66"/>
      <c r="F948" s="66"/>
      <c r="G948" s="66"/>
      <c r="H948" s="66"/>
      <c r="I948" s="66"/>
      <c r="J948" s="66"/>
      <c r="K948" s="66"/>
      <c r="L948" s="66"/>
    </row>
    <row r="949" spans="3:12">
      <c r="C949" s="66"/>
      <c r="D949" s="66"/>
      <c r="E949" s="66"/>
      <c r="F949" s="66"/>
      <c r="G949" s="66"/>
      <c r="H949" s="66"/>
      <c r="I949" s="66"/>
      <c r="J949" s="66"/>
      <c r="K949" s="66"/>
      <c r="L949" s="66"/>
    </row>
    <row r="950" spans="3:12">
      <c r="C950" s="66"/>
      <c r="D950" s="66"/>
      <c r="E950" s="66"/>
      <c r="F950" s="66"/>
      <c r="G950" s="66"/>
      <c r="H950" s="66"/>
      <c r="I950" s="66"/>
      <c r="J950" s="66"/>
      <c r="K950" s="66"/>
      <c r="L950" s="66"/>
    </row>
    <row r="951" spans="3:12">
      <c r="C951" s="66"/>
      <c r="D951" s="66"/>
      <c r="E951" s="66"/>
      <c r="F951" s="66"/>
      <c r="G951" s="66"/>
      <c r="H951" s="66"/>
      <c r="I951" s="66"/>
      <c r="J951" s="66"/>
      <c r="K951" s="66"/>
      <c r="L951" s="66"/>
    </row>
    <row r="952" spans="3:12">
      <c r="C952" s="66"/>
      <c r="D952" s="66"/>
      <c r="E952" s="66"/>
      <c r="F952" s="66"/>
      <c r="G952" s="66"/>
      <c r="H952" s="66"/>
      <c r="I952" s="66"/>
      <c r="J952" s="66"/>
      <c r="K952" s="66"/>
      <c r="L952" s="66"/>
    </row>
    <row r="953" spans="3:12">
      <c r="C953" s="66"/>
      <c r="D953" s="66"/>
      <c r="E953" s="66"/>
      <c r="F953" s="66"/>
      <c r="G953" s="66"/>
      <c r="H953" s="66"/>
      <c r="I953" s="66"/>
      <c r="J953" s="66"/>
      <c r="K953" s="66"/>
      <c r="L953" s="66"/>
    </row>
    <row r="954" spans="3:12">
      <c r="C954" s="66"/>
      <c r="D954" s="66"/>
      <c r="E954" s="66"/>
      <c r="F954" s="66"/>
      <c r="G954" s="66"/>
      <c r="H954" s="66"/>
      <c r="I954" s="66"/>
      <c r="J954" s="66"/>
      <c r="K954" s="66"/>
      <c r="L954" s="66"/>
    </row>
    <row r="955" spans="3:12">
      <c r="C955" s="66"/>
      <c r="D955" s="66"/>
      <c r="E955" s="66"/>
      <c r="F955" s="66"/>
      <c r="G955" s="66"/>
      <c r="H955" s="66"/>
      <c r="I955" s="66"/>
      <c r="J955" s="66"/>
      <c r="K955" s="66"/>
      <c r="L955" s="66"/>
    </row>
    <row r="956" spans="3:12">
      <c r="C956" s="66"/>
      <c r="D956" s="66"/>
      <c r="E956" s="66"/>
      <c r="F956" s="66"/>
      <c r="G956" s="66"/>
      <c r="H956" s="66"/>
      <c r="I956" s="66"/>
      <c r="J956" s="66"/>
      <c r="K956" s="66"/>
      <c r="L956" s="66"/>
    </row>
    <row r="957" spans="3:12">
      <c r="C957" s="66"/>
      <c r="D957" s="66"/>
      <c r="E957" s="66"/>
      <c r="F957" s="66"/>
      <c r="G957" s="66"/>
      <c r="H957" s="66"/>
      <c r="I957" s="66"/>
      <c r="J957" s="66"/>
      <c r="K957" s="66"/>
      <c r="L957" s="66"/>
    </row>
    <row r="958" spans="3:12">
      <c r="C958" s="66"/>
      <c r="D958" s="66"/>
      <c r="E958" s="66"/>
      <c r="F958" s="66"/>
      <c r="G958" s="66"/>
      <c r="H958" s="66"/>
      <c r="I958" s="66"/>
      <c r="J958" s="66"/>
      <c r="K958" s="66"/>
      <c r="L958" s="66"/>
    </row>
    <row r="959" spans="3:12">
      <c r="C959" s="66"/>
      <c r="D959" s="66"/>
      <c r="E959" s="66"/>
      <c r="F959" s="66"/>
      <c r="G959" s="66"/>
      <c r="H959" s="66"/>
      <c r="I959" s="66"/>
      <c r="J959" s="66"/>
      <c r="K959" s="66"/>
      <c r="L959" s="66"/>
    </row>
    <row r="960" spans="3:12">
      <c r="C960" s="66"/>
      <c r="D960" s="66"/>
      <c r="E960" s="66"/>
      <c r="F960" s="66"/>
      <c r="G960" s="66"/>
      <c r="H960" s="66"/>
      <c r="I960" s="66"/>
      <c r="J960" s="66"/>
      <c r="K960" s="66"/>
      <c r="L960" s="66"/>
    </row>
    <row r="961" spans="3:12">
      <c r="C961" s="66"/>
      <c r="D961" s="66"/>
      <c r="E961" s="66"/>
      <c r="F961" s="66"/>
      <c r="G961" s="66"/>
      <c r="H961" s="66"/>
      <c r="I961" s="66"/>
      <c r="J961" s="66"/>
      <c r="K961" s="66"/>
      <c r="L961" s="66"/>
    </row>
    <row r="962" spans="3:12">
      <c r="C962" s="66"/>
      <c r="D962" s="66"/>
      <c r="E962" s="66"/>
      <c r="F962" s="66"/>
      <c r="G962" s="66"/>
      <c r="H962" s="66"/>
      <c r="I962" s="66"/>
      <c r="J962" s="66"/>
      <c r="K962" s="66"/>
      <c r="L962" s="66"/>
    </row>
    <row r="963" spans="3:12">
      <c r="C963" s="66"/>
      <c r="D963" s="66"/>
      <c r="E963" s="66"/>
      <c r="F963" s="66"/>
      <c r="G963" s="66"/>
      <c r="H963" s="66"/>
      <c r="I963" s="66"/>
      <c r="J963" s="66"/>
      <c r="K963" s="66"/>
      <c r="L963" s="66"/>
    </row>
    <row r="964" spans="3:12">
      <c r="C964" s="66"/>
      <c r="D964" s="66"/>
      <c r="E964" s="66"/>
      <c r="F964" s="66"/>
      <c r="G964" s="66"/>
      <c r="H964" s="66"/>
      <c r="I964" s="66"/>
      <c r="J964" s="66"/>
      <c r="K964" s="66"/>
      <c r="L964" s="66"/>
    </row>
    <row r="965" spans="3:12">
      <c r="C965" s="66"/>
      <c r="D965" s="66"/>
      <c r="E965" s="66"/>
      <c r="F965" s="66"/>
      <c r="G965" s="66"/>
      <c r="H965" s="66"/>
      <c r="I965" s="66"/>
      <c r="J965" s="66"/>
      <c r="K965" s="66"/>
      <c r="L965" s="66"/>
    </row>
    <row r="966" spans="3:12">
      <c r="C966" s="66"/>
      <c r="D966" s="66"/>
      <c r="E966" s="66"/>
      <c r="F966" s="66"/>
      <c r="G966" s="66"/>
      <c r="H966" s="66"/>
      <c r="I966" s="66"/>
      <c r="J966" s="66"/>
      <c r="K966" s="66"/>
      <c r="L966" s="66"/>
    </row>
    <row r="967" spans="3:12">
      <c r="C967" s="66"/>
      <c r="D967" s="66"/>
      <c r="E967" s="66"/>
      <c r="F967" s="66"/>
      <c r="G967" s="66"/>
      <c r="H967" s="66"/>
      <c r="I967" s="66"/>
      <c r="J967" s="66"/>
      <c r="K967" s="66"/>
      <c r="L967" s="66"/>
    </row>
    <row r="968" spans="3:12">
      <c r="C968" s="66"/>
      <c r="D968" s="66"/>
      <c r="E968" s="66"/>
      <c r="F968" s="66"/>
      <c r="G968" s="66"/>
      <c r="H968" s="66"/>
      <c r="I968" s="66"/>
      <c r="J968" s="66"/>
      <c r="K968" s="66"/>
      <c r="L968" s="66"/>
    </row>
    <row r="969" spans="3:12">
      <c r="C969" s="66"/>
      <c r="D969" s="66"/>
      <c r="E969" s="66"/>
      <c r="F969" s="66"/>
      <c r="G969" s="66"/>
      <c r="H969" s="66"/>
      <c r="I969" s="66"/>
      <c r="J969" s="66"/>
      <c r="K969" s="66"/>
      <c r="L969" s="66"/>
    </row>
    <row r="970" spans="3:12">
      <c r="C970" s="66"/>
      <c r="D970" s="66"/>
      <c r="E970" s="66"/>
      <c r="F970" s="66"/>
      <c r="G970" s="66"/>
      <c r="H970" s="66"/>
      <c r="I970" s="66"/>
      <c r="J970" s="66"/>
      <c r="K970" s="66"/>
      <c r="L970" s="66"/>
    </row>
    <row r="971" spans="3:12">
      <c r="C971" s="66"/>
      <c r="D971" s="66"/>
      <c r="E971" s="66"/>
      <c r="F971" s="66"/>
      <c r="G971" s="66"/>
      <c r="H971" s="66"/>
      <c r="I971" s="66"/>
      <c r="J971" s="66"/>
      <c r="K971" s="66"/>
      <c r="L971" s="66"/>
    </row>
    <row r="972" spans="3:12">
      <c r="C972" s="66"/>
      <c r="D972" s="66"/>
      <c r="E972" s="66"/>
      <c r="F972" s="66"/>
      <c r="G972" s="66"/>
      <c r="H972" s="66"/>
      <c r="I972" s="66"/>
      <c r="J972" s="66"/>
      <c r="K972" s="66"/>
      <c r="L972" s="66"/>
    </row>
    <row r="973" spans="3:12">
      <c r="C973" s="66"/>
      <c r="D973" s="66"/>
      <c r="E973" s="66"/>
      <c r="F973" s="66"/>
      <c r="G973" s="66"/>
      <c r="H973" s="66"/>
      <c r="I973" s="66"/>
      <c r="J973" s="66"/>
      <c r="K973" s="66"/>
      <c r="L973" s="66"/>
    </row>
    <row r="974" spans="3:12">
      <c r="C974" s="66"/>
      <c r="D974" s="66"/>
      <c r="E974" s="66"/>
      <c r="F974" s="66"/>
      <c r="G974" s="66"/>
      <c r="H974" s="66"/>
      <c r="I974" s="66"/>
      <c r="J974" s="66"/>
      <c r="K974" s="66"/>
      <c r="L974" s="66"/>
    </row>
    <row r="975" spans="3:12">
      <c r="C975" s="66"/>
      <c r="D975" s="66"/>
      <c r="E975" s="66"/>
      <c r="F975" s="66"/>
      <c r="G975" s="66"/>
      <c r="H975" s="66"/>
      <c r="I975" s="66"/>
      <c r="J975" s="66"/>
      <c r="K975" s="66"/>
      <c r="L975" s="66"/>
    </row>
    <row r="976" spans="3:12">
      <c r="C976" s="66"/>
      <c r="D976" s="66"/>
      <c r="E976" s="66"/>
      <c r="F976" s="66"/>
      <c r="G976" s="66"/>
      <c r="H976" s="66"/>
      <c r="I976" s="66"/>
      <c r="J976" s="66"/>
      <c r="K976" s="66"/>
      <c r="L976" s="66"/>
    </row>
    <row r="977" spans="3:12">
      <c r="C977" s="66"/>
      <c r="D977" s="66"/>
      <c r="E977" s="66"/>
      <c r="F977" s="66"/>
      <c r="G977" s="66"/>
      <c r="H977" s="66"/>
      <c r="I977" s="66"/>
      <c r="J977" s="66"/>
      <c r="K977" s="66"/>
      <c r="L977" s="66"/>
    </row>
    <row r="978" spans="3:12">
      <c r="C978" s="66"/>
      <c r="D978" s="66"/>
      <c r="E978" s="66"/>
      <c r="F978" s="66"/>
      <c r="G978" s="66"/>
      <c r="H978" s="66"/>
      <c r="I978" s="66"/>
      <c r="J978" s="66"/>
      <c r="K978" s="66"/>
      <c r="L978" s="66"/>
    </row>
    <row r="979" spans="3:12">
      <c r="C979" s="66"/>
      <c r="D979" s="66"/>
      <c r="E979" s="66"/>
      <c r="F979" s="66"/>
      <c r="G979" s="66"/>
      <c r="H979" s="66"/>
      <c r="I979" s="66"/>
      <c r="J979" s="66"/>
      <c r="K979" s="66"/>
      <c r="L979" s="66"/>
    </row>
    <row r="980" spans="3:12">
      <c r="C980" s="66"/>
      <c r="D980" s="66"/>
      <c r="E980" s="66"/>
      <c r="F980" s="66"/>
      <c r="G980" s="66"/>
      <c r="H980" s="66"/>
      <c r="I980" s="66"/>
      <c r="J980" s="66"/>
      <c r="K980" s="66"/>
      <c r="L980" s="66"/>
    </row>
    <row r="981" spans="3:12">
      <c r="C981" s="66"/>
      <c r="D981" s="66"/>
      <c r="E981" s="66"/>
      <c r="F981" s="66"/>
      <c r="G981" s="66"/>
      <c r="H981" s="66"/>
      <c r="I981" s="66"/>
      <c r="J981" s="66"/>
      <c r="K981" s="66"/>
      <c r="L981" s="66"/>
    </row>
    <row r="982" spans="3:12">
      <c r="C982" s="66"/>
      <c r="D982" s="66"/>
      <c r="E982" s="66"/>
      <c r="F982" s="66"/>
      <c r="G982" s="66"/>
      <c r="H982" s="66"/>
      <c r="I982" s="66"/>
      <c r="J982" s="66"/>
      <c r="K982" s="66"/>
      <c r="L982" s="66"/>
    </row>
    <row r="983" spans="3:12">
      <c r="C983" s="66"/>
    </row>
    <row r="984" spans="3:12">
      <c r="C984" s="66"/>
    </row>
    <row r="985" spans="3:12">
      <c r="C985" s="66"/>
    </row>
    <row r="986" spans="3:12">
      <c r="C986" s="66"/>
    </row>
    <row r="987" spans="3:12">
      <c r="C987" s="66"/>
    </row>
    <row r="988" spans="3:12">
      <c r="C988" s="66"/>
    </row>
    <row r="989" spans="3:12">
      <c r="C989" s="66"/>
    </row>
    <row r="990" spans="3:12">
      <c r="C990" s="66"/>
    </row>
    <row r="991" spans="3:12">
      <c r="C991" s="66"/>
    </row>
    <row r="992" spans="3:12">
      <c r="C992" s="66"/>
    </row>
    <row r="993" spans="3:3">
      <c r="C993" s="66"/>
    </row>
    <row r="994" spans="3:3">
      <c r="C994" s="66"/>
    </row>
    <row r="995" spans="3:3">
      <c r="C995" s="66"/>
    </row>
    <row r="996" spans="3:3">
      <c r="C996" s="66"/>
    </row>
  </sheetData>
  <pageMargins left="0.75" right="0.75" top="1" bottom="1" header="0" footer="0"/>
  <pageSetup paperSize="9" scale="80" orientation="landscape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V810"/>
  <sheetViews>
    <sheetView showGridLines="0" workbookViewId="0">
      <selection activeCell="G11" sqref="G11"/>
    </sheetView>
  </sheetViews>
  <sheetFormatPr baseColWidth="10" defaultRowHeight="11.25"/>
  <cols>
    <col min="1" max="1" width="5.28515625" style="92" bestFit="1" customWidth="1"/>
    <col min="2" max="2" width="4.5703125" style="92" bestFit="1" customWidth="1"/>
    <col min="3" max="3" width="16.85546875" style="92" bestFit="1" customWidth="1"/>
    <col min="4" max="4" width="16.140625" style="92" customWidth="1"/>
    <col min="5" max="5" width="15.5703125" style="92" customWidth="1"/>
    <col min="6" max="6" width="16" style="92" customWidth="1"/>
    <col min="7" max="12" width="17.5703125" style="92" bestFit="1" customWidth="1"/>
    <col min="13" max="13" width="12.5703125" style="92" bestFit="1" customWidth="1"/>
    <col min="14" max="256" width="11.42578125" style="92"/>
    <col min="257" max="257" width="5.28515625" style="92" bestFit="1" customWidth="1"/>
    <col min="258" max="258" width="4.5703125" style="92" bestFit="1" customWidth="1"/>
    <col min="259" max="259" width="16.85546875" style="92" bestFit="1" customWidth="1"/>
    <col min="260" max="260" width="16.140625" style="92" customWidth="1"/>
    <col min="261" max="261" width="15.5703125" style="92" customWidth="1"/>
    <col min="262" max="262" width="16" style="92" customWidth="1"/>
    <col min="263" max="268" width="17.5703125" style="92" bestFit="1" customWidth="1"/>
    <col min="269" max="269" width="12.5703125" style="92" bestFit="1" customWidth="1"/>
    <col min="270" max="512" width="11.42578125" style="92"/>
    <col min="513" max="513" width="5.28515625" style="92" bestFit="1" customWidth="1"/>
    <col min="514" max="514" width="4.5703125" style="92" bestFit="1" customWidth="1"/>
    <col min="515" max="515" width="16.85546875" style="92" bestFit="1" customWidth="1"/>
    <col min="516" max="516" width="16.140625" style="92" customWidth="1"/>
    <col min="517" max="517" width="15.5703125" style="92" customWidth="1"/>
    <col min="518" max="518" width="16" style="92" customWidth="1"/>
    <col min="519" max="524" width="17.5703125" style="92" bestFit="1" customWidth="1"/>
    <col min="525" max="525" width="12.5703125" style="92" bestFit="1" customWidth="1"/>
    <col min="526" max="768" width="11.42578125" style="92"/>
    <col min="769" max="769" width="5.28515625" style="92" bestFit="1" customWidth="1"/>
    <col min="770" max="770" width="4.5703125" style="92" bestFit="1" customWidth="1"/>
    <col min="771" max="771" width="16.85546875" style="92" bestFit="1" customWidth="1"/>
    <col min="772" max="772" width="16.140625" style="92" customWidth="1"/>
    <col min="773" max="773" width="15.5703125" style="92" customWidth="1"/>
    <col min="774" max="774" width="16" style="92" customWidth="1"/>
    <col min="775" max="780" width="17.5703125" style="92" bestFit="1" customWidth="1"/>
    <col min="781" max="781" width="12.5703125" style="92" bestFit="1" customWidth="1"/>
    <col min="782" max="1024" width="11.42578125" style="92"/>
    <col min="1025" max="1025" width="5.28515625" style="92" bestFit="1" customWidth="1"/>
    <col min="1026" max="1026" width="4.5703125" style="92" bestFit="1" customWidth="1"/>
    <col min="1027" max="1027" width="16.85546875" style="92" bestFit="1" customWidth="1"/>
    <col min="1028" max="1028" width="16.140625" style="92" customWidth="1"/>
    <col min="1029" max="1029" width="15.5703125" style="92" customWidth="1"/>
    <col min="1030" max="1030" width="16" style="92" customWidth="1"/>
    <col min="1031" max="1036" width="17.5703125" style="92" bestFit="1" customWidth="1"/>
    <col min="1037" max="1037" width="12.5703125" style="92" bestFit="1" customWidth="1"/>
    <col min="1038" max="1280" width="11.42578125" style="92"/>
    <col min="1281" max="1281" width="5.28515625" style="92" bestFit="1" customWidth="1"/>
    <col min="1282" max="1282" width="4.5703125" style="92" bestFit="1" customWidth="1"/>
    <col min="1283" max="1283" width="16.85546875" style="92" bestFit="1" customWidth="1"/>
    <col min="1284" max="1284" width="16.140625" style="92" customWidth="1"/>
    <col min="1285" max="1285" width="15.5703125" style="92" customWidth="1"/>
    <col min="1286" max="1286" width="16" style="92" customWidth="1"/>
    <col min="1287" max="1292" width="17.5703125" style="92" bestFit="1" customWidth="1"/>
    <col min="1293" max="1293" width="12.5703125" style="92" bestFit="1" customWidth="1"/>
    <col min="1294" max="1536" width="11.42578125" style="92"/>
    <col min="1537" max="1537" width="5.28515625" style="92" bestFit="1" customWidth="1"/>
    <col min="1538" max="1538" width="4.5703125" style="92" bestFit="1" customWidth="1"/>
    <col min="1539" max="1539" width="16.85546875" style="92" bestFit="1" customWidth="1"/>
    <col min="1540" max="1540" width="16.140625" style="92" customWidth="1"/>
    <col min="1541" max="1541" width="15.5703125" style="92" customWidth="1"/>
    <col min="1542" max="1542" width="16" style="92" customWidth="1"/>
    <col min="1543" max="1548" width="17.5703125" style="92" bestFit="1" customWidth="1"/>
    <col min="1549" max="1549" width="12.5703125" style="92" bestFit="1" customWidth="1"/>
    <col min="1550" max="1792" width="11.42578125" style="92"/>
    <col min="1793" max="1793" width="5.28515625" style="92" bestFit="1" customWidth="1"/>
    <col min="1794" max="1794" width="4.5703125" style="92" bestFit="1" customWidth="1"/>
    <col min="1795" max="1795" width="16.85546875" style="92" bestFit="1" customWidth="1"/>
    <col min="1796" max="1796" width="16.140625" style="92" customWidth="1"/>
    <col min="1797" max="1797" width="15.5703125" style="92" customWidth="1"/>
    <col min="1798" max="1798" width="16" style="92" customWidth="1"/>
    <col min="1799" max="1804" width="17.5703125" style="92" bestFit="1" customWidth="1"/>
    <col min="1805" max="1805" width="12.5703125" style="92" bestFit="1" customWidth="1"/>
    <col min="1806" max="2048" width="11.42578125" style="92"/>
    <col min="2049" max="2049" width="5.28515625" style="92" bestFit="1" customWidth="1"/>
    <col min="2050" max="2050" width="4.5703125" style="92" bestFit="1" customWidth="1"/>
    <col min="2051" max="2051" width="16.85546875" style="92" bestFit="1" customWidth="1"/>
    <col min="2052" max="2052" width="16.140625" style="92" customWidth="1"/>
    <col min="2053" max="2053" width="15.5703125" style="92" customWidth="1"/>
    <col min="2054" max="2054" width="16" style="92" customWidth="1"/>
    <col min="2055" max="2060" width="17.5703125" style="92" bestFit="1" customWidth="1"/>
    <col min="2061" max="2061" width="12.5703125" style="92" bestFit="1" customWidth="1"/>
    <col min="2062" max="2304" width="11.42578125" style="92"/>
    <col min="2305" max="2305" width="5.28515625" style="92" bestFit="1" customWidth="1"/>
    <col min="2306" max="2306" width="4.5703125" style="92" bestFit="1" customWidth="1"/>
    <col min="2307" max="2307" width="16.85546875" style="92" bestFit="1" customWidth="1"/>
    <col min="2308" max="2308" width="16.140625" style="92" customWidth="1"/>
    <col min="2309" max="2309" width="15.5703125" style="92" customWidth="1"/>
    <col min="2310" max="2310" width="16" style="92" customWidth="1"/>
    <col min="2311" max="2316" width="17.5703125" style="92" bestFit="1" customWidth="1"/>
    <col min="2317" max="2317" width="12.5703125" style="92" bestFit="1" customWidth="1"/>
    <col min="2318" max="2560" width="11.42578125" style="92"/>
    <col min="2561" max="2561" width="5.28515625" style="92" bestFit="1" customWidth="1"/>
    <col min="2562" max="2562" width="4.5703125" style="92" bestFit="1" customWidth="1"/>
    <col min="2563" max="2563" width="16.85546875" style="92" bestFit="1" customWidth="1"/>
    <col min="2564" max="2564" width="16.140625" style="92" customWidth="1"/>
    <col min="2565" max="2565" width="15.5703125" style="92" customWidth="1"/>
    <col min="2566" max="2566" width="16" style="92" customWidth="1"/>
    <col min="2567" max="2572" width="17.5703125" style="92" bestFit="1" customWidth="1"/>
    <col min="2573" max="2573" width="12.5703125" style="92" bestFit="1" customWidth="1"/>
    <col min="2574" max="2816" width="11.42578125" style="92"/>
    <col min="2817" max="2817" width="5.28515625" style="92" bestFit="1" customWidth="1"/>
    <col min="2818" max="2818" width="4.5703125" style="92" bestFit="1" customWidth="1"/>
    <col min="2819" max="2819" width="16.85546875" style="92" bestFit="1" customWidth="1"/>
    <col min="2820" max="2820" width="16.140625" style="92" customWidth="1"/>
    <col min="2821" max="2821" width="15.5703125" style="92" customWidth="1"/>
    <col min="2822" max="2822" width="16" style="92" customWidth="1"/>
    <col min="2823" max="2828" width="17.5703125" style="92" bestFit="1" customWidth="1"/>
    <col min="2829" max="2829" width="12.5703125" style="92" bestFit="1" customWidth="1"/>
    <col min="2830" max="3072" width="11.42578125" style="92"/>
    <col min="3073" max="3073" width="5.28515625" style="92" bestFit="1" customWidth="1"/>
    <col min="3074" max="3074" width="4.5703125" style="92" bestFit="1" customWidth="1"/>
    <col min="3075" max="3075" width="16.85546875" style="92" bestFit="1" customWidth="1"/>
    <col min="3076" max="3076" width="16.140625" style="92" customWidth="1"/>
    <col min="3077" max="3077" width="15.5703125" style="92" customWidth="1"/>
    <col min="3078" max="3078" width="16" style="92" customWidth="1"/>
    <col min="3079" max="3084" width="17.5703125" style="92" bestFit="1" customWidth="1"/>
    <col min="3085" max="3085" width="12.5703125" style="92" bestFit="1" customWidth="1"/>
    <col min="3086" max="3328" width="11.42578125" style="92"/>
    <col min="3329" max="3329" width="5.28515625" style="92" bestFit="1" customWidth="1"/>
    <col min="3330" max="3330" width="4.5703125" style="92" bestFit="1" customWidth="1"/>
    <col min="3331" max="3331" width="16.85546875" style="92" bestFit="1" customWidth="1"/>
    <col min="3332" max="3332" width="16.140625" style="92" customWidth="1"/>
    <col min="3333" max="3333" width="15.5703125" style="92" customWidth="1"/>
    <col min="3334" max="3334" width="16" style="92" customWidth="1"/>
    <col min="3335" max="3340" width="17.5703125" style="92" bestFit="1" customWidth="1"/>
    <col min="3341" max="3341" width="12.5703125" style="92" bestFit="1" customWidth="1"/>
    <col min="3342" max="3584" width="11.42578125" style="92"/>
    <col min="3585" max="3585" width="5.28515625" style="92" bestFit="1" customWidth="1"/>
    <col min="3586" max="3586" width="4.5703125" style="92" bestFit="1" customWidth="1"/>
    <col min="3587" max="3587" width="16.85546875" style="92" bestFit="1" customWidth="1"/>
    <col min="3588" max="3588" width="16.140625" style="92" customWidth="1"/>
    <col min="3589" max="3589" width="15.5703125" style="92" customWidth="1"/>
    <col min="3590" max="3590" width="16" style="92" customWidth="1"/>
    <col min="3591" max="3596" width="17.5703125" style="92" bestFit="1" customWidth="1"/>
    <col min="3597" max="3597" width="12.5703125" style="92" bestFit="1" customWidth="1"/>
    <col min="3598" max="3840" width="11.42578125" style="92"/>
    <col min="3841" max="3841" width="5.28515625" style="92" bestFit="1" customWidth="1"/>
    <col min="3842" max="3842" width="4.5703125" style="92" bestFit="1" customWidth="1"/>
    <col min="3843" max="3843" width="16.85546875" style="92" bestFit="1" customWidth="1"/>
    <col min="3844" max="3844" width="16.140625" style="92" customWidth="1"/>
    <col min="3845" max="3845" width="15.5703125" style="92" customWidth="1"/>
    <col min="3846" max="3846" width="16" style="92" customWidth="1"/>
    <col min="3847" max="3852" width="17.5703125" style="92" bestFit="1" customWidth="1"/>
    <col min="3853" max="3853" width="12.5703125" style="92" bestFit="1" customWidth="1"/>
    <col min="3854" max="4096" width="11.42578125" style="92"/>
    <col min="4097" max="4097" width="5.28515625" style="92" bestFit="1" customWidth="1"/>
    <col min="4098" max="4098" width="4.5703125" style="92" bestFit="1" customWidth="1"/>
    <col min="4099" max="4099" width="16.85546875" style="92" bestFit="1" customWidth="1"/>
    <col min="4100" max="4100" width="16.140625" style="92" customWidth="1"/>
    <col min="4101" max="4101" width="15.5703125" style="92" customWidth="1"/>
    <col min="4102" max="4102" width="16" style="92" customWidth="1"/>
    <col min="4103" max="4108" width="17.5703125" style="92" bestFit="1" customWidth="1"/>
    <col min="4109" max="4109" width="12.5703125" style="92" bestFit="1" customWidth="1"/>
    <col min="4110" max="4352" width="11.42578125" style="92"/>
    <col min="4353" max="4353" width="5.28515625" style="92" bestFit="1" customWidth="1"/>
    <col min="4354" max="4354" width="4.5703125" style="92" bestFit="1" customWidth="1"/>
    <col min="4355" max="4355" width="16.85546875" style="92" bestFit="1" customWidth="1"/>
    <col min="4356" max="4356" width="16.140625" style="92" customWidth="1"/>
    <col min="4357" max="4357" width="15.5703125" style="92" customWidth="1"/>
    <col min="4358" max="4358" width="16" style="92" customWidth="1"/>
    <col min="4359" max="4364" width="17.5703125" style="92" bestFit="1" customWidth="1"/>
    <col min="4365" max="4365" width="12.5703125" style="92" bestFit="1" customWidth="1"/>
    <col min="4366" max="4608" width="11.42578125" style="92"/>
    <col min="4609" max="4609" width="5.28515625" style="92" bestFit="1" customWidth="1"/>
    <col min="4610" max="4610" width="4.5703125" style="92" bestFit="1" customWidth="1"/>
    <col min="4611" max="4611" width="16.85546875" style="92" bestFit="1" customWidth="1"/>
    <col min="4612" max="4612" width="16.140625" style="92" customWidth="1"/>
    <col min="4613" max="4613" width="15.5703125" style="92" customWidth="1"/>
    <col min="4614" max="4614" width="16" style="92" customWidth="1"/>
    <col min="4615" max="4620" width="17.5703125" style="92" bestFit="1" customWidth="1"/>
    <col min="4621" max="4621" width="12.5703125" style="92" bestFit="1" customWidth="1"/>
    <col min="4622" max="4864" width="11.42578125" style="92"/>
    <col min="4865" max="4865" width="5.28515625" style="92" bestFit="1" customWidth="1"/>
    <col min="4866" max="4866" width="4.5703125" style="92" bestFit="1" customWidth="1"/>
    <col min="4867" max="4867" width="16.85546875" style="92" bestFit="1" customWidth="1"/>
    <col min="4868" max="4868" width="16.140625" style="92" customWidth="1"/>
    <col min="4869" max="4869" width="15.5703125" style="92" customWidth="1"/>
    <col min="4870" max="4870" width="16" style="92" customWidth="1"/>
    <col min="4871" max="4876" width="17.5703125" style="92" bestFit="1" customWidth="1"/>
    <col min="4877" max="4877" width="12.5703125" style="92" bestFit="1" customWidth="1"/>
    <col min="4878" max="5120" width="11.42578125" style="92"/>
    <col min="5121" max="5121" width="5.28515625" style="92" bestFit="1" customWidth="1"/>
    <col min="5122" max="5122" width="4.5703125" style="92" bestFit="1" customWidth="1"/>
    <col min="5123" max="5123" width="16.85546875" style="92" bestFit="1" customWidth="1"/>
    <col min="5124" max="5124" width="16.140625" style="92" customWidth="1"/>
    <col min="5125" max="5125" width="15.5703125" style="92" customWidth="1"/>
    <col min="5126" max="5126" width="16" style="92" customWidth="1"/>
    <col min="5127" max="5132" width="17.5703125" style="92" bestFit="1" customWidth="1"/>
    <col min="5133" max="5133" width="12.5703125" style="92" bestFit="1" customWidth="1"/>
    <col min="5134" max="5376" width="11.42578125" style="92"/>
    <col min="5377" max="5377" width="5.28515625" style="92" bestFit="1" customWidth="1"/>
    <col min="5378" max="5378" width="4.5703125" style="92" bestFit="1" customWidth="1"/>
    <col min="5379" max="5379" width="16.85546875" style="92" bestFit="1" customWidth="1"/>
    <col min="5380" max="5380" width="16.140625" style="92" customWidth="1"/>
    <col min="5381" max="5381" width="15.5703125" style="92" customWidth="1"/>
    <col min="5382" max="5382" width="16" style="92" customWidth="1"/>
    <col min="5383" max="5388" width="17.5703125" style="92" bestFit="1" customWidth="1"/>
    <col min="5389" max="5389" width="12.5703125" style="92" bestFit="1" customWidth="1"/>
    <col min="5390" max="5632" width="11.42578125" style="92"/>
    <col min="5633" max="5633" width="5.28515625" style="92" bestFit="1" customWidth="1"/>
    <col min="5634" max="5634" width="4.5703125" style="92" bestFit="1" customWidth="1"/>
    <col min="5635" max="5635" width="16.85546875" style="92" bestFit="1" customWidth="1"/>
    <col min="5636" max="5636" width="16.140625" style="92" customWidth="1"/>
    <col min="5637" max="5637" width="15.5703125" style="92" customWidth="1"/>
    <col min="5638" max="5638" width="16" style="92" customWidth="1"/>
    <col min="5639" max="5644" width="17.5703125" style="92" bestFit="1" customWidth="1"/>
    <col min="5645" max="5645" width="12.5703125" style="92" bestFit="1" customWidth="1"/>
    <col min="5646" max="5888" width="11.42578125" style="92"/>
    <col min="5889" max="5889" width="5.28515625" style="92" bestFit="1" customWidth="1"/>
    <col min="5890" max="5890" width="4.5703125" style="92" bestFit="1" customWidth="1"/>
    <col min="5891" max="5891" width="16.85546875" style="92" bestFit="1" customWidth="1"/>
    <col min="5892" max="5892" width="16.140625" style="92" customWidth="1"/>
    <col min="5893" max="5893" width="15.5703125" style="92" customWidth="1"/>
    <col min="5894" max="5894" width="16" style="92" customWidth="1"/>
    <col min="5895" max="5900" width="17.5703125" style="92" bestFit="1" customWidth="1"/>
    <col min="5901" max="5901" width="12.5703125" style="92" bestFit="1" customWidth="1"/>
    <col min="5902" max="6144" width="11.42578125" style="92"/>
    <col min="6145" max="6145" width="5.28515625" style="92" bestFit="1" customWidth="1"/>
    <col min="6146" max="6146" width="4.5703125" style="92" bestFit="1" customWidth="1"/>
    <col min="6147" max="6147" width="16.85546875" style="92" bestFit="1" customWidth="1"/>
    <col min="6148" max="6148" width="16.140625" style="92" customWidth="1"/>
    <col min="6149" max="6149" width="15.5703125" style="92" customWidth="1"/>
    <col min="6150" max="6150" width="16" style="92" customWidth="1"/>
    <col min="6151" max="6156" width="17.5703125" style="92" bestFit="1" customWidth="1"/>
    <col min="6157" max="6157" width="12.5703125" style="92" bestFit="1" customWidth="1"/>
    <col min="6158" max="6400" width="11.42578125" style="92"/>
    <col min="6401" max="6401" width="5.28515625" style="92" bestFit="1" customWidth="1"/>
    <col min="6402" max="6402" width="4.5703125" style="92" bestFit="1" customWidth="1"/>
    <col min="6403" max="6403" width="16.85546875" style="92" bestFit="1" customWidth="1"/>
    <col min="6404" max="6404" width="16.140625" style="92" customWidth="1"/>
    <col min="6405" max="6405" width="15.5703125" style="92" customWidth="1"/>
    <col min="6406" max="6406" width="16" style="92" customWidth="1"/>
    <col min="6407" max="6412" width="17.5703125" style="92" bestFit="1" customWidth="1"/>
    <col min="6413" max="6413" width="12.5703125" style="92" bestFit="1" customWidth="1"/>
    <col min="6414" max="6656" width="11.42578125" style="92"/>
    <col min="6657" max="6657" width="5.28515625" style="92" bestFit="1" customWidth="1"/>
    <col min="6658" max="6658" width="4.5703125" style="92" bestFit="1" customWidth="1"/>
    <col min="6659" max="6659" width="16.85546875" style="92" bestFit="1" customWidth="1"/>
    <col min="6660" max="6660" width="16.140625" style="92" customWidth="1"/>
    <col min="6661" max="6661" width="15.5703125" style="92" customWidth="1"/>
    <col min="6662" max="6662" width="16" style="92" customWidth="1"/>
    <col min="6663" max="6668" width="17.5703125" style="92" bestFit="1" customWidth="1"/>
    <col min="6669" max="6669" width="12.5703125" style="92" bestFit="1" customWidth="1"/>
    <col min="6670" max="6912" width="11.42578125" style="92"/>
    <col min="6913" max="6913" width="5.28515625" style="92" bestFit="1" customWidth="1"/>
    <col min="6914" max="6914" width="4.5703125" style="92" bestFit="1" customWidth="1"/>
    <col min="6915" max="6915" width="16.85546875" style="92" bestFit="1" customWidth="1"/>
    <col min="6916" max="6916" width="16.140625" style="92" customWidth="1"/>
    <col min="6917" max="6917" width="15.5703125" style="92" customWidth="1"/>
    <col min="6918" max="6918" width="16" style="92" customWidth="1"/>
    <col min="6919" max="6924" width="17.5703125" style="92" bestFit="1" customWidth="1"/>
    <col min="6925" max="6925" width="12.5703125" style="92" bestFit="1" customWidth="1"/>
    <col min="6926" max="7168" width="11.42578125" style="92"/>
    <col min="7169" max="7169" width="5.28515625" style="92" bestFit="1" customWidth="1"/>
    <col min="7170" max="7170" width="4.5703125" style="92" bestFit="1" customWidth="1"/>
    <col min="7171" max="7171" width="16.85546875" style="92" bestFit="1" customWidth="1"/>
    <col min="7172" max="7172" width="16.140625" style="92" customWidth="1"/>
    <col min="7173" max="7173" width="15.5703125" style="92" customWidth="1"/>
    <col min="7174" max="7174" width="16" style="92" customWidth="1"/>
    <col min="7175" max="7180" width="17.5703125" style="92" bestFit="1" customWidth="1"/>
    <col min="7181" max="7181" width="12.5703125" style="92" bestFit="1" customWidth="1"/>
    <col min="7182" max="7424" width="11.42578125" style="92"/>
    <col min="7425" max="7425" width="5.28515625" style="92" bestFit="1" customWidth="1"/>
    <col min="7426" max="7426" width="4.5703125" style="92" bestFit="1" customWidth="1"/>
    <col min="7427" max="7427" width="16.85546875" style="92" bestFit="1" customWidth="1"/>
    <col min="7428" max="7428" width="16.140625" style="92" customWidth="1"/>
    <col min="7429" max="7429" width="15.5703125" style="92" customWidth="1"/>
    <col min="7430" max="7430" width="16" style="92" customWidth="1"/>
    <col min="7431" max="7436" width="17.5703125" style="92" bestFit="1" customWidth="1"/>
    <col min="7437" max="7437" width="12.5703125" style="92" bestFit="1" customWidth="1"/>
    <col min="7438" max="7680" width="11.42578125" style="92"/>
    <col min="7681" max="7681" width="5.28515625" style="92" bestFit="1" customWidth="1"/>
    <col min="7682" max="7682" width="4.5703125" style="92" bestFit="1" customWidth="1"/>
    <col min="7683" max="7683" width="16.85546875" style="92" bestFit="1" customWidth="1"/>
    <col min="7684" max="7684" width="16.140625" style="92" customWidth="1"/>
    <col min="7685" max="7685" width="15.5703125" style="92" customWidth="1"/>
    <col min="7686" max="7686" width="16" style="92" customWidth="1"/>
    <col min="7687" max="7692" width="17.5703125" style="92" bestFit="1" customWidth="1"/>
    <col min="7693" max="7693" width="12.5703125" style="92" bestFit="1" customWidth="1"/>
    <col min="7694" max="7936" width="11.42578125" style="92"/>
    <col min="7937" max="7937" width="5.28515625" style="92" bestFit="1" customWidth="1"/>
    <col min="7938" max="7938" width="4.5703125" style="92" bestFit="1" customWidth="1"/>
    <col min="7939" max="7939" width="16.85546875" style="92" bestFit="1" customWidth="1"/>
    <col min="7940" max="7940" width="16.140625" style="92" customWidth="1"/>
    <col min="7941" max="7941" width="15.5703125" style="92" customWidth="1"/>
    <col min="7942" max="7942" width="16" style="92" customWidth="1"/>
    <col min="7943" max="7948" width="17.5703125" style="92" bestFit="1" customWidth="1"/>
    <col min="7949" max="7949" width="12.5703125" style="92" bestFit="1" customWidth="1"/>
    <col min="7950" max="8192" width="11.42578125" style="92"/>
    <col min="8193" max="8193" width="5.28515625" style="92" bestFit="1" customWidth="1"/>
    <col min="8194" max="8194" width="4.5703125" style="92" bestFit="1" customWidth="1"/>
    <col min="8195" max="8195" width="16.85546875" style="92" bestFit="1" customWidth="1"/>
    <col min="8196" max="8196" width="16.140625" style="92" customWidth="1"/>
    <col min="8197" max="8197" width="15.5703125" style="92" customWidth="1"/>
    <col min="8198" max="8198" width="16" style="92" customWidth="1"/>
    <col min="8199" max="8204" width="17.5703125" style="92" bestFit="1" customWidth="1"/>
    <col min="8205" max="8205" width="12.5703125" style="92" bestFit="1" customWidth="1"/>
    <col min="8206" max="8448" width="11.42578125" style="92"/>
    <col min="8449" max="8449" width="5.28515625" style="92" bestFit="1" customWidth="1"/>
    <col min="8450" max="8450" width="4.5703125" style="92" bestFit="1" customWidth="1"/>
    <col min="8451" max="8451" width="16.85546875" style="92" bestFit="1" customWidth="1"/>
    <col min="8452" max="8452" width="16.140625" style="92" customWidth="1"/>
    <col min="8453" max="8453" width="15.5703125" style="92" customWidth="1"/>
    <col min="8454" max="8454" width="16" style="92" customWidth="1"/>
    <col min="8455" max="8460" width="17.5703125" style="92" bestFit="1" customWidth="1"/>
    <col min="8461" max="8461" width="12.5703125" style="92" bestFit="1" customWidth="1"/>
    <col min="8462" max="8704" width="11.42578125" style="92"/>
    <col min="8705" max="8705" width="5.28515625" style="92" bestFit="1" customWidth="1"/>
    <col min="8706" max="8706" width="4.5703125" style="92" bestFit="1" customWidth="1"/>
    <col min="8707" max="8707" width="16.85546875" style="92" bestFit="1" customWidth="1"/>
    <col min="8708" max="8708" width="16.140625" style="92" customWidth="1"/>
    <col min="8709" max="8709" width="15.5703125" style="92" customWidth="1"/>
    <col min="8710" max="8710" width="16" style="92" customWidth="1"/>
    <col min="8711" max="8716" width="17.5703125" style="92" bestFit="1" customWidth="1"/>
    <col min="8717" max="8717" width="12.5703125" style="92" bestFit="1" customWidth="1"/>
    <col min="8718" max="8960" width="11.42578125" style="92"/>
    <col min="8961" max="8961" width="5.28515625" style="92" bestFit="1" customWidth="1"/>
    <col min="8962" max="8962" width="4.5703125" style="92" bestFit="1" customWidth="1"/>
    <col min="8963" max="8963" width="16.85546875" style="92" bestFit="1" customWidth="1"/>
    <col min="8964" max="8964" width="16.140625" style="92" customWidth="1"/>
    <col min="8965" max="8965" width="15.5703125" style="92" customWidth="1"/>
    <col min="8966" max="8966" width="16" style="92" customWidth="1"/>
    <col min="8967" max="8972" width="17.5703125" style="92" bestFit="1" customWidth="1"/>
    <col min="8973" max="8973" width="12.5703125" style="92" bestFit="1" customWidth="1"/>
    <col min="8974" max="9216" width="11.42578125" style="92"/>
    <col min="9217" max="9217" width="5.28515625" style="92" bestFit="1" customWidth="1"/>
    <col min="9218" max="9218" width="4.5703125" style="92" bestFit="1" customWidth="1"/>
    <col min="9219" max="9219" width="16.85546875" style="92" bestFit="1" customWidth="1"/>
    <col min="9220" max="9220" width="16.140625" style="92" customWidth="1"/>
    <col min="9221" max="9221" width="15.5703125" style="92" customWidth="1"/>
    <col min="9222" max="9222" width="16" style="92" customWidth="1"/>
    <col min="9223" max="9228" width="17.5703125" style="92" bestFit="1" customWidth="1"/>
    <col min="9229" max="9229" width="12.5703125" style="92" bestFit="1" customWidth="1"/>
    <col min="9230" max="9472" width="11.42578125" style="92"/>
    <col min="9473" max="9473" width="5.28515625" style="92" bestFit="1" customWidth="1"/>
    <col min="9474" max="9474" width="4.5703125" style="92" bestFit="1" customWidth="1"/>
    <col min="9475" max="9475" width="16.85546875" style="92" bestFit="1" customWidth="1"/>
    <col min="9476" max="9476" width="16.140625" style="92" customWidth="1"/>
    <col min="9477" max="9477" width="15.5703125" style="92" customWidth="1"/>
    <col min="9478" max="9478" width="16" style="92" customWidth="1"/>
    <col min="9479" max="9484" width="17.5703125" style="92" bestFit="1" customWidth="1"/>
    <col min="9485" max="9485" width="12.5703125" style="92" bestFit="1" customWidth="1"/>
    <col min="9486" max="9728" width="11.42578125" style="92"/>
    <col min="9729" max="9729" width="5.28515625" style="92" bestFit="1" customWidth="1"/>
    <col min="9730" max="9730" width="4.5703125" style="92" bestFit="1" customWidth="1"/>
    <col min="9731" max="9731" width="16.85546875" style="92" bestFit="1" customWidth="1"/>
    <col min="9732" max="9732" width="16.140625" style="92" customWidth="1"/>
    <col min="9733" max="9733" width="15.5703125" style="92" customWidth="1"/>
    <col min="9734" max="9734" width="16" style="92" customWidth="1"/>
    <col min="9735" max="9740" width="17.5703125" style="92" bestFit="1" customWidth="1"/>
    <col min="9741" max="9741" width="12.5703125" style="92" bestFit="1" customWidth="1"/>
    <col min="9742" max="9984" width="11.42578125" style="92"/>
    <col min="9985" max="9985" width="5.28515625" style="92" bestFit="1" customWidth="1"/>
    <col min="9986" max="9986" width="4.5703125" style="92" bestFit="1" customWidth="1"/>
    <col min="9987" max="9987" width="16.85546875" style="92" bestFit="1" customWidth="1"/>
    <col min="9988" max="9988" width="16.140625" style="92" customWidth="1"/>
    <col min="9989" max="9989" width="15.5703125" style="92" customWidth="1"/>
    <col min="9990" max="9990" width="16" style="92" customWidth="1"/>
    <col min="9991" max="9996" width="17.5703125" style="92" bestFit="1" customWidth="1"/>
    <col min="9997" max="9997" width="12.5703125" style="92" bestFit="1" customWidth="1"/>
    <col min="9998" max="10240" width="11.42578125" style="92"/>
    <col min="10241" max="10241" width="5.28515625" style="92" bestFit="1" customWidth="1"/>
    <col min="10242" max="10242" width="4.5703125" style="92" bestFit="1" customWidth="1"/>
    <col min="10243" max="10243" width="16.85546875" style="92" bestFit="1" customWidth="1"/>
    <col min="10244" max="10244" width="16.140625" style="92" customWidth="1"/>
    <col min="10245" max="10245" width="15.5703125" style="92" customWidth="1"/>
    <col min="10246" max="10246" width="16" style="92" customWidth="1"/>
    <col min="10247" max="10252" width="17.5703125" style="92" bestFit="1" customWidth="1"/>
    <col min="10253" max="10253" width="12.5703125" style="92" bestFit="1" customWidth="1"/>
    <col min="10254" max="10496" width="11.42578125" style="92"/>
    <col min="10497" max="10497" width="5.28515625" style="92" bestFit="1" customWidth="1"/>
    <col min="10498" max="10498" width="4.5703125" style="92" bestFit="1" customWidth="1"/>
    <col min="10499" max="10499" width="16.85546875" style="92" bestFit="1" customWidth="1"/>
    <col min="10500" max="10500" width="16.140625" style="92" customWidth="1"/>
    <col min="10501" max="10501" width="15.5703125" style="92" customWidth="1"/>
    <col min="10502" max="10502" width="16" style="92" customWidth="1"/>
    <col min="10503" max="10508" width="17.5703125" style="92" bestFit="1" customWidth="1"/>
    <col min="10509" max="10509" width="12.5703125" style="92" bestFit="1" customWidth="1"/>
    <col min="10510" max="10752" width="11.42578125" style="92"/>
    <col min="10753" max="10753" width="5.28515625" style="92" bestFit="1" customWidth="1"/>
    <col min="10754" max="10754" width="4.5703125" style="92" bestFit="1" customWidth="1"/>
    <col min="10755" max="10755" width="16.85546875" style="92" bestFit="1" customWidth="1"/>
    <col min="10756" max="10756" width="16.140625" style="92" customWidth="1"/>
    <col min="10757" max="10757" width="15.5703125" style="92" customWidth="1"/>
    <col min="10758" max="10758" width="16" style="92" customWidth="1"/>
    <col min="10759" max="10764" width="17.5703125" style="92" bestFit="1" customWidth="1"/>
    <col min="10765" max="10765" width="12.5703125" style="92" bestFit="1" customWidth="1"/>
    <col min="10766" max="11008" width="11.42578125" style="92"/>
    <col min="11009" max="11009" width="5.28515625" style="92" bestFit="1" customWidth="1"/>
    <col min="11010" max="11010" width="4.5703125" style="92" bestFit="1" customWidth="1"/>
    <col min="11011" max="11011" width="16.85546875" style="92" bestFit="1" customWidth="1"/>
    <col min="11012" max="11012" width="16.140625" style="92" customWidth="1"/>
    <col min="11013" max="11013" width="15.5703125" style="92" customWidth="1"/>
    <col min="11014" max="11014" width="16" style="92" customWidth="1"/>
    <col min="11015" max="11020" width="17.5703125" style="92" bestFit="1" customWidth="1"/>
    <col min="11021" max="11021" width="12.5703125" style="92" bestFit="1" customWidth="1"/>
    <col min="11022" max="11264" width="11.42578125" style="92"/>
    <col min="11265" max="11265" width="5.28515625" style="92" bestFit="1" customWidth="1"/>
    <col min="11266" max="11266" width="4.5703125" style="92" bestFit="1" customWidth="1"/>
    <col min="11267" max="11267" width="16.85546875" style="92" bestFit="1" customWidth="1"/>
    <col min="11268" max="11268" width="16.140625" style="92" customWidth="1"/>
    <col min="11269" max="11269" width="15.5703125" style="92" customWidth="1"/>
    <col min="11270" max="11270" width="16" style="92" customWidth="1"/>
    <col min="11271" max="11276" width="17.5703125" style="92" bestFit="1" customWidth="1"/>
    <col min="11277" max="11277" width="12.5703125" style="92" bestFit="1" customWidth="1"/>
    <col min="11278" max="11520" width="11.42578125" style="92"/>
    <col min="11521" max="11521" width="5.28515625" style="92" bestFit="1" customWidth="1"/>
    <col min="11522" max="11522" width="4.5703125" style="92" bestFit="1" customWidth="1"/>
    <col min="11523" max="11523" width="16.85546875" style="92" bestFit="1" customWidth="1"/>
    <col min="11524" max="11524" width="16.140625" style="92" customWidth="1"/>
    <col min="11525" max="11525" width="15.5703125" style="92" customWidth="1"/>
    <col min="11526" max="11526" width="16" style="92" customWidth="1"/>
    <col min="11527" max="11532" width="17.5703125" style="92" bestFit="1" customWidth="1"/>
    <col min="11533" max="11533" width="12.5703125" style="92" bestFit="1" customWidth="1"/>
    <col min="11534" max="11776" width="11.42578125" style="92"/>
    <col min="11777" max="11777" width="5.28515625" style="92" bestFit="1" customWidth="1"/>
    <col min="11778" max="11778" width="4.5703125" style="92" bestFit="1" customWidth="1"/>
    <col min="11779" max="11779" width="16.85546875" style="92" bestFit="1" customWidth="1"/>
    <col min="11780" max="11780" width="16.140625" style="92" customWidth="1"/>
    <col min="11781" max="11781" width="15.5703125" style="92" customWidth="1"/>
    <col min="11782" max="11782" width="16" style="92" customWidth="1"/>
    <col min="11783" max="11788" width="17.5703125" style="92" bestFit="1" customWidth="1"/>
    <col min="11789" max="11789" width="12.5703125" style="92" bestFit="1" customWidth="1"/>
    <col min="11790" max="12032" width="11.42578125" style="92"/>
    <col min="12033" max="12033" width="5.28515625" style="92" bestFit="1" customWidth="1"/>
    <col min="12034" max="12034" width="4.5703125" style="92" bestFit="1" customWidth="1"/>
    <col min="12035" max="12035" width="16.85546875" style="92" bestFit="1" customWidth="1"/>
    <col min="12036" max="12036" width="16.140625" style="92" customWidth="1"/>
    <col min="12037" max="12037" width="15.5703125" style="92" customWidth="1"/>
    <col min="12038" max="12038" width="16" style="92" customWidth="1"/>
    <col min="12039" max="12044" width="17.5703125" style="92" bestFit="1" customWidth="1"/>
    <col min="12045" max="12045" width="12.5703125" style="92" bestFit="1" customWidth="1"/>
    <col min="12046" max="12288" width="11.42578125" style="92"/>
    <col min="12289" max="12289" width="5.28515625" style="92" bestFit="1" customWidth="1"/>
    <col min="12290" max="12290" width="4.5703125" style="92" bestFit="1" customWidth="1"/>
    <col min="12291" max="12291" width="16.85546875" style="92" bestFit="1" customWidth="1"/>
    <col min="12292" max="12292" width="16.140625" style="92" customWidth="1"/>
    <col min="12293" max="12293" width="15.5703125" style="92" customWidth="1"/>
    <col min="12294" max="12294" width="16" style="92" customWidth="1"/>
    <col min="12295" max="12300" width="17.5703125" style="92" bestFit="1" customWidth="1"/>
    <col min="12301" max="12301" width="12.5703125" style="92" bestFit="1" customWidth="1"/>
    <col min="12302" max="12544" width="11.42578125" style="92"/>
    <col min="12545" max="12545" width="5.28515625" style="92" bestFit="1" customWidth="1"/>
    <col min="12546" max="12546" width="4.5703125" style="92" bestFit="1" customWidth="1"/>
    <col min="12547" max="12547" width="16.85546875" style="92" bestFit="1" customWidth="1"/>
    <col min="12548" max="12548" width="16.140625" style="92" customWidth="1"/>
    <col min="12549" max="12549" width="15.5703125" style="92" customWidth="1"/>
    <col min="12550" max="12550" width="16" style="92" customWidth="1"/>
    <col min="12551" max="12556" width="17.5703125" style="92" bestFit="1" customWidth="1"/>
    <col min="12557" max="12557" width="12.5703125" style="92" bestFit="1" customWidth="1"/>
    <col min="12558" max="12800" width="11.42578125" style="92"/>
    <col min="12801" max="12801" width="5.28515625" style="92" bestFit="1" customWidth="1"/>
    <col min="12802" max="12802" width="4.5703125" style="92" bestFit="1" customWidth="1"/>
    <col min="12803" max="12803" width="16.85546875" style="92" bestFit="1" customWidth="1"/>
    <col min="12804" max="12804" width="16.140625" style="92" customWidth="1"/>
    <col min="12805" max="12805" width="15.5703125" style="92" customWidth="1"/>
    <col min="12806" max="12806" width="16" style="92" customWidth="1"/>
    <col min="12807" max="12812" width="17.5703125" style="92" bestFit="1" customWidth="1"/>
    <col min="12813" max="12813" width="12.5703125" style="92" bestFit="1" customWidth="1"/>
    <col min="12814" max="13056" width="11.42578125" style="92"/>
    <col min="13057" max="13057" width="5.28515625" style="92" bestFit="1" customWidth="1"/>
    <col min="13058" max="13058" width="4.5703125" style="92" bestFit="1" customWidth="1"/>
    <col min="13059" max="13059" width="16.85546875" style="92" bestFit="1" customWidth="1"/>
    <col min="13060" max="13060" width="16.140625" style="92" customWidth="1"/>
    <col min="13061" max="13061" width="15.5703125" style="92" customWidth="1"/>
    <col min="13062" max="13062" width="16" style="92" customWidth="1"/>
    <col min="13063" max="13068" width="17.5703125" style="92" bestFit="1" customWidth="1"/>
    <col min="13069" max="13069" width="12.5703125" style="92" bestFit="1" customWidth="1"/>
    <col min="13070" max="13312" width="11.42578125" style="92"/>
    <col min="13313" max="13313" width="5.28515625" style="92" bestFit="1" customWidth="1"/>
    <col min="13314" max="13314" width="4.5703125" style="92" bestFit="1" customWidth="1"/>
    <col min="13315" max="13315" width="16.85546875" style="92" bestFit="1" customWidth="1"/>
    <col min="13316" max="13316" width="16.140625" style="92" customWidth="1"/>
    <col min="13317" max="13317" width="15.5703125" style="92" customWidth="1"/>
    <col min="13318" max="13318" width="16" style="92" customWidth="1"/>
    <col min="13319" max="13324" width="17.5703125" style="92" bestFit="1" customWidth="1"/>
    <col min="13325" max="13325" width="12.5703125" style="92" bestFit="1" customWidth="1"/>
    <col min="13326" max="13568" width="11.42578125" style="92"/>
    <col min="13569" max="13569" width="5.28515625" style="92" bestFit="1" customWidth="1"/>
    <col min="13570" max="13570" width="4.5703125" style="92" bestFit="1" customWidth="1"/>
    <col min="13571" max="13571" width="16.85546875" style="92" bestFit="1" customWidth="1"/>
    <col min="13572" max="13572" width="16.140625" style="92" customWidth="1"/>
    <col min="13573" max="13573" width="15.5703125" style="92" customWidth="1"/>
    <col min="13574" max="13574" width="16" style="92" customWidth="1"/>
    <col min="13575" max="13580" width="17.5703125" style="92" bestFit="1" customWidth="1"/>
    <col min="13581" max="13581" width="12.5703125" style="92" bestFit="1" customWidth="1"/>
    <col min="13582" max="13824" width="11.42578125" style="92"/>
    <col min="13825" max="13825" width="5.28515625" style="92" bestFit="1" customWidth="1"/>
    <col min="13826" max="13826" width="4.5703125" style="92" bestFit="1" customWidth="1"/>
    <col min="13827" max="13827" width="16.85546875" style="92" bestFit="1" customWidth="1"/>
    <col min="13828" max="13828" width="16.140625" style="92" customWidth="1"/>
    <col min="13829" max="13829" width="15.5703125" style="92" customWidth="1"/>
    <col min="13830" max="13830" width="16" style="92" customWidth="1"/>
    <col min="13831" max="13836" width="17.5703125" style="92" bestFit="1" customWidth="1"/>
    <col min="13837" max="13837" width="12.5703125" style="92" bestFit="1" customWidth="1"/>
    <col min="13838" max="14080" width="11.42578125" style="92"/>
    <col min="14081" max="14081" width="5.28515625" style="92" bestFit="1" customWidth="1"/>
    <col min="14082" max="14082" width="4.5703125" style="92" bestFit="1" customWidth="1"/>
    <col min="14083" max="14083" width="16.85546875" style="92" bestFit="1" customWidth="1"/>
    <col min="14084" max="14084" width="16.140625" style="92" customWidth="1"/>
    <col min="14085" max="14085" width="15.5703125" style="92" customWidth="1"/>
    <col min="14086" max="14086" width="16" style="92" customWidth="1"/>
    <col min="14087" max="14092" width="17.5703125" style="92" bestFit="1" customWidth="1"/>
    <col min="14093" max="14093" width="12.5703125" style="92" bestFit="1" customWidth="1"/>
    <col min="14094" max="14336" width="11.42578125" style="92"/>
    <col min="14337" max="14337" width="5.28515625" style="92" bestFit="1" customWidth="1"/>
    <col min="14338" max="14338" width="4.5703125" style="92" bestFit="1" customWidth="1"/>
    <col min="14339" max="14339" width="16.85546875" style="92" bestFit="1" customWidth="1"/>
    <col min="14340" max="14340" width="16.140625" style="92" customWidth="1"/>
    <col min="14341" max="14341" width="15.5703125" style="92" customWidth="1"/>
    <col min="14342" max="14342" width="16" style="92" customWidth="1"/>
    <col min="14343" max="14348" width="17.5703125" style="92" bestFit="1" customWidth="1"/>
    <col min="14349" max="14349" width="12.5703125" style="92" bestFit="1" customWidth="1"/>
    <col min="14350" max="14592" width="11.42578125" style="92"/>
    <col min="14593" max="14593" width="5.28515625" style="92" bestFit="1" customWidth="1"/>
    <col min="14594" max="14594" width="4.5703125" style="92" bestFit="1" customWidth="1"/>
    <col min="14595" max="14595" width="16.85546875" style="92" bestFit="1" customWidth="1"/>
    <col min="14596" max="14596" width="16.140625" style="92" customWidth="1"/>
    <col min="14597" max="14597" width="15.5703125" style="92" customWidth="1"/>
    <col min="14598" max="14598" width="16" style="92" customWidth="1"/>
    <col min="14599" max="14604" width="17.5703125" style="92" bestFit="1" customWidth="1"/>
    <col min="14605" max="14605" width="12.5703125" style="92" bestFit="1" customWidth="1"/>
    <col min="14606" max="14848" width="11.42578125" style="92"/>
    <col min="14849" max="14849" width="5.28515625" style="92" bestFit="1" customWidth="1"/>
    <col min="14850" max="14850" width="4.5703125" style="92" bestFit="1" customWidth="1"/>
    <col min="14851" max="14851" width="16.85546875" style="92" bestFit="1" customWidth="1"/>
    <col min="14852" max="14852" width="16.140625" style="92" customWidth="1"/>
    <col min="14853" max="14853" width="15.5703125" style="92" customWidth="1"/>
    <col min="14854" max="14854" width="16" style="92" customWidth="1"/>
    <col min="14855" max="14860" width="17.5703125" style="92" bestFit="1" customWidth="1"/>
    <col min="14861" max="14861" width="12.5703125" style="92" bestFit="1" customWidth="1"/>
    <col min="14862" max="15104" width="11.42578125" style="92"/>
    <col min="15105" max="15105" width="5.28515625" style="92" bestFit="1" customWidth="1"/>
    <col min="15106" max="15106" width="4.5703125" style="92" bestFit="1" customWidth="1"/>
    <col min="15107" max="15107" width="16.85546875" style="92" bestFit="1" customWidth="1"/>
    <col min="15108" max="15108" width="16.140625" style="92" customWidth="1"/>
    <col min="15109" max="15109" width="15.5703125" style="92" customWidth="1"/>
    <col min="15110" max="15110" width="16" style="92" customWidth="1"/>
    <col min="15111" max="15116" width="17.5703125" style="92" bestFit="1" customWidth="1"/>
    <col min="15117" max="15117" width="12.5703125" style="92" bestFit="1" customWidth="1"/>
    <col min="15118" max="15360" width="11.42578125" style="92"/>
    <col min="15361" max="15361" width="5.28515625" style="92" bestFit="1" customWidth="1"/>
    <col min="15362" max="15362" width="4.5703125" style="92" bestFit="1" customWidth="1"/>
    <col min="15363" max="15363" width="16.85546875" style="92" bestFit="1" customWidth="1"/>
    <col min="15364" max="15364" width="16.140625" style="92" customWidth="1"/>
    <col min="15365" max="15365" width="15.5703125" style="92" customWidth="1"/>
    <col min="15366" max="15366" width="16" style="92" customWidth="1"/>
    <col min="15367" max="15372" width="17.5703125" style="92" bestFit="1" customWidth="1"/>
    <col min="15373" max="15373" width="12.5703125" style="92" bestFit="1" customWidth="1"/>
    <col min="15374" max="15616" width="11.42578125" style="92"/>
    <col min="15617" max="15617" width="5.28515625" style="92" bestFit="1" customWidth="1"/>
    <col min="15618" max="15618" width="4.5703125" style="92" bestFit="1" customWidth="1"/>
    <col min="15619" max="15619" width="16.85546875" style="92" bestFit="1" customWidth="1"/>
    <col min="15620" max="15620" width="16.140625" style="92" customWidth="1"/>
    <col min="15621" max="15621" width="15.5703125" style="92" customWidth="1"/>
    <col min="15622" max="15622" width="16" style="92" customWidth="1"/>
    <col min="15623" max="15628" width="17.5703125" style="92" bestFit="1" customWidth="1"/>
    <col min="15629" max="15629" width="12.5703125" style="92" bestFit="1" customWidth="1"/>
    <col min="15630" max="15872" width="11.42578125" style="92"/>
    <col min="15873" max="15873" width="5.28515625" style="92" bestFit="1" customWidth="1"/>
    <col min="15874" max="15874" width="4.5703125" style="92" bestFit="1" customWidth="1"/>
    <col min="15875" max="15875" width="16.85546875" style="92" bestFit="1" customWidth="1"/>
    <col min="15876" max="15876" width="16.140625" style="92" customWidth="1"/>
    <col min="15877" max="15877" width="15.5703125" style="92" customWidth="1"/>
    <col min="15878" max="15878" width="16" style="92" customWidth="1"/>
    <col min="15879" max="15884" width="17.5703125" style="92" bestFit="1" customWidth="1"/>
    <col min="15885" max="15885" width="12.5703125" style="92" bestFit="1" customWidth="1"/>
    <col min="15886" max="16128" width="11.42578125" style="92"/>
    <col min="16129" max="16129" width="5.28515625" style="92" bestFit="1" customWidth="1"/>
    <col min="16130" max="16130" width="4.5703125" style="92" bestFit="1" customWidth="1"/>
    <col min="16131" max="16131" width="16.85546875" style="92" bestFit="1" customWidth="1"/>
    <col min="16132" max="16132" width="16.140625" style="92" customWidth="1"/>
    <col min="16133" max="16133" width="15.5703125" style="92" customWidth="1"/>
    <col min="16134" max="16134" width="16" style="92" customWidth="1"/>
    <col min="16135" max="16140" width="17.5703125" style="92" bestFit="1" customWidth="1"/>
    <col min="16141" max="16141" width="12.5703125" style="92" bestFit="1" customWidth="1"/>
    <col min="16142" max="16384" width="11.42578125" style="92"/>
  </cols>
  <sheetData>
    <row r="1" spans="1:12" ht="12.75">
      <c r="A1" s="562" t="s">
        <v>208</v>
      </c>
      <c r="B1" s="563"/>
      <c r="C1" s="563"/>
      <c r="D1" s="563"/>
      <c r="E1" s="563"/>
      <c r="F1" s="563"/>
    </row>
    <row r="2" spans="1:12" ht="12.75">
      <c r="A2" s="562" t="s">
        <v>209</v>
      </c>
      <c r="B2" s="563"/>
      <c r="C2" s="563"/>
      <c r="D2" s="563"/>
    </row>
    <row r="3" spans="1:12" ht="12.75">
      <c r="A3" s="562" t="s">
        <v>210</v>
      </c>
      <c r="B3" s="563"/>
      <c r="C3" s="563"/>
      <c r="D3" s="563"/>
      <c r="E3" s="563"/>
      <c r="F3" s="563"/>
    </row>
    <row r="5" spans="1:12" ht="33.75">
      <c r="A5" s="93" t="s">
        <v>24</v>
      </c>
      <c r="B5" s="93" t="s">
        <v>25</v>
      </c>
      <c r="C5" s="93" t="s">
        <v>26</v>
      </c>
      <c r="D5" s="93" t="s">
        <v>211</v>
      </c>
      <c r="E5" s="94" t="s">
        <v>212</v>
      </c>
      <c r="F5" s="93" t="s">
        <v>213</v>
      </c>
      <c r="G5" s="93" t="s">
        <v>214</v>
      </c>
      <c r="H5" s="93" t="s">
        <v>215</v>
      </c>
      <c r="I5" s="93" t="s">
        <v>216</v>
      </c>
      <c r="J5" s="93" t="s">
        <v>217</v>
      </c>
      <c r="K5" s="93" t="s">
        <v>218</v>
      </c>
      <c r="L5" s="93" t="s">
        <v>219</v>
      </c>
    </row>
    <row r="6" spans="1:12">
      <c r="A6" s="92">
        <v>2014</v>
      </c>
      <c r="B6" s="92">
        <v>1</v>
      </c>
      <c r="C6" s="95">
        <v>94.84</v>
      </c>
      <c r="D6" s="95">
        <v>95.83</v>
      </c>
      <c r="E6" s="95">
        <v>93.19</v>
      </c>
      <c r="F6" s="95">
        <v>95.07</v>
      </c>
      <c r="G6" s="95">
        <v>93.86</v>
      </c>
      <c r="H6" s="95">
        <v>93.49</v>
      </c>
      <c r="I6" s="95">
        <v>94.74</v>
      </c>
      <c r="J6" s="95">
        <v>97.21</v>
      </c>
      <c r="K6" s="95">
        <v>90.88</v>
      </c>
      <c r="L6" s="95">
        <v>92.65</v>
      </c>
    </row>
    <row r="7" spans="1:12">
      <c r="A7" s="92">
        <v>2014</v>
      </c>
      <c r="B7" s="92">
        <v>2</v>
      </c>
      <c r="C7" s="95">
        <v>98.08</v>
      </c>
      <c r="D7" s="95">
        <v>99.64</v>
      </c>
      <c r="E7" s="95">
        <v>94.53</v>
      </c>
      <c r="F7" s="95">
        <v>96.32</v>
      </c>
      <c r="G7" s="95">
        <v>98.35</v>
      </c>
      <c r="H7" s="95">
        <v>99.07</v>
      </c>
      <c r="I7" s="95">
        <v>98.4</v>
      </c>
      <c r="J7" s="95">
        <v>99.13</v>
      </c>
      <c r="K7" s="95">
        <v>92.26</v>
      </c>
      <c r="L7" s="95">
        <v>96.46</v>
      </c>
    </row>
    <row r="8" spans="1:12">
      <c r="A8" s="92">
        <v>2014</v>
      </c>
      <c r="B8" s="92">
        <v>3</v>
      </c>
      <c r="C8" s="95">
        <v>100.62</v>
      </c>
      <c r="D8" s="95">
        <v>101.99</v>
      </c>
      <c r="E8" s="95">
        <v>99.59</v>
      </c>
      <c r="F8" s="95">
        <v>97.49</v>
      </c>
      <c r="G8" s="95">
        <v>101.8</v>
      </c>
      <c r="H8" s="95">
        <v>100.35</v>
      </c>
      <c r="I8" s="95">
        <v>101.35</v>
      </c>
      <c r="J8" s="95">
        <v>99.48</v>
      </c>
      <c r="K8" s="95">
        <v>97.98</v>
      </c>
      <c r="L8" s="95">
        <v>98.96</v>
      </c>
    </row>
    <row r="9" spans="1:12">
      <c r="A9" s="92">
        <v>2014</v>
      </c>
      <c r="B9" s="92">
        <v>4</v>
      </c>
      <c r="C9" s="95">
        <v>102.42</v>
      </c>
      <c r="D9" s="95">
        <v>103.1</v>
      </c>
      <c r="E9" s="95">
        <v>102.07</v>
      </c>
      <c r="F9" s="95">
        <v>100.53</v>
      </c>
      <c r="G9" s="95">
        <v>103.56</v>
      </c>
      <c r="H9" s="95">
        <v>101.3</v>
      </c>
      <c r="I9" s="95">
        <v>103.66</v>
      </c>
      <c r="J9" s="95">
        <v>101.36</v>
      </c>
      <c r="K9" s="95">
        <v>100.25</v>
      </c>
      <c r="L9" s="95">
        <v>100.22</v>
      </c>
    </row>
    <row r="10" spans="1:12">
      <c r="A10" s="92">
        <v>2014</v>
      </c>
      <c r="B10" s="92">
        <v>5</v>
      </c>
      <c r="C10" s="95">
        <v>103.89</v>
      </c>
      <c r="D10" s="95">
        <v>103.78</v>
      </c>
      <c r="E10" s="95">
        <v>103.39</v>
      </c>
      <c r="F10" s="95">
        <v>101.62</v>
      </c>
      <c r="G10" s="95">
        <v>104.86</v>
      </c>
      <c r="H10" s="95">
        <v>102.22</v>
      </c>
      <c r="I10" s="95">
        <v>105.35</v>
      </c>
      <c r="J10" s="95">
        <v>104.08</v>
      </c>
      <c r="K10" s="95">
        <v>102.28</v>
      </c>
      <c r="L10" s="95">
        <v>105.72</v>
      </c>
    </row>
    <row r="11" spans="1:12">
      <c r="A11" s="92">
        <v>2014</v>
      </c>
      <c r="B11" s="92">
        <v>6</v>
      </c>
      <c r="C11" s="95">
        <v>105.24</v>
      </c>
      <c r="D11" s="95">
        <v>104.62</v>
      </c>
      <c r="E11" s="95">
        <v>104.55</v>
      </c>
      <c r="F11" s="95">
        <v>104.95</v>
      </c>
      <c r="G11" s="95">
        <v>105.84</v>
      </c>
      <c r="H11" s="95">
        <v>105.41</v>
      </c>
      <c r="I11" s="95">
        <v>106.12</v>
      </c>
      <c r="J11" s="95">
        <v>105.98</v>
      </c>
      <c r="K11" s="95">
        <v>103.61</v>
      </c>
      <c r="L11" s="95">
        <v>106.53</v>
      </c>
    </row>
    <row r="12" spans="1:12">
      <c r="A12" s="92">
        <v>2014</v>
      </c>
      <c r="B12" s="92">
        <v>7</v>
      </c>
      <c r="C12" s="95">
        <v>106.74</v>
      </c>
      <c r="D12" s="95">
        <v>105.59</v>
      </c>
      <c r="E12" s="95">
        <v>105.37</v>
      </c>
      <c r="F12" s="95">
        <v>105.59</v>
      </c>
      <c r="G12" s="95">
        <v>107.31</v>
      </c>
      <c r="H12" s="95">
        <v>106.23</v>
      </c>
      <c r="I12" s="95">
        <v>108.87</v>
      </c>
      <c r="J12" s="95">
        <v>109.24</v>
      </c>
      <c r="K12" s="95">
        <v>105.15</v>
      </c>
      <c r="L12" s="95">
        <v>107.72</v>
      </c>
    </row>
    <row r="13" spans="1:12">
      <c r="A13" s="92">
        <v>2014</v>
      </c>
      <c r="B13" s="92">
        <v>8</v>
      </c>
      <c r="C13" s="95">
        <v>108.16</v>
      </c>
      <c r="D13" s="95">
        <v>106.83</v>
      </c>
      <c r="E13" s="95">
        <v>106.26</v>
      </c>
      <c r="F13" s="95">
        <v>108.64</v>
      </c>
      <c r="G13" s="95">
        <v>108.72</v>
      </c>
      <c r="H13" s="95">
        <v>106.79</v>
      </c>
      <c r="I13" s="95">
        <v>110.04</v>
      </c>
      <c r="J13" s="95">
        <v>110.01</v>
      </c>
      <c r="K13" s="95">
        <v>107.37</v>
      </c>
      <c r="L13" s="95">
        <v>110.52</v>
      </c>
    </row>
    <row r="14" spans="1:12">
      <c r="A14" s="92">
        <v>2014</v>
      </c>
      <c r="B14" s="92">
        <v>9</v>
      </c>
      <c r="C14" s="95">
        <v>109.65</v>
      </c>
      <c r="D14" s="95">
        <v>108.02</v>
      </c>
      <c r="E14" s="95">
        <v>108.28</v>
      </c>
      <c r="F14" s="95">
        <v>109.7</v>
      </c>
      <c r="G14" s="95">
        <v>109.97</v>
      </c>
      <c r="H14" s="95">
        <v>108.37</v>
      </c>
      <c r="I14" s="95">
        <v>111.72</v>
      </c>
      <c r="J14" s="95">
        <v>111.69</v>
      </c>
      <c r="K14" s="95">
        <v>108.58</v>
      </c>
      <c r="L14" s="95">
        <v>113.25</v>
      </c>
    </row>
    <row r="15" spans="1:12">
      <c r="A15" s="92">
        <v>2014</v>
      </c>
      <c r="B15" s="92">
        <v>10</v>
      </c>
      <c r="C15" s="95">
        <v>111.01</v>
      </c>
      <c r="D15" s="95">
        <v>109.06</v>
      </c>
      <c r="E15" s="95">
        <v>110.1</v>
      </c>
      <c r="F15" s="95">
        <v>111.96</v>
      </c>
      <c r="G15" s="95">
        <v>111.54</v>
      </c>
      <c r="H15" s="95">
        <v>111.13</v>
      </c>
      <c r="I15" s="95">
        <v>112.36</v>
      </c>
      <c r="J15" s="95">
        <v>113.67</v>
      </c>
      <c r="K15" s="95">
        <v>109.27</v>
      </c>
      <c r="L15" s="95">
        <v>114.3</v>
      </c>
    </row>
    <row r="16" spans="1:12">
      <c r="A16" s="92">
        <v>2014</v>
      </c>
      <c r="B16" s="92">
        <v>11</v>
      </c>
      <c r="C16" s="92">
        <v>112.26</v>
      </c>
      <c r="D16" s="92">
        <v>110.35</v>
      </c>
      <c r="E16" s="92">
        <v>111.69</v>
      </c>
      <c r="F16" s="92">
        <v>112.56</v>
      </c>
      <c r="G16" s="92">
        <v>112.81</v>
      </c>
      <c r="H16" s="92">
        <v>112.81</v>
      </c>
      <c r="I16" s="96">
        <v>113.9</v>
      </c>
      <c r="J16" s="92">
        <v>114.45</v>
      </c>
      <c r="K16" s="92">
        <v>110.11</v>
      </c>
      <c r="L16" s="92">
        <v>115.41</v>
      </c>
    </row>
    <row r="17" spans="1:12">
      <c r="A17" s="92">
        <v>2014</v>
      </c>
      <c r="B17" s="92">
        <v>12</v>
      </c>
      <c r="C17" s="92">
        <v>113.38</v>
      </c>
      <c r="D17" s="92">
        <v>111.11</v>
      </c>
      <c r="E17" s="96">
        <v>113.1</v>
      </c>
      <c r="F17" s="92">
        <v>112.87</v>
      </c>
      <c r="G17" s="92">
        <v>113.93</v>
      </c>
      <c r="H17" s="92">
        <v>113.56</v>
      </c>
      <c r="I17" s="92">
        <v>114.74</v>
      </c>
      <c r="J17" s="92">
        <v>117.95</v>
      </c>
      <c r="K17" s="92">
        <v>110.68</v>
      </c>
      <c r="L17" s="92">
        <v>117.84</v>
      </c>
    </row>
    <row r="18" spans="1:12">
      <c r="A18" s="92">
        <v>2015</v>
      </c>
      <c r="B18" s="92">
        <v>1</v>
      </c>
      <c r="C18" s="92">
        <v>114.66</v>
      </c>
      <c r="D18" s="92">
        <v>111.95</v>
      </c>
      <c r="E18" s="92">
        <v>113.09</v>
      </c>
      <c r="F18" s="92">
        <v>113.73</v>
      </c>
      <c r="G18" s="92">
        <v>114.94</v>
      </c>
      <c r="H18" s="92">
        <v>115.68</v>
      </c>
      <c r="I18" s="92">
        <v>115.57</v>
      </c>
      <c r="J18" s="92">
        <v>123.36</v>
      </c>
      <c r="K18" s="92">
        <v>110.99</v>
      </c>
      <c r="L18" s="92">
        <v>120.08</v>
      </c>
    </row>
    <row r="19" spans="1:12">
      <c r="A19" s="92">
        <v>2015</v>
      </c>
      <c r="B19" s="92">
        <v>2</v>
      </c>
      <c r="C19" s="92">
        <v>115.73</v>
      </c>
      <c r="D19" s="92">
        <v>112.63</v>
      </c>
      <c r="E19" s="92">
        <v>113.88</v>
      </c>
      <c r="F19" s="92">
        <v>114.77</v>
      </c>
      <c r="G19" s="92">
        <v>115.92</v>
      </c>
      <c r="H19" s="92">
        <v>116.98</v>
      </c>
      <c r="I19" s="92">
        <v>117.44</v>
      </c>
      <c r="J19" s="92">
        <v>124.73</v>
      </c>
      <c r="K19" s="95">
        <v>111.8</v>
      </c>
      <c r="L19" s="92">
        <v>120.84</v>
      </c>
    </row>
    <row r="20" spans="1:12">
      <c r="A20" s="92">
        <v>2015</v>
      </c>
      <c r="B20" s="92">
        <v>3</v>
      </c>
      <c r="C20" s="92">
        <v>117.26</v>
      </c>
      <c r="D20" s="92">
        <v>113.89</v>
      </c>
      <c r="E20" s="92">
        <v>115.61</v>
      </c>
      <c r="F20" s="92">
        <v>115.96</v>
      </c>
      <c r="G20" s="92">
        <v>116.95</v>
      </c>
      <c r="H20" s="92">
        <v>118.61</v>
      </c>
      <c r="I20" s="92">
        <v>119.23</v>
      </c>
      <c r="J20" s="92">
        <v>125.53</v>
      </c>
      <c r="K20" s="92">
        <v>117.15</v>
      </c>
      <c r="L20" s="92">
        <v>123.15</v>
      </c>
    </row>
    <row r="21" spans="1:12">
      <c r="A21" s="92">
        <v>2015</v>
      </c>
      <c r="B21" s="92">
        <v>4</v>
      </c>
      <c r="C21" s="95">
        <v>118.6</v>
      </c>
      <c r="D21" s="95">
        <v>115.07</v>
      </c>
      <c r="E21" s="95">
        <v>118.2</v>
      </c>
      <c r="F21" s="95">
        <v>118.03</v>
      </c>
      <c r="G21" s="95">
        <v>118.02</v>
      </c>
      <c r="H21" s="95">
        <v>119.06</v>
      </c>
      <c r="I21" s="95">
        <v>120.19</v>
      </c>
      <c r="J21" s="95">
        <v>125.58</v>
      </c>
      <c r="K21" s="95">
        <v>120.65</v>
      </c>
      <c r="L21" s="95">
        <v>125.58</v>
      </c>
    </row>
    <row r="22" spans="1:12">
      <c r="A22" s="92">
        <v>2015</v>
      </c>
      <c r="B22" s="92">
        <v>5</v>
      </c>
      <c r="C22" s="95">
        <v>119.82</v>
      </c>
      <c r="D22" s="95">
        <v>116.07</v>
      </c>
      <c r="E22" s="95">
        <v>120.56</v>
      </c>
      <c r="F22" s="95">
        <v>119.92</v>
      </c>
      <c r="G22" s="95">
        <v>119.34</v>
      </c>
      <c r="H22" s="95">
        <v>120.22</v>
      </c>
      <c r="I22" s="95">
        <v>121.56</v>
      </c>
      <c r="J22" s="95">
        <v>125.2</v>
      </c>
      <c r="K22" s="95">
        <v>122.27</v>
      </c>
      <c r="L22" s="95">
        <v>126.66</v>
      </c>
    </row>
    <row r="23" spans="1:12">
      <c r="A23" s="92">
        <v>2015.3333333333301</v>
      </c>
      <c r="B23" s="92">
        <v>6</v>
      </c>
      <c r="C23" s="92">
        <v>120.98</v>
      </c>
      <c r="D23" s="92">
        <v>116.61</v>
      </c>
      <c r="E23" s="92">
        <v>121.93</v>
      </c>
      <c r="F23" s="92">
        <v>120.57</v>
      </c>
      <c r="G23" s="92">
        <v>120.76</v>
      </c>
      <c r="H23" s="92">
        <v>121.64</v>
      </c>
      <c r="I23" s="92">
        <v>122.66</v>
      </c>
      <c r="J23" s="92">
        <v>127.35</v>
      </c>
      <c r="K23" s="92">
        <v>122.9</v>
      </c>
      <c r="L23" s="92">
        <v>130.77000000000001</v>
      </c>
    </row>
    <row r="24" spans="1:12">
      <c r="A24" s="92">
        <v>2015.4761904761899</v>
      </c>
      <c r="B24" s="92">
        <v>7</v>
      </c>
      <c r="C24" s="92">
        <v>122.59</v>
      </c>
      <c r="D24" s="92">
        <v>117.61</v>
      </c>
      <c r="E24" s="92">
        <v>122.59</v>
      </c>
      <c r="F24" s="92">
        <v>121.06</v>
      </c>
      <c r="G24" s="92">
        <v>121.72</v>
      </c>
      <c r="H24" s="92">
        <v>123.98</v>
      </c>
      <c r="I24" s="92">
        <v>124.24</v>
      </c>
      <c r="J24" s="92">
        <v>134.88</v>
      </c>
      <c r="K24" s="92">
        <v>123.9</v>
      </c>
      <c r="L24" s="92">
        <v>131.24</v>
      </c>
    </row>
    <row r="25" spans="1:12">
      <c r="A25" s="97">
        <v>2015</v>
      </c>
      <c r="B25" s="97">
        <v>8</v>
      </c>
      <c r="C25" s="97">
        <v>124.03</v>
      </c>
      <c r="D25" s="97">
        <v>119.59</v>
      </c>
      <c r="E25" s="97">
        <v>123.44</v>
      </c>
      <c r="F25" s="97">
        <v>122.68</v>
      </c>
      <c r="G25" s="97">
        <v>123.42</v>
      </c>
      <c r="H25" s="97">
        <v>125.88</v>
      </c>
      <c r="I25" s="97">
        <v>125.91</v>
      </c>
      <c r="J25" s="97">
        <v>132.68</v>
      </c>
      <c r="K25" s="97">
        <v>127.96</v>
      </c>
      <c r="L25" s="97">
        <v>132.51</v>
      </c>
    </row>
    <row r="27" spans="1:12" ht="12.75">
      <c r="A27" s="564" t="s">
        <v>220</v>
      </c>
      <c r="B27" s="563"/>
      <c r="C27" s="563"/>
      <c r="D27" s="98"/>
    </row>
    <row r="28" spans="1:12" ht="12.75">
      <c r="C28" s="98"/>
      <c r="D28" s="98"/>
      <c r="E28" s="99"/>
      <c r="F28" s="98"/>
      <c r="G28" s="99"/>
      <c r="H28" s="99"/>
      <c r="I28" s="99"/>
      <c r="J28" s="100"/>
      <c r="K28" s="100"/>
      <c r="L28" s="100"/>
    </row>
    <row r="29" spans="1:12">
      <c r="C29" s="101"/>
      <c r="H29" s="92" t="s">
        <v>221</v>
      </c>
    </row>
    <row r="30" spans="1:12">
      <c r="D30" s="102"/>
      <c r="H30" s="92" t="s">
        <v>221</v>
      </c>
    </row>
    <row r="31" spans="1:12" ht="12.75">
      <c r="C31" s="98"/>
      <c r="D31" s="98"/>
      <c r="E31" s="98"/>
      <c r="F31" s="98"/>
      <c r="G31" s="100"/>
      <c r="H31" s="100" t="s">
        <v>221</v>
      </c>
      <c r="I31" s="100"/>
      <c r="J31" s="100"/>
      <c r="K31" s="100"/>
      <c r="L31" s="100"/>
    </row>
    <row r="32" spans="1:12" ht="12.75">
      <c r="C32" s="103"/>
      <c r="D32" s="103"/>
      <c r="E32" s="103"/>
      <c r="F32" s="103"/>
      <c r="G32" s="103"/>
      <c r="H32" s="103" t="s">
        <v>221</v>
      </c>
      <c r="I32" s="103"/>
      <c r="J32" s="103"/>
      <c r="K32" s="103"/>
      <c r="L32" s="103"/>
    </row>
    <row r="33" spans="3:12" ht="12.75">
      <c r="C33" s="103"/>
      <c r="D33" s="103"/>
      <c r="E33" s="103"/>
      <c r="F33" s="103"/>
      <c r="G33" s="103"/>
      <c r="H33" s="103" t="s">
        <v>221</v>
      </c>
      <c r="I33" s="103"/>
      <c r="J33" s="103"/>
      <c r="K33" s="103"/>
      <c r="L33" s="103"/>
    </row>
    <row r="34" spans="3:12" ht="12.75">
      <c r="D34" s="98"/>
      <c r="E34" s="98"/>
      <c r="F34" s="98"/>
      <c r="G34" s="98"/>
      <c r="H34" s="98" t="s">
        <v>221</v>
      </c>
      <c r="I34" s="103"/>
      <c r="J34" s="103"/>
      <c r="K34" s="103"/>
      <c r="L34" s="103"/>
    </row>
    <row r="35" spans="3:12" ht="12.75">
      <c r="C35" s="103"/>
      <c r="D35" s="98"/>
      <c r="E35" s="98"/>
      <c r="F35" s="98"/>
      <c r="G35" s="98"/>
      <c r="H35" s="98" t="s">
        <v>221</v>
      </c>
      <c r="I35" s="103"/>
      <c r="J35" s="103"/>
      <c r="K35" s="103"/>
      <c r="L35" s="103"/>
    </row>
    <row r="36" spans="3:12" ht="12.75">
      <c r="C36" s="103"/>
      <c r="D36" s="98"/>
      <c r="E36" s="98"/>
      <c r="F36" s="98"/>
      <c r="G36" s="98"/>
      <c r="H36" s="98" t="s">
        <v>221</v>
      </c>
      <c r="I36" s="103"/>
      <c r="J36" s="103"/>
      <c r="K36" s="103"/>
      <c r="L36" s="103"/>
    </row>
    <row r="37" spans="3:12" ht="12.75">
      <c r="C37" s="103"/>
      <c r="D37" s="98"/>
      <c r="E37" s="98"/>
      <c r="F37" s="98"/>
      <c r="G37" s="98"/>
      <c r="H37" s="98" t="s">
        <v>221</v>
      </c>
      <c r="I37" s="103"/>
      <c r="J37" s="103"/>
      <c r="K37" s="103"/>
      <c r="L37" s="103"/>
    </row>
    <row r="38" spans="3:12" ht="12.75">
      <c r="C38" s="103"/>
      <c r="D38" s="98"/>
      <c r="E38" s="98"/>
      <c r="F38" s="98"/>
      <c r="G38" s="98"/>
      <c r="H38" s="98" t="s">
        <v>221</v>
      </c>
      <c r="I38" s="104"/>
      <c r="J38" s="104"/>
      <c r="K38" s="104"/>
      <c r="L38" s="104"/>
    </row>
    <row r="39" spans="3:12" ht="12.75">
      <c r="C39" s="103"/>
      <c r="D39" s="98"/>
      <c r="E39" s="98"/>
      <c r="F39" s="98"/>
      <c r="G39" s="98"/>
      <c r="H39" s="98"/>
      <c r="I39" s="104"/>
      <c r="J39" s="104"/>
      <c r="K39" s="104"/>
      <c r="L39" s="104"/>
    </row>
    <row r="40" spans="3:12" ht="12.75">
      <c r="C40" s="103"/>
      <c r="D40" s="98"/>
      <c r="E40" s="98"/>
      <c r="F40" s="98"/>
      <c r="G40" s="98"/>
      <c r="H40" s="98"/>
      <c r="I40" s="104"/>
      <c r="J40" s="104"/>
      <c r="K40" s="104"/>
      <c r="L40" s="104"/>
    </row>
    <row r="41" spans="3:12" ht="12.75">
      <c r="C41" s="103"/>
      <c r="D41" s="98"/>
      <c r="E41" s="98"/>
      <c r="F41" s="98"/>
      <c r="G41" s="98"/>
      <c r="H41" s="98"/>
      <c r="I41" s="104"/>
      <c r="J41" s="104"/>
      <c r="K41" s="104"/>
      <c r="L41" s="104"/>
    </row>
    <row r="42" spans="3:12" ht="12.75">
      <c r="C42" s="103"/>
      <c r="D42" s="98"/>
      <c r="E42" s="98"/>
      <c r="F42" s="98"/>
      <c r="G42" s="98"/>
      <c r="H42" s="98"/>
      <c r="I42" s="104"/>
      <c r="J42" s="104"/>
      <c r="K42" s="104"/>
      <c r="L42" s="104"/>
    </row>
    <row r="43" spans="3:12" ht="12.75">
      <c r="C43" s="103"/>
      <c r="D43" s="98"/>
      <c r="E43" s="98"/>
      <c r="F43" s="98"/>
      <c r="G43" s="98"/>
      <c r="H43" s="98"/>
      <c r="I43" s="104"/>
      <c r="J43" s="104"/>
      <c r="K43" s="104"/>
      <c r="L43" s="104"/>
    </row>
    <row r="44" spans="3:12" ht="12.75">
      <c r="C44" s="103"/>
      <c r="D44" s="104"/>
      <c r="E44" s="104"/>
      <c r="F44" s="104"/>
      <c r="G44" s="104"/>
      <c r="H44" s="104"/>
      <c r="I44" s="104"/>
      <c r="J44" s="104"/>
      <c r="K44" s="104"/>
      <c r="L44" s="104"/>
    </row>
    <row r="45" spans="3:12" ht="12.75">
      <c r="C45" s="104"/>
      <c r="D45" s="104"/>
      <c r="E45" s="104"/>
      <c r="F45" s="104"/>
      <c r="G45" s="104"/>
      <c r="H45" s="104"/>
      <c r="I45" s="104"/>
      <c r="J45" s="104"/>
      <c r="K45" s="104"/>
      <c r="L45" s="104"/>
    </row>
    <row r="46" spans="3:12">
      <c r="C46" s="105"/>
      <c r="D46" s="100"/>
      <c r="E46" s="100"/>
      <c r="F46" s="100"/>
      <c r="G46" s="100"/>
      <c r="H46" s="100"/>
      <c r="I46" s="100"/>
      <c r="J46" s="100"/>
      <c r="K46" s="100"/>
      <c r="L46" s="100"/>
    </row>
    <row r="47" spans="3:12">
      <c r="C47" s="105"/>
      <c r="D47" s="100"/>
      <c r="E47" s="100"/>
      <c r="F47" s="100"/>
      <c r="G47" s="100"/>
      <c r="H47" s="100"/>
      <c r="I47" s="100"/>
      <c r="J47" s="100"/>
      <c r="K47" s="100"/>
      <c r="L47" s="100"/>
    </row>
    <row r="48" spans="3:12">
      <c r="C48" s="105"/>
      <c r="D48" s="100"/>
      <c r="E48" s="100"/>
      <c r="F48" s="100"/>
      <c r="G48" s="100"/>
      <c r="H48" s="100"/>
      <c r="I48" s="100"/>
      <c r="J48" s="100"/>
      <c r="K48" s="100"/>
      <c r="L48" s="100"/>
    </row>
    <row r="49" spans="3:12">
      <c r="D49" s="100"/>
      <c r="E49" s="100"/>
      <c r="F49" s="100"/>
      <c r="G49" s="100"/>
      <c r="H49" s="100"/>
      <c r="I49" s="100"/>
      <c r="J49" s="100"/>
      <c r="K49" s="100"/>
      <c r="L49" s="100"/>
    </row>
    <row r="50" spans="3:12">
      <c r="C50" s="105"/>
      <c r="D50" s="105"/>
      <c r="E50" s="105"/>
      <c r="F50" s="105"/>
      <c r="G50" s="105"/>
      <c r="H50" s="105"/>
      <c r="I50" s="105"/>
      <c r="J50" s="105"/>
      <c r="K50" s="105"/>
      <c r="L50" s="105"/>
    </row>
    <row r="51" spans="3:12">
      <c r="C51" s="105"/>
      <c r="D51" s="105"/>
      <c r="E51" s="105"/>
      <c r="F51" s="105"/>
      <c r="G51" s="105"/>
      <c r="H51" s="105"/>
      <c r="I51" s="105"/>
      <c r="J51" s="105"/>
      <c r="K51" s="105"/>
      <c r="L51" s="105"/>
    </row>
    <row r="52" spans="3:12">
      <c r="C52" s="105"/>
      <c r="D52" s="105"/>
      <c r="E52" s="105"/>
      <c r="F52" s="105"/>
      <c r="G52" s="105"/>
      <c r="H52" s="105"/>
      <c r="I52" s="105"/>
      <c r="J52" s="105"/>
      <c r="K52" s="105"/>
      <c r="L52" s="105"/>
    </row>
    <row r="53" spans="3:12">
      <c r="C53" s="105"/>
      <c r="D53" s="105"/>
      <c r="E53" s="105"/>
      <c r="F53" s="105"/>
      <c r="G53" s="105"/>
      <c r="H53" s="105"/>
      <c r="I53" s="105"/>
      <c r="J53" s="105"/>
      <c r="K53" s="105"/>
      <c r="L53" s="105"/>
    </row>
    <row r="54" spans="3:12">
      <c r="C54" s="105"/>
      <c r="D54" s="105"/>
      <c r="E54" s="105"/>
      <c r="F54" s="105"/>
      <c r="G54" s="105"/>
      <c r="H54" s="105"/>
      <c r="I54" s="105"/>
      <c r="J54" s="105"/>
      <c r="K54" s="105"/>
      <c r="L54" s="105"/>
    </row>
    <row r="55" spans="3:12">
      <c r="C55" s="105"/>
      <c r="D55" s="105"/>
      <c r="E55" s="105"/>
      <c r="F55" s="105"/>
      <c r="G55" s="105"/>
      <c r="H55" s="105"/>
      <c r="I55" s="105"/>
      <c r="J55" s="105"/>
      <c r="K55" s="105"/>
      <c r="L55" s="105"/>
    </row>
    <row r="56" spans="3:12">
      <c r="C56" s="105"/>
      <c r="D56" s="105"/>
      <c r="E56" s="105"/>
      <c r="F56" s="105"/>
      <c r="G56" s="105"/>
      <c r="H56" s="105"/>
      <c r="I56" s="105"/>
      <c r="J56" s="105"/>
      <c r="K56" s="105"/>
      <c r="L56" s="105"/>
    </row>
    <row r="57" spans="3:12">
      <c r="C57" s="105"/>
      <c r="D57" s="105"/>
      <c r="E57" s="105"/>
      <c r="F57" s="105"/>
      <c r="G57" s="105"/>
      <c r="H57" s="105"/>
      <c r="I57" s="105"/>
      <c r="J57" s="105"/>
      <c r="K57" s="105"/>
      <c r="L57" s="105"/>
    </row>
    <row r="58" spans="3:12">
      <c r="C58" s="105"/>
      <c r="D58" s="105"/>
      <c r="E58" s="105"/>
      <c r="F58" s="105"/>
      <c r="G58" s="105"/>
      <c r="H58" s="105"/>
      <c r="I58" s="105"/>
      <c r="J58" s="105"/>
      <c r="K58" s="105"/>
      <c r="L58" s="105"/>
    </row>
    <row r="59" spans="3:12">
      <c r="C59" s="100"/>
      <c r="D59" s="100"/>
      <c r="E59" s="100"/>
      <c r="F59" s="100"/>
      <c r="G59" s="100"/>
      <c r="H59" s="100"/>
      <c r="I59" s="100"/>
      <c r="J59" s="100"/>
      <c r="K59" s="100"/>
      <c r="L59" s="100"/>
    </row>
    <row r="60" spans="3:12">
      <c r="C60" s="100"/>
      <c r="D60" s="100"/>
      <c r="E60" s="100"/>
      <c r="F60" s="100"/>
      <c r="G60" s="100"/>
      <c r="H60" s="100"/>
      <c r="I60" s="100"/>
      <c r="J60" s="100"/>
      <c r="K60" s="100"/>
      <c r="L60" s="100"/>
    </row>
    <row r="61" spans="3:12" ht="12.75">
      <c r="C61" s="103"/>
      <c r="D61" s="103"/>
      <c r="E61" s="103"/>
      <c r="F61" s="103"/>
      <c r="G61" s="103"/>
      <c r="H61" s="103"/>
      <c r="I61" s="103"/>
      <c r="J61" s="103"/>
      <c r="K61" s="103"/>
      <c r="L61" s="103"/>
    </row>
    <row r="62" spans="3:12" ht="12.75">
      <c r="C62" s="104"/>
      <c r="D62" s="104"/>
      <c r="E62" s="104"/>
      <c r="F62" s="104"/>
      <c r="G62" s="104"/>
      <c r="H62" s="104"/>
      <c r="I62" s="104"/>
      <c r="J62" s="104"/>
      <c r="K62" s="104"/>
      <c r="L62" s="104"/>
    </row>
    <row r="63" spans="3:12" ht="12.75">
      <c r="C63" s="104"/>
      <c r="D63" s="104"/>
      <c r="E63" s="104"/>
      <c r="F63" s="104"/>
      <c r="G63" s="104"/>
      <c r="H63" s="104"/>
      <c r="I63" s="104"/>
      <c r="J63" s="104"/>
      <c r="K63" s="104"/>
      <c r="L63" s="104"/>
    </row>
    <row r="64" spans="3:12" ht="12.75">
      <c r="C64" s="104"/>
      <c r="D64" s="104"/>
      <c r="E64" s="104"/>
      <c r="F64" s="104"/>
      <c r="G64" s="104"/>
      <c r="H64" s="104"/>
      <c r="I64" s="104"/>
      <c r="J64" s="104"/>
      <c r="K64" s="104"/>
      <c r="L64" s="104"/>
    </row>
    <row r="65" spans="3:12" ht="12.75">
      <c r="C65" s="104"/>
      <c r="D65" s="104"/>
      <c r="E65" s="104"/>
      <c r="F65" s="104"/>
      <c r="G65" s="104"/>
      <c r="H65" s="104"/>
      <c r="I65" s="104"/>
      <c r="J65" s="104"/>
      <c r="K65" s="104"/>
      <c r="L65" s="104"/>
    </row>
    <row r="66" spans="3:12" ht="12.75">
      <c r="C66" s="104"/>
      <c r="D66" s="104"/>
      <c r="E66" s="104"/>
      <c r="F66" s="104"/>
      <c r="G66" s="104"/>
      <c r="H66" s="104"/>
      <c r="I66" s="104"/>
      <c r="J66" s="104"/>
      <c r="K66" s="104"/>
      <c r="L66" s="104"/>
    </row>
    <row r="67" spans="3:12" ht="12.75">
      <c r="C67" s="104"/>
      <c r="D67" s="104"/>
      <c r="E67" s="104"/>
      <c r="F67" s="104"/>
      <c r="G67" s="104"/>
      <c r="H67" s="104"/>
      <c r="I67" s="104"/>
      <c r="J67" s="104"/>
      <c r="K67" s="104"/>
      <c r="L67" s="104"/>
    </row>
    <row r="68" spans="3:12" ht="12.75">
      <c r="C68" s="104"/>
      <c r="D68" s="104"/>
      <c r="E68" s="104"/>
      <c r="F68" s="104"/>
      <c r="G68" s="104"/>
      <c r="H68" s="104"/>
      <c r="I68" s="104"/>
      <c r="J68" s="104"/>
      <c r="K68" s="104"/>
      <c r="L68" s="104"/>
    </row>
    <row r="69" spans="3:12" ht="12.75">
      <c r="C69" s="104"/>
      <c r="D69" s="104"/>
      <c r="E69" s="104"/>
      <c r="F69" s="104"/>
      <c r="G69" s="104"/>
      <c r="H69" s="104"/>
      <c r="I69" s="104"/>
      <c r="J69" s="104"/>
      <c r="K69" s="104"/>
      <c r="L69" s="104"/>
    </row>
    <row r="70" spans="3:12">
      <c r="C70" s="100"/>
      <c r="D70" s="100"/>
      <c r="E70" s="100"/>
      <c r="F70" s="100"/>
      <c r="G70" s="100"/>
      <c r="H70" s="100"/>
      <c r="I70" s="100"/>
      <c r="J70" s="100"/>
      <c r="K70" s="100"/>
      <c r="L70" s="100"/>
    </row>
    <row r="71" spans="3:12">
      <c r="C71" s="100"/>
      <c r="D71" s="100"/>
      <c r="E71" s="100"/>
      <c r="F71" s="100"/>
      <c r="G71" s="100"/>
      <c r="H71" s="100"/>
      <c r="I71" s="100"/>
      <c r="J71" s="100"/>
      <c r="K71" s="100"/>
      <c r="L71" s="100"/>
    </row>
    <row r="72" spans="3:12">
      <c r="C72" s="100"/>
      <c r="D72" s="100"/>
      <c r="E72" s="100"/>
      <c r="F72" s="100"/>
      <c r="G72" s="100"/>
      <c r="H72" s="100"/>
      <c r="I72" s="100"/>
      <c r="J72" s="100"/>
      <c r="K72" s="100"/>
      <c r="L72" s="100"/>
    </row>
    <row r="73" spans="3:12">
      <c r="C73" s="100"/>
      <c r="D73" s="100"/>
      <c r="E73" s="100"/>
      <c r="F73" s="100"/>
      <c r="G73" s="100"/>
      <c r="H73" s="100"/>
      <c r="I73" s="100"/>
      <c r="J73" s="100"/>
      <c r="K73" s="100"/>
      <c r="L73" s="100"/>
    </row>
    <row r="74" spans="3:12">
      <c r="C74" s="95"/>
      <c r="D74" s="95"/>
      <c r="E74" s="95"/>
      <c r="F74" s="95"/>
      <c r="G74" s="95"/>
      <c r="H74" s="95"/>
      <c r="I74" s="95"/>
      <c r="J74" s="95"/>
      <c r="K74" s="95"/>
      <c r="L74" s="95"/>
    </row>
    <row r="75" spans="3:12">
      <c r="C75" s="95"/>
      <c r="D75" s="95"/>
      <c r="E75" s="95"/>
      <c r="F75" s="95"/>
      <c r="G75" s="95"/>
      <c r="H75" s="95"/>
      <c r="I75" s="95"/>
      <c r="J75" s="95"/>
      <c r="K75" s="95"/>
      <c r="L75" s="95"/>
    </row>
    <row r="76" spans="3:12">
      <c r="C76" s="95"/>
      <c r="D76" s="95"/>
      <c r="E76" s="95"/>
      <c r="F76" s="95"/>
      <c r="G76" s="95"/>
      <c r="H76" s="95"/>
      <c r="I76" s="95"/>
      <c r="J76" s="95"/>
      <c r="K76" s="95"/>
      <c r="L76" s="95"/>
    </row>
    <row r="77" spans="3:12">
      <c r="C77" s="95"/>
      <c r="D77" s="95"/>
      <c r="E77" s="95"/>
      <c r="F77" s="95"/>
      <c r="G77" s="95"/>
      <c r="H77" s="95"/>
      <c r="I77" s="95"/>
      <c r="J77" s="95"/>
      <c r="K77" s="95"/>
      <c r="L77" s="95"/>
    </row>
    <row r="78" spans="3:12">
      <c r="C78" s="95"/>
      <c r="D78" s="95"/>
      <c r="E78" s="95"/>
      <c r="F78" s="95"/>
      <c r="G78" s="95"/>
      <c r="H78" s="95"/>
      <c r="I78" s="95"/>
      <c r="J78" s="95"/>
      <c r="K78" s="95"/>
      <c r="L78" s="95"/>
    </row>
    <row r="79" spans="3:12">
      <c r="C79" s="95"/>
      <c r="D79" s="95"/>
      <c r="E79" s="95"/>
      <c r="F79" s="95"/>
      <c r="G79" s="95"/>
      <c r="H79" s="95"/>
      <c r="I79" s="95"/>
      <c r="J79" s="95"/>
      <c r="K79" s="95"/>
      <c r="L79" s="95"/>
    </row>
    <row r="80" spans="3:12">
      <c r="C80" s="95"/>
      <c r="D80" s="95"/>
      <c r="E80" s="95"/>
      <c r="F80" s="95"/>
      <c r="G80" s="95"/>
      <c r="H80" s="95"/>
      <c r="I80" s="95"/>
      <c r="J80" s="95"/>
      <c r="K80" s="95"/>
      <c r="L80" s="95"/>
    </row>
    <row r="81" spans="3:12">
      <c r="C81" s="95"/>
      <c r="D81" s="95"/>
      <c r="E81" s="95"/>
      <c r="F81" s="95"/>
      <c r="G81" s="95"/>
      <c r="H81" s="95"/>
      <c r="I81" s="95"/>
      <c r="J81" s="95"/>
      <c r="K81" s="95"/>
      <c r="L81" s="95"/>
    </row>
    <row r="82" spans="3:12">
      <c r="C82" s="95"/>
      <c r="D82" s="95"/>
      <c r="E82" s="95"/>
      <c r="F82" s="95"/>
      <c r="G82" s="95"/>
      <c r="H82" s="95"/>
      <c r="I82" s="95"/>
      <c r="J82" s="95"/>
      <c r="K82" s="95"/>
      <c r="L82" s="95"/>
    </row>
    <row r="83" spans="3:12">
      <c r="C83" s="95"/>
      <c r="D83" s="95"/>
      <c r="E83" s="95"/>
      <c r="F83" s="95"/>
      <c r="G83" s="95"/>
      <c r="H83" s="95"/>
      <c r="I83" s="95"/>
      <c r="J83" s="95"/>
      <c r="K83" s="95"/>
      <c r="L83" s="95"/>
    </row>
    <row r="84" spans="3:12">
      <c r="C84" s="95"/>
      <c r="D84" s="95"/>
      <c r="E84" s="95"/>
      <c r="F84" s="95"/>
      <c r="G84" s="95"/>
      <c r="H84" s="95"/>
      <c r="I84" s="95"/>
      <c r="J84" s="95"/>
      <c r="K84" s="95"/>
      <c r="L84" s="95"/>
    </row>
    <row r="85" spans="3:12">
      <c r="C85" s="100"/>
      <c r="D85" s="100"/>
      <c r="E85" s="100"/>
      <c r="F85" s="100"/>
      <c r="G85" s="100"/>
      <c r="H85" s="100"/>
      <c r="I85" s="100"/>
      <c r="J85" s="100"/>
      <c r="K85" s="100"/>
      <c r="L85" s="100"/>
    </row>
    <row r="86" spans="3:12">
      <c r="C86" s="100"/>
      <c r="D86" s="100"/>
      <c r="E86" s="100"/>
      <c r="F86" s="100"/>
      <c r="G86" s="100"/>
      <c r="H86" s="100"/>
      <c r="I86" s="100"/>
      <c r="J86" s="100"/>
      <c r="K86" s="100"/>
      <c r="L86" s="100"/>
    </row>
    <row r="87" spans="3:12">
      <c r="C87" s="100"/>
      <c r="D87" s="100"/>
      <c r="E87" s="100"/>
      <c r="F87" s="100"/>
      <c r="G87" s="100"/>
      <c r="H87" s="100"/>
      <c r="I87" s="100"/>
      <c r="J87" s="100"/>
      <c r="K87" s="100"/>
      <c r="L87" s="100"/>
    </row>
    <row r="88" spans="3:12">
      <c r="C88" s="100"/>
      <c r="D88" s="100"/>
      <c r="E88" s="100"/>
      <c r="F88" s="100"/>
      <c r="G88" s="100"/>
      <c r="H88" s="100"/>
      <c r="I88" s="100"/>
      <c r="J88" s="100"/>
      <c r="K88" s="100"/>
      <c r="L88" s="100"/>
    </row>
    <row r="89" spans="3:12">
      <c r="C89" s="100"/>
      <c r="D89" s="100"/>
      <c r="E89" s="100"/>
      <c r="F89" s="100"/>
      <c r="G89" s="100"/>
      <c r="H89" s="100"/>
      <c r="I89" s="100"/>
      <c r="J89" s="100"/>
      <c r="K89" s="100"/>
      <c r="L89" s="100"/>
    </row>
    <row r="90" spans="3:12">
      <c r="C90" s="100"/>
      <c r="D90" s="100"/>
      <c r="E90" s="100"/>
      <c r="F90" s="100"/>
      <c r="G90" s="100"/>
      <c r="H90" s="100"/>
      <c r="I90" s="100"/>
      <c r="J90" s="100"/>
      <c r="K90" s="100"/>
      <c r="L90" s="100"/>
    </row>
    <row r="91" spans="3:12">
      <c r="C91" s="100"/>
      <c r="D91" s="100"/>
      <c r="E91" s="100"/>
      <c r="F91" s="100"/>
      <c r="G91" s="100"/>
      <c r="H91" s="100"/>
      <c r="I91" s="100"/>
      <c r="J91" s="100"/>
      <c r="K91" s="100"/>
      <c r="L91" s="100"/>
    </row>
    <row r="92" spans="3:12">
      <c r="C92" s="100"/>
      <c r="D92" s="100"/>
      <c r="E92" s="100"/>
      <c r="F92" s="100"/>
      <c r="G92" s="100"/>
      <c r="H92" s="100"/>
      <c r="I92" s="100"/>
      <c r="J92" s="100"/>
      <c r="K92" s="100"/>
      <c r="L92" s="100"/>
    </row>
    <row r="93" spans="3:12">
      <c r="C93" s="100"/>
      <c r="D93" s="100"/>
      <c r="E93" s="100"/>
      <c r="F93" s="100"/>
      <c r="G93" s="100"/>
      <c r="H93" s="100"/>
      <c r="I93" s="100"/>
      <c r="J93" s="100"/>
      <c r="K93" s="100"/>
      <c r="L93" s="100"/>
    </row>
    <row r="94" spans="3:12">
      <c r="C94" s="100"/>
      <c r="D94" s="100"/>
      <c r="E94" s="100"/>
      <c r="F94" s="100"/>
      <c r="G94" s="100"/>
      <c r="H94" s="100"/>
      <c r="I94" s="100"/>
      <c r="J94" s="100"/>
      <c r="K94" s="100"/>
      <c r="L94" s="100"/>
    </row>
    <row r="95" spans="3:12">
      <c r="C95" s="100"/>
      <c r="D95" s="100"/>
      <c r="E95" s="100"/>
      <c r="F95" s="100"/>
      <c r="G95" s="100"/>
      <c r="H95" s="100"/>
      <c r="I95" s="100"/>
      <c r="J95" s="100"/>
      <c r="K95" s="100"/>
      <c r="L95" s="100"/>
    </row>
    <row r="96" spans="3:12">
      <c r="C96" s="100"/>
      <c r="D96" s="100"/>
      <c r="E96" s="100"/>
      <c r="F96" s="100"/>
      <c r="G96" s="100"/>
      <c r="H96" s="100"/>
      <c r="I96" s="100"/>
      <c r="J96" s="100"/>
      <c r="K96" s="100"/>
      <c r="L96" s="100"/>
    </row>
    <row r="97" spans="3:12">
      <c r="C97" s="100"/>
      <c r="D97" s="100"/>
      <c r="E97" s="100"/>
      <c r="F97" s="100"/>
      <c r="G97" s="100"/>
      <c r="H97" s="100"/>
      <c r="I97" s="100"/>
      <c r="J97" s="100"/>
      <c r="K97" s="100"/>
      <c r="L97" s="100"/>
    </row>
    <row r="98" spans="3:12">
      <c r="C98" s="100"/>
      <c r="D98" s="100"/>
      <c r="E98" s="100"/>
      <c r="F98" s="100"/>
      <c r="G98" s="100"/>
      <c r="H98" s="100"/>
      <c r="I98" s="100"/>
      <c r="J98" s="100"/>
      <c r="K98" s="100"/>
      <c r="L98" s="100"/>
    </row>
    <row r="99" spans="3:12">
      <c r="C99" s="100"/>
      <c r="D99" s="100"/>
      <c r="E99" s="100"/>
      <c r="F99" s="100"/>
      <c r="G99" s="100"/>
      <c r="H99" s="100"/>
      <c r="I99" s="100"/>
      <c r="J99" s="100"/>
      <c r="K99" s="100"/>
      <c r="L99" s="100"/>
    </row>
    <row r="100" spans="3:12">
      <c r="C100" s="100"/>
      <c r="D100" s="100"/>
      <c r="E100" s="100"/>
      <c r="F100" s="100"/>
      <c r="G100" s="100"/>
      <c r="H100" s="100"/>
      <c r="I100" s="100"/>
      <c r="J100" s="100"/>
      <c r="K100" s="100"/>
      <c r="L100" s="100"/>
    </row>
    <row r="101" spans="3:12">
      <c r="C101" s="100"/>
      <c r="D101" s="100"/>
      <c r="E101" s="100"/>
      <c r="F101" s="100"/>
      <c r="G101" s="100"/>
      <c r="H101" s="100"/>
      <c r="I101" s="100"/>
      <c r="J101" s="100"/>
      <c r="K101" s="100"/>
      <c r="L101" s="100"/>
    </row>
    <row r="102" spans="3:12">
      <c r="C102" s="100"/>
      <c r="D102" s="100"/>
      <c r="E102" s="100"/>
      <c r="F102" s="100"/>
      <c r="G102" s="100"/>
      <c r="H102" s="100"/>
      <c r="I102" s="100"/>
      <c r="J102" s="100"/>
      <c r="K102" s="100"/>
      <c r="L102" s="100"/>
    </row>
    <row r="103" spans="3:12">
      <c r="C103" s="100"/>
      <c r="D103" s="100"/>
      <c r="E103" s="100"/>
      <c r="F103" s="100"/>
      <c r="G103" s="100"/>
      <c r="H103" s="100"/>
      <c r="I103" s="100"/>
      <c r="J103" s="100"/>
      <c r="K103" s="100"/>
      <c r="L103" s="100"/>
    </row>
    <row r="104" spans="3:12">
      <c r="C104" s="100"/>
      <c r="D104" s="100"/>
      <c r="E104" s="100"/>
      <c r="F104" s="100"/>
      <c r="G104" s="100"/>
      <c r="H104" s="100"/>
      <c r="I104" s="100"/>
      <c r="J104" s="100"/>
      <c r="K104" s="100"/>
      <c r="L104" s="100"/>
    </row>
    <row r="105" spans="3:12">
      <c r="C105" s="100"/>
      <c r="D105" s="100"/>
      <c r="E105" s="100"/>
      <c r="F105" s="100"/>
      <c r="G105" s="100"/>
      <c r="H105" s="100"/>
      <c r="I105" s="100"/>
      <c r="J105" s="100"/>
      <c r="K105" s="100"/>
      <c r="L105" s="100"/>
    </row>
    <row r="106" spans="3:12">
      <c r="C106" s="100"/>
      <c r="D106" s="100"/>
      <c r="E106" s="100"/>
      <c r="F106" s="100"/>
      <c r="G106" s="100"/>
      <c r="H106" s="100"/>
      <c r="I106" s="100"/>
      <c r="J106" s="100"/>
      <c r="K106" s="100"/>
      <c r="L106" s="100"/>
    </row>
    <row r="107" spans="3:12">
      <c r="C107" s="100"/>
      <c r="D107" s="100"/>
      <c r="E107" s="100"/>
      <c r="F107" s="100"/>
      <c r="G107" s="100"/>
      <c r="H107" s="100"/>
      <c r="I107" s="100"/>
      <c r="J107" s="100"/>
      <c r="K107" s="100"/>
      <c r="L107" s="100"/>
    </row>
    <row r="108" spans="3:12">
      <c r="C108" s="100"/>
      <c r="D108" s="100"/>
      <c r="E108" s="100"/>
      <c r="F108" s="100"/>
      <c r="G108" s="100"/>
      <c r="H108" s="100"/>
      <c r="I108" s="100"/>
      <c r="J108" s="100"/>
      <c r="K108" s="100"/>
      <c r="L108" s="100"/>
    </row>
    <row r="109" spans="3:12">
      <c r="C109" s="100"/>
      <c r="D109" s="100"/>
      <c r="E109" s="100"/>
      <c r="F109" s="100"/>
      <c r="G109" s="100"/>
      <c r="H109" s="100"/>
      <c r="I109" s="100"/>
      <c r="J109" s="100"/>
      <c r="K109" s="100"/>
      <c r="L109" s="100"/>
    </row>
    <row r="110" spans="3:12">
      <c r="C110" s="100"/>
      <c r="D110" s="100"/>
      <c r="E110" s="100"/>
      <c r="F110" s="100"/>
      <c r="G110" s="100"/>
      <c r="H110" s="100"/>
      <c r="I110" s="100"/>
      <c r="J110" s="100"/>
      <c r="K110" s="100"/>
      <c r="L110" s="100"/>
    </row>
    <row r="111" spans="3:12">
      <c r="C111" s="100"/>
      <c r="D111" s="100"/>
      <c r="E111" s="100"/>
      <c r="F111" s="100"/>
      <c r="G111" s="100"/>
      <c r="H111" s="100"/>
      <c r="I111" s="100"/>
      <c r="J111" s="100"/>
      <c r="K111" s="100"/>
      <c r="L111" s="100"/>
    </row>
    <row r="112" spans="3:12">
      <c r="C112" s="100"/>
      <c r="D112" s="100"/>
      <c r="E112" s="100"/>
      <c r="F112" s="100"/>
      <c r="G112" s="100"/>
      <c r="H112" s="100"/>
      <c r="I112" s="100"/>
      <c r="J112" s="100"/>
      <c r="K112" s="100"/>
      <c r="L112" s="100"/>
    </row>
    <row r="113" spans="3:12">
      <c r="C113" s="100"/>
      <c r="D113" s="100"/>
      <c r="E113" s="100"/>
      <c r="F113" s="100"/>
      <c r="G113" s="100"/>
      <c r="H113" s="100"/>
      <c r="I113" s="100"/>
      <c r="J113" s="100"/>
      <c r="K113" s="100"/>
      <c r="L113" s="100"/>
    </row>
    <row r="114" spans="3:12">
      <c r="C114" s="100"/>
      <c r="D114" s="100"/>
      <c r="E114" s="100"/>
      <c r="F114" s="100"/>
      <c r="G114" s="100"/>
      <c r="H114" s="100"/>
      <c r="I114" s="100"/>
      <c r="J114" s="100"/>
      <c r="K114" s="100"/>
      <c r="L114" s="100"/>
    </row>
    <row r="115" spans="3:12">
      <c r="C115" s="100"/>
      <c r="D115" s="100"/>
      <c r="E115" s="100"/>
      <c r="F115" s="100"/>
      <c r="G115" s="100"/>
      <c r="H115" s="100"/>
      <c r="I115" s="100"/>
      <c r="J115" s="100"/>
      <c r="K115" s="100"/>
      <c r="L115" s="100"/>
    </row>
    <row r="116" spans="3:12">
      <c r="C116" s="100"/>
      <c r="D116" s="100"/>
      <c r="E116" s="100"/>
      <c r="F116" s="100"/>
      <c r="G116" s="100"/>
      <c r="H116" s="100"/>
      <c r="I116" s="100"/>
      <c r="J116" s="100"/>
      <c r="K116" s="100"/>
      <c r="L116" s="100"/>
    </row>
    <row r="117" spans="3:12">
      <c r="C117" s="100"/>
      <c r="D117" s="100"/>
      <c r="E117" s="100"/>
      <c r="F117" s="100"/>
      <c r="G117" s="100"/>
      <c r="H117" s="100"/>
      <c r="I117" s="100"/>
      <c r="J117" s="100"/>
      <c r="K117" s="100"/>
      <c r="L117" s="100"/>
    </row>
    <row r="118" spans="3:12">
      <c r="C118" s="100"/>
      <c r="D118" s="100"/>
      <c r="E118" s="100"/>
      <c r="F118" s="100"/>
      <c r="G118" s="100"/>
      <c r="H118" s="100"/>
      <c r="I118" s="100"/>
      <c r="J118" s="100"/>
      <c r="K118" s="100"/>
      <c r="L118" s="100"/>
    </row>
    <row r="119" spans="3:12">
      <c r="C119" s="100"/>
      <c r="D119" s="100"/>
      <c r="E119" s="100"/>
      <c r="F119" s="100"/>
      <c r="G119" s="100"/>
      <c r="H119" s="100"/>
      <c r="I119" s="100"/>
      <c r="J119" s="100"/>
      <c r="K119" s="100"/>
      <c r="L119" s="100"/>
    </row>
    <row r="120" spans="3:12">
      <c r="C120" s="100"/>
      <c r="D120" s="100"/>
      <c r="E120" s="100"/>
      <c r="F120" s="100"/>
      <c r="G120" s="100"/>
      <c r="H120" s="100"/>
      <c r="I120" s="100"/>
      <c r="J120" s="100"/>
      <c r="K120" s="100"/>
      <c r="L120" s="100"/>
    </row>
    <row r="121" spans="3:12">
      <c r="C121" s="100"/>
      <c r="D121" s="100"/>
      <c r="E121" s="100"/>
      <c r="F121" s="100"/>
      <c r="G121" s="100"/>
      <c r="H121" s="100"/>
      <c r="I121" s="100"/>
      <c r="J121" s="100"/>
      <c r="K121" s="100"/>
      <c r="L121" s="100"/>
    </row>
    <row r="122" spans="3:12">
      <c r="C122" s="100"/>
      <c r="D122" s="100"/>
      <c r="E122" s="100"/>
      <c r="F122" s="100"/>
      <c r="G122" s="100"/>
      <c r="H122" s="100"/>
      <c r="I122" s="100"/>
      <c r="J122" s="100"/>
      <c r="K122" s="100"/>
      <c r="L122" s="100"/>
    </row>
    <row r="123" spans="3:12">
      <c r="C123" s="100"/>
      <c r="D123" s="100"/>
      <c r="E123" s="100"/>
      <c r="F123" s="100"/>
      <c r="G123" s="100"/>
      <c r="H123" s="100"/>
      <c r="I123" s="100"/>
      <c r="J123" s="100"/>
      <c r="K123" s="100"/>
      <c r="L123" s="100"/>
    </row>
    <row r="124" spans="3:12">
      <c r="C124" s="100"/>
      <c r="D124" s="100"/>
      <c r="E124" s="100"/>
      <c r="F124" s="100"/>
      <c r="G124" s="100"/>
      <c r="H124" s="100"/>
      <c r="I124" s="100"/>
      <c r="J124" s="100"/>
      <c r="K124" s="100"/>
      <c r="L124" s="100"/>
    </row>
    <row r="125" spans="3:12">
      <c r="C125" s="100"/>
      <c r="D125" s="100"/>
      <c r="E125" s="100"/>
      <c r="F125" s="100"/>
      <c r="G125" s="100"/>
      <c r="H125" s="100"/>
      <c r="I125" s="100"/>
      <c r="J125" s="100"/>
      <c r="K125" s="100"/>
      <c r="L125" s="100"/>
    </row>
    <row r="126" spans="3:12">
      <c r="C126" s="100"/>
      <c r="D126" s="100"/>
      <c r="E126" s="100"/>
      <c r="F126" s="100"/>
      <c r="G126" s="100"/>
      <c r="H126" s="100"/>
      <c r="I126" s="100"/>
      <c r="J126" s="100"/>
      <c r="K126" s="100"/>
      <c r="L126" s="100"/>
    </row>
    <row r="127" spans="3:12">
      <c r="C127" s="100"/>
      <c r="D127" s="100"/>
      <c r="E127" s="100"/>
      <c r="F127" s="100"/>
      <c r="G127" s="100"/>
      <c r="H127" s="100"/>
      <c r="I127" s="100"/>
      <c r="J127" s="100"/>
      <c r="K127" s="100"/>
      <c r="L127" s="100"/>
    </row>
    <row r="128" spans="3:12">
      <c r="C128" s="100"/>
      <c r="D128" s="100"/>
      <c r="E128" s="100"/>
      <c r="F128" s="100"/>
      <c r="G128" s="100"/>
      <c r="H128" s="100"/>
      <c r="I128" s="100"/>
      <c r="J128" s="100"/>
      <c r="K128" s="100"/>
      <c r="L128" s="100"/>
    </row>
    <row r="129" spans="3:12">
      <c r="C129" s="100"/>
      <c r="D129" s="100"/>
      <c r="E129" s="100"/>
      <c r="F129" s="100"/>
      <c r="G129" s="100"/>
      <c r="H129" s="100"/>
      <c r="I129" s="100"/>
      <c r="J129" s="100"/>
      <c r="K129" s="100"/>
      <c r="L129" s="100"/>
    </row>
    <row r="130" spans="3:12">
      <c r="C130" s="100"/>
      <c r="D130" s="100"/>
      <c r="E130" s="100"/>
      <c r="F130" s="100"/>
      <c r="G130" s="100"/>
      <c r="H130" s="100"/>
      <c r="I130" s="100"/>
      <c r="J130" s="100"/>
      <c r="K130" s="100"/>
      <c r="L130" s="100"/>
    </row>
    <row r="131" spans="3:12">
      <c r="C131" s="100"/>
      <c r="D131" s="100"/>
      <c r="E131" s="100"/>
      <c r="F131" s="100"/>
      <c r="G131" s="100"/>
      <c r="H131" s="100"/>
      <c r="I131" s="100"/>
      <c r="J131" s="100"/>
      <c r="K131" s="100"/>
      <c r="L131" s="100"/>
    </row>
    <row r="132" spans="3:12">
      <c r="C132" s="100"/>
      <c r="D132" s="100"/>
      <c r="E132" s="100"/>
      <c r="F132" s="100"/>
      <c r="G132" s="100"/>
      <c r="H132" s="100"/>
      <c r="I132" s="100"/>
      <c r="J132" s="100"/>
      <c r="K132" s="100"/>
      <c r="L132" s="100"/>
    </row>
    <row r="133" spans="3:12">
      <c r="C133" s="100"/>
      <c r="D133" s="100"/>
      <c r="E133" s="100"/>
      <c r="F133" s="100"/>
      <c r="G133" s="100"/>
      <c r="H133" s="100"/>
      <c r="I133" s="100"/>
      <c r="J133" s="100"/>
      <c r="K133" s="100"/>
      <c r="L133" s="100"/>
    </row>
    <row r="134" spans="3:12">
      <c r="C134" s="100"/>
      <c r="D134" s="100"/>
      <c r="E134" s="100"/>
      <c r="F134" s="100"/>
      <c r="G134" s="100"/>
      <c r="H134" s="100"/>
      <c r="I134" s="100"/>
      <c r="J134" s="100"/>
      <c r="K134" s="100"/>
      <c r="L134" s="100"/>
    </row>
    <row r="135" spans="3:12">
      <c r="C135" s="100"/>
      <c r="D135" s="100"/>
      <c r="E135" s="100"/>
      <c r="F135" s="100"/>
      <c r="G135" s="100"/>
      <c r="H135" s="100"/>
      <c r="I135" s="100"/>
      <c r="J135" s="100"/>
      <c r="K135" s="100"/>
      <c r="L135" s="100"/>
    </row>
    <row r="136" spans="3:12">
      <c r="C136" s="100"/>
      <c r="D136" s="100"/>
      <c r="E136" s="100"/>
      <c r="F136" s="100"/>
      <c r="G136" s="100"/>
      <c r="H136" s="100"/>
      <c r="I136" s="100"/>
      <c r="J136" s="100"/>
      <c r="K136" s="100"/>
      <c r="L136" s="100"/>
    </row>
    <row r="137" spans="3:12">
      <c r="C137" s="100"/>
      <c r="D137" s="100"/>
      <c r="E137" s="100"/>
      <c r="F137" s="100"/>
      <c r="G137" s="100"/>
      <c r="H137" s="100"/>
      <c r="I137" s="100"/>
      <c r="J137" s="100"/>
      <c r="K137" s="100"/>
      <c r="L137" s="100"/>
    </row>
    <row r="138" spans="3:12">
      <c r="C138" s="100"/>
      <c r="D138" s="100"/>
      <c r="E138" s="100"/>
      <c r="F138" s="100"/>
      <c r="G138" s="100"/>
      <c r="H138" s="100"/>
      <c r="I138" s="100"/>
      <c r="J138" s="100"/>
      <c r="K138" s="100"/>
      <c r="L138" s="100"/>
    </row>
    <row r="139" spans="3:12">
      <c r="C139" s="100"/>
      <c r="D139" s="100"/>
      <c r="E139" s="100"/>
      <c r="F139" s="100"/>
      <c r="G139" s="100"/>
      <c r="H139" s="100"/>
      <c r="I139" s="100"/>
      <c r="J139" s="100"/>
      <c r="K139" s="100"/>
      <c r="L139" s="100"/>
    </row>
    <row r="140" spans="3:12">
      <c r="C140" s="100"/>
      <c r="D140" s="100"/>
      <c r="E140" s="100"/>
      <c r="F140" s="100"/>
      <c r="G140" s="100"/>
      <c r="H140" s="100"/>
      <c r="I140" s="100"/>
      <c r="J140" s="100"/>
      <c r="K140" s="100"/>
      <c r="L140" s="100"/>
    </row>
    <row r="141" spans="3:12">
      <c r="C141" s="100"/>
      <c r="D141" s="100"/>
      <c r="E141" s="100"/>
      <c r="F141" s="100"/>
      <c r="G141" s="100"/>
      <c r="H141" s="100"/>
      <c r="I141" s="100"/>
      <c r="J141" s="100"/>
      <c r="K141" s="100"/>
      <c r="L141" s="100"/>
    </row>
    <row r="142" spans="3:12">
      <c r="C142" s="100"/>
      <c r="D142" s="100"/>
      <c r="E142" s="100"/>
      <c r="F142" s="100"/>
      <c r="G142" s="100"/>
      <c r="H142" s="100"/>
      <c r="I142" s="100"/>
      <c r="J142" s="100"/>
      <c r="K142" s="100"/>
      <c r="L142" s="100"/>
    </row>
    <row r="143" spans="3:12">
      <c r="C143" s="100"/>
      <c r="D143" s="100"/>
      <c r="E143" s="100"/>
      <c r="F143" s="100"/>
      <c r="G143" s="100"/>
      <c r="H143" s="100"/>
      <c r="I143" s="100"/>
      <c r="J143" s="100"/>
      <c r="K143" s="100"/>
      <c r="L143" s="100"/>
    </row>
    <row r="144" spans="3:12">
      <c r="C144" s="100"/>
      <c r="D144" s="100"/>
      <c r="E144" s="100"/>
      <c r="F144" s="100"/>
      <c r="G144" s="100"/>
      <c r="H144" s="100"/>
      <c r="I144" s="100"/>
      <c r="J144" s="100"/>
      <c r="K144" s="100"/>
      <c r="L144" s="100"/>
    </row>
    <row r="145" spans="3:12">
      <c r="C145" s="100"/>
      <c r="D145" s="100"/>
      <c r="E145" s="100"/>
      <c r="F145" s="100"/>
      <c r="G145" s="100"/>
      <c r="H145" s="100"/>
      <c r="I145" s="100"/>
      <c r="J145" s="100"/>
      <c r="K145" s="100"/>
      <c r="L145" s="100"/>
    </row>
    <row r="146" spans="3:12">
      <c r="C146" s="100"/>
      <c r="D146" s="100"/>
      <c r="E146" s="100"/>
      <c r="F146" s="100"/>
      <c r="G146" s="100"/>
      <c r="H146" s="100"/>
      <c r="I146" s="100"/>
      <c r="J146" s="100"/>
      <c r="K146" s="100"/>
      <c r="L146" s="100"/>
    </row>
    <row r="147" spans="3:12">
      <c r="C147" s="100"/>
      <c r="D147" s="100"/>
      <c r="E147" s="100"/>
      <c r="F147" s="100"/>
      <c r="G147" s="100"/>
      <c r="H147" s="100"/>
      <c r="I147" s="100"/>
      <c r="J147" s="100"/>
      <c r="K147" s="100"/>
      <c r="L147" s="100"/>
    </row>
    <row r="148" spans="3:12">
      <c r="C148" s="100"/>
      <c r="D148" s="100"/>
      <c r="E148" s="100"/>
      <c r="F148" s="100"/>
      <c r="G148" s="100"/>
      <c r="H148" s="100"/>
      <c r="I148" s="100"/>
      <c r="J148" s="100"/>
      <c r="K148" s="100"/>
      <c r="L148" s="100"/>
    </row>
    <row r="149" spans="3:12">
      <c r="C149" s="100"/>
      <c r="D149" s="100"/>
      <c r="E149" s="100"/>
      <c r="F149" s="100"/>
      <c r="G149" s="100"/>
      <c r="H149" s="100"/>
      <c r="I149" s="100"/>
      <c r="J149" s="100"/>
      <c r="K149" s="100"/>
      <c r="L149" s="100"/>
    </row>
    <row r="150" spans="3:12">
      <c r="C150" s="100"/>
      <c r="D150" s="100"/>
      <c r="E150" s="100"/>
      <c r="F150" s="100"/>
      <c r="G150" s="100"/>
      <c r="H150" s="100"/>
      <c r="I150" s="100"/>
      <c r="J150" s="100"/>
      <c r="K150" s="100"/>
      <c r="L150" s="100"/>
    </row>
    <row r="151" spans="3:12">
      <c r="C151" s="100"/>
    </row>
    <row r="152" spans="3:12">
      <c r="C152" s="100"/>
    </row>
    <row r="153" spans="3:12">
      <c r="C153" s="100"/>
    </row>
    <row r="154" spans="3:12">
      <c r="C154" s="100"/>
    </row>
    <row r="155" spans="3:12">
      <c r="C155" s="100"/>
    </row>
    <row r="156" spans="3:12">
      <c r="C156" s="100"/>
    </row>
    <row r="157" spans="3:12">
      <c r="C157" s="100"/>
    </row>
    <row r="158" spans="3:12">
      <c r="C158" s="100"/>
    </row>
    <row r="159" spans="3:12">
      <c r="C159" s="100"/>
    </row>
    <row r="160" spans="3:12">
      <c r="C160" s="100"/>
    </row>
    <row r="161" spans="3:3">
      <c r="C161" s="100"/>
    </row>
    <row r="162" spans="3:3">
      <c r="C162" s="100"/>
    </row>
    <row r="163" spans="3:3">
      <c r="C163" s="100"/>
    </row>
    <row r="164" spans="3:3">
      <c r="C164" s="100"/>
    </row>
    <row r="785" spans="1:48" s="107" customFormat="1" ht="12.75">
      <c r="A785" s="92"/>
      <c r="B785" s="92"/>
      <c r="C785" s="92"/>
      <c r="D785" s="92"/>
      <c r="E785" s="92"/>
      <c r="F785" s="92"/>
      <c r="G785" s="92"/>
      <c r="H785" s="92"/>
      <c r="I785" s="92"/>
      <c r="J785" s="92"/>
      <c r="K785" s="92"/>
      <c r="L785" s="92"/>
      <c r="M785" s="92"/>
      <c r="N785" s="92"/>
      <c r="O785" s="92"/>
      <c r="P785" s="92"/>
      <c r="Q785" s="92"/>
      <c r="R785" s="92"/>
      <c r="S785" s="106"/>
      <c r="T785" s="106"/>
      <c r="U785" s="106"/>
      <c r="V785" s="106"/>
      <c r="W785" s="106"/>
      <c r="X785" s="106"/>
      <c r="Y785" s="106"/>
      <c r="Z785" s="106"/>
      <c r="AA785" s="106"/>
      <c r="AB785" s="106"/>
      <c r="AC785" s="106"/>
      <c r="AD785" s="106"/>
      <c r="AE785" s="106"/>
      <c r="AF785" s="106"/>
      <c r="AG785" s="106"/>
      <c r="AH785" s="106"/>
      <c r="AI785" s="106"/>
      <c r="AJ785" s="106"/>
      <c r="AK785" s="106"/>
      <c r="AL785" s="106"/>
      <c r="AM785" s="106"/>
      <c r="AN785" s="106"/>
      <c r="AO785" s="106"/>
      <c r="AP785" s="106"/>
      <c r="AQ785" s="106"/>
      <c r="AR785" s="106"/>
      <c r="AS785" s="106"/>
      <c r="AT785" s="106"/>
      <c r="AU785" s="106"/>
      <c r="AV785" s="106"/>
    </row>
    <row r="786" spans="1:48" s="107" customFormat="1" ht="12.75">
      <c r="A786" s="92"/>
      <c r="B786" s="92"/>
      <c r="C786" s="92"/>
      <c r="D786" s="92"/>
      <c r="E786" s="92"/>
      <c r="F786" s="92"/>
      <c r="G786" s="92"/>
      <c r="H786" s="92"/>
      <c r="I786" s="92"/>
      <c r="J786" s="92"/>
      <c r="K786" s="92"/>
      <c r="L786" s="92"/>
      <c r="M786" s="92"/>
      <c r="N786" s="92"/>
      <c r="O786" s="92"/>
      <c r="P786" s="92"/>
      <c r="Q786" s="92"/>
      <c r="R786" s="92"/>
      <c r="S786" s="106"/>
      <c r="T786" s="106"/>
      <c r="U786" s="106"/>
      <c r="V786" s="106"/>
      <c r="W786" s="106"/>
      <c r="X786" s="106"/>
      <c r="Y786" s="106"/>
      <c r="Z786" s="106"/>
      <c r="AA786" s="106"/>
      <c r="AB786" s="106"/>
      <c r="AC786" s="106"/>
      <c r="AD786" s="106"/>
      <c r="AE786" s="106"/>
      <c r="AF786" s="106"/>
      <c r="AG786" s="106"/>
      <c r="AH786" s="106"/>
      <c r="AI786" s="106"/>
      <c r="AJ786" s="106"/>
      <c r="AK786" s="106"/>
      <c r="AL786" s="106"/>
      <c r="AM786" s="106"/>
      <c r="AN786" s="106"/>
      <c r="AO786" s="106"/>
      <c r="AP786" s="106"/>
      <c r="AQ786" s="106"/>
      <c r="AR786" s="106"/>
      <c r="AS786" s="106"/>
      <c r="AT786" s="106"/>
      <c r="AU786" s="106"/>
      <c r="AV786" s="106"/>
    </row>
    <row r="787" spans="1:48" s="107" customFormat="1" ht="12.75">
      <c r="A787" s="92"/>
      <c r="B787" s="92"/>
      <c r="C787" s="92"/>
      <c r="D787" s="92"/>
      <c r="E787" s="92"/>
      <c r="F787" s="92"/>
      <c r="G787" s="92"/>
      <c r="H787" s="92"/>
      <c r="I787" s="92"/>
      <c r="J787" s="92"/>
      <c r="K787" s="92"/>
      <c r="L787" s="92"/>
      <c r="M787" s="92"/>
      <c r="N787" s="92"/>
      <c r="O787" s="92"/>
      <c r="P787" s="92"/>
      <c r="Q787" s="92"/>
      <c r="R787" s="92"/>
      <c r="S787" s="106"/>
      <c r="T787" s="106"/>
      <c r="U787" s="106"/>
      <c r="V787" s="106"/>
      <c r="W787" s="106"/>
      <c r="X787" s="106"/>
      <c r="Y787" s="106"/>
      <c r="Z787" s="106"/>
      <c r="AA787" s="106"/>
      <c r="AB787" s="106"/>
      <c r="AC787" s="106"/>
      <c r="AD787" s="106"/>
      <c r="AE787" s="106"/>
      <c r="AF787" s="106"/>
      <c r="AG787" s="106"/>
      <c r="AH787" s="106"/>
      <c r="AI787" s="106"/>
      <c r="AJ787" s="106"/>
      <c r="AK787" s="106"/>
      <c r="AL787" s="106"/>
      <c r="AM787" s="106"/>
      <c r="AN787" s="106"/>
      <c r="AO787" s="106"/>
      <c r="AP787" s="106"/>
      <c r="AQ787" s="106"/>
      <c r="AR787" s="106"/>
      <c r="AS787" s="106"/>
      <c r="AT787" s="106"/>
      <c r="AU787" s="106"/>
      <c r="AV787" s="106"/>
    </row>
    <row r="788" spans="1:48" s="107" customFormat="1" ht="12.75">
      <c r="A788" s="92"/>
      <c r="B788" s="92"/>
      <c r="C788" s="92"/>
      <c r="D788" s="92"/>
      <c r="E788" s="92"/>
      <c r="F788" s="92"/>
      <c r="G788" s="92"/>
      <c r="H788" s="92"/>
      <c r="I788" s="92"/>
      <c r="J788" s="92"/>
      <c r="K788" s="92"/>
      <c r="L788" s="92"/>
      <c r="M788" s="92"/>
      <c r="N788" s="92"/>
      <c r="O788" s="92"/>
      <c r="P788" s="92"/>
      <c r="Q788" s="92"/>
      <c r="R788" s="92"/>
      <c r="S788" s="106"/>
      <c r="T788" s="106"/>
      <c r="U788" s="106"/>
      <c r="V788" s="106"/>
      <c r="W788" s="106"/>
      <c r="X788" s="106"/>
      <c r="Y788" s="106"/>
      <c r="Z788" s="106"/>
      <c r="AA788" s="106"/>
      <c r="AB788" s="106"/>
      <c r="AC788" s="106"/>
      <c r="AD788" s="106"/>
      <c r="AE788" s="106"/>
      <c r="AF788" s="106"/>
      <c r="AG788" s="106"/>
      <c r="AH788" s="106"/>
      <c r="AI788" s="106"/>
      <c r="AJ788" s="106"/>
      <c r="AK788" s="106"/>
      <c r="AL788" s="106"/>
      <c r="AM788" s="106"/>
      <c r="AN788" s="106"/>
      <c r="AO788" s="106"/>
      <c r="AP788" s="106"/>
      <c r="AQ788" s="106"/>
      <c r="AR788" s="106"/>
      <c r="AS788" s="106"/>
      <c r="AT788" s="106"/>
      <c r="AU788" s="106"/>
      <c r="AV788" s="106"/>
    </row>
    <row r="789" spans="1:48" s="107" customFormat="1" ht="12.75">
      <c r="A789" s="92"/>
      <c r="B789" s="92"/>
      <c r="C789" s="92"/>
      <c r="D789" s="92"/>
      <c r="E789" s="92"/>
      <c r="F789" s="92"/>
      <c r="G789" s="92"/>
      <c r="H789" s="92"/>
      <c r="I789" s="92"/>
      <c r="J789" s="92"/>
      <c r="K789" s="92"/>
      <c r="L789" s="92"/>
      <c r="M789" s="92"/>
      <c r="N789" s="92"/>
      <c r="O789" s="92"/>
      <c r="P789" s="92"/>
      <c r="Q789" s="92"/>
      <c r="R789" s="92"/>
      <c r="S789" s="106"/>
      <c r="T789" s="106"/>
      <c r="U789" s="106"/>
      <c r="V789" s="106"/>
      <c r="W789" s="106"/>
      <c r="X789" s="106"/>
      <c r="Y789" s="106"/>
      <c r="Z789" s="106"/>
      <c r="AA789" s="106"/>
      <c r="AB789" s="106"/>
      <c r="AC789" s="106"/>
      <c r="AD789" s="106"/>
      <c r="AE789" s="106"/>
      <c r="AF789" s="106"/>
      <c r="AG789" s="106"/>
      <c r="AH789" s="106"/>
      <c r="AI789" s="106"/>
      <c r="AJ789" s="106"/>
      <c r="AK789" s="106"/>
      <c r="AL789" s="106"/>
      <c r="AM789" s="106"/>
      <c r="AN789" s="106"/>
      <c r="AO789" s="106"/>
      <c r="AP789" s="106"/>
      <c r="AQ789" s="106"/>
      <c r="AR789" s="106"/>
      <c r="AS789" s="106"/>
      <c r="AT789" s="106"/>
      <c r="AU789" s="106"/>
      <c r="AV789" s="106"/>
    </row>
    <row r="790" spans="1:48" s="107" customFormat="1" ht="12.75">
      <c r="A790" s="92"/>
      <c r="B790" s="92"/>
      <c r="C790" s="92"/>
      <c r="D790" s="92"/>
      <c r="E790" s="92"/>
      <c r="F790" s="92"/>
      <c r="G790" s="92"/>
      <c r="H790" s="92"/>
      <c r="I790" s="92"/>
      <c r="J790" s="92"/>
      <c r="K790" s="92"/>
      <c r="L790" s="92"/>
      <c r="M790" s="92"/>
      <c r="N790" s="92"/>
      <c r="O790" s="92"/>
      <c r="P790" s="92"/>
      <c r="Q790" s="92"/>
      <c r="R790" s="92"/>
      <c r="S790" s="106"/>
      <c r="T790" s="106"/>
      <c r="U790" s="106"/>
      <c r="V790" s="106"/>
      <c r="W790" s="106"/>
      <c r="X790" s="106"/>
      <c r="Y790" s="106"/>
      <c r="Z790" s="106"/>
      <c r="AA790" s="106"/>
      <c r="AB790" s="106"/>
      <c r="AC790" s="106"/>
      <c r="AD790" s="106"/>
      <c r="AE790" s="106"/>
      <c r="AF790" s="106"/>
      <c r="AG790" s="106"/>
      <c r="AH790" s="106"/>
      <c r="AI790" s="106"/>
      <c r="AJ790" s="106"/>
      <c r="AK790" s="106"/>
      <c r="AL790" s="106"/>
      <c r="AM790" s="106"/>
      <c r="AN790" s="106"/>
      <c r="AO790" s="106"/>
      <c r="AP790" s="106"/>
      <c r="AQ790" s="106"/>
      <c r="AR790" s="106"/>
      <c r="AS790" s="106"/>
      <c r="AT790" s="106"/>
      <c r="AU790" s="106"/>
      <c r="AV790" s="106"/>
    </row>
    <row r="791" spans="1:48" s="107" customFormat="1" ht="12.75">
      <c r="A791" s="92"/>
      <c r="B791" s="92"/>
      <c r="C791" s="92"/>
      <c r="D791" s="92"/>
      <c r="E791" s="92"/>
      <c r="F791" s="92"/>
      <c r="G791" s="92"/>
      <c r="H791" s="92"/>
      <c r="I791" s="92"/>
      <c r="J791" s="92"/>
      <c r="K791" s="92"/>
      <c r="L791" s="92"/>
      <c r="M791" s="92"/>
      <c r="N791" s="92"/>
      <c r="O791" s="92"/>
      <c r="P791" s="92"/>
      <c r="Q791" s="92"/>
      <c r="R791" s="92"/>
      <c r="S791" s="106"/>
      <c r="T791" s="106"/>
      <c r="U791" s="106"/>
      <c r="V791" s="106"/>
      <c r="W791" s="106"/>
      <c r="X791" s="106"/>
      <c r="Y791" s="106"/>
      <c r="Z791" s="106"/>
      <c r="AA791" s="106"/>
      <c r="AB791" s="106"/>
      <c r="AC791" s="106"/>
      <c r="AD791" s="106"/>
      <c r="AE791" s="106"/>
      <c r="AF791" s="106"/>
      <c r="AG791" s="106"/>
      <c r="AH791" s="106"/>
      <c r="AI791" s="106"/>
      <c r="AJ791" s="106"/>
      <c r="AK791" s="106"/>
      <c r="AL791" s="106"/>
      <c r="AM791" s="106"/>
      <c r="AN791" s="106"/>
      <c r="AO791" s="106"/>
      <c r="AP791" s="106"/>
      <c r="AQ791" s="106"/>
      <c r="AR791" s="106"/>
      <c r="AS791" s="106"/>
      <c r="AT791" s="106"/>
      <c r="AU791" s="106"/>
      <c r="AV791" s="106"/>
    </row>
    <row r="792" spans="1:48" s="107" customFormat="1" ht="12.75">
      <c r="A792" s="92"/>
      <c r="B792" s="92"/>
      <c r="C792" s="92"/>
      <c r="D792" s="92"/>
      <c r="E792" s="92"/>
      <c r="F792" s="92"/>
      <c r="G792" s="92"/>
      <c r="H792" s="92"/>
      <c r="I792" s="92"/>
      <c r="J792" s="92"/>
      <c r="K792" s="92"/>
      <c r="L792" s="92"/>
      <c r="M792" s="92"/>
      <c r="N792" s="92"/>
      <c r="O792" s="92"/>
      <c r="P792" s="92"/>
      <c r="Q792" s="92"/>
      <c r="R792" s="92"/>
      <c r="S792" s="106"/>
      <c r="T792" s="106"/>
      <c r="U792" s="106"/>
      <c r="V792" s="106"/>
      <c r="W792" s="106"/>
      <c r="X792" s="106"/>
      <c r="Y792" s="106"/>
      <c r="Z792" s="106"/>
      <c r="AA792" s="106"/>
      <c r="AB792" s="106"/>
      <c r="AC792" s="106"/>
      <c r="AD792" s="106"/>
      <c r="AE792" s="106"/>
      <c r="AF792" s="106"/>
      <c r="AG792" s="106"/>
      <c r="AH792" s="106"/>
      <c r="AI792" s="106"/>
      <c r="AJ792" s="106"/>
      <c r="AK792" s="106"/>
      <c r="AL792" s="106"/>
      <c r="AM792" s="106"/>
      <c r="AN792" s="106"/>
      <c r="AO792" s="106"/>
      <c r="AP792" s="106"/>
      <c r="AQ792" s="106"/>
      <c r="AR792" s="106"/>
      <c r="AS792" s="106"/>
      <c r="AT792" s="106"/>
      <c r="AU792" s="106"/>
      <c r="AV792" s="106"/>
    </row>
    <row r="793" spans="1:48" s="107" customFormat="1" ht="12.75">
      <c r="A793" s="92"/>
      <c r="B793" s="92"/>
      <c r="C793" s="92"/>
      <c r="D793" s="92"/>
      <c r="E793" s="92"/>
      <c r="F793" s="92"/>
      <c r="G793" s="92"/>
      <c r="H793" s="92"/>
      <c r="I793" s="92"/>
      <c r="J793" s="92"/>
      <c r="K793" s="92"/>
      <c r="L793" s="92"/>
      <c r="M793" s="92"/>
      <c r="N793" s="92"/>
      <c r="O793" s="92"/>
      <c r="P793" s="92"/>
      <c r="Q793" s="92"/>
      <c r="R793" s="92"/>
      <c r="S793" s="106"/>
      <c r="T793" s="106"/>
      <c r="U793" s="106"/>
      <c r="V793" s="106"/>
      <c r="W793" s="106"/>
      <c r="X793" s="106"/>
      <c r="Y793" s="106"/>
      <c r="Z793" s="106"/>
      <c r="AA793" s="106"/>
      <c r="AB793" s="106"/>
      <c r="AC793" s="106"/>
      <c r="AD793" s="106"/>
      <c r="AE793" s="106"/>
      <c r="AF793" s="106"/>
      <c r="AG793" s="106"/>
      <c r="AH793" s="106"/>
      <c r="AI793" s="106"/>
      <c r="AJ793" s="106"/>
      <c r="AK793" s="106"/>
      <c r="AL793" s="106"/>
      <c r="AM793" s="106"/>
      <c r="AN793" s="106"/>
      <c r="AO793" s="106"/>
      <c r="AP793" s="106"/>
      <c r="AQ793" s="106"/>
      <c r="AR793" s="106"/>
      <c r="AS793" s="106"/>
      <c r="AT793" s="106"/>
      <c r="AU793" s="106"/>
      <c r="AV793" s="106"/>
    </row>
    <row r="794" spans="1:48" s="107" customFormat="1" ht="12.75">
      <c r="A794" s="92"/>
      <c r="B794" s="92"/>
      <c r="C794" s="92"/>
      <c r="D794" s="92"/>
      <c r="E794" s="92"/>
      <c r="F794" s="92"/>
      <c r="G794" s="92"/>
      <c r="H794" s="92"/>
      <c r="I794" s="92"/>
      <c r="J794" s="92"/>
      <c r="K794" s="92"/>
      <c r="L794" s="92"/>
      <c r="M794" s="92"/>
      <c r="N794" s="92"/>
      <c r="O794" s="92"/>
      <c r="P794" s="92"/>
      <c r="Q794" s="92"/>
      <c r="R794" s="92"/>
      <c r="S794" s="106"/>
      <c r="T794" s="106"/>
      <c r="U794" s="106"/>
      <c r="V794" s="106"/>
      <c r="W794" s="106"/>
      <c r="X794" s="106"/>
      <c r="Y794" s="106"/>
      <c r="Z794" s="106"/>
      <c r="AA794" s="106"/>
      <c r="AB794" s="106"/>
      <c r="AC794" s="106"/>
      <c r="AD794" s="106"/>
      <c r="AE794" s="106"/>
      <c r="AF794" s="106"/>
      <c r="AG794" s="106"/>
      <c r="AH794" s="106"/>
      <c r="AI794" s="106"/>
      <c r="AJ794" s="106"/>
      <c r="AK794" s="106"/>
      <c r="AL794" s="106"/>
      <c r="AM794" s="106"/>
      <c r="AN794" s="106"/>
      <c r="AO794" s="106"/>
      <c r="AP794" s="106"/>
      <c r="AQ794" s="106"/>
      <c r="AR794" s="106"/>
      <c r="AS794" s="106"/>
      <c r="AT794" s="106"/>
      <c r="AU794" s="106"/>
      <c r="AV794" s="106"/>
    </row>
    <row r="795" spans="1:48" s="107" customFormat="1" ht="12.75">
      <c r="A795" s="92"/>
      <c r="B795" s="92"/>
      <c r="C795" s="92"/>
      <c r="D795" s="92"/>
      <c r="E795" s="92"/>
      <c r="F795" s="92"/>
      <c r="G795" s="92"/>
      <c r="H795" s="92"/>
      <c r="I795" s="92"/>
      <c r="J795" s="92"/>
      <c r="K795" s="92"/>
      <c r="L795" s="92"/>
      <c r="M795" s="92"/>
      <c r="N795" s="92"/>
      <c r="O795" s="92"/>
      <c r="P795" s="92"/>
      <c r="Q795" s="92"/>
      <c r="R795" s="92"/>
      <c r="S795" s="106"/>
      <c r="T795" s="106"/>
      <c r="U795" s="106"/>
      <c r="V795" s="106"/>
      <c r="W795" s="106"/>
      <c r="X795" s="106"/>
      <c r="Y795" s="106"/>
      <c r="Z795" s="106"/>
      <c r="AA795" s="106"/>
      <c r="AB795" s="106"/>
      <c r="AC795" s="106"/>
      <c r="AD795" s="106"/>
      <c r="AE795" s="106"/>
      <c r="AF795" s="106"/>
      <c r="AG795" s="106"/>
      <c r="AH795" s="106"/>
      <c r="AI795" s="106"/>
      <c r="AJ795" s="106"/>
      <c r="AK795" s="106"/>
      <c r="AL795" s="106"/>
      <c r="AM795" s="106"/>
      <c r="AN795" s="106"/>
      <c r="AO795" s="106"/>
      <c r="AP795" s="106"/>
      <c r="AQ795" s="106"/>
      <c r="AR795" s="106"/>
      <c r="AS795" s="106"/>
      <c r="AT795" s="106"/>
      <c r="AU795" s="106"/>
      <c r="AV795" s="106"/>
    </row>
    <row r="796" spans="1:48" s="107" customFormat="1" ht="12.75">
      <c r="A796" s="92"/>
      <c r="B796" s="92"/>
      <c r="C796" s="92"/>
      <c r="D796" s="92"/>
      <c r="E796" s="92"/>
      <c r="F796" s="92"/>
      <c r="G796" s="92"/>
      <c r="H796" s="92"/>
      <c r="I796" s="92"/>
      <c r="J796" s="92"/>
      <c r="K796" s="92"/>
      <c r="L796" s="92"/>
      <c r="M796" s="92"/>
      <c r="N796" s="92"/>
      <c r="O796" s="92"/>
      <c r="P796" s="92"/>
      <c r="Q796" s="92"/>
      <c r="R796" s="92"/>
      <c r="S796" s="106"/>
      <c r="T796" s="106"/>
      <c r="U796" s="106"/>
      <c r="V796" s="106"/>
      <c r="W796" s="106"/>
      <c r="X796" s="106"/>
      <c r="Y796" s="106"/>
      <c r="Z796" s="106"/>
      <c r="AA796" s="106"/>
      <c r="AB796" s="106"/>
      <c r="AC796" s="106"/>
      <c r="AD796" s="106"/>
      <c r="AE796" s="106"/>
      <c r="AF796" s="106"/>
      <c r="AG796" s="106"/>
      <c r="AH796" s="106"/>
      <c r="AI796" s="106"/>
      <c r="AJ796" s="106"/>
      <c r="AK796" s="106"/>
      <c r="AL796" s="106"/>
      <c r="AM796" s="106"/>
      <c r="AN796" s="106"/>
      <c r="AO796" s="106"/>
      <c r="AP796" s="106"/>
      <c r="AQ796" s="106"/>
      <c r="AR796" s="106"/>
      <c r="AS796" s="106"/>
      <c r="AT796" s="106"/>
      <c r="AU796" s="106"/>
      <c r="AV796" s="106"/>
    </row>
    <row r="797" spans="1:48" s="107" customFormat="1" ht="12.75">
      <c r="A797" s="92"/>
      <c r="B797" s="92"/>
      <c r="C797" s="92"/>
      <c r="D797" s="92"/>
      <c r="E797" s="92"/>
      <c r="F797" s="92"/>
      <c r="G797" s="92"/>
      <c r="H797" s="92"/>
      <c r="I797" s="92"/>
      <c r="J797" s="92"/>
      <c r="K797" s="92"/>
      <c r="L797" s="92"/>
      <c r="M797" s="92"/>
      <c r="N797" s="92"/>
      <c r="O797" s="92"/>
      <c r="P797" s="92"/>
      <c r="Q797" s="92"/>
      <c r="R797" s="92"/>
      <c r="S797" s="106"/>
      <c r="T797" s="106"/>
      <c r="U797" s="106"/>
      <c r="V797" s="106"/>
      <c r="W797" s="106"/>
      <c r="X797" s="106"/>
      <c r="Y797" s="106"/>
      <c r="Z797" s="106"/>
      <c r="AA797" s="106"/>
      <c r="AB797" s="106"/>
      <c r="AC797" s="106"/>
      <c r="AD797" s="106"/>
      <c r="AE797" s="106"/>
      <c r="AF797" s="106"/>
      <c r="AG797" s="106"/>
      <c r="AH797" s="106"/>
      <c r="AI797" s="106"/>
      <c r="AJ797" s="106"/>
      <c r="AK797" s="106"/>
      <c r="AL797" s="106"/>
      <c r="AM797" s="106"/>
      <c r="AN797" s="106"/>
      <c r="AO797" s="106"/>
      <c r="AP797" s="106"/>
      <c r="AQ797" s="106"/>
      <c r="AR797" s="106"/>
      <c r="AS797" s="106"/>
      <c r="AT797" s="106"/>
      <c r="AU797" s="106"/>
      <c r="AV797" s="106"/>
    </row>
    <row r="798" spans="1:48" s="107" customFormat="1" ht="12.75">
      <c r="A798" s="92"/>
      <c r="B798" s="92"/>
      <c r="C798" s="92"/>
      <c r="D798" s="92"/>
      <c r="E798" s="92"/>
      <c r="F798" s="92"/>
      <c r="G798" s="92"/>
      <c r="H798" s="92"/>
      <c r="I798" s="92"/>
      <c r="J798" s="92"/>
      <c r="K798" s="92"/>
      <c r="L798" s="92"/>
      <c r="M798" s="92"/>
      <c r="N798" s="92"/>
      <c r="O798" s="92"/>
      <c r="P798" s="92"/>
      <c r="Q798" s="92"/>
      <c r="R798" s="92"/>
      <c r="S798" s="106"/>
      <c r="T798" s="106"/>
      <c r="U798" s="106"/>
      <c r="V798" s="106"/>
      <c r="W798" s="106"/>
      <c r="X798" s="106"/>
      <c r="Y798" s="106"/>
      <c r="Z798" s="106"/>
      <c r="AA798" s="106"/>
      <c r="AB798" s="106"/>
      <c r="AC798" s="106"/>
      <c r="AD798" s="106"/>
      <c r="AE798" s="106"/>
      <c r="AF798" s="106"/>
      <c r="AG798" s="106"/>
      <c r="AH798" s="106"/>
      <c r="AI798" s="106"/>
      <c r="AJ798" s="106"/>
      <c r="AK798" s="106"/>
      <c r="AL798" s="106"/>
      <c r="AM798" s="106"/>
      <c r="AN798" s="106"/>
      <c r="AO798" s="106"/>
      <c r="AP798" s="106"/>
      <c r="AQ798" s="106"/>
      <c r="AR798" s="106"/>
      <c r="AS798" s="106"/>
      <c r="AT798" s="106"/>
      <c r="AU798" s="106"/>
      <c r="AV798" s="106"/>
    </row>
    <row r="799" spans="1:48" s="107" customFormat="1" ht="12.75">
      <c r="A799" s="92"/>
      <c r="B799" s="92"/>
      <c r="C799" s="92"/>
      <c r="D799" s="92"/>
      <c r="E799" s="92"/>
      <c r="F799" s="92"/>
      <c r="G799" s="92"/>
      <c r="H799" s="92"/>
      <c r="I799" s="92"/>
      <c r="J799" s="92"/>
      <c r="K799" s="92"/>
      <c r="L799" s="92"/>
      <c r="M799" s="92"/>
      <c r="N799" s="92"/>
      <c r="O799" s="92"/>
      <c r="P799" s="92"/>
      <c r="Q799" s="92"/>
      <c r="R799" s="92"/>
      <c r="S799" s="106"/>
      <c r="T799" s="106"/>
      <c r="U799" s="106"/>
      <c r="V799" s="106"/>
      <c r="W799" s="106"/>
      <c r="X799" s="106"/>
      <c r="Y799" s="106"/>
      <c r="Z799" s="106"/>
      <c r="AA799" s="106"/>
      <c r="AB799" s="106"/>
      <c r="AC799" s="106"/>
      <c r="AD799" s="106"/>
      <c r="AE799" s="106"/>
      <c r="AF799" s="106"/>
      <c r="AG799" s="106"/>
      <c r="AH799" s="106"/>
      <c r="AI799" s="106"/>
      <c r="AJ799" s="106"/>
      <c r="AK799" s="106"/>
      <c r="AL799" s="106"/>
      <c r="AM799" s="106"/>
      <c r="AN799" s="106"/>
      <c r="AO799" s="106"/>
      <c r="AP799" s="106"/>
      <c r="AQ799" s="106"/>
      <c r="AR799" s="106"/>
      <c r="AS799" s="106"/>
      <c r="AT799" s="106"/>
      <c r="AU799" s="106"/>
      <c r="AV799" s="106"/>
    </row>
    <row r="800" spans="1:48" s="107" customFormat="1" ht="12.75">
      <c r="A800" s="92"/>
      <c r="B800" s="92"/>
      <c r="C800" s="92"/>
      <c r="D800" s="92"/>
      <c r="E800" s="92"/>
      <c r="F800" s="92"/>
      <c r="G800" s="92"/>
      <c r="H800" s="92"/>
      <c r="I800" s="92"/>
      <c r="J800" s="92"/>
      <c r="K800" s="92"/>
      <c r="L800" s="92"/>
      <c r="M800" s="92"/>
      <c r="N800" s="92"/>
      <c r="O800" s="92"/>
      <c r="P800" s="92"/>
      <c r="Q800" s="92"/>
      <c r="R800" s="92"/>
      <c r="S800" s="106"/>
      <c r="T800" s="106"/>
      <c r="U800" s="106"/>
      <c r="V800" s="106"/>
      <c r="W800" s="106"/>
      <c r="X800" s="106"/>
      <c r="Y800" s="106"/>
      <c r="Z800" s="106"/>
      <c r="AA800" s="106"/>
      <c r="AB800" s="106"/>
      <c r="AC800" s="106"/>
      <c r="AD800" s="106"/>
      <c r="AE800" s="106"/>
      <c r="AF800" s="106"/>
      <c r="AG800" s="106"/>
      <c r="AH800" s="106"/>
      <c r="AI800" s="106"/>
      <c r="AJ800" s="106"/>
      <c r="AK800" s="106"/>
      <c r="AL800" s="106"/>
      <c r="AM800" s="106"/>
      <c r="AN800" s="106"/>
      <c r="AO800" s="106"/>
      <c r="AP800" s="106"/>
      <c r="AQ800" s="106"/>
      <c r="AR800" s="106"/>
      <c r="AS800" s="106"/>
      <c r="AT800" s="106"/>
      <c r="AU800" s="106"/>
      <c r="AV800" s="106"/>
    </row>
    <row r="805" spans="1:12" s="95" customFormat="1">
      <c r="A805" s="92"/>
      <c r="B805" s="92"/>
      <c r="C805" s="92"/>
      <c r="D805" s="92"/>
      <c r="E805" s="92"/>
      <c r="F805" s="92"/>
      <c r="G805" s="92"/>
      <c r="H805" s="92"/>
      <c r="I805" s="92"/>
      <c r="J805" s="92"/>
      <c r="K805" s="92"/>
      <c r="L805" s="92"/>
    </row>
    <row r="806" spans="1:12" s="95" customFormat="1">
      <c r="A806" s="92"/>
      <c r="B806" s="92"/>
      <c r="C806" s="92"/>
      <c r="D806" s="92"/>
      <c r="E806" s="92"/>
      <c r="F806" s="92"/>
      <c r="G806" s="92"/>
      <c r="H806" s="92"/>
      <c r="I806" s="92"/>
      <c r="J806" s="92"/>
      <c r="K806" s="92"/>
      <c r="L806" s="92"/>
    </row>
    <row r="807" spans="1:12" s="95" customFormat="1">
      <c r="A807" s="92"/>
      <c r="B807" s="92"/>
      <c r="C807" s="92"/>
      <c r="D807" s="92"/>
      <c r="E807" s="92"/>
      <c r="F807" s="92"/>
      <c r="G807" s="92"/>
      <c r="H807" s="92"/>
      <c r="I807" s="92"/>
      <c r="J807" s="92"/>
      <c r="K807" s="92"/>
      <c r="L807" s="92"/>
    </row>
    <row r="808" spans="1:12" s="95" customFormat="1">
      <c r="A808" s="92"/>
      <c r="B808" s="92"/>
      <c r="C808" s="92"/>
      <c r="D808" s="92"/>
      <c r="E808" s="92"/>
      <c r="F808" s="92"/>
      <c r="G808" s="92"/>
      <c r="H808" s="92"/>
      <c r="I808" s="92"/>
      <c r="J808" s="92"/>
      <c r="K808" s="92"/>
      <c r="L808" s="92"/>
    </row>
    <row r="809" spans="1:12" s="95" customFormat="1">
      <c r="A809" s="92"/>
      <c r="B809" s="92"/>
      <c r="C809" s="92"/>
      <c r="D809" s="92"/>
      <c r="E809" s="92"/>
      <c r="F809" s="92"/>
      <c r="G809" s="92"/>
      <c r="H809" s="92"/>
      <c r="I809" s="92"/>
      <c r="J809" s="92"/>
      <c r="K809" s="92"/>
      <c r="L809" s="92"/>
    </row>
    <row r="810" spans="1:12" s="95" customFormat="1">
      <c r="A810" s="92"/>
      <c r="B810" s="92"/>
      <c r="C810" s="92"/>
      <c r="D810" s="92"/>
      <c r="E810" s="92"/>
      <c r="F810" s="92"/>
      <c r="G810" s="92"/>
      <c r="H810" s="92"/>
      <c r="I810" s="92"/>
      <c r="J810" s="92"/>
      <c r="K810" s="92"/>
      <c r="L810" s="92"/>
    </row>
  </sheetData>
  <mergeCells count="4">
    <mergeCell ref="A1:F1"/>
    <mergeCell ref="A2:D2"/>
    <mergeCell ref="A3:F3"/>
    <mergeCell ref="A27:C27"/>
  </mergeCells>
  <pageMargins left="0.39370078740157483" right="0.39370078740157483" top="0.39370078740157483" bottom="0.39370078740157483" header="0" footer="0"/>
  <pageSetup paperSize="9" scale="72" orientation="landscape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Z271"/>
  <sheetViews>
    <sheetView showGridLines="0" workbookViewId="0">
      <pane xSplit="1" ySplit="10" topLeftCell="BI23" activePane="bottomRight" state="frozen"/>
      <selection pane="topRight" activeCell="B1" sqref="B1"/>
      <selection pane="bottomLeft" activeCell="A11" sqref="A11"/>
      <selection pane="bottomRight" activeCell="BZ1" sqref="BZ1:BZ1048576"/>
    </sheetView>
  </sheetViews>
  <sheetFormatPr baseColWidth="10" defaultRowHeight="12"/>
  <cols>
    <col min="1" max="1" width="38.28515625" style="334" customWidth="1"/>
    <col min="2" max="18" width="6.7109375" style="334" customWidth="1"/>
    <col min="19" max="19" width="7.7109375" style="334" customWidth="1"/>
    <col min="20" max="51" width="6.7109375" style="334" customWidth="1"/>
    <col min="52" max="53" width="6.28515625" style="334" customWidth="1"/>
    <col min="54" max="54" width="7.42578125" style="334" customWidth="1"/>
    <col min="55" max="57" width="8" style="334" customWidth="1"/>
    <col min="58" max="58" width="7.42578125" style="334" customWidth="1"/>
    <col min="59" max="60" width="9.7109375" style="334"/>
    <col min="61" max="61" width="7.28515625" style="334" customWidth="1"/>
    <col min="62" max="78" width="8" style="334" customWidth="1"/>
    <col min="79" max="256" width="11.42578125" style="334"/>
    <col min="257" max="257" width="38.28515625" style="334" customWidth="1"/>
    <col min="258" max="274" width="6.7109375" style="334" customWidth="1"/>
    <col min="275" max="275" width="7.7109375" style="334" customWidth="1"/>
    <col min="276" max="292" width="6.7109375" style="334" customWidth="1"/>
    <col min="293" max="512" width="11.42578125" style="334"/>
    <col min="513" max="513" width="38.28515625" style="334" customWidth="1"/>
    <col min="514" max="530" width="6.7109375" style="334" customWidth="1"/>
    <col min="531" max="531" width="7.7109375" style="334" customWidth="1"/>
    <col min="532" max="548" width="6.7109375" style="334" customWidth="1"/>
    <col min="549" max="768" width="11.42578125" style="334"/>
    <col min="769" max="769" width="38.28515625" style="334" customWidth="1"/>
    <col min="770" max="786" width="6.7109375" style="334" customWidth="1"/>
    <col min="787" max="787" width="7.7109375" style="334" customWidth="1"/>
    <col min="788" max="804" width="6.7109375" style="334" customWidth="1"/>
    <col min="805" max="1024" width="11.42578125" style="334"/>
    <col min="1025" max="1025" width="38.28515625" style="334" customWidth="1"/>
    <col min="1026" max="1042" width="6.7109375" style="334" customWidth="1"/>
    <col min="1043" max="1043" width="7.7109375" style="334" customWidth="1"/>
    <col min="1044" max="1060" width="6.7109375" style="334" customWidth="1"/>
    <col min="1061" max="1280" width="11.42578125" style="334"/>
    <col min="1281" max="1281" width="38.28515625" style="334" customWidth="1"/>
    <col min="1282" max="1298" width="6.7109375" style="334" customWidth="1"/>
    <col min="1299" max="1299" width="7.7109375" style="334" customWidth="1"/>
    <col min="1300" max="1316" width="6.7109375" style="334" customWidth="1"/>
    <col min="1317" max="1536" width="11.42578125" style="334"/>
    <col min="1537" max="1537" width="38.28515625" style="334" customWidth="1"/>
    <col min="1538" max="1554" width="6.7109375" style="334" customWidth="1"/>
    <col min="1555" max="1555" width="7.7109375" style="334" customWidth="1"/>
    <col min="1556" max="1572" width="6.7109375" style="334" customWidth="1"/>
    <col min="1573" max="1792" width="11.42578125" style="334"/>
    <col min="1793" max="1793" width="38.28515625" style="334" customWidth="1"/>
    <col min="1794" max="1810" width="6.7109375" style="334" customWidth="1"/>
    <col min="1811" max="1811" width="7.7109375" style="334" customWidth="1"/>
    <col min="1812" max="1828" width="6.7109375" style="334" customWidth="1"/>
    <col min="1829" max="2048" width="11.42578125" style="334"/>
    <col min="2049" max="2049" width="38.28515625" style="334" customWidth="1"/>
    <col min="2050" max="2066" width="6.7109375" style="334" customWidth="1"/>
    <col min="2067" max="2067" width="7.7109375" style="334" customWidth="1"/>
    <col min="2068" max="2084" width="6.7109375" style="334" customWidth="1"/>
    <col min="2085" max="2304" width="11.42578125" style="334"/>
    <col min="2305" max="2305" width="38.28515625" style="334" customWidth="1"/>
    <col min="2306" max="2322" width="6.7109375" style="334" customWidth="1"/>
    <col min="2323" max="2323" width="7.7109375" style="334" customWidth="1"/>
    <col min="2324" max="2340" width="6.7109375" style="334" customWidth="1"/>
    <col min="2341" max="2560" width="11.42578125" style="334"/>
    <col min="2561" max="2561" width="38.28515625" style="334" customWidth="1"/>
    <col min="2562" max="2578" width="6.7109375" style="334" customWidth="1"/>
    <col min="2579" max="2579" width="7.7109375" style="334" customWidth="1"/>
    <col min="2580" max="2596" width="6.7109375" style="334" customWidth="1"/>
    <col min="2597" max="2816" width="11.42578125" style="334"/>
    <col min="2817" max="2817" width="38.28515625" style="334" customWidth="1"/>
    <col min="2818" max="2834" width="6.7109375" style="334" customWidth="1"/>
    <col min="2835" max="2835" width="7.7109375" style="334" customWidth="1"/>
    <col min="2836" max="2852" width="6.7109375" style="334" customWidth="1"/>
    <col min="2853" max="3072" width="11.42578125" style="334"/>
    <col min="3073" max="3073" width="38.28515625" style="334" customWidth="1"/>
    <col min="3074" max="3090" width="6.7109375" style="334" customWidth="1"/>
    <col min="3091" max="3091" width="7.7109375" style="334" customWidth="1"/>
    <col min="3092" max="3108" width="6.7109375" style="334" customWidth="1"/>
    <col min="3109" max="3328" width="11.42578125" style="334"/>
    <col min="3329" max="3329" width="38.28515625" style="334" customWidth="1"/>
    <col min="3330" max="3346" width="6.7109375" style="334" customWidth="1"/>
    <col min="3347" max="3347" width="7.7109375" style="334" customWidth="1"/>
    <col min="3348" max="3364" width="6.7109375" style="334" customWidth="1"/>
    <col min="3365" max="3584" width="11.42578125" style="334"/>
    <col min="3585" max="3585" width="38.28515625" style="334" customWidth="1"/>
    <col min="3586" max="3602" width="6.7109375" style="334" customWidth="1"/>
    <col min="3603" max="3603" width="7.7109375" style="334" customWidth="1"/>
    <col min="3604" max="3620" width="6.7109375" style="334" customWidth="1"/>
    <col min="3621" max="3840" width="11.42578125" style="334"/>
    <col min="3841" max="3841" width="38.28515625" style="334" customWidth="1"/>
    <col min="3842" max="3858" width="6.7109375" style="334" customWidth="1"/>
    <col min="3859" max="3859" width="7.7109375" style="334" customWidth="1"/>
    <col min="3860" max="3876" width="6.7109375" style="334" customWidth="1"/>
    <col min="3877" max="4096" width="11.42578125" style="334"/>
    <col min="4097" max="4097" width="38.28515625" style="334" customWidth="1"/>
    <col min="4098" max="4114" width="6.7109375" style="334" customWidth="1"/>
    <col min="4115" max="4115" width="7.7109375" style="334" customWidth="1"/>
    <col min="4116" max="4132" width="6.7109375" style="334" customWidth="1"/>
    <col min="4133" max="4352" width="11.42578125" style="334"/>
    <col min="4353" max="4353" width="38.28515625" style="334" customWidth="1"/>
    <col min="4354" max="4370" width="6.7109375" style="334" customWidth="1"/>
    <col min="4371" max="4371" width="7.7109375" style="334" customWidth="1"/>
    <col min="4372" max="4388" width="6.7109375" style="334" customWidth="1"/>
    <col min="4389" max="4608" width="11.42578125" style="334"/>
    <col min="4609" max="4609" width="38.28515625" style="334" customWidth="1"/>
    <col min="4610" max="4626" width="6.7109375" style="334" customWidth="1"/>
    <col min="4627" max="4627" width="7.7109375" style="334" customWidth="1"/>
    <col min="4628" max="4644" width="6.7109375" style="334" customWidth="1"/>
    <col min="4645" max="4864" width="11.42578125" style="334"/>
    <col min="4865" max="4865" width="38.28515625" style="334" customWidth="1"/>
    <col min="4866" max="4882" width="6.7109375" style="334" customWidth="1"/>
    <col min="4883" max="4883" width="7.7109375" style="334" customWidth="1"/>
    <col min="4884" max="4900" width="6.7109375" style="334" customWidth="1"/>
    <col min="4901" max="5120" width="11.42578125" style="334"/>
    <col min="5121" max="5121" width="38.28515625" style="334" customWidth="1"/>
    <col min="5122" max="5138" width="6.7109375" style="334" customWidth="1"/>
    <col min="5139" max="5139" width="7.7109375" style="334" customWidth="1"/>
    <col min="5140" max="5156" width="6.7109375" style="334" customWidth="1"/>
    <col min="5157" max="5376" width="11.42578125" style="334"/>
    <col min="5377" max="5377" width="38.28515625" style="334" customWidth="1"/>
    <col min="5378" max="5394" width="6.7109375" style="334" customWidth="1"/>
    <col min="5395" max="5395" width="7.7109375" style="334" customWidth="1"/>
    <col min="5396" max="5412" width="6.7109375" style="334" customWidth="1"/>
    <col min="5413" max="5632" width="11.42578125" style="334"/>
    <col min="5633" max="5633" width="38.28515625" style="334" customWidth="1"/>
    <col min="5634" max="5650" width="6.7109375" style="334" customWidth="1"/>
    <col min="5651" max="5651" width="7.7109375" style="334" customWidth="1"/>
    <col min="5652" max="5668" width="6.7109375" style="334" customWidth="1"/>
    <col min="5669" max="5888" width="11.42578125" style="334"/>
    <col min="5889" max="5889" width="38.28515625" style="334" customWidth="1"/>
    <col min="5890" max="5906" width="6.7109375" style="334" customWidth="1"/>
    <col min="5907" max="5907" width="7.7109375" style="334" customWidth="1"/>
    <col min="5908" max="5924" width="6.7109375" style="334" customWidth="1"/>
    <col min="5925" max="6144" width="11.42578125" style="334"/>
    <col min="6145" max="6145" width="38.28515625" style="334" customWidth="1"/>
    <col min="6146" max="6162" width="6.7109375" style="334" customWidth="1"/>
    <col min="6163" max="6163" width="7.7109375" style="334" customWidth="1"/>
    <col min="6164" max="6180" width="6.7109375" style="334" customWidth="1"/>
    <col min="6181" max="6400" width="11.42578125" style="334"/>
    <col min="6401" max="6401" width="38.28515625" style="334" customWidth="1"/>
    <col min="6402" max="6418" width="6.7109375" style="334" customWidth="1"/>
    <col min="6419" max="6419" width="7.7109375" style="334" customWidth="1"/>
    <col min="6420" max="6436" width="6.7109375" style="334" customWidth="1"/>
    <col min="6437" max="6656" width="11.42578125" style="334"/>
    <col min="6657" max="6657" width="38.28515625" style="334" customWidth="1"/>
    <col min="6658" max="6674" width="6.7109375" style="334" customWidth="1"/>
    <col min="6675" max="6675" width="7.7109375" style="334" customWidth="1"/>
    <col min="6676" max="6692" width="6.7109375" style="334" customWidth="1"/>
    <col min="6693" max="6912" width="11.42578125" style="334"/>
    <col min="6913" max="6913" width="38.28515625" style="334" customWidth="1"/>
    <col min="6914" max="6930" width="6.7109375" style="334" customWidth="1"/>
    <col min="6931" max="6931" width="7.7109375" style="334" customWidth="1"/>
    <col min="6932" max="6948" width="6.7109375" style="334" customWidth="1"/>
    <col min="6949" max="7168" width="11.42578125" style="334"/>
    <col min="7169" max="7169" width="38.28515625" style="334" customWidth="1"/>
    <col min="7170" max="7186" width="6.7109375" style="334" customWidth="1"/>
    <col min="7187" max="7187" width="7.7109375" style="334" customWidth="1"/>
    <col min="7188" max="7204" width="6.7109375" style="334" customWidth="1"/>
    <col min="7205" max="7424" width="11.42578125" style="334"/>
    <col min="7425" max="7425" width="38.28515625" style="334" customWidth="1"/>
    <col min="7426" max="7442" width="6.7109375" style="334" customWidth="1"/>
    <col min="7443" max="7443" width="7.7109375" style="334" customWidth="1"/>
    <col min="7444" max="7460" width="6.7109375" style="334" customWidth="1"/>
    <col min="7461" max="7680" width="11.42578125" style="334"/>
    <col min="7681" max="7681" width="38.28515625" style="334" customWidth="1"/>
    <col min="7682" max="7698" width="6.7109375" style="334" customWidth="1"/>
    <col min="7699" max="7699" width="7.7109375" style="334" customWidth="1"/>
    <col min="7700" max="7716" width="6.7109375" style="334" customWidth="1"/>
    <col min="7717" max="7936" width="11.42578125" style="334"/>
    <col min="7937" max="7937" width="38.28515625" style="334" customWidth="1"/>
    <col min="7938" max="7954" width="6.7109375" style="334" customWidth="1"/>
    <col min="7955" max="7955" width="7.7109375" style="334" customWidth="1"/>
    <col min="7956" max="7972" width="6.7109375" style="334" customWidth="1"/>
    <col min="7973" max="8192" width="11.42578125" style="334"/>
    <col min="8193" max="8193" width="38.28515625" style="334" customWidth="1"/>
    <col min="8194" max="8210" width="6.7109375" style="334" customWidth="1"/>
    <col min="8211" max="8211" width="7.7109375" style="334" customWidth="1"/>
    <col min="8212" max="8228" width="6.7109375" style="334" customWidth="1"/>
    <col min="8229" max="8448" width="11.42578125" style="334"/>
    <col min="8449" max="8449" width="38.28515625" style="334" customWidth="1"/>
    <col min="8450" max="8466" width="6.7109375" style="334" customWidth="1"/>
    <col min="8467" max="8467" width="7.7109375" style="334" customWidth="1"/>
    <col min="8468" max="8484" width="6.7109375" style="334" customWidth="1"/>
    <col min="8485" max="8704" width="11.42578125" style="334"/>
    <col min="8705" max="8705" width="38.28515625" style="334" customWidth="1"/>
    <col min="8706" max="8722" width="6.7109375" style="334" customWidth="1"/>
    <col min="8723" max="8723" width="7.7109375" style="334" customWidth="1"/>
    <col min="8724" max="8740" width="6.7109375" style="334" customWidth="1"/>
    <col min="8741" max="8960" width="11.42578125" style="334"/>
    <col min="8961" max="8961" width="38.28515625" style="334" customWidth="1"/>
    <col min="8962" max="8978" width="6.7109375" style="334" customWidth="1"/>
    <col min="8979" max="8979" width="7.7109375" style="334" customWidth="1"/>
    <col min="8980" max="8996" width="6.7109375" style="334" customWidth="1"/>
    <col min="8997" max="9216" width="11.42578125" style="334"/>
    <col min="9217" max="9217" width="38.28515625" style="334" customWidth="1"/>
    <col min="9218" max="9234" width="6.7109375" style="334" customWidth="1"/>
    <col min="9235" max="9235" width="7.7109375" style="334" customWidth="1"/>
    <col min="9236" max="9252" width="6.7109375" style="334" customWidth="1"/>
    <col min="9253" max="9472" width="11.42578125" style="334"/>
    <col min="9473" max="9473" width="38.28515625" style="334" customWidth="1"/>
    <col min="9474" max="9490" width="6.7109375" style="334" customWidth="1"/>
    <col min="9491" max="9491" width="7.7109375" style="334" customWidth="1"/>
    <col min="9492" max="9508" width="6.7109375" style="334" customWidth="1"/>
    <col min="9509" max="9728" width="11.42578125" style="334"/>
    <col min="9729" max="9729" width="38.28515625" style="334" customWidth="1"/>
    <col min="9730" max="9746" width="6.7109375" style="334" customWidth="1"/>
    <col min="9747" max="9747" width="7.7109375" style="334" customWidth="1"/>
    <col min="9748" max="9764" width="6.7109375" style="334" customWidth="1"/>
    <col min="9765" max="9984" width="11.42578125" style="334"/>
    <col min="9985" max="9985" width="38.28515625" style="334" customWidth="1"/>
    <col min="9986" max="10002" width="6.7109375" style="334" customWidth="1"/>
    <col min="10003" max="10003" width="7.7109375" style="334" customWidth="1"/>
    <col min="10004" max="10020" width="6.7109375" style="334" customWidth="1"/>
    <col min="10021" max="10240" width="11.42578125" style="334"/>
    <col min="10241" max="10241" width="38.28515625" style="334" customWidth="1"/>
    <col min="10242" max="10258" width="6.7109375" style="334" customWidth="1"/>
    <col min="10259" max="10259" width="7.7109375" style="334" customWidth="1"/>
    <col min="10260" max="10276" width="6.7109375" style="334" customWidth="1"/>
    <col min="10277" max="10496" width="11.42578125" style="334"/>
    <col min="10497" max="10497" width="38.28515625" style="334" customWidth="1"/>
    <col min="10498" max="10514" width="6.7109375" style="334" customWidth="1"/>
    <col min="10515" max="10515" width="7.7109375" style="334" customWidth="1"/>
    <col min="10516" max="10532" width="6.7109375" style="334" customWidth="1"/>
    <col min="10533" max="10752" width="11.42578125" style="334"/>
    <col min="10753" max="10753" width="38.28515625" style="334" customWidth="1"/>
    <col min="10754" max="10770" width="6.7109375" style="334" customWidth="1"/>
    <col min="10771" max="10771" width="7.7109375" style="334" customWidth="1"/>
    <col min="10772" max="10788" width="6.7109375" style="334" customWidth="1"/>
    <col min="10789" max="11008" width="11.42578125" style="334"/>
    <col min="11009" max="11009" width="38.28515625" style="334" customWidth="1"/>
    <col min="11010" max="11026" width="6.7109375" style="334" customWidth="1"/>
    <col min="11027" max="11027" width="7.7109375" style="334" customWidth="1"/>
    <col min="11028" max="11044" width="6.7109375" style="334" customWidth="1"/>
    <col min="11045" max="11264" width="11.42578125" style="334"/>
    <col min="11265" max="11265" width="38.28515625" style="334" customWidth="1"/>
    <col min="11266" max="11282" width="6.7109375" style="334" customWidth="1"/>
    <col min="11283" max="11283" width="7.7109375" style="334" customWidth="1"/>
    <col min="11284" max="11300" width="6.7109375" style="334" customWidth="1"/>
    <col min="11301" max="11520" width="11.42578125" style="334"/>
    <col min="11521" max="11521" width="38.28515625" style="334" customWidth="1"/>
    <col min="11522" max="11538" width="6.7109375" style="334" customWidth="1"/>
    <col min="11539" max="11539" width="7.7109375" style="334" customWidth="1"/>
    <col min="11540" max="11556" width="6.7109375" style="334" customWidth="1"/>
    <col min="11557" max="11776" width="11.42578125" style="334"/>
    <col min="11777" max="11777" width="38.28515625" style="334" customWidth="1"/>
    <col min="11778" max="11794" width="6.7109375" style="334" customWidth="1"/>
    <col min="11795" max="11795" width="7.7109375" style="334" customWidth="1"/>
    <col min="11796" max="11812" width="6.7109375" style="334" customWidth="1"/>
    <col min="11813" max="12032" width="11.42578125" style="334"/>
    <col min="12033" max="12033" width="38.28515625" style="334" customWidth="1"/>
    <col min="12034" max="12050" width="6.7109375" style="334" customWidth="1"/>
    <col min="12051" max="12051" width="7.7109375" style="334" customWidth="1"/>
    <col min="12052" max="12068" width="6.7109375" style="334" customWidth="1"/>
    <col min="12069" max="12288" width="11.42578125" style="334"/>
    <col min="12289" max="12289" width="38.28515625" style="334" customWidth="1"/>
    <col min="12290" max="12306" width="6.7109375" style="334" customWidth="1"/>
    <col min="12307" max="12307" width="7.7109375" style="334" customWidth="1"/>
    <col min="12308" max="12324" width="6.7109375" style="334" customWidth="1"/>
    <col min="12325" max="12544" width="11.42578125" style="334"/>
    <col min="12545" max="12545" width="38.28515625" style="334" customWidth="1"/>
    <col min="12546" max="12562" width="6.7109375" style="334" customWidth="1"/>
    <col min="12563" max="12563" width="7.7109375" style="334" customWidth="1"/>
    <col min="12564" max="12580" width="6.7109375" style="334" customWidth="1"/>
    <col min="12581" max="12800" width="11.42578125" style="334"/>
    <col min="12801" max="12801" width="38.28515625" style="334" customWidth="1"/>
    <col min="12802" max="12818" width="6.7109375" style="334" customWidth="1"/>
    <col min="12819" max="12819" width="7.7109375" style="334" customWidth="1"/>
    <col min="12820" max="12836" width="6.7109375" style="334" customWidth="1"/>
    <col min="12837" max="13056" width="11.42578125" style="334"/>
    <col min="13057" max="13057" width="38.28515625" style="334" customWidth="1"/>
    <col min="13058" max="13074" width="6.7109375" style="334" customWidth="1"/>
    <col min="13075" max="13075" width="7.7109375" style="334" customWidth="1"/>
    <col min="13076" max="13092" width="6.7109375" style="334" customWidth="1"/>
    <col min="13093" max="13312" width="11.42578125" style="334"/>
    <col min="13313" max="13313" width="38.28515625" style="334" customWidth="1"/>
    <col min="13314" max="13330" width="6.7109375" style="334" customWidth="1"/>
    <col min="13331" max="13331" width="7.7109375" style="334" customWidth="1"/>
    <col min="13332" max="13348" width="6.7109375" style="334" customWidth="1"/>
    <col min="13349" max="13568" width="11.42578125" style="334"/>
    <col min="13569" max="13569" width="38.28515625" style="334" customWidth="1"/>
    <col min="13570" max="13586" width="6.7109375" style="334" customWidth="1"/>
    <col min="13587" max="13587" width="7.7109375" style="334" customWidth="1"/>
    <col min="13588" max="13604" width="6.7109375" style="334" customWidth="1"/>
    <col min="13605" max="13824" width="11.42578125" style="334"/>
    <col min="13825" max="13825" width="38.28515625" style="334" customWidth="1"/>
    <col min="13826" max="13842" width="6.7109375" style="334" customWidth="1"/>
    <col min="13843" max="13843" width="7.7109375" style="334" customWidth="1"/>
    <col min="13844" max="13860" width="6.7109375" style="334" customWidth="1"/>
    <col min="13861" max="14080" width="11.42578125" style="334"/>
    <col min="14081" max="14081" width="38.28515625" style="334" customWidth="1"/>
    <col min="14082" max="14098" width="6.7109375" style="334" customWidth="1"/>
    <col min="14099" max="14099" width="7.7109375" style="334" customWidth="1"/>
    <col min="14100" max="14116" width="6.7109375" style="334" customWidth="1"/>
    <col min="14117" max="14336" width="11.42578125" style="334"/>
    <col min="14337" max="14337" width="38.28515625" style="334" customWidth="1"/>
    <col min="14338" max="14354" width="6.7109375" style="334" customWidth="1"/>
    <col min="14355" max="14355" width="7.7109375" style="334" customWidth="1"/>
    <col min="14356" max="14372" width="6.7109375" style="334" customWidth="1"/>
    <col min="14373" max="14592" width="11.42578125" style="334"/>
    <col min="14593" max="14593" width="38.28515625" style="334" customWidth="1"/>
    <col min="14594" max="14610" width="6.7109375" style="334" customWidth="1"/>
    <col min="14611" max="14611" width="7.7109375" style="334" customWidth="1"/>
    <col min="14612" max="14628" width="6.7109375" style="334" customWidth="1"/>
    <col min="14629" max="14848" width="11.42578125" style="334"/>
    <col min="14849" max="14849" width="38.28515625" style="334" customWidth="1"/>
    <col min="14850" max="14866" width="6.7109375" style="334" customWidth="1"/>
    <col min="14867" max="14867" width="7.7109375" style="334" customWidth="1"/>
    <col min="14868" max="14884" width="6.7109375" style="334" customWidth="1"/>
    <col min="14885" max="15104" width="11.42578125" style="334"/>
    <col min="15105" max="15105" width="38.28515625" style="334" customWidth="1"/>
    <col min="15106" max="15122" width="6.7109375" style="334" customWidth="1"/>
    <col min="15123" max="15123" width="7.7109375" style="334" customWidth="1"/>
    <col min="15124" max="15140" width="6.7109375" style="334" customWidth="1"/>
    <col min="15141" max="15360" width="11.42578125" style="334"/>
    <col min="15361" max="15361" width="38.28515625" style="334" customWidth="1"/>
    <col min="15362" max="15378" width="6.7109375" style="334" customWidth="1"/>
    <col min="15379" max="15379" width="7.7109375" style="334" customWidth="1"/>
    <col min="15380" max="15396" width="6.7109375" style="334" customWidth="1"/>
    <col min="15397" max="15616" width="11.42578125" style="334"/>
    <col min="15617" max="15617" width="38.28515625" style="334" customWidth="1"/>
    <col min="15618" max="15634" width="6.7109375" style="334" customWidth="1"/>
    <col min="15635" max="15635" width="7.7109375" style="334" customWidth="1"/>
    <col min="15636" max="15652" width="6.7109375" style="334" customWidth="1"/>
    <col min="15653" max="15872" width="11.42578125" style="334"/>
    <col min="15873" max="15873" width="38.28515625" style="334" customWidth="1"/>
    <col min="15874" max="15890" width="6.7109375" style="334" customWidth="1"/>
    <col min="15891" max="15891" width="7.7109375" style="334" customWidth="1"/>
    <col min="15892" max="15908" width="6.7109375" style="334" customWidth="1"/>
    <col min="15909" max="16128" width="11.42578125" style="334"/>
    <col min="16129" max="16129" width="38.28515625" style="334" customWidth="1"/>
    <col min="16130" max="16146" width="6.7109375" style="334" customWidth="1"/>
    <col min="16147" max="16147" width="7.7109375" style="334" customWidth="1"/>
    <col min="16148" max="16164" width="6.7109375" style="334" customWidth="1"/>
    <col min="16165" max="16384" width="11.42578125" style="334"/>
  </cols>
  <sheetData>
    <row r="1" spans="1:78" ht="15">
      <c r="A1" s="565" t="s">
        <v>448</v>
      </c>
      <c r="B1" s="565"/>
      <c r="C1" s="565"/>
      <c r="D1" s="566"/>
      <c r="E1" s="566"/>
    </row>
    <row r="2" spans="1:78">
      <c r="A2" s="334" t="s">
        <v>359</v>
      </c>
    </row>
    <row r="3" spans="1:78">
      <c r="A3" s="446"/>
    </row>
    <row r="4" spans="1:78" ht="15">
      <c r="A4" s="567" t="s">
        <v>449</v>
      </c>
      <c r="B4" s="566"/>
      <c r="C4" s="566"/>
      <c r="D4" s="566"/>
      <c r="E4" s="566"/>
      <c r="F4" s="566"/>
      <c r="G4" s="566"/>
      <c r="H4" s="566"/>
      <c r="I4" s="566"/>
      <c r="J4" s="566"/>
      <c r="K4" s="566"/>
      <c r="L4" s="566"/>
      <c r="M4" s="566"/>
      <c r="N4" s="566"/>
      <c r="O4" s="566"/>
      <c r="P4" s="566"/>
      <c r="Q4"/>
      <c r="R4"/>
    </row>
    <row r="6" spans="1:78" s="336" customFormat="1" ht="18.75" customHeight="1">
      <c r="A6" s="447" t="s">
        <v>402</v>
      </c>
      <c r="B6" s="335">
        <v>42705</v>
      </c>
      <c r="C6" s="335">
        <v>42736</v>
      </c>
      <c r="D6" s="335">
        <v>42767</v>
      </c>
      <c r="E6" s="335">
        <v>42795</v>
      </c>
      <c r="F6" s="335">
        <v>42826</v>
      </c>
      <c r="G6" s="335">
        <v>42856</v>
      </c>
      <c r="H6" s="335">
        <v>42887</v>
      </c>
      <c r="I6" s="335">
        <v>42917</v>
      </c>
      <c r="J6" s="335">
        <v>42948</v>
      </c>
      <c r="K6" s="335">
        <v>42979</v>
      </c>
      <c r="L6" s="335">
        <v>43009</v>
      </c>
      <c r="M6" s="335">
        <v>43040</v>
      </c>
      <c r="N6" s="335">
        <v>43070</v>
      </c>
      <c r="O6" s="335">
        <v>43101</v>
      </c>
      <c r="P6" s="335">
        <v>43132</v>
      </c>
      <c r="Q6" s="335">
        <v>43160</v>
      </c>
      <c r="R6" s="335">
        <v>43191</v>
      </c>
      <c r="S6" s="335">
        <v>43221</v>
      </c>
      <c r="T6" s="335">
        <v>43252</v>
      </c>
      <c r="U6" s="335">
        <v>43282</v>
      </c>
      <c r="V6" s="335">
        <v>43313</v>
      </c>
      <c r="W6" s="335">
        <v>43344</v>
      </c>
      <c r="X6" s="335">
        <v>43374</v>
      </c>
      <c r="Y6" s="335">
        <v>43405</v>
      </c>
      <c r="Z6" s="335">
        <v>43435</v>
      </c>
      <c r="AA6" s="335">
        <v>43466</v>
      </c>
      <c r="AB6" s="335">
        <v>43497</v>
      </c>
      <c r="AC6" s="335">
        <v>43525</v>
      </c>
      <c r="AD6" s="335">
        <v>43556</v>
      </c>
      <c r="AE6" s="335">
        <v>43586</v>
      </c>
      <c r="AF6" s="335">
        <v>43617</v>
      </c>
      <c r="AG6" s="335">
        <v>43647</v>
      </c>
      <c r="AH6" s="335">
        <v>43678</v>
      </c>
      <c r="AI6" s="335">
        <v>43709</v>
      </c>
      <c r="AJ6" s="335">
        <v>43739</v>
      </c>
      <c r="AK6" s="335">
        <v>43770</v>
      </c>
      <c r="AL6" s="335">
        <v>43800</v>
      </c>
      <c r="AM6" s="335">
        <v>43831</v>
      </c>
      <c r="AN6" s="335">
        <v>43862</v>
      </c>
      <c r="AO6" s="335">
        <v>43891</v>
      </c>
      <c r="AP6" s="335">
        <v>43922</v>
      </c>
      <c r="AQ6" s="335">
        <v>43952</v>
      </c>
      <c r="AR6" s="335">
        <v>43983</v>
      </c>
      <c r="AS6" s="335">
        <v>44013</v>
      </c>
      <c r="AT6" s="335">
        <v>44044</v>
      </c>
      <c r="AU6" s="335">
        <v>44075</v>
      </c>
      <c r="AV6" s="335">
        <v>44105</v>
      </c>
      <c r="AW6" s="335">
        <v>44136</v>
      </c>
      <c r="AX6" s="335">
        <v>44166</v>
      </c>
      <c r="AY6" s="335">
        <v>44197</v>
      </c>
      <c r="AZ6" s="335">
        <v>44228</v>
      </c>
      <c r="BA6" s="335">
        <v>44256</v>
      </c>
      <c r="BB6" s="335">
        <v>44287</v>
      </c>
      <c r="BC6" s="335">
        <v>44317</v>
      </c>
      <c r="BD6" s="335">
        <v>44348</v>
      </c>
      <c r="BE6" s="335">
        <v>44378</v>
      </c>
      <c r="BF6" s="335">
        <v>44409</v>
      </c>
      <c r="BG6" s="335">
        <v>44440</v>
      </c>
      <c r="BH6" s="335">
        <v>44470</v>
      </c>
      <c r="BI6" s="335">
        <v>44501</v>
      </c>
      <c r="BJ6" s="335">
        <v>44531</v>
      </c>
      <c r="BK6" s="335">
        <v>44562</v>
      </c>
      <c r="BL6" s="335">
        <v>44593</v>
      </c>
      <c r="BM6" s="335">
        <v>44621</v>
      </c>
      <c r="BN6" s="335">
        <v>44652</v>
      </c>
      <c r="BO6" s="335">
        <v>44682</v>
      </c>
      <c r="BP6" s="335">
        <v>44713</v>
      </c>
      <c r="BQ6" s="335">
        <v>44743</v>
      </c>
      <c r="BR6" s="335">
        <v>44774</v>
      </c>
      <c r="BS6" s="335">
        <v>44805</v>
      </c>
      <c r="BT6" s="335">
        <v>44835</v>
      </c>
      <c r="BU6" s="335">
        <v>44866</v>
      </c>
      <c r="BV6" s="335">
        <v>44896</v>
      </c>
      <c r="BW6" s="335">
        <v>44927</v>
      </c>
      <c r="BX6" s="335">
        <v>44958</v>
      </c>
      <c r="BY6" s="335">
        <v>44986</v>
      </c>
      <c r="BZ6" s="335">
        <v>45017</v>
      </c>
    </row>
    <row r="7" spans="1:78" s="336" customFormat="1" ht="11.25">
      <c r="A7" s="448"/>
      <c r="B7" s="337"/>
      <c r="C7" s="337"/>
      <c r="D7" s="337"/>
      <c r="E7" s="337"/>
      <c r="F7" s="337"/>
      <c r="G7" s="337"/>
      <c r="H7" s="337"/>
      <c r="I7" s="337"/>
      <c r="J7" s="337"/>
      <c r="K7" s="337"/>
      <c r="L7" s="337"/>
      <c r="M7" s="337"/>
      <c r="N7" s="337"/>
      <c r="O7" s="337"/>
      <c r="P7" s="337"/>
      <c r="Q7" s="337"/>
      <c r="R7" s="337"/>
      <c r="BO7" s="336" t="s">
        <v>446</v>
      </c>
    </row>
    <row r="8" spans="1:78" s="336" customFormat="1" ht="11.25">
      <c r="A8" s="449" t="s">
        <v>360</v>
      </c>
      <c r="B8" s="337"/>
      <c r="C8" s="337"/>
      <c r="D8" s="337"/>
      <c r="E8" s="337"/>
      <c r="F8" s="337"/>
      <c r="G8" s="337"/>
      <c r="H8" s="337"/>
      <c r="I8" s="337"/>
      <c r="J8" s="337"/>
      <c r="K8" s="337"/>
      <c r="L8" s="337"/>
      <c r="M8" s="337"/>
      <c r="N8" s="337"/>
      <c r="O8" s="337"/>
      <c r="P8" s="337"/>
      <c r="Q8" s="337"/>
      <c r="R8" s="337"/>
      <c r="BO8" s="336" t="s">
        <v>446</v>
      </c>
    </row>
    <row r="9" spans="1:78" s="336" customFormat="1" ht="11.25">
      <c r="A9" s="449"/>
      <c r="B9" s="337"/>
      <c r="C9" s="337"/>
      <c r="D9" s="337"/>
      <c r="E9" s="337"/>
      <c r="F9" s="337"/>
      <c r="G9" s="337"/>
      <c r="H9" s="337"/>
      <c r="I9" s="337"/>
      <c r="J9" s="337"/>
      <c r="K9" s="337"/>
      <c r="L9" s="337"/>
      <c r="M9" s="337"/>
      <c r="N9" s="337"/>
      <c r="O9" s="337"/>
      <c r="P9" s="337"/>
      <c r="Q9" s="337"/>
      <c r="R9" s="337"/>
      <c r="X9" s="339"/>
      <c r="Y9" s="339"/>
      <c r="Z9" s="339"/>
      <c r="AA9" s="339"/>
      <c r="AB9" s="339"/>
      <c r="AC9" s="339"/>
      <c r="AD9" s="339"/>
      <c r="AE9" s="339"/>
      <c r="AF9" s="339"/>
      <c r="AG9" s="339"/>
      <c r="AH9" s="339"/>
      <c r="AI9" s="339"/>
      <c r="AJ9" s="339"/>
      <c r="AK9" s="339"/>
      <c r="AL9" s="339"/>
      <c r="AM9" s="339"/>
      <c r="AN9" s="339"/>
      <c r="AO9" s="339"/>
      <c r="AP9" s="339"/>
      <c r="AQ9" s="339"/>
      <c r="AR9" s="339"/>
      <c r="AS9" s="339"/>
      <c r="AT9" s="339"/>
      <c r="AU9" s="339"/>
      <c r="AV9" s="339"/>
      <c r="AW9" s="339"/>
      <c r="AX9" s="339"/>
      <c r="AY9" s="339"/>
      <c r="BO9" s="336" t="s">
        <v>446</v>
      </c>
    </row>
    <row r="10" spans="1:78" s="336" customFormat="1" ht="11.25">
      <c r="A10" s="449" t="s">
        <v>26</v>
      </c>
      <c r="B10" s="338">
        <v>100</v>
      </c>
      <c r="C10" s="338">
        <v>101.5859</v>
      </c>
      <c r="D10" s="338">
        <v>103.6859</v>
      </c>
      <c r="E10" s="338">
        <v>106.1476</v>
      </c>
      <c r="F10" s="338">
        <v>108.9667</v>
      </c>
      <c r="G10" s="338">
        <v>110.5301</v>
      </c>
      <c r="H10" s="338">
        <v>111.8477</v>
      </c>
      <c r="I10" s="338">
        <v>113.7852</v>
      </c>
      <c r="J10" s="338">
        <v>115.3819</v>
      </c>
      <c r="K10" s="338">
        <v>117.5719</v>
      </c>
      <c r="L10" s="338">
        <v>119.3528</v>
      </c>
      <c r="M10" s="338">
        <v>120.994</v>
      </c>
      <c r="N10" s="338">
        <v>124.79559999999999</v>
      </c>
      <c r="O10" s="338">
        <v>126.98869999999999</v>
      </c>
      <c r="P10" s="338">
        <v>130.06059999999999</v>
      </c>
      <c r="Q10" s="338">
        <v>133.1054</v>
      </c>
      <c r="R10" s="338">
        <v>136.75120000000001</v>
      </c>
      <c r="S10" s="338">
        <v>139.58930000000001</v>
      </c>
      <c r="T10" s="338">
        <v>144.80529999999999</v>
      </c>
      <c r="U10" s="338">
        <v>149.29660000000001</v>
      </c>
      <c r="V10" s="338">
        <v>155.10339999999999</v>
      </c>
      <c r="W10" s="338">
        <v>165.23830000000001</v>
      </c>
      <c r="X10" s="338">
        <v>174.1473</v>
      </c>
      <c r="Y10" s="338">
        <v>179.6388</v>
      </c>
      <c r="Z10" s="338">
        <v>184.2552</v>
      </c>
      <c r="AA10" s="338">
        <v>189.61009999999999</v>
      </c>
      <c r="AB10" s="338">
        <v>196.7501</v>
      </c>
      <c r="AC10" s="338">
        <v>205.9571</v>
      </c>
      <c r="AD10" s="338">
        <v>213.05170000000001</v>
      </c>
      <c r="AE10" s="338">
        <v>219.56909999999999</v>
      </c>
      <c r="AF10" s="338">
        <v>225.53700000000001</v>
      </c>
      <c r="AG10" s="338">
        <v>230.494</v>
      </c>
      <c r="AH10" s="338">
        <v>239.60769999999999</v>
      </c>
      <c r="AI10" s="338">
        <v>253.71019999999999</v>
      </c>
      <c r="AJ10" s="338">
        <v>262.06610000000001</v>
      </c>
      <c r="AK10" s="338">
        <v>273.2158</v>
      </c>
      <c r="AL10" s="338">
        <v>283.44420000000002</v>
      </c>
      <c r="AM10" s="338">
        <v>289.82990000000001</v>
      </c>
      <c r="AN10" s="338">
        <v>295.666</v>
      </c>
      <c r="AO10" s="338">
        <v>305.55149999999998</v>
      </c>
      <c r="AP10" s="338">
        <v>310.12430000000001</v>
      </c>
      <c r="AQ10" s="338">
        <v>314.90870000000001</v>
      </c>
      <c r="AR10" s="338">
        <v>321.97379999999998</v>
      </c>
      <c r="AS10" s="338">
        <v>328.20139999999998</v>
      </c>
      <c r="AT10" s="338">
        <v>337.06319999999999</v>
      </c>
      <c r="AU10" s="338">
        <v>346.6207</v>
      </c>
      <c r="AV10" s="338">
        <v>359.65699999999998</v>
      </c>
      <c r="AW10" s="338">
        <v>371.02109999999999</v>
      </c>
      <c r="AX10" s="338">
        <v>385.88260000000002</v>
      </c>
      <c r="AY10" s="338">
        <v>401.50709999999998</v>
      </c>
      <c r="AZ10" s="338">
        <v>415.85950000000003</v>
      </c>
      <c r="BA10" s="338">
        <v>435.8657</v>
      </c>
      <c r="BB10" s="338">
        <v>453.65030000000002</v>
      </c>
      <c r="BC10" s="338">
        <v>468.72500000000002</v>
      </c>
      <c r="BD10" s="338">
        <v>483.60489999999999</v>
      </c>
      <c r="BE10" s="338">
        <v>498.09870000000001</v>
      </c>
      <c r="BF10" s="338">
        <v>510.39420000000001</v>
      </c>
      <c r="BG10" s="338">
        <v>528.49680000000001</v>
      </c>
      <c r="BH10" s="338">
        <v>547.08019999999999</v>
      </c>
      <c r="BI10" s="338">
        <v>560.91840000000002</v>
      </c>
      <c r="BJ10" s="338">
        <v>582.45749999999998</v>
      </c>
      <c r="BK10" s="338">
        <v>605.0317</v>
      </c>
      <c r="BL10" s="338">
        <v>633.43409999999994</v>
      </c>
      <c r="BM10" s="338">
        <v>676.0566</v>
      </c>
      <c r="BN10" s="338">
        <v>716.93989999999997</v>
      </c>
      <c r="BO10" s="338">
        <v>753.14700000000005</v>
      </c>
      <c r="BP10" s="338">
        <v>793.02779999999996</v>
      </c>
      <c r="BQ10" s="338">
        <v>851.76099999999997</v>
      </c>
      <c r="BR10" s="338">
        <v>911.13160000000005</v>
      </c>
      <c r="BS10" s="338">
        <v>967.30759999999998</v>
      </c>
      <c r="BT10" s="338">
        <v>1028.7059999999999</v>
      </c>
      <c r="BU10" s="338">
        <v>1079.2787000000001</v>
      </c>
      <c r="BV10" s="338">
        <v>1134.5875000000001</v>
      </c>
      <c r="BW10" s="338">
        <v>1202.979</v>
      </c>
      <c r="BX10" s="338">
        <v>1282.7091</v>
      </c>
      <c r="BY10" s="338">
        <v>1381.1601000000001</v>
      </c>
      <c r="BZ10" s="338">
        <v>1497.2147</v>
      </c>
    </row>
    <row r="11" spans="1:78" s="336" customFormat="1" ht="11.25">
      <c r="A11" s="450" t="s">
        <v>361</v>
      </c>
      <c r="B11" s="339">
        <v>100</v>
      </c>
      <c r="C11" s="339">
        <v>101.30240000000001</v>
      </c>
      <c r="D11" s="339">
        <v>103.1605</v>
      </c>
      <c r="E11" s="339">
        <v>106.01430000000001</v>
      </c>
      <c r="F11" s="339">
        <v>108.3515</v>
      </c>
      <c r="G11" s="339">
        <v>109.76309999999999</v>
      </c>
      <c r="H11" s="339">
        <v>110.7483</v>
      </c>
      <c r="I11" s="339">
        <v>112.0115</v>
      </c>
      <c r="J11" s="339">
        <v>114.3467</v>
      </c>
      <c r="K11" s="339">
        <v>116.40479999999999</v>
      </c>
      <c r="L11" s="339">
        <v>118.16459999999999</v>
      </c>
      <c r="M11" s="339">
        <v>119.5688</v>
      </c>
      <c r="N11" s="339">
        <v>120.36</v>
      </c>
      <c r="O11" s="339">
        <v>122.87520000000001</v>
      </c>
      <c r="P11" s="339">
        <v>125.5566</v>
      </c>
      <c r="Q11" s="339">
        <v>128.46899999999999</v>
      </c>
      <c r="R11" s="339">
        <v>129.95590000000001</v>
      </c>
      <c r="S11" s="339">
        <v>134.20189999999999</v>
      </c>
      <c r="T11" s="339">
        <v>141.15100000000001</v>
      </c>
      <c r="U11" s="339">
        <v>146.78479999999999</v>
      </c>
      <c r="V11" s="339">
        <v>152.67429999999999</v>
      </c>
      <c r="W11" s="339">
        <v>163.39109999999999</v>
      </c>
      <c r="X11" s="339">
        <v>173.00069999999999</v>
      </c>
      <c r="Y11" s="339">
        <v>178.89750000000001</v>
      </c>
      <c r="Z11" s="339">
        <v>181.9359</v>
      </c>
      <c r="AA11" s="339">
        <v>188.03569999999999</v>
      </c>
      <c r="AB11" s="339">
        <v>198.7818</v>
      </c>
      <c r="AC11" s="339">
        <v>210.62799999999999</v>
      </c>
      <c r="AD11" s="339">
        <v>215.99850000000001</v>
      </c>
      <c r="AE11" s="339">
        <v>221.25880000000001</v>
      </c>
      <c r="AF11" s="339">
        <v>226.9033</v>
      </c>
      <c r="AG11" s="339">
        <v>232.02950000000001</v>
      </c>
      <c r="AH11" s="339">
        <v>242.5051</v>
      </c>
      <c r="AI11" s="339">
        <v>256.37569999999999</v>
      </c>
      <c r="AJ11" s="339">
        <v>262.66030000000001</v>
      </c>
      <c r="AK11" s="339">
        <v>276.63389999999998</v>
      </c>
      <c r="AL11" s="339">
        <v>285.29700000000003</v>
      </c>
      <c r="AM11" s="339">
        <v>298.65010000000001</v>
      </c>
      <c r="AN11" s="339">
        <v>306.6182</v>
      </c>
      <c r="AO11" s="339">
        <v>318.67770000000002</v>
      </c>
      <c r="AP11" s="339">
        <v>328.77850000000001</v>
      </c>
      <c r="AQ11" s="339">
        <v>331.01459999999997</v>
      </c>
      <c r="AR11" s="339">
        <v>334.46359999999999</v>
      </c>
      <c r="AS11" s="339">
        <v>338.76479999999998</v>
      </c>
      <c r="AT11" s="339">
        <v>350.50760000000002</v>
      </c>
      <c r="AU11" s="339">
        <v>360.86919999999998</v>
      </c>
      <c r="AV11" s="339">
        <v>378.08960000000002</v>
      </c>
      <c r="AW11" s="339">
        <v>388.38639999999998</v>
      </c>
      <c r="AX11" s="339">
        <v>405.28710000000001</v>
      </c>
      <c r="AY11" s="339">
        <v>424.8374</v>
      </c>
      <c r="AZ11" s="339">
        <v>441.07220000000001</v>
      </c>
      <c r="BA11" s="339">
        <v>461.32380000000001</v>
      </c>
      <c r="BB11" s="339">
        <v>481.2407</v>
      </c>
      <c r="BC11" s="339">
        <v>496.17959999999999</v>
      </c>
      <c r="BD11" s="339">
        <v>512.25930000000005</v>
      </c>
      <c r="BE11" s="339">
        <v>529.70870000000002</v>
      </c>
      <c r="BF11" s="339">
        <v>537.58669999999995</v>
      </c>
      <c r="BG11" s="339">
        <v>553.43730000000005</v>
      </c>
      <c r="BH11" s="339">
        <v>572.32929999999999</v>
      </c>
      <c r="BI11" s="339">
        <v>584.47170000000006</v>
      </c>
      <c r="BJ11" s="339">
        <v>609.33109999999999</v>
      </c>
      <c r="BK11" s="339">
        <v>639.40499999999997</v>
      </c>
      <c r="BL11" s="339">
        <v>687.16579999999999</v>
      </c>
      <c r="BM11" s="339">
        <v>736.94510000000002</v>
      </c>
      <c r="BN11" s="339">
        <v>780.14570000000003</v>
      </c>
      <c r="BO11" s="339">
        <v>814.5693</v>
      </c>
      <c r="BP11" s="339">
        <v>852.18039999999996</v>
      </c>
      <c r="BQ11" s="339">
        <v>903.46090000000004</v>
      </c>
      <c r="BR11" s="339">
        <v>967.58050000000003</v>
      </c>
      <c r="BS11" s="339">
        <v>1032.8063</v>
      </c>
      <c r="BT11" s="339">
        <v>1096.5069000000001</v>
      </c>
      <c r="BU11" s="339">
        <v>1135.001</v>
      </c>
      <c r="BV11" s="339">
        <v>1187.9251999999999</v>
      </c>
      <c r="BW11" s="339">
        <v>1268.3385000000001</v>
      </c>
      <c r="BX11" s="339">
        <v>1392.3998999999999</v>
      </c>
      <c r="BY11" s="339">
        <v>1522.5337</v>
      </c>
      <c r="BZ11" s="339">
        <v>1677.0441000000001</v>
      </c>
    </row>
    <row r="12" spans="1:78" s="336" customFormat="1" ht="11.25">
      <c r="A12" s="450" t="s">
        <v>362</v>
      </c>
      <c r="B12" s="339">
        <v>100</v>
      </c>
      <c r="C12" s="339">
        <v>100.925</v>
      </c>
      <c r="D12" s="339">
        <v>105.23950000000001</v>
      </c>
      <c r="E12" s="339">
        <v>107.2901</v>
      </c>
      <c r="F12" s="339">
        <v>109.8338</v>
      </c>
      <c r="G12" s="339">
        <v>111.7182</v>
      </c>
      <c r="H12" s="339">
        <v>112.4572</v>
      </c>
      <c r="I12" s="339">
        <v>115.794</v>
      </c>
      <c r="J12" s="339">
        <v>117.32559999999999</v>
      </c>
      <c r="K12" s="339">
        <v>118.1383</v>
      </c>
      <c r="L12" s="339">
        <v>121.69499999999999</v>
      </c>
      <c r="M12" s="339">
        <v>123.0467</v>
      </c>
      <c r="N12" s="339">
        <v>123.7178</v>
      </c>
      <c r="O12" s="339">
        <v>126.55800000000001</v>
      </c>
      <c r="P12" s="339">
        <v>128.73939999999999</v>
      </c>
      <c r="Q12" s="339">
        <v>129.62260000000001</v>
      </c>
      <c r="R12" s="339">
        <v>131.28579999999999</v>
      </c>
      <c r="S12" s="339">
        <v>133.40780000000001</v>
      </c>
      <c r="T12" s="339">
        <v>134.61680000000001</v>
      </c>
      <c r="U12" s="339">
        <v>138.12180000000001</v>
      </c>
      <c r="V12" s="339">
        <v>139.9915</v>
      </c>
      <c r="W12" s="339">
        <v>146.18559999999999</v>
      </c>
      <c r="X12" s="339">
        <v>149.57749999999999</v>
      </c>
      <c r="Y12" s="339">
        <v>156.51079999999999</v>
      </c>
      <c r="Z12" s="339">
        <v>158.6722</v>
      </c>
      <c r="AA12" s="339">
        <v>164.14859999999999</v>
      </c>
      <c r="AB12" s="339">
        <v>168.01650000000001</v>
      </c>
      <c r="AC12" s="339">
        <v>174.827</v>
      </c>
      <c r="AD12" s="339">
        <v>176.63229999999999</v>
      </c>
      <c r="AE12" s="339">
        <v>180.4588</v>
      </c>
      <c r="AF12" s="339">
        <v>185.36250000000001</v>
      </c>
      <c r="AG12" s="339">
        <v>186.94759999999999</v>
      </c>
      <c r="AH12" s="339">
        <v>195.1481</v>
      </c>
      <c r="AI12" s="339">
        <v>206.21799999999999</v>
      </c>
      <c r="AJ12" s="339">
        <v>218.9538</v>
      </c>
      <c r="AK12" s="339">
        <v>231.19720000000001</v>
      </c>
      <c r="AL12" s="339">
        <v>238.36670000000001</v>
      </c>
      <c r="AM12" s="339">
        <v>248.72649999999999</v>
      </c>
      <c r="AN12" s="339">
        <v>251.9682</v>
      </c>
      <c r="AO12" s="339">
        <v>259.1936</v>
      </c>
      <c r="AP12" s="339">
        <v>262.827</v>
      </c>
      <c r="AQ12" s="339">
        <v>263.02589999999998</v>
      </c>
      <c r="AR12" s="339">
        <v>272.98219999999998</v>
      </c>
      <c r="AS12" s="339">
        <v>276.73219999999998</v>
      </c>
      <c r="AT12" s="339">
        <v>280.33460000000002</v>
      </c>
      <c r="AU12" s="339">
        <v>292.30520000000001</v>
      </c>
      <c r="AV12" s="339">
        <v>297.86619999999999</v>
      </c>
      <c r="AW12" s="339">
        <v>306.74329999999998</v>
      </c>
      <c r="AX12" s="339">
        <v>317.15210000000002</v>
      </c>
      <c r="AY12" s="339">
        <v>331.42649999999998</v>
      </c>
      <c r="AZ12" s="339">
        <v>343.31549999999999</v>
      </c>
      <c r="BA12" s="339">
        <v>365.3793</v>
      </c>
      <c r="BB12" s="339">
        <v>378.46850000000001</v>
      </c>
      <c r="BC12" s="339">
        <v>384.56889999999999</v>
      </c>
      <c r="BD12" s="339">
        <v>405.69170000000003</v>
      </c>
      <c r="BE12" s="339">
        <v>418.29419999999999</v>
      </c>
      <c r="BF12" s="339">
        <v>426.74220000000003</v>
      </c>
      <c r="BG12" s="339">
        <v>451.79610000000002</v>
      </c>
      <c r="BH12" s="339">
        <v>461.72730000000001</v>
      </c>
      <c r="BI12" s="339">
        <v>466.8177</v>
      </c>
      <c r="BJ12" s="339">
        <v>491.9092</v>
      </c>
      <c r="BK12" s="339">
        <v>500.75779999999997</v>
      </c>
      <c r="BL12" s="339">
        <v>514.07619999999997</v>
      </c>
      <c r="BM12" s="339">
        <v>543.63059999999996</v>
      </c>
      <c r="BN12" s="339">
        <v>561.81370000000004</v>
      </c>
      <c r="BO12" s="339">
        <v>593.58989999999994</v>
      </c>
      <c r="BP12" s="339">
        <v>633.49879999999996</v>
      </c>
      <c r="BQ12" s="339">
        <v>674.34550000000002</v>
      </c>
      <c r="BR12" s="339">
        <v>721.68899999999996</v>
      </c>
      <c r="BS12" s="339">
        <v>789.70140000000004</v>
      </c>
      <c r="BT12" s="339">
        <v>832.72479999999996</v>
      </c>
      <c r="BU12" s="339">
        <v>885.54</v>
      </c>
      <c r="BV12" s="339">
        <v>948.76149999999996</v>
      </c>
      <c r="BW12" s="339">
        <v>1017.8777</v>
      </c>
      <c r="BX12" s="339">
        <v>1071.1087</v>
      </c>
      <c r="BY12" s="339">
        <v>1159.8525999999999</v>
      </c>
      <c r="BZ12" s="339">
        <v>1203.7907</v>
      </c>
    </row>
    <row r="13" spans="1:78" s="336" customFormat="1" ht="9" customHeight="1">
      <c r="A13" s="450" t="s">
        <v>363</v>
      </c>
      <c r="B13" s="339">
        <v>100</v>
      </c>
      <c r="C13" s="339">
        <v>99.006600000000006</v>
      </c>
      <c r="D13" s="339">
        <v>98.8523</v>
      </c>
      <c r="E13" s="339">
        <v>102.255</v>
      </c>
      <c r="F13" s="339">
        <v>106.8806</v>
      </c>
      <c r="G13" s="339">
        <v>108.726</v>
      </c>
      <c r="H13" s="339">
        <v>109.69110000000001</v>
      </c>
      <c r="I13" s="339">
        <v>108.3524</v>
      </c>
      <c r="J13" s="339">
        <v>107.6769</v>
      </c>
      <c r="K13" s="339">
        <v>111.76819999999999</v>
      </c>
      <c r="L13" s="339">
        <v>114.13800000000001</v>
      </c>
      <c r="M13" s="339">
        <v>115.6644</v>
      </c>
      <c r="N13" s="339">
        <v>116.6315</v>
      </c>
      <c r="O13" s="339">
        <v>115.7454</v>
      </c>
      <c r="P13" s="339">
        <v>115.036</v>
      </c>
      <c r="Q13" s="339">
        <v>120.06870000000001</v>
      </c>
      <c r="R13" s="339">
        <v>124.9254</v>
      </c>
      <c r="S13" s="339">
        <v>127.36279999999999</v>
      </c>
      <c r="T13" s="339">
        <v>129.80160000000001</v>
      </c>
      <c r="U13" s="339">
        <v>129.60839999999999</v>
      </c>
      <c r="V13" s="339">
        <v>130.05099999999999</v>
      </c>
      <c r="W13" s="339">
        <v>142.77600000000001</v>
      </c>
      <c r="X13" s="339">
        <v>149.97730000000001</v>
      </c>
      <c r="Y13" s="339">
        <v>153.44399999999999</v>
      </c>
      <c r="Z13" s="339">
        <v>155.1797</v>
      </c>
      <c r="AA13" s="339">
        <v>154.31049999999999</v>
      </c>
      <c r="AB13" s="339">
        <v>155.79730000000001</v>
      </c>
      <c r="AC13" s="339">
        <v>166.0308</v>
      </c>
      <c r="AD13" s="339">
        <v>176.33029999999999</v>
      </c>
      <c r="AE13" s="339">
        <v>182.24529999999999</v>
      </c>
      <c r="AF13" s="339">
        <v>185.70609999999999</v>
      </c>
      <c r="AG13" s="339">
        <v>186.345</v>
      </c>
      <c r="AH13" s="339">
        <v>192.1506</v>
      </c>
      <c r="AI13" s="339">
        <v>210.4983</v>
      </c>
      <c r="AJ13" s="339">
        <v>220.46350000000001</v>
      </c>
      <c r="AK13" s="339">
        <v>230.249</v>
      </c>
      <c r="AL13" s="339">
        <v>235.76300000000001</v>
      </c>
      <c r="AM13" s="339">
        <v>238.25620000000001</v>
      </c>
      <c r="AN13" s="339">
        <v>243.94370000000001</v>
      </c>
      <c r="AO13" s="339">
        <v>254.12190000000001</v>
      </c>
      <c r="AP13" s="339">
        <v>257.92059999999998</v>
      </c>
      <c r="AQ13" s="339">
        <v>277.38040000000001</v>
      </c>
      <c r="AR13" s="339">
        <v>295.81799999999998</v>
      </c>
      <c r="AS13" s="339">
        <v>305.50990000000002</v>
      </c>
      <c r="AT13" s="339">
        <v>312.27890000000002</v>
      </c>
      <c r="AU13" s="339">
        <v>330.50549999999998</v>
      </c>
      <c r="AV13" s="339">
        <v>351.1551</v>
      </c>
      <c r="AW13" s="339">
        <v>364.08920000000001</v>
      </c>
      <c r="AX13" s="339">
        <v>377.24689999999998</v>
      </c>
      <c r="AY13" s="339">
        <v>382.4282</v>
      </c>
      <c r="AZ13" s="339">
        <v>393.19439999999997</v>
      </c>
      <c r="BA13" s="339">
        <v>435.70249999999999</v>
      </c>
      <c r="BB13" s="339">
        <v>461.93209999999999</v>
      </c>
      <c r="BC13" s="339">
        <v>471.6343</v>
      </c>
      <c r="BD13" s="339">
        <v>487.96260000000001</v>
      </c>
      <c r="BE13" s="339">
        <v>494.02480000000003</v>
      </c>
      <c r="BF13" s="339">
        <v>510.8956</v>
      </c>
      <c r="BG13" s="339">
        <v>541.71199999999999</v>
      </c>
      <c r="BH13" s="339">
        <v>569.45770000000005</v>
      </c>
      <c r="BI13" s="339">
        <v>592.82889999999998</v>
      </c>
      <c r="BJ13" s="339">
        <v>621.09400000000005</v>
      </c>
      <c r="BK13" s="339">
        <v>635.99400000000003</v>
      </c>
      <c r="BL13" s="339">
        <v>657.57619999999997</v>
      </c>
      <c r="BM13" s="339">
        <v>728.95899999999995</v>
      </c>
      <c r="BN13" s="339">
        <v>801.07619999999997</v>
      </c>
      <c r="BO13" s="339">
        <v>847.15419999999995</v>
      </c>
      <c r="BP13" s="339">
        <v>895.87530000000004</v>
      </c>
      <c r="BQ13" s="339">
        <v>971.75800000000004</v>
      </c>
      <c r="BR13" s="339">
        <v>1067.5251000000001</v>
      </c>
      <c r="BS13" s="339">
        <v>1180.9505999999999</v>
      </c>
      <c r="BT13" s="339">
        <v>1261.5985000000001</v>
      </c>
      <c r="BU13" s="339">
        <v>1318.2609</v>
      </c>
      <c r="BV13" s="339">
        <v>1371.3368</v>
      </c>
      <c r="BW13" s="339">
        <v>1402.845</v>
      </c>
      <c r="BX13" s="339">
        <v>1457.7661000000001</v>
      </c>
      <c r="BY13" s="339">
        <v>1595.0861</v>
      </c>
      <c r="BZ13" s="339">
        <v>1768.0967000000001</v>
      </c>
    </row>
    <row r="14" spans="1:78" s="336" customFormat="1" ht="11.25">
      <c r="A14" s="450" t="s">
        <v>364</v>
      </c>
      <c r="B14" s="339">
        <v>100</v>
      </c>
      <c r="C14" s="339">
        <v>101.47839999999999</v>
      </c>
      <c r="D14" s="339">
        <v>107.0014</v>
      </c>
      <c r="E14" s="339">
        <v>110.8463</v>
      </c>
      <c r="F14" s="339">
        <v>117.41079999999999</v>
      </c>
      <c r="G14" s="339">
        <v>119.52070000000001</v>
      </c>
      <c r="H14" s="339">
        <v>121.63590000000001</v>
      </c>
      <c r="I14" s="339">
        <v>124.0879</v>
      </c>
      <c r="J14" s="339">
        <v>126.76479999999999</v>
      </c>
      <c r="K14" s="339">
        <v>129.26560000000001</v>
      </c>
      <c r="L14" s="339">
        <v>130.41390000000001</v>
      </c>
      <c r="M14" s="339">
        <v>132.02940000000001</v>
      </c>
      <c r="N14" s="339">
        <v>155.59289999999999</v>
      </c>
      <c r="O14" s="339">
        <v>157.21600000000001</v>
      </c>
      <c r="P14" s="339">
        <v>163.1754</v>
      </c>
      <c r="Q14" s="339">
        <v>164.1018</v>
      </c>
      <c r="R14" s="339">
        <v>177.24619999999999</v>
      </c>
      <c r="S14" s="339">
        <v>175.94980000000001</v>
      </c>
      <c r="T14" s="339">
        <v>180.6206</v>
      </c>
      <c r="U14" s="339">
        <v>182.4306</v>
      </c>
      <c r="V14" s="339">
        <v>193.6678</v>
      </c>
      <c r="W14" s="339">
        <v>198.1079</v>
      </c>
      <c r="X14" s="339">
        <v>215.50700000000001</v>
      </c>
      <c r="Y14" s="339">
        <v>220.09809999999999</v>
      </c>
      <c r="Z14" s="339">
        <v>226.69929999999999</v>
      </c>
      <c r="AA14" s="339">
        <v>233.7201</v>
      </c>
      <c r="AB14" s="339">
        <v>248.67679999999999</v>
      </c>
      <c r="AC14" s="339">
        <v>255.67830000000001</v>
      </c>
      <c r="AD14" s="339">
        <v>263.20119999999997</v>
      </c>
      <c r="AE14" s="339">
        <v>273.66950000000003</v>
      </c>
      <c r="AF14" s="339">
        <v>281.0736</v>
      </c>
      <c r="AG14" s="339">
        <v>287.2242</v>
      </c>
      <c r="AH14" s="339">
        <v>293.32900000000001</v>
      </c>
      <c r="AI14" s="339">
        <v>299.16800000000001</v>
      </c>
      <c r="AJ14" s="339">
        <v>304.80070000000001</v>
      </c>
      <c r="AK14" s="339">
        <v>309.44659999999999</v>
      </c>
      <c r="AL14" s="339">
        <v>316.02539999999999</v>
      </c>
      <c r="AM14" s="339">
        <v>318.03460000000001</v>
      </c>
      <c r="AN14" s="339">
        <v>319.98090000000002</v>
      </c>
      <c r="AO14" s="339">
        <v>324.37389999999999</v>
      </c>
      <c r="AP14" s="339">
        <v>324.39030000000002</v>
      </c>
      <c r="AQ14" s="339">
        <v>324.74040000000002</v>
      </c>
      <c r="AR14" s="339">
        <v>327.72969999999998</v>
      </c>
      <c r="AS14" s="339">
        <v>331.09179999999998</v>
      </c>
      <c r="AT14" s="339">
        <v>338.80380000000002</v>
      </c>
      <c r="AU14" s="339">
        <v>343.96179999999998</v>
      </c>
      <c r="AV14" s="339">
        <v>351.96460000000002</v>
      </c>
      <c r="AW14" s="339">
        <v>360.83879999999999</v>
      </c>
      <c r="AX14" s="339">
        <v>371.51850000000002</v>
      </c>
      <c r="AY14" s="339">
        <v>375.75009999999997</v>
      </c>
      <c r="AZ14" s="339">
        <v>383.42680000000001</v>
      </c>
      <c r="BA14" s="339">
        <v>388.47750000000002</v>
      </c>
      <c r="BB14" s="339">
        <v>401.93680000000001</v>
      </c>
      <c r="BC14" s="339">
        <v>410.10340000000002</v>
      </c>
      <c r="BD14" s="339">
        <v>420.2876</v>
      </c>
      <c r="BE14" s="339">
        <v>432.40499999999997</v>
      </c>
      <c r="BF14" s="339">
        <v>437.3723</v>
      </c>
      <c r="BG14" s="339">
        <v>445.7672</v>
      </c>
      <c r="BH14" s="339">
        <v>456.97899999999998</v>
      </c>
      <c r="BI14" s="339">
        <v>466.95510000000002</v>
      </c>
      <c r="BJ14" s="339">
        <v>476.80250000000001</v>
      </c>
      <c r="BK14" s="339">
        <v>485.19299999999998</v>
      </c>
      <c r="BL14" s="339">
        <v>498.94760000000002</v>
      </c>
      <c r="BM14" s="339">
        <v>537.1626</v>
      </c>
      <c r="BN14" s="339">
        <v>561.74779999999998</v>
      </c>
      <c r="BO14" s="339">
        <v>581.7106</v>
      </c>
      <c r="BP14" s="339">
        <v>621.32860000000005</v>
      </c>
      <c r="BQ14" s="339">
        <v>649.68960000000004</v>
      </c>
      <c r="BR14" s="339">
        <v>685.69929999999999</v>
      </c>
      <c r="BS14" s="339">
        <v>706.98260000000005</v>
      </c>
      <c r="BT14" s="339">
        <v>759.77110000000005</v>
      </c>
      <c r="BU14" s="339">
        <v>825.50909999999999</v>
      </c>
      <c r="BV14" s="339">
        <v>860.10910000000001</v>
      </c>
      <c r="BW14" s="339">
        <v>929.16210000000001</v>
      </c>
      <c r="BX14" s="339">
        <v>973.79010000000005</v>
      </c>
      <c r="BY14" s="339">
        <v>1037.2344000000001</v>
      </c>
      <c r="BZ14" s="339">
        <v>1095.5146</v>
      </c>
    </row>
    <row r="15" spans="1:78" s="336" customFormat="1" ht="11.25">
      <c r="A15" s="450" t="s">
        <v>214</v>
      </c>
      <c r="B15" s="339">
        <v>100</v>
      </c>
      <c r="C15" s="339">
        <v>100.87730000000001</v>
      </c>
      <c r="D15" s="339">
        <v>101.3278</v>
      </c>
      <c r="E15" s="339">
        <v>102.17870000000001</v>
      </c>
      <c r="F15" s="339">
        <v>103.3147</v>
      </c>
      <c r="G15" s="339">
        <v>106.15770000000001</v>
      </c>
      <c r="H15" s="339">
        <v>107.49039999999999</v>
      </c>
      <c r="I15" s="339">
        <v>110.0984</v>
      </c>
      <c r="J15" s="339">
        <v>111.15130000000001</v>
      </c>
      <c r="K15" s="339">
        <v>112.28789999999999</v>
      </c>
      <c r="L15" s="339">
        <v>113.0973</v>
      </c>
      <c r="M15" s="339">
        <v>114.1215</v>
      </c>
      <c r="N15" s="339">
        <v>117.43600000000001</v>
      </c>
      <c r="O15" s="339">
        <v>118.6538</v>
      </c>
      <c r="P15" s="339">
        <v>120.7253</v>
      </c>
      <c r="Q15" s="339">
        <v>126.18210000000001</v>
      </c>
      <c r="R15" s="339">
        <v>127.7561</v>
      </c>
      <c r="S15" s="339">
        <v>130.57599999999999</v>
      </c>
      <c r="T15" s="339">
        <v>135.82900000000001</v>
      </c>
      <c r="U15" s="339">
        <v>141.54140000000001</v>
      </c>
      <c r="V15" s="339">
        <v>145.97409999999999</v>
      </c>
      <c r="W15" s="339">
        <v>160.15629999999999</v>
      </c>
      <c r="X15" s="339">
        <v>167.0385</v>
      </c>
      <c r="Y15" s="339">
        <v>172.97210000000001</v>
      </c>
      <c r="Z15" s="339">
        <v>176.18260000000001</v>
      </c>
      <c r="AA15" s="339">
        <v>180.89359999999999</v>
      </c>
      <c r="AB15" s="339">
        <v>185.93199999999999</v>
      </c>
      <c r="AC15" s="339">
        <v>192.99440000000001</v>
      </c>
      <c r="AD15" s="339">
        <v>201.85470000000001</v>
      </c>
      <c r="AE15" s="339">
        <v>208.34469999999999</v>
      </c>
      <c r="AF15" s="339">
        <v>215.48779999999999</v>
      </c>
      <c r="AG15" s="339">
        <v>220.92429999999999</v>
      </c>
      <c r="AH15" s="339">
        <v>234.33789999999999</v>
      </c>
      <c r="AI15" s="339">
        <v>251.70580000000001</v>
      </c>
      <c r="AJ15" s="339">
        <v>272.1918</v>
      </c>
      <c r="AK15" s="339">
        <v>273.70519999999999</v>
      </c>
      <c r="AL15" s="339">
        <v>288.47179999999997</v>
      </c>
      <c r="AM15" s="339">
        <v>284.74459999999999</v>
      </c>
      <c r="AN15" s="339">
        <v>290.661</v>
      </c>
      <c r="AO15" s="339">
        <v>299.0795</v>
      </c>
      <c r="AP15" s="339">
        <v>302.7645</v>
      </c>
      <c r="AQ15" s="339">
        <v>311.33159999999998</v>
      </c>
      <c r="AR15" s="339">
        <v>323.99200000000002</v>
      </c>
      <c r="AS15" s="339">
        <v>336.5455</v>
      </c>
      <c r="AT15" s="339">
        <v>348.18360000000001</v>
      </c>
      <c r="AU15" s="339">
        <v>357.18639999999999</v>
      </c>
      <c r="AV15" s="339">
        <v>373.2176</v>
      </c>
      <c r="AW15" s="339">
        <v>387.9375</v>
      </c>
      <c r="AX15" s="339">
        <v>397.22269999999997</v>
      </c>
      <c r="AY15" s="339">
        <v>409.00259999999997</v>
      </c>
      <c r="AZ15" s="339">
        <v>427.63670000000002</v>
      </c>
      <c r="BA15" s="339">
        <v>441.17439999999999</v>
      </c>
      <c r="BB15" s="339">
        <v>460.1121</v>
      </c>
      <c r="BC15" s="339">
        <v>470.99099999999999</v>
      </c>
      <c r="BD15" s="339">
        <v>486.22219999999999</v>
      </c>
      <c r="BE15" s="339">
        <v>499.48919999999998</v>
      </c>
      <c r="BF15" s="339">
        <v>515.85699999999997</v>
      </c>
      <c r="BG15" s="339">
        <v>533.81610000000001</v>
      </c>
      <c r="BH15" s="339">
        <v>548.51919999999996</v>
      </c>
      <c r="BI15" s="339">
        <v>563.34259999999995</v>
      </c>
      <c r="BJ15" s="339">
        <v>582.33799999999997</v>
      </c>
      <c r="BK15" s="339">
        <v>601.6662</v>
      </c>
      <c r="BL15" s="339">
        <v>628.32370000000003</v>
      </c>
      <c r="BM15" s="339">
        <v>655.88630000000001</v>
      </c>
      <c r="BN15" s="339">
        <v>691.95709999999997</v>
      </c>
      <c r="BO15" s="339">
        <v>728.99509999999998</v>
      </c>
      <c r="BP15" s="339">
        <v>772.64120000000003</v>
      </c>
      <c r="BQ15" s="339">
        <v>852.41759999999999</v>
      </c>
      <c r="BR15" s="339">
        <v>924.23009999999999</v>
      </c>
      <c r="BS15" s="339">
        <v>980.12009999999998</v>
      </c>
      <c r="BT15" s="339">
        <v>1028.4132</v>
      </c>
      <c r="BU15" s="339">
        <v>1084.1626000000001</v>
      </c>
      <c r="BV15" s="339">
        <v>1148.5320999999999</v>
      </c>
      <c r="BW15" s="339">
        <v>1210.6926000000001</v>
      </c>
      <c r="BX15" s="339">
        <v>1271.8967</v>
      </c>
      <c r="BY15" s="339">
        <v>1345.7519</v>
      </c>
      <c r="BZ15" s="339">
        <v>1462.0471</v>
      </c>
    </row>
    <row r="16" spans="1:78" s="336" customFormat="1" ht="11.25">
      <c r="A16" s="450" t="s">
        <v>365</v>
      </c>
      <c r="B16" s="339">
        <v>100</v>
      </c>
      <c r="C16" s="339">
        <v>102.3501</v>
      </c>
      <c r="D16" s="339">
        <v>105.0852</v>
      </c>
      <c r="E16" s="339">
        <v>107.1422</v>
      </c>
      <c r="F16" s="339">
        <v>109.05200000000001</v>
      </c>
      <c r="G16" s="339">
        <v>110.7256</v>
      </c>
      <c r="H16" s="339">
        <v>112.3558</v>
      </c>
      <c r="I16" s="339">
        <v>116.0848</v>
      </c>
      <c r="J16" s="339">
        <v>119.0025</v>
      </c>
      <c r="K16" s="339">
        <v>121.8977</v>
      </c>
      <c r="L16" s="339">
        <v>123.21210000000001</v>
      </c>
      <c r="M16" s="339">
        <v>124.82250000000001</v>
      </c>
      <c r="N16" s="339">
        <v>127.7938</v>
      </c>
      <c r="O16" s="339">
        <v>130.03700000000001</v>
      </c>
      <c r="P16" s="339">
        <v>133.08529999999999</v>
      </c>
      <c r="Q16" s="339">
        <v>134.821</v>
      </c>
      <c r="R16" s="339">
        <v>137.22309999999999</v>
      </c>
      <c r="S16" s="339">
        <v>140.25489999999999</v>
      </c>
      <c r="T16" s="339">
        <v>146.29159999999999</v>
      </c>
      <c r="U16" s="339">
        <v>150.399</v>
      </c>
      <c r="V16" s="339">
        <v>156.5273</v>
      </c>
      <c r="W16" s="339">
        <v>163.6215</v>
      </c>
      <c r="X16" s="339">
        <v>172.5763</v>
      </c>
      <c r="Y16" s="339">
        <v>182.333</v>
      </c>
      <c r="Z16" s="339">
        <v>191.90520000000001</v>
      </c>
      <c r="AA16" s="339">
        <v>197.48769999999999</v>
      </c>
      <c r="AB16" s="339">
        <v>203.75210000000001</v>
      </c>
      <c r="AC16" s="339">
        <v>210.369</v>
      </c>
      <c r="AD16" s="339">
        <v>217.7389</v>
      </c>
      <c r="AE16" s="339">
        <v>228.7921</v>
      </c>
      <c r="AF16" s="339">
        <v>236.91650000000001</v>
      </c>
      <c r="AG16" s="339">
        <v>246.6508</v>
      </c>
      <c r="AH16" s="339">
        <v>259.46030000000002</v>
      </c>
      <c r="AI16" s="339">
        <v>281.09820000000002</v>
      </c>
      <c r="AJ16" s="339">
        <v>294.2595</v>
      </c>
      <c r="AK16" s="339">
        <v>312.84699999999998</v>
      </c>
      <c r="AL16" s="339">
        <v>330.32400000000001</v>
      </c>
      <c r="AM16" s="339">
        <v>323.7294</v>
      </c>
      <c r="AN16" s="339">
        <v>325.1671</v>
      </c>
      <c r="AO16" s="339">
        <v>333.81630000000001</v>
      </c>
      <c r="AP16" s="339">
        <v>337.75229999999999</v>
      </c>
      <c r="AQ16" s="339">
        <v>341.34609999999998</v>
      </c>
      <c r="AR16" s="339">
        <v>348.97590000000002</v>
      </c>
      <c r="AS16" s="339">
        <v>356.54669999999999</v>
      </c>
      <c r="AT16" s="339">
        <v>365.11130000000003</v>
      </c>
      <c r="AU16" s="339">
        <v>377.85090000000002</v>
      </c>
      <c r="AV16" s="339">
        <v>389.51089999999999</v>
      </c>
      <c r="AW16" s="339">
        <v>403.80290000000002</v>
      </c>
      <c r="AX16" s="339">
        <v>424.96679999999998</v>
      </c>
      <c r="AY16" s="339">
        <v>439.37759999999997</v>
      </c>
      <c r="AZ16" s="339">
        <v>454.72649999999999</v>
      </c>
      <c r="BA16" s="339">
        <v>472.85599999999999</v>
      </c>
      <c r="BB16" s="339">
        <v>490.48200000000003</v>
      </c>
      <c r="BC16" s="339">
        <v>513.79179999999997</v>
      </c>
      <c r="BD16" s="339">
        <v>530.27660000000003</v>
      </c>
      <c r="BE16" s="339">
        <v>550.54639999999995</v>
      </c>
      <c r="BF16" s="339">
        <v>573.65009999999995</v>
      </c>
      <c r="BG16" s="339">
        <v>598.35550000000001</v>
      </c>
      <c r="BH16" s="339">
        <v>626.67489999999998</v>
      </c>
      <c r="BI16" s="339">
        <v>641.93740000000003</v>
      </c>
      <c r="BJ16" s="339">
        <v>645.14340000000004</v>
      </c>
      <c r="BK16" s="339">
        <v>671.67290000000003</v>
      </c>
      <c r="BL16" s="339">
        <v>696.11609999999996</v>
      </c>
      <c r="BM16" s="339">
        <v>730.59220000000005</v>
      </c>
      <c r="BN16" s="339">
        <v>777.29909999999995</v>
      </c>
      <c r="BO16" s="339">
        <v>825.57389999999998</v>
      </c>
      <c r="BP16" s="339">
        <v>886.798</v>
      </c>
      <c r="BQ16" s="339">
        <v>947.49300000000005</v>
      </c>
      <c r="BR16" s="339">
        <v>1001.7380000000001</v>
      </c>
      <c r="BS16" s="339">
        <v>1045.0789</v>
      </c>
      <c r="BT16" s="339">
        <v>1119.4447</v>
      </c>
      <c r="BU16" s="339">
        <v>1165.2705000000001</v>
      </c>
      <c r="BV16" s="339">
        <v>1231.4648</v>
      </c>
      <c r="BW16" s="339">
        <v>1291.7546</v>
      </c>
      <c r="BX16" s="339">
        <v>1360.5006000000001</v>
      </c>
      <c r="BY16" s="339">
        <v>1438.3163</v>
      </c>
      <c r="BZ16" s="339">
        <v>1532.9719</v>
      </c>
    </row>
    <row r="17" spans="1:78" s="336" customFormat="1" ht="11.25">
      <c r="A17" s="450" t="s">
        <v>277</v>
      </c>
      <c r="B17" s="339">
        <v>100</v>
      </c>
      <c r="C17" s="339">
        <v>102.07550000000001</v>
      </c>
      <c r="D17" s="339">
        <v>103.9957</v>
      </c>
      <c r="E17" s="339">
        <v>105.21769999999999</v>
      </c>
      <c r="F17" s="339">
        <v>105.8674</v>
      </c>
      <c r="G17" s="339">
        <v>106.8575</v>
      </c>
      <c r="H17" s="339">
        <v>107.5925</v>
      </c>
      <c r="I17" s="339">
        <v>109.9058</v>
      </c>
      <c r="J17" s="339">
        <v>111.0994</v>
      </c>
      <c r="K17" s="339">
        <v>111.9943</v>
      </c>
      <c r="L17" s="339">
        <v>113.4318</v>
      </c>
      <c r="M17" s="339">
        <v>116.8496</v>
      </c>
      <c r="N17" s="339">
        <v>120.6253</v>
      </c>
      <c r="O17" s="339">
        <v>123.2423</v>
      </c>
      <c r="P17" s="339">
        <v>128.76660000000001</v>
      </c>
      <c r="Q17" s="339">
        <v>131.06030000000001</v>
      </c>
      <c r="R17" s="339">
        <v>136.32689999999999</v>
      </c>
      <c r="S17" s="339">
        <v>138.92429999999999</v>
      </c>
      <c r="T17" s="339">
        <v>147.17189999999999</v>
      </c>
      <c r="U17" s="339">
        <v>154.82310000000001</v>
      </c>
      <c r="V17" s="339">
        <v>161.083</v>
      </c>
      <c r="W17" s="339">
        <v>177.84309999999999</v>
      </c>
      <c r="X17" s="339">
        <v>191.3913</v>
      </c>
      <c r="Y17" s="339">
        <v>196.50659999999999</v>
      </c>
      <c r="Z17" s="339">
        <v>201.22710000000001</v>
      </c>
      <c r="AA17" s="339">
        <v>206.20500000000001</v>
      </c>
      <c r="AB17" s="339">
        <v>210.70009999999999</v>
      </c>
      <c r="AC17" s="339">
        <v>219.4872</v>
      </c>
      <c r="AD17" s="339">
        <v>229.05840000000001</v>
      </c>
      <c r="AE17" s="339">
        <v>237.05699999999999</v>
      </c>
      <c r="AF17" s="339">
        <v>240.76570000000001</v>
      </c>
      <c r="AG17" s="339">
        <v>243.50640000000001</v>
      </c>
      <c r="AH17" s="339">
        <v>253.13419999999999</v>
      </c>
      <c r="AI17" s="339">
        <v>265.0598</v>
      </c>
      <c r="AJ17" s="339">
        <v>274.35059999999999</v>
      </c>
      <c r="AK17" s="339">
        <v>286.93340000000001</v>
      </c>
      <c r="AL17" s="339">
        <v>301.19970000000001</v>
      </c>
      <c r="AM17" s="339">
        <v>305.63889999999998</v>
      </c>
      <c r="AN17" s="339">
        <v>310.59969999999998</v>
      </c>
      <c r="AO17" s="339">
        <v>315.64440000000002</v>
      </c>
      <c r="AP17" s="339">
        <v>319.86880000000002</v>
      </c>
      <c r="AQ17" s="339">
        <v>323.23379999999997</v>
      </c>
      <c r="AR17" s="339">
        <v>329.13479999999998</v>
      </c>
      <c r="AS17" s="339">
        <v>335.17630000000003</v>
      </c>
      <c r="AT17" s="339">
        <v>344.71440000000001</v>
      </c>
      <c r="AU17" s="339">
        <v>357.12360000000001</v>
      </c>
      <c r="AV17" s="339">
        <v>371.99130000000002</v>
      </c>
      <c r="AW17" s="339">
        <v>385.44690000000003</v>
      </c>
      <c r="AX17" s="339">
        <v>404.31400000000002</v>
      </c>
      <c r="AY17" s="339">
        <v>422.90570000000002</v>
      </c>
      <c r="AZ17" s="339">
        <v>443.30790000000002</v>
      </c>
      <c r="BA17" s="339">
        <v>461.87729999999999</v>
      </c>
      <c r="BB17" s="339">
        <v>487.98059999999998</v>
      </c>
      <c r="BC17" s="339">
        <v>517.04629999999997</v>
      </c>
      <c r="BD17" s="339">
        <v>533.8777</v>
      </c>
      <c r="BE17" s="339">
        <v>546.11410000000001</v>
      </c>
      <c r="BF17" s="339">
        <v>559.47130000000004</v>
      </c>
      <c r="BG17" s="339">
        <v>576.4905</v>
      </c>
      <c r="BH17" s="339">
        <v>594.2962</v>
      </c>
      <c r="BI17" s="339">
        <v>607.35040000000004</v>
      </c>
      <c r="BJ17" s="339">
        <v>637.31579999999997</v>
      </c>
      <c r="BK17" s="339">
        <v>654.87180000000001</v>
      </c>
      <c r="BL17" s="339">
        <v>687.19190000000003</v>
      </c>
      <c r="BM17" s="339">
        <v>724.84649999999999</v>
      </c>
      <c r="BN17" s="339">
        <v>763.50710000000004</v>
      </c>
      <c r="BO17" s="339">
        <v>810.22</v>
      </c>
      <c r="BP17" s="339">
        <v>848.63599999999997</v>
      </c>
      <c r="BQ17" s="339">
        <v>895.30780000000004</v>
      </c>
      <c r="BR17" s="339">
        <v>956.47460000000001</v>
      </c>
      <c r="BS17" s="339">
        <v>1012.0676</v>
      </c>
      <c r="BT17" s="339">
        <v>1057.3307</v>
      </c>
      <c r="BU17" s="339">
        <v>1121.731</v>
      </c>
      <c r="BV17" s="339">
        <v>1186.6265000000001</v>
      </c>
      <c r="BW17" s="339">
        <v>1257.1122</v>
      </c>
      <c r="BX17" s="339">
        <v>1318.1813</v>
      </c>
      <c r="BY17" s="339">
        <v>1388.1660999999999</v>
      </c>
      <c r="BZ17" s="339">
        <v>1477.7098000000001</v>
      </c>
    </row>
    <row r="18" spans="1:78" s="336" customFormat="1" ht="11.25">
      <c r="A18" s="450" t="s">
        <v>280</v>
      </c>
      <c r="B18" s="339">
        <v>100</v>
      </c>
      <c r="C18" s="339">
        <v>103.05159999999999</v>
      </c>
      <c r="D18" s="339">
        <v>107.2514</v>
      </c>
      <c r="E18" s="339">
        <v>110.69329999999999</v>
      </c>
      <c r="F18" s="339">
        <v>118.26860000000001</v>
      </c>
      <c r="G18" s="339">
        <v>118.6553</v>
      </c>
      <c r="H18" s="339">
        <v>120.1049</v>
      </c>
      <c r="I18" s="339">
        <v>121.2281</v>
      </c>
      <c r="J18" s="339">
        <v>123.05200000000001</v>
      </c>
      <c r="K18" s="339">
        <v>124.3454</v>
      </c>
      <c r="L18" s="339">
        <v>130.9342</v>
      </c>
      <c r="M18" s="339">
        <v>131.88329999999999</v>
      </c>
      <c r="N18" s="339">
        <v>134.13669999999999</v>
      </c>
      <c r="O18" s="339">
        <v>136.6524</v>
      </c>
      <c r="P18" s="339">
        <v>149.113</v>
      </c>
      <c r="Q18" s="339">
        <v>153.20689999999999</v>
      </c>
      <c r="R18" s="339">
        <v>154.7928</v>
      </c>
      <c r="S18" s="339">
        <v>160.87209999999999</v>
      </c>
      <c r="T18" s="339">
        <v>161.48220000000001</v>
      </c>
      <c r="U18" s="339">
        <v>162.44980000000001</v>
      </c>
      <c r="V18" s="339">
        <v>182.60040000000001</v>
      </c>
      <c r="W18" s="339">
        <v>186.46369999999999</v>
      </c>
      <c r="X18" s="339">
        <v>187.81549999999999</v>
      </c>
      <c r="Y18" s="339">
        <v>193.52080000000001</v>
      </c>
      <c r="Z18" s="339">
        <v>208.333</v>
      </c>
      <c r="AA18" s="339">
        <v>223.70920000000001</v>
      </c>
      <c r="AB18" s="339">
        <v>226.14150000000001</v>
      </c>
      <c r="AC18" s="339">
        <v>236.06229999999999</v>
      </c>
      <c r="AD18" s="339">
        <v>244.31020000000001</v>
      </c>
      <c r="AE18" s="339">
        <v>249.11760000000001</v>
      </c>
      <c r="AF18" s="339">
        <v>266.86649999999997</v>
      </c>
      <c r="AG18" s="339">
        <v>267.44420000000002</v>
      </c>
      <c r="AH18" s="339">
        <v>270.5675</v>
      </c>
      <c r="AI18" s="339">
        <v>288.75940000000003</v>
      </c>
      <c r="AJ18" s="339">
        <v>290.10289999999998</v>
      </c>
      <c r="AK18" s="339">
        <v>311.55680000000001</v>
      </c>
      <c r="AL18" s="339">
        <v>341.38319999999999</v>
      </c>
      <c r="AM18" s="339">
        <v>341.84350000000001</v>
      </c>
      <c r="AN18" s="339">
        <v>349.77499999999998</v>
      </c>
      <c r="AO18" s="339">
        <v>378.65300000000002</v>
      </c>
      <c r="AP18" s="339">
        <v>363.14670000000001</v>
      </c>
      <c r="AQ18" s="339">
        <v>364.35719999999998</v>
      </c>
      <c r="AR18" s="339">
        <v>365.85239999999999</v>
      </c>
      <c r="AS18" s="339">
        <v>368.49599999999998</v>
      </c>
      <c r="AT18" s="339">
        <v>369.58530000000002</v>
      </c>
      <c r="AU18" s="339">
        <v>370.09460000000001</v>
      </c>
      <c r="AV18" s="339">
        <v>369.60309999999998</v>
      </c>
      <c r="AW18" s="339">
        <v>367.47449999999998</v>
      </c>
      <c r="AX18" s="339">
        <v>367.36959999999999</v>
      </c>
      <c r="AY18" s="339">
        <v>422.9513</v>
      </c>
      <c r="AZ18" s="339">
        <v>430.69110000000001</v>
      </c>
      <c r="BA18" s="339">
        <v>430.98200000000003</v>
      </c>
      <c r="BB18" s="339">
        <v>433.2713</v>
      </c>
      <c r="BC18" s="339">
        <v>437.55630000000002</v>
      </c>
      <c r="BD18" s="339">
        <v>468.3691</v>
      </c>
      <c r="BE18" s="339">
        <v>470.09519999999998</v>
      </c>
      <c r="BF18" s="339">
        <v>467.30590000000001</v>
      </c>
      <c r="BG18" s="339">
        <v>480.26549999999997</v>
      </c>
      <c r="BH18" s="339">
        <v>485.73</v>
      </c>
      <c r="BI18" s="339">
        <v>489.7423</v>
      </c>
      <c r="BJ18" s="339">
        <v>498.80130000000003</v>
      </c>
      <c r="BK18" s="339">
        <v>536.12670000000003</v>
      </c>
      <c r="BL18" s="339">
        <v>544.03380000000004</v>
      </c>
      <c r="BM18" s="339">
        <v>562.76160000000004</v>
      </c>
      <c r="BN18" s="339">
        <v>583.34550000000002</v>
      </c>
      <c r="BO18" s="339">
        <v>601.24419999999998</v>
      </c>
      <c r="BP18" s="339">
        <v>603.55219999999997</v>
      </c>
      <c r="BQ18" s="339">
        <v>636.82920000000001</v>
      </c>
      <c r="BR18" s="339">
        <v>662.64919999999995</v>
      </c>
      <c r="BS18" s="339">
        <v>678.97969999999998</v>
      </c>
      <c r="BT18" s="339">
        <v>761.29</v>
      </c>
      <c r="BU18" s="339">
        <v>809.68020000000001</v>
      </c>
      <c r="BV18" s="339">
        <v>837.19989999999996</v>
      </c>
      <c r="BW18" s="339">
        <v>903.90009999999995</v>
      </c>
      <c r="BX18" s="339">
        <v>974.80050000000006</v>
      </c>
      <c r="BY18" s="339">
        <v>993.45529999999997</v>
      </c>
      <c r="BZ18" s="339">
        <v>1055.7167999999999</v>
      </c>
    </row>
    <row r="19" spans="1:78" s="336" customFormat="1" ht="11.25">
      <c r="A19" s="450" t="s">
        <v>366</v>
      </c>
      <c r="B19" s="339">
        <v>100</v>
      </c>
      <c r="C19" s="339">
        <v>103.1906</v>
      </c>
      <c r="D19" s="339">
        <v>103.7961</v>
      </c>
      <c r="E19" s="339">
        <v>105.51139999999999</v>
      </c>
      <c r="F19" s="339">
        <v>108.2881</v>
      </c>
      <c r="G19" s="339">
        <v>109.0808</v>
      </c>
      <c r="H19" s="339">
        <v>111.6195</v>
      </c>
      <c r="I19" s="339">
        <v>115.60899999999999</v>
      </c>
      <c r="J19" s="339">
        <v>116.3997</v>
      </c>
      <c r="K19" s="339">
        <v>119.536</v>
      </c>
      <c r="L19" s="339">
        <v>121.032</v>
      </c>
      <c r="M19" s="339">
        <v>121.8725</v>
      </c>
      <c r="N19" s="339">
        <v>122.7547</v>
      </c>
      <c r="O19" s="339">
        <v>127.0012</v>
      </c>
      <c r="P19" s="339">
        <v>128.25190000000001</v>
      </c>
      <c r="Q19" s="339">
        <v>129.8108</v>
      </c>
      <c r="R19" s="339">
        <v>132.3056</v>
      </c>
      <c r="S19" s="339">
        <v>135.63589999999999</v>
      </c>
      <c r="T19" s="339">
        <v>140.18049999999999</v>
      </c>
      <c r="U19" s="339">
        <v>147.28139999999999</v>
      </c>
      <c r="V19" s="339">
        <v>152.1489</v>
      </c>
      <c r="W19" s="339">
        <v>162.48509999999999</v>
      </c>
      <c r="X19" s="339">
        <v>166.9487</v>
      </c>
      <c r="Y19" s="339">
        <v>171.63210000000001</v>
      </c>
      <c r="Z19" s="339">
        <v>176.08029999999999</v>
      </c>
      <c r="AA19" s="339">
        <v>182.2543</v>
      </c>
      <c r="AB19" s="339">
        <v>186.27529999999999</v>
      </c>
      <c r="AC19" s="339">
        <v>189.96870000000001</v>
      </c>
      <c r="AD19" s="339">
        <v>195.9999</v>
      </c>
      <c r="AE19" s="339">
        <v>200.69970000000001</v>
      </c>
      <c r="AF19" s="339">
        <v>208.13409999999999</v>
      </c>
      <c r="AG19" s="339">
        <v>216.18360000000001</v>
      </c>
      <c r="AH19" s="339">
        <v>225.19589999999999</v>
      </c>
      <c r="AI19" s="339">
        <v>242.23779999999999</v>
      </c>
      <c r="AJ19" s="339">
        <v>247.06280000000001</v>
      </c>
      <c r="AK19" s="339">
        <v>255.3408</v>
      </c>
      <c r="AL19" s="339">
        <v>261.44819999999999</v>
      </c>
      <c r="AM19" s="339">
        <v>274.51409999999998</v>
      </c>
      <c r="AN19" s="339">
        <v>280.57639999999998</v>
      </c>
      <c r="AO19" s="339">
        <v>287.58229999999998</v>
      </c>
      <c r="AP19" s="339">
        <v>294.2192</v>
      </c>
      <c r="AQ19" s="339">
        <v>301.43560000000002</v>
      </c>
      <c r="AR19" s="339">
        <v>314.005</v>
      </c>
      <c r="AS19" s="339">
        <v>324.33210000000003</v>
      </c>
      <c r="AT19" s="339">
        <v>335.04489999999998</v>
      </c>
      <c r="AU19" s="339">
        <v>341.31540000000001</v>
      </c>
      <c r="AV19" s="339">
        <v>350.10559999999998</v>
      </c>
      <c r="AW19" s="339">
        <v>367.92360000000002</v>
      </c>
      <c r="AX19" s="339">
        <v>387.0686</v>
      </c>
      <c r="AY19" s="339">
        <v>405.70839999999998</v>
      </c>
      <c r="AZ19" s="339">
        <v>415.0224</v>
      </c>
      <c r="BA19" s="339">
        <v>437.18790000000001</v>
      </c>
      <c r="BB19" s="339">
        <v>443.67599999999999</v>
      </c>
      <c r="BC19" s="339">
        <v>457.4624</v>
      </c>
      <c r="BD19" s="339">
        <v>467.71350000000001</v>
      </c>
      <c r="BE19" s="339">
        <v>482.18439999999998</v>
      </c>
      <c r="BF19" s="339">
        <v>500.0179</v>
      </c>
      <c r="BG19" s="339">
        <v>518.85050000000001</v>
      </c>
      <c r="BH19" s="339">
        <v>539.57420000000002</v>
      </c>
      <c r="BI19" s="339">
        <v>547.47889999999995</v>
      </c>
      <c r="BJ19" s="339">
        <v>569.12019999999995</v>
      </c>
      <c r="BK19" s="339">
        <v>593.07510000000002</v>
      </c>
      <c r="BL19" s="339">
        <v>606.66970000000003</v>
      </c>
      <c r="BM19" s="339">
        <v>626.87339999999995</v>
      </c>
      <c r="BN19" s="339">
        <v>659.64480000000003</v>
      </c>
      <c r="BO19" s="339">
        <v>693.91629999999998</v>
      </c>
      <c r="BP19" s="339">
        <v>724.00639999999999</v>
      </c>
      <c r="BQ19" s="339">
        <v>819.49929999999995</v>
      </c>
      <c r="BR19" s="339">
        <v>860.71320000000003</v>
      </c>
      <c r="BS19" s="339">
        <v>905.80610000000001</v>
      </c>
      <c r="BT19" s="339">
        <v>956.82759999999996</v>
      </c>
      <c r="BU19" s="339">
        <v>996.72770000000003</v>
      </c>
      <c r="BV19" s="339">
        <v>1042.694</v>
      </c>
      <c r="BW19" s="339">
        <v>1136.1134999999999</v>
      </c>
      <c r="BX19" s="339">
        <v>1205.9376999999999</v>
      </c>
      <c r="BY19" s="339">
        <v>1258.7737999999999</v>
      </c>
      <c r="BZ19" s="339">
        <v>1353.7338999999999</v>
      </c>
    </row>
    <row r="20" spans="1:78" s="336" customFormat="1" ht="11.25">
      <c r="A20" s="450" t="s">
        <v>218</v>
      </c>
      <c r="B20" s="339">
        <v>100</v>
      </c>
      <c r="C20" s="339">
        <v>100.79519999999999</v>
      </c>
      <c r="D20" s="339">
        <v>103.9808</v>
      </c>
      <c r="E20" s="339">
        <v>115.3409</v>
      </c>
      <c r="F20" s="339">
        <v>118.67829999999999</v>
      </c>
      <c r="G20" s="339">
        <v>120.69</v>
      </c>
      <c r="H20" s="339">
        <v>121.87569999999999</v>
      </c>
      <c r="I20" s="339">
        <v>122.88679999999999</v>
      </c>
      <c r="J20" s="339">
        <v>125.3185</v>
      </c>
      <c r="K20" s="339">
        <v>129.97909999999999</v>
      </c>
      <c r="L20" s="339">
        <v>131.02529999999999</v>
      </c>
      <c r="M20" s="339">
        <v>131.48320000000001</v>
      </c>
      <c r="N20" s="339">
        <v>131.4716</v>
      </c>
      <c r="O20" s="339">
        <v>132.30789999999999</v>
      </c>
      <c r="P20" s="339">
        <v>134.83240000000001</v>
      </c>
      <c r="Q20" s="339">
        <v>153.4357</v>
      </c>
      <c r="R20" s="339">
        <v>154.6926</v>
      </c>
      <c r="S20" s="339">
        <v>156.0746</v>
      </c>
      <c r="T20" s="339">
        <v>157.97890000000001</v>
      </c>
      <c r="U20" s="339">
        <v>160.7826</v>
      </c>
      <c r="V20" s="339">
        <v>163.8623</v>
      </c>
      <c r="W20" s="339">
        <v>166.53460000000001</v>
      </c>
      <c r="X20" s="339">
        <v>170.0009</v>
      </c>
      <c r="Y20" s="339">
        <v>171.96639999999999</v>
      </c>
      <c r="Z20" s="339">
        <v>173.72370000000001</v>
      </c>
      <c r="AA20" s="339">
        <v>174.71960000000001</v>
      </c>
      <c r="AB20" s="339">
        <v>177.64599999999999</v>
      </c>
      <c r="AC20" s="339">
        <v>209.4616</v>
      </c>
      <c r="AD20" s="339">
        <v>212.69839999999999</v>
      </c>
      <c r="AE20" s="339">
        <v>219.68629999999999</v>
      </c>
      <c r="AF20" s="339">
        <v>223.53809999999999</v>
      </c>
      <c r="AG20" s="339">
        <v>228.21299999999999</v>
      </c>
      <c r="AH20" s="339">
        <v>233.9485</v>
      </c>
      <c r="AI20" s="339">
        <v>236.3192</v>
      </c>
      <c r="AJ20" s="339">
        <v>240.0651</v>
      </c>
      <c r="AK20" s="339">
        <v>250.64009999999999</v>
      </c>
      <c r="AL20" s="339">
        <v>255.56379999999999</v>
      </c>
      <c r="AM20" s="339">
        <v>256.92160000000001</v>
      </c>
      <c r="AN20" s="339">
        <v>260.61579999999998</v>
      </c>
      <c r="AO20" s="339">
        <v>306.09750000000003</v>
      </c>
      <c r="AP20" s="339">
        <v>301.60019999999997</v>
      </c>
      <c r="AQ20" s="339">
        <v>300.3424</v>
      </c>
      <c r="AR20" s="339">
        <v>301.45209999999997</v>
      </c>
      <c r="AS20" s="339">
        <v>301.7724</v>
      </c>
      <c r="AT20" s="339">
        <v>304.08240000000001</v>
      </c>
      <c r="AU20" s="339">
        <v>304.98129999999998</v>
      </c>
      <c r="AV20" s="339">
        <v>305.38709999999998</v>
      </c>
      <c r="AW20" s="339">
        <v>306.74599999999998</v>
      </c>
      <c r="AX20" s="339">
        <v>306.89769999999999</v>
      </c>
      <c r="AY20" s="339">
        <v>308.6755</v>
      </c>
      <c r="AZ20" s="339">
        <v>309.01</v>
      </c>
      <c r="BA20" s="339">
        <v>397.04820000000001</v>
      </c>
      <c r="BB20" s="339">
        <v>406.88279999999997</v>
      </c>
      <c r="BC20" s="339">
        <v>416.15350000000001</v>
      </c>
      <c r="BD20" s="339">
        <v>420.93049999999999</v>
      </c>
      <c r="BE20" s="339">
        <v>431.61349999999999</v>
      </c>
      <c r="BF20" s="339">
        <v>449.9</v>
      </c>
      <c r="BG20" s="339">
        <v>463.92880000000002</v>
      </c>
      <c r="BH20" s="339">
        <v>470.38929999999999</v>
      </c>
      <c r="BI20" s="339">
        <v>474.36619999999999</v>
      </c>
      <c r="BJ20" s="339">
        <v>479.1164</v>
      </c>
      <c r="BK20" s="339">
        <v>482.7713</v>
      </c>
      <c r="BL20" s="339">
        <v>495.55529999999999</v>
      </c>
      <c r="BM20" s="339">
        <v>612.68209999999999</v>
      </c>
      <c r="BN20" s="339">
        <v>635.50030000000004</v>
      </c>
      <c r="BO20" s="339">
        <v>656.14110000000005</v>
      </c>
      <c r="BP20" s="339">
        <v>669.44500000000005</v>
      </c>
      <c r="BQ20" s="339">
        <v>710.28160000000003</v>
      </c>
      <c r="BR20" s="339">
        <v>745.72680000000003</v>
      </c>
      <c r="BS20" s="339">
        <v>772.99739999999997</v>
      </c>
      <c r="BT20" s="339">
        <v>827.90039999999999</v>
      </c>
      <c r="BU20" s="339">
        <v>859.05529999999999</v>
      </c>
      <c r="BV20" s="339">
        <v>892.62220000000002</v>
      </c>
      <c r="BW20" s="339">
        <v>902.06859999999995</v>
      </c>
      <c r="BX20" s="339">
        <v>930.48680000000002</v>
      </c>
      <c r="BY20" s="339">
        <v>1201.1258</v>
      </c>
      <c r="BZ20" s="339">
        <v>1261.5273</v>
      </c>
    </row>
    <row r="21" spans="1:78" s="336" customFormat="1" ht="11.25">
      <c r="A21" s="450" t="s">
        <v>367</v>
      </c>
      <c r="B21" s="339">
        <v>100</v>
      </c>
      <c r="C21" s="339">
        <v>103.1002</v>
      </c>
      <c r="D21" s="339">
        <v>104.8886</v>
      </c>
      <c r="E21" s="339">
        <v>105.9567</v>
      </c>
      <c r="F21" s="339">
        <v>107.9795</v>
      </c>
      <c r="G21" s="339">
        <v>109.55410000000001</v>
      </c>
      <c r="H21" s="339">
        <v>110.94750000000001</v>
      </c>
      <c r="I21" s="339">
        <v>113.777</v>
      </c>
      <c r="J21" s="339">
        <v>114.5928</v>
      </c>
      <c r="K21" s="339">
        <v>116.2141</v>
      </c>
      <c r="L21" s="339">
        <v>117.834</v>
      </c>
      <c r="M21" s="339">
        <v>119.9896</v>
      </c>
      <c r="N21" s="339">
        <v>122.136</v>
      </c>
      <c r="O21" s="339">
        <v>125.7038</v>
      </c>
      <c r="P21" s="339">
        <v>128.3425</v>
      </c>
      <c r="Q21" s="339">
        <v>130.5949</v>
      </c>
      <c r="R21" s="339">
        <v>133.58269999999999</v>
      </c>
      <c r="S21" s="339">
        <v>136.7886</v>
      </c>
      <c r="T21" s="339">
        <v>140.423</v>
      </c>
      <c r="U21" s="339">
        <v>144.43600000000001</v>
      </c>
      <c r="V21" s="339">
        <v>147.9425</v>
      </c>
      <c r="W21" s="339">
        <v>156.4246</v>
      </c>
      <c r="X21" s="339">
        <v>161.2576</v>
      </c>
      <c r="Y21" s="339">
        <v>165.40710000000001</v>
      </c>
      <c r="Z21" s="339">
        <v>169.79400000000001</v>
      </c>
      <c r="AA21" s="339">
        <v>176.13249999999999</v>
      </c>
      <c r="AB21" s="339">
        <v>182.5376</v>
      </c>
      <c r="AC21" s="339">
        <v>190.43960000000001</v>
      </c>
      <c r="AD21" s="339">
        <v>198.21119999999999</v>
      </c>
      <c r="AE21" s="339">
        <v>202.60550000000001</v>
      </c>
      <c r="AF21" s="339">
        <v>207.73699999999999</v>
      </c>
      <c r="AG21" s="339">
        <v>213.87799999999999</v>
      </c>
      <c r="AH21" s="339">
        <v>221.5727</v>
      </c>
      <c r="AI21" s="339">
        <v>233.20189999999999</v>
      </c>
      <c r="AJ21" s="339">
        <v>239.12700000000001</v>
      </c>
      <c r="AK21" s="339">
        <v>247.00360000000001</v>
      </c>
      <c r="AL21" s="339">
        <v>255.11940000000001</v>
      </c>
      <c r="AM21" s="339">
        <v>265.76780000000002</v>
      </c>
      <c r="AN21" s="339">
        <v>273.92059999999998</v>
      </c>
      <c r="AO21" s="339">
        <v>279.82600000000002</v>
      </c>
      <c r="AP21" s="339">
        <v>284.03250000000003</v>
      </c>
      <c r="AQ21" s="339">
        <v>288.41579999999999</v>
      </c>
      <c r="AR21" s="339">
        <v>294.90190000000001</v>
      </c>
      <c r="AS21" s="339">
        <v>300.6189</v>
      </c>
      <c r="AT21" s="339">
        <v>306.23559999999998</v>
      </c>
      <c r="AU21" s="339">
        <v>311.56920000000002</v>
      </c>
      <c r="AV21" s="339">
        <v>322.10579999999999</v>
      </c>
      <c r="AW21" s="339">
        <v>332.47329999999999</v>
      </c>
      <c r="AX21" s="339">
        <v>347.74239999999998</v>
      </c>
      <c r="AY21" s="339">
        <v>366.4717</v>
      </c>
      <c r="AZ21" s="339">
        <v>386.2568</v>
      </c>
      <c r="BA21" s="339">
        <v>398.41079999999999</v>
      </c>
      <c r="BB21" s="339">
        <v>413.85120000000001</v>
      </c>
      <c r="BC21" s="339">
        <v>429.2946</v>
      </c>
      <c r="BD21" s="339">
        <v>442.69580000000002</v>
      </c>
      <c r="BE21" s="339">
        <v>463.7774</v>
      </c>
      <c r="BF21" s="339">
        <v>477.44380000000001</v>
      </c>
      <c r="BG21" s="339">
        <v>496.88709999999998</v>
      </c>
      <c r="BH21" s="339">
        <v>517.40570000000002</v>
      </c>
      <c r="BI21" s="339">
        <v>543.1712</v>
      </c>
      <c r="BJ21" s="339">
        <v>575.12890000000004</v>
      </c>
      <c r="BK21" s="339">
        <v>607.7867</v>
      </c>
      <c r="BL21" s="339">
        <v>634.02329999999995</v>
      </c>
      <c r="BM21" s="339">
        <v>668.46130000000005</v>
      </c>
      <c r="BN21" s="339">
        <v>717.56679999999994</v>
      </c>
      <c r="BO21" s="339">
        <v>758.35270000000003</v>
      </c>
      <c r="BP21" s="339">
        <v>805.45939999999996</v>
      </c>
      <c r="BQ21" s="339">
        <v>884.06830000000002</v>
      </c>
      <c r="BR21" s="339">
        <v>942.90869999999995</v>
      </c>
      <c r="BS21" s="339">
        <v>988.63070000000005</v>
      </c>
      <c r="BT21" s="339">
        <v>1061.9487999999999</v>
      </c>
      <c r="BU21" s="339">
        <v>1120.5659000000001</v>
      </c>
      <c r="BV21" s="339">
        <v>1200.8126999999999</v>
      </c>
      <c r="BW21" s="339">
        <v>1275.6080999999999</v>
      </c>
      <c r="BX21" s="339">
        <v>1371.9038</v>
      </c>
      <c r="BY21" s="339">
        <v>1479.9582</v>
      </c>
      <c r="BZ21" s="339">
        <v>1626.3026</v>
      </c>
    </row>
    <row r="22" spans="1:78" s="336" customFormat="1" ht="11.25">
      <c r="A22" s="450" t="s">
        <v>368</v>
      </c>
      <c r="B22" s="339">
        <v>100</v>
      </c>
      <c r="C22" s="339">
        <v>101.9345</v>
      </c>
      <c r="D22" s="339">
        <v>103.79510000000001</v>
      </c>
      <c r="E22" s="339">
        <v>105.66330000000001</v>
      </c>
      <c r="F22" s="339">
        <v>107.5442</v>
      </c>
      <c r="G22" s="339">
        <v>108.9336</v>
      </c>
      <c r="H22" s="339">
        <v>110.3729</v>
      </c>
      <c r="I22" s="339">
        <v>111.8348</v>
      </c>
      <c r="J22" s="339">
        <v>113.60209999999999</v>
      </c>
      <c r="K22" s="339">
        <v>115.4941</v>
      </c>
      <c r="L22" s="339">
        <v>117.08029999999999</v>
      </c>
      <c r="M22" s="339">
        <v>118.5168</v>
      </c>
      <c r="N22" s="339">
        <v>119.8176</v>
      </c>
      <c r="O22" s="339">
        <v>122.7189</v>
      </c>
      <c r="P22" s="339">
        <v>124.8704</v>
      </c>
      <c r="Q22" s="339">
        <v>127.1891</v>
      </c>
      <c r="R22" s="339">
        <v>129.33320000000001</v>
      </c>
      <c r="S22" s="339">
        <v>131.87629999999999</v>
      </c>
      <c r="T22" s="339">
        <v>136.0669</v>
      </c>
      <c r="U22" s="339">
        <v>141.42449999999999</v>
      </c>
      <c r="V22" s="339">
        <v>148.34370000000001</v>
      </c>
      <c r="W22" s="339">
        <v>160.1018</v>
      </c>
      <c r="X22" s="339">
        <v>170.0438</v>
      </c>
      <c r="Y22" s="339">
        <v>177.5239</v>
      </c>
      <c r="Z22" s="339">
        <v>183.608</v>
      </c>
      <c r="AA22" s="339">
        <v>190.28639999999999</v>
      </c>
      <c r="AB22" s="339">
        <v>196.17949999999999</v>
      </c>
      <c r="AC22" s="339">
        <v>202.22810000000001</v>
      </c>
      <c r="AD22" s="339">
        <v>208.23500000000001</v>
      </c>
      <c r="AE22" s="339">
        <v>214.04040000000001</v>
      </c>
      <c r="AF22" s="339">
        <v>218.56970000000001</v>
      </c>
      <c r="AG22" s="339">
        <v>224.45089999999999</v>
      </c>
      <c r="AH22" s="339">
        <v>234.39340000000001</v>
      </c>
      <c r="AI22" s="339">
        <v>253.66800000000001</v>
      </c>
      <c r="AJ22" s="339">
        <v>263.41809999999998</v>
      </c>
      <c r="AK22" s="339">
        <v>276.28620000000001</v>
      </c>
      <c r="AL22" s="339">
        <v>286.27109999999999</v>
      </c>
      <c r="AM22" s="339">
        <v>295.06979999999999</v>
      </c>
      <c r="AN22" s="339">
        <v>302.26929999999999</v>
      </c>
      <c r="AO22" s="339">
        <v>308.43610000000001</v>
      </c>
      <c r="AP22" s="339">
        <v>308.95159999999998</v>
      </c>
      <c r="AQ22" s="339">
        <v>314.89690000000002</v>
      </c>
      <c r="AR22" s="339">
        <v>315.94720000000001</v>
      </c>
      <c r="AS22" s="339">
        <v>323.26429999999999</v>
      </c>
      <c r="AT22" s="339">
        <v>334.02080000000001</v>
      </c>
      <c r="AU22" s="339">
        <v>340.08429999999998</v>
      </c>
      <c r="AV22" s="339">
        <v>347.22829999999999</v>
      </c>
      <c r="AW22" s="339">
        <v>356.39870000000002</v>
      </c>
      <c r="AX22" s="339">
        <v>362.57830000000001</v>
      </c>
      <c r="AY22" s="339">
        <v>369.98239999999998</v>
      </c>
      <c r="AZ22" s="339">
        <v>381.9169</v>
      </c>
      <c r="BA22" s="339">
        <v>390.34589999999997</v>
      </c>
      <c r="BB22" s="339">
        <v>404.57049999999998</v>
      </c>
      <c r="BC22" s="339">
        <v>416.33789999999999</v>
      </c>
      <c r="BD22" s="339">
        <v>424.52010000000001</v>
      </c>
      <c r="BE22" s="339">
        <v>438.06189999999998</v>
      </c>
      <c r="BF22" s="339">
        <v>452.53769999999997</v>
      </c>
      <c r="BG22" s="339">
        <v>462.33600000000001</v>
      </c>
      <c r="BH22" s="339">
        <v>477.82389999999998</v>
      </c>
      <c r="BI22" s="339">
        <v>487.5849</v>
      </c>
      <c r="BJ22" s="339">
        <v>503.08420000000001</v>
      </c>
      <c r="BK22" s="339">
        <v>524.70010000000002</v>
      </c>
      <c r="BL22" s="339">
        <v>547.44799999999998</v>
      </c>
      <c r="BM22" s="339">
        <v>577.69590000000005</v>
      </c>
      <c r="BN22" s="339">
        <v>608.09320000000002</v>
      </c>
      <c r="BO22" s="339">
        <v>635.81569999999999</v>
      </c>
      <c r="BP22" s="339">
        <v>667.79750000000001</v>
      </c>
      <c r="BQ22" s="339">
        <v>721.93979999999999</v>
      </c>
      <c r="BR22" s="339">
        <v>784.42240000000004</v>
      </c>
      <c r="BS22" s="339">
        <v>837.73450000000003</v>
      </c>
      <c r="BT22" s="339">
        <v>889.24639999999999</v>
      </c>
      <c r="BU22" s="339">
        <v>941.18219999999997</v>
      </c>
      <c r="BV22" s="339">
        <v>995.2681</v>
      </c>
      <c r="BW22" s="339">
        <v>1062.9991</v>
      </c>
      <c r="BX22" s="339">
        <v>1131.9623999999999</v>
      </c>
      <c r="BY22" s="339">
        <v>1203.4429</v>
      </c>
      <c r="BZ22" s="339">
        <v>1282.7937999999999</v>
      </c>
    </row>
    <row r="23" spans="1:78" s="336" customFormat="1" ht="15">
      <c r="B23" s="339"/>
      <c r="C23" s="339"/>
      <c r="D23" s="339"/>
      <c r="E23" s="339"/>
      <c r="F23" s="339"/>
      <c r="G23" s="339"/>
      <c r="H23" s="339"/>
      <c r="I23" s="339"/>
      <c r="J23" s="339"/>
      <c r="K23" s="339"/>
      <c r="L23" s="339"/>
      <c r="M23" s="339"/>
      <c r="N23" s="339"/>
      <c r="O23" s="339"/>
      <c r="P23" s="339"/>
      <c r="Q23" s="339"/>
      <c r="R23" s="339"/>
      <c r="AD23" s="336" t="s">
        <v>446</v>
      </c>
      <c r="AE23" s="336" t="s">
        <v>446</v>
      </c>
      <c r="AF23" s="336" t="s">
        <v>446</v>
      </c>
      <c r="AG23" s="336" t="s">
        <v>446</v>
      </c>
      <c r="AH23" s="336" t="s">
        <v>446</v>
      </c>
      <c r="AI23" s="336" t="s">
        <v>446</v>
      </c>
      <c r="AJ23" s="336" t="s">
        <v>446</v>
      </c>
      <c r="AK23" s="336" t="s">
        <v>446</v>
      </c>
      <c r="AL23" s="336" t="s">
        <v>446</v>
      </c>
      <c r="AM23" s="336" t="s">
        <v>446</v>
      </c>
      <c r="AN23" s="336" t="s">
        <v>446</v>
      </c>
      <c r="AO23" s="336" t="s">
        <v>446</v>
      </c>
      <c r="AP23" s="336" t="s">
        <v>446</v>
      </c>
      <c r="AQ23" s="336" t="s">
        <v>446</v>
      </c>
      <c r="AR23" s="336" t="s">
        <v>446</v>
      </c>
      <c r="AS23" s="336" t="s">
        <v>446</v>
      </c>
      <c r="AT23" s="336" t="s">
        <v>446</v>
      </c>
      <c r="AU23" s="336" t="s">
        <v>446</v>
      </c>
      <c r="AV23" s="336" t="s">
        <v>446</v>
      </c>
      <c r="AW23" s="336" t="s">
        <v>446</v>
      </c>
      <c r="AX23" s="336" t="s">
        <v>446</v>
      </c>
      <c r="AY23" s="336" t="s">
        <v>446</v>
      </c>
      <c r="BA23" s="336" t="s">
        <v>446</v>
      </c>
      <c r="BB23" s="336" t="s">
        <v>446</v>
      </c>
      <c r="BC23" s="473" t="s">
        <v>446</v>
      </c>
      <c r="BD23" s="473" t="s">
        <v>446</v>
      </c>
      <c r="BE23" s="473" t="s">
        <v>446</v>
      </c>
      <c r="BF23" s="473" t="s">
        <v>446</v>
      </c>
      <c r="BG23" s="473" t="s">
        <v>446</v>
      </c>
      <c r="BH23" s="473" t="s">
        <v>446</v>
      </c>
      <c r="BI23" s="473" t="s">
        <v>446</v>
      </c>
      <c r="BJ23" s="473" t="s">
        <v>446</v>
      </c>
      <c r="BK23" s="473" t="s">
        <v>446</v>
      </c>
      <c r="BL23" s="473" t="s">
        <v>446</v>
      </c>
      <c r="BM23" s="473" t="s">
        <v>446</v>
      </c>
      <c r="BN23" s="473" t="s">
        <v>446</v>
      </c>
      <c r="BO23" s="473" t="s">
        <v>446</v>
      </c>
      <c r="BP23" s="473" t="s">
        <v>446</v>
      </c>
      <c r="BQ23" s="473" t="s">
        <v>446</v>
      </c>
      <c r="BR23" s="473" t="s">
        <v>446</v>
      </c>
      <c r="BS23" s="473" t="s">
        <v>446</v>
      </c>
      <c r="BT23" s="473" t="s">
        <v>446</v>
      </c>
      <c r="BU23" s="473" t="s">
        <v>446</v>
      </c>
      <c r="BV23" s="473" t="s">
        <v>446</v>
      </c>
      <c r="BW23" s="473" t="s">
        <v>446</v>
      </c>
      <c r="BX23" s="473" t="s">
        <v>446</v>
      </c>
      <c r="BY23" s="473" t="s">
        <v>446</v>
      </c>
      <c r="BZ23" s="473" t="s">
        <v>446</v>
      </c>
    </row>
    <row r="24" spans="1:78" s="336" customFormat="1" ht="15">
      <c r="A24" s="449" t="s">
        <v>369</v>
      </c>
      <c r="B24" s="339"/>
      <c r="C24" s="339"/>
      <c r="D24" s="339"/>
      <c r="E24" s="339"/>
      <c r="F24" s="339"/>
      <c r="G24" s="339"/>
      <c r="H24" s="339"/>
      <c r="I24" s="339"/>
      <c r="J24" s="339"/>
      <c r="K24" s="339"/>
      <c r="L24" s="339"/>
      <c r="M24" s="339"/>
      <c r="N24" s="339"/>
      <c r="O24" s="339"/>
      <c r="P24" s="339"/>
      <c r="Q24" s="339"/>
      <c r="R24" s="339"/>
      <c r="AD24" s="336" t="s">
        <v>446</v>
      </c>
      <c r="AE24" s="336" t="s">
        <v>446</v>
      </c>
      <c r="AF24" s="336" t="s">
        <v>446</v>
      </c>
      <c r="AG24" s="336" t="s">
        <v>446</v>
      </c>
      <c r="AH24" s="336" t="s">
        <v>446</v>
      </c>
      <c r="AI24" s="336" t="s">
        <v>446</v>
      </c>
      <c r="AJ24" s="336" t="s">
        <v>446</v>
      </c>
      <c r="AK24" s="336" t="s">
        <v>446</v>
      </c>
      <c r="AL24" s="336" t="s">
        <v>446</v>
      </c>
      <c r="AM24" s="336" t="s">
        <v>446</v>
      </c>
      <c r="AN24" s="336" t="s">
        <v>446</v>
      </c>
      <c r="AO24" s="336" t="s">
        <v>446</v>
      </c>
      <c r="AP24" s="336" t="s">
        <v>446</v>
      </c>
      <c r="AQ24" s="336" t="s">
        <v>446</v>
      </c>
      <c r="AR24" s="336" t="s">
        <v>446</v>
      </c>
      <c r="AS24" s="336" t="s">
        <v>446</v>
      </c>
      <c r="AT24" s="336" t="s">
        <v>446</v>
      </c>
      <c r="AU24" s="336" t="s">
        <v>446</v>
      </c>
      <c r="AV24" s="336" t="s">
        <v>446</v>
      </c>
      <c r="AW24" s="336" t="s">
        <v>446</v>
      </c>
      <c r="AX24" s="336" t="s">
        <v>446</v>
      </c>
      <c r="AY24" s="336" t="s">
        <v>446</v>
      </c>
      <c r="BA24" s="336" t="s">
        <v>446</v>
      </c>
      <c r="BB24" s="336" t="s">
        <v>446</v>
      </c>
      <c r="BC24" s="473" t="s">
        <v>446</v>
      </c>
      <c r="BD24" s="473" t="s">
        <v>446</v>
      </c>
      <c r="BE24" s="473" t="s">
        <v>446</v>
      </c>
      <c r="BF24" s="473" t="s">
        <v>446</v>
      </c>
      <c r="BG24" s="473" t="s">
        <v>446</v>
      </c>
      <c r="BH24" s="473" t="s">
        <v>446</v>
      </c>
      <c r="BI24" s="473" t="s">
        <v>446</v>
      </c>
      <c r="BJ24" s="473" t="s">
        <v>446</v>
      </c>
      <c r="BK24" s="473" t="s">
        <v>446</v>
      </c>
      <c r="BL24" s="473" t="s">
        <v>446</v>
      </c>
      <c r="BM24" s="473" t="s">
        <v>446</v>
      </c>
      <c r="BN24" s="473" t="s">
        <v>446</v>
      </c>
      <c r="BO24" s="473" t="s">
        <v>446</v>
      </c>
      <c r="BP24" s="473" t="s">
        <v>446</v>
      </c>
      <c r="BQ24" s="473" t="s">
        <v>446</v>
      </c>
      <c r="BR24" s="473" t="s">
        <v>446</v>
      </c>
      <c r="BS24" s="473" t="s">
        <v>446</v>
      </c>
      <c r="BT24" s="473" t="s">
        <v>446</v>
      </c>
      <c r="BU24" s="473" t="s">
        <v>446</v>
      </c>
      <c r="BV24" s="473" t="s">
        <v>446</v>
      </c>
      <c r="BW24" s="473" t="s">
        <v>446</v>
      </c>
      <c r="BX24" s="473" t="s">
        <v>446</v>
      </c>
      <c r="BY24" s="473" t="s">
        <v>446</v>
      </c>
      <c r="BZ24" s="473" t="s">
        <v>446</v>
      </c>
    </row>
    <row r="25" spans="1:78" s="336" customFormat="1" ht="11.25">
      <c r="A25" s="450" t="s">
        <v>370</v>
      </c>
      <c r="B25" s="339">
        <v>100</v>
      </c>
      <c r="C25" s="339">
        <v>101.6969</v>
      </c>
      <c r="D25" s="339">
        <v>102.33450000000001</v>
      </c>
      <c r="E25" s="339">
        <v>104.7868</v>
      </c>
      <c r="F25" s="339">
        <v>108.1867</v>
      </c>
      <c r="G25" s="339">
        <v>109.0536</v>
      </c>
      <c r="H25" s="339">
        <v>110.07689999999999</v>
      </c>
      <c r="I25" s="339">
        <v>110.589</v>
      </c>
      <c r="J25" s="339">
        <v>111.7749</v>
      </c>
      <c r="K25" s="339">
        <v>116.214</v>
      </c>
      <c r="L25" s="339">
        <v>119.02419999999999</v>
      </c>
      <c r="M25" s="339">
        <v>121.06140000000001</v>
      </c>
      <c r="N25" s="339">
        <v>121.4632</v>
      </c>
      <c r="O25" s="339">
        <v>124.70010000000001</v>
      </c>
      <c r="P25" s="339">
        <v>123.8509</v>
      </c>
      <c r="Q25" s="339">
        <v>125.8663</v>
      </c>
      <c r="R25" s="339">
        <v>126.9623</v>
      </c>
      <c r="S25" s="339">
        <v>130.17339999999999</v>
      </c>
      <c r="T25" s="339">
        <v>134.5438</v>
      </c>
      <c r="U25" s="339">
        <v>139.62350000000001</v>
      </c>
      <c r="V25" s="339">
        <v>142.32239999999999</v>
      </c>
      <c r="W25" s="339">
        <v>147.97470000000001</v>
      </c>
      <c r="X25" s="339">
        <v>157.1936</v>
      </c>
      <c r="Y25" s="339">
        <v>161.93690000000001</v>
      </c>
      <c r="Z25" s="339">
        <v>164.26859999999999</v>
      </c>
      <c r="AA25" s="339">
        <v>166.07300000000001</v>
      </c>
      <c r="AB25" s="339">
        <v>169.27289999999999</v>
      </c>
      <c r="AC25" s="339">
        <v>177.3407</v>
      </c>
      <c r="AD25" s="339">
        <v>180.1891</v>
      </c>
      <c r="AE25" s="339">
        <v>181.3032</v>
      </c>
      <c r="AF25" s="339">
        <v>185.77520000000001</v>
      </c>
      <c r="AG25" s="339">
        <v>192.5377</v>
      </c>
      <c r="AH25" s="339">
        <v>199.95859999999999</v>
      </c>
      <c r="AI25" s="339">
        <v>217.03229999999999</v>
      </c>
      <c r="AJ25" s="339">
        <v>223.18369999999999</v>
      </c>
      <c r="AK25" s="339">
        <v>239.55969999999999</v>
      </c>
      <c r="AL25" s="339">
        <v>244.6754</v>
      </c>
      <c r="AM25" s="339">
        <v>253.57390000000001</v>
      </c>
      <c r="AN25" s="339">
        <v>259.95069999999998</v>
      </c>
      <c r="AO25" s="339">
        <v>272.70589999999999</v>
      </c>
      <c r="AP25" s="339">
        <v>285.8904</v>
      </c>
      <c r="AQ25" s="339">
        <v>299.28300000000002</v>
      </c>
      <c r="AR25" s="339">
        <v>313.56330000000003</v>
      </c>
      <c r="AS25" s="339">
        <v>316.53280000000001</v>
      </c>
      <c r="AT25" s="339">
        <v>329.11680000000001</v>
      </c>
      <c r="AU25" s="339">
        <v>355.03219999999999</v>
      </c>
      <c r="AV25" s="339">
        <v>388.98450000000003</v>
      </c>
      <c r="AW25" s="339">
        <v>396.90820000000002</v>
      </c>
      <c r="AX25" s="339">
        <v>402.21370000000002</v>
      </c>
      <c r="AY25" s="339">
        <v>414.34190000000001</v>
      </c>
      <c r="AZ25" s="339">
        <v>427.27749999999997</v>
      </c>
      <c r="BA25" s="339">
        <v>457.88369999999998</v>
      </c>
      <c r="BB25" s="339">
        <v>467.76350000000002</v>
      </c>
      <c r="BC25" s="339">
        <v>474.72750000000002</v>
      </c>
      <c r="BD25" s="339">
        <v>477.14859999999999</v>
      </c>
      <c r="BE25" s="339">
        <v>500.42720000000003</v>
      </c>
      <c r="BF25" s="339">
        <v>503.37020000000001</v>
      </c>
      <c r="BG25" s="339">
        <v>535.38149999999996</v>
      </c>
      <c r="BH25" s="339">
        <v>578.92759999999998</v>
      </c>
      <c r="BI25" s="339">
        <v>581.89200000000005</v>
      </c>
      <c r="BJ25" s="339">
        <v>603.62689999999998</v>
      </c>
      <c r="BK25" s="339">
        <v>658.25429999999994</v>
      </c>
      <c r="BL25" s="339">
        <v>713.70129999999995</v>
      </c>
      <c r="BM25" s="339">
        <v>757.8963</v>
      </c>
      <c r="BN25" s="339">
        <v>799.0308</v>
      </c>
      <c r="BO25" s="339">
        <v>825.80880000000002</v>
      </c>
      <c r="BP25" s="339">
        <v>880.31859999999995</v>
      </c>
      <c r="BQ25" s="339">
        <v>979.79570000000001</v>
      </c>
      <c r="BR25" s="339">
        <v>1064.731</v>
      </c>
      <c r="BS25" s="339">
        <v>1189.6609000000001</v>
      </c>
      <c r="BT25" s="339">
        <v>1297.2889</v>
      </c>
      <c r="BU25" s="339">
        <v>1350.5166999999999</v>
      </c>
      <c r="BV25" s="339">
        <v>1413.2058999999999</v>
      </c>
      <c r="BW25" s="339">
        <v>1525.1043</v>
      </c>
      <c r="BX25" s="339">
        <v>1575.9625000000001</v>
      </c>
      <c r="BY25" s="339">
        <v>1722.9662000000001</v>
      </c>
      <c r="BZ25" s="339">
        <v>1940.9168999999999</v>
      </c>
    </row>
    <row r="26" spans="1:78" s="336" customFormat="1" ht="11.25">
      <c r="A26" s="450" t="s">
        <v>248</v>
      </c>
      <c r="B26" s="339">
        <v>100</v>
      </c>
      <c r="C26" s="339">
        <v>101.5039</v>
      </c>
      <c r="D26" s="339">
        <v>103.2105</v>
      </c>
      <c r="E26" s="339">
        <v>105.20569999999999</v>
      </c>
      <c r="F26" s="339">
        <v>107.42700000000001</v>
      </c>
      <c r="G26" s="339">
        <v>109.2069</v>
      </c>
      <c r="H26" s="339">
        <v>110.6653</v>
      </c>
      <c r="I26" s="339">
        <v>112.6183</v>
      </c>
      <c r="J26" s="339">
        <v>114.23099999999999</v>
      </c>
      <c r="K26" s="339">
        <v>116.09780000000001</v>
      </c>
      <c r="L26" s="339">
        <v>117.6245</v>
      </c>
      <c r="M26" s="339">
        <v>119.1358</v>
      </c>
      <c r="N26" s="339">
        <v>121.1263</v>
      </c>
      <c r="O26" s="339">
        <v>122.9418</v>
      </c>
      <c r="P26" s="339">
        <v>125.5123</v>
      </c>
      <c r="Q26" s="339">
        <v>128.74600000000001</v>
      </c>
      <c r="R26" s="339">
        <v>131.48840000000001</v>
      </c>
      <c r="S26" s="339">
        <v>134.9794</v>
      </c>
      <c r="T26" s="339">
        <v>140.47839999999999</v>
      </c>
      <c r="U26" s="339">
        <v>144.964</v>
      </c>
      <c r="V26" s="339">
        <v>149.8236</v>
      </c>
      <c r="W26" s="339">
        <v>161.27199999999999</v>
      </c>
      <c r="X26" s="339">
        <v>168.5933</v>
      </c>
      <c r="Y26" s="339">
        <v>174.15459999999999</v>
      </c>
      <c r="Z26" s="339">
        <v>178.93260000000001</v>
      </c>
      <c r="AA26" s="339">
        <v>184.3056</v>
      </c>
      <c r="AB26" s="339">
        <v>191.41149999999999</v>
      </c>
      <c r="AC26" s="339">
        <v>200.1771</v>
      </c>
      <c r="AD26" s="339">
        <v>207.71789999999999</v>
      </c>
      <c r="AE26" s="339">
        <v>214.31819999999999</v>
      </c>
      <c r="AF26" s="339">
        <v>220.17250000000001</v>
      </c>
      <c r="AG26" s="339">
        <v>224.90110000000001</v>
      </c>
      <c r="AH26" s="339">
        <v>235.33170000000001</v>
      </c>
      <c r="AI26" s="339">
        <v>250.48179999999999</v>
      </c>
      <c r="AJ26" s="339">
        <v>260.01179999999999</v>
      </c>
      <c r="AK26" s="339">
        <v>270.35539999999997</v>
      </c>
      <c r="AL26" s="339">
        <v>280.3107</v>
      </c>
      <c r="AM26" s="339">
        <v>287.15289999999999</v>
      </c>
      <c r="AN26" s="339">
        <v>293.99220000000003</v>
      </c>
      <c r="AO26" s="339">
        <v>303.16649999999998</v>
      </c>
      <c r="AP26" s="339">
        <v>308.36810000000003</v>
      </c>
      <c r="AQ26" s="339">
        <v>313.31950000000001</v>
      </c>
      <c r="AR26" s="339">
        <v>320.57330000000002</v>
      </c>
      <c r="AS26" s="339">
        <v>328.6943</v>
      </c>
      <c r="AT26" s="339">
        <v>338.66449999999998</v>
      </c>
      <c r="AU26" s="339">
        <v>346.51100000000002</v>
      </c>
      <c r="AV26" s="339">
        <v>358.49889999999999</v>
      </c>
      <c r="AW26" s="339">
        <v>372.61540000000002</v>
      </c>
      <c r="AX26" s="339">
        <v>390.76549999999997</v>
      </c>
      <c r="AY26" s="339">
        <v>406.06740000000002</v>
      </c>
      <c r="AZ26" s="339">
        <v>422.59320000000002</v>
      </c>
      <c r="BA26" s="339">
        <v>441.72</v>
      </c>
      <c r="BB26" s="339">
        <v>461.8578</v>
      </c>
      <c r="BC26" s="339">
        <v>477.92930000000001</v>
      </c>
      <c r="BD26" s="339">
        <v>495.18090000000001</v>
      </c>
      <c r="BE26" s="339">
        <v>510.69740000000002</v>
      </c>
      <c r="BF26" s="339">
        <v>526.6934</v>
      </c>
      <c r="BG26" s="339">
        <v>543.87480000000005</v>
      </c>
      <c r="BH26" s="339">
        <v>561.28430000000003</v>
      </c>
      <c r="BI26" s="339">
        <v>579.54139999999995</v>
      </c>
      <c r="BJ26" s="339">
        <v>605.17589999999996</v>
      </c>
      <c r="BK26" s="339">
        <v>625.15940000000001</v>
      </c>
      <c r="BL26" s="339">
        <v>652.98379999999997</v>
      </c>
      <c r="BM26" s="339">
        <v>694.75149999999996</v>
      </c>
      <c r="BN26" s="339">
        <v>741.36220000000003</v>
      </c>
      <c r="BO26" s="339">
        <v>779.92669999999998</v>
      </c>
      <c r="BP26" s="339">
        <v>819.57339999999999</v>
      </c>
      <c r="BQ26" s="339">
        <v>879.63829999999996</v>
      </c>
      <c r="BR26" s="339">
        <v>939.46770000000004</v>
      </c>
      <c r="BS26" s="339">
        <v>991.25850000000003</v>
      </c>
      <c r="BT26" s="339">
        <v>1046.2650000000001</v>
      </c>
      <c r="BU26" s="339">
        <v>1096.0239999999999</v>
      </c>
      <c r="BV26" s="339">
        <v>1153.5771</v>
      </c>
      <c r="BW26" s="339">
        <v>1215.3181999999999</v>
      </c>
      <c r="BX26" s="339">
        <v>1308.7788</v>
      </c>
      <c r="BY26" s="339">
        <v>1403.1433999999999</v>
      </c>
      <c r="BZ26" s="339">
        <v>1521.0163</v>
      </c>
    </row>
    <row r="27" spans="1:78" s="336" customFormat="1" ht="11.25">
      <c r="A27" s="450" t="s">
        <v>247</v>
      </c>
      <c r="B27" s="339">
        <v>100</v>
      </c>
      <c r="C27" s="339">
        <v>101.81829999999999</v>
      </c>
      <c r="D27" s="339">
        <v>105.9316</v>
      </c>
      <c r="E27" s="339">
        <v>110.0057</v>
      </c>
      <c r="F27" s="339">
        <v>114.4649</v>
      </c>
      <c r="G27" s="339">
        <v>115.6559</v>
      </c>
      <c r="H27" s="339">
        <v>116.6875</v>
      </c>
      <c r="I27" s="339">
        <v>119.3618</v>
      </c>
      <c r="J27" s="339">
        <v>121.1349</v>
      </c>
      <c r="K27" s="339">
        <v>123.2159</v>
      </c>
      <c r="L27" s="339">
        <v>125.2808</v>
      </c>
      <c r="M27" s="339">
        <v>127.1472</v>
      </c>
      <c r="N27" s="339">
        <v>138.6978</v>
      </c>
      <c r="O27" s="339">
        <v>141.6541</v>
      </c>
      <c r="P27" s="339">
        <v>148.47730000000001</v>
      </c>
      <c r="Q27" s="339">
        <v>151.4854</v>
      </c>
      <c r="R27" s="339">
        <v>159.45099999999999</v>
      </c>
      <c r="S27" s="339">
        <v>160.024</v>
      </c>
      <c r="T27" s="339">
        <v>164.73249999999999</v>
      </c>
      <c r="U27" s="339">
        <v>168.98849999999999</v>
      </c>
      <c r="V27" s="339">
        <v>179.4614</v>
      </c>
      <c r="W27" s="339">
        <v>187.9015</v>
      </c>
      <c r="X27" s="339">
        <v>201.88849999999999</v>
      </c>
      <c r="Y27" s="339">
        <v>207.50839999999999</v>
      </c>
      <c r="Z27" s="339">
        <v>212.85</v>
      </c>
      <c r="AA27" s="339">
        <v>220.13200000000001</v>
      </c>
      <c r="AB27" s="339">
        <v>229.4204</v>
      </c>
      <c r="AC27" s="339">
        <v>240.67169999999999</v>
      </c>
      <c r="AD27" s="339">
        <v>248.5813</v>
      </c>
      <c r="AE27" s="339">
        <v>257.83100000000002</v>
      </c>
      <c r="AF27" s="339">
        <v>265.01600000000002</v>
      </c>
      <c r="AG27" s="339">
        <v>269.79640000000001</v>
      </c>
      <c r="AH27" s="339">
        <v>275.50729999999999</v>
      </c>
      <c r="AI27" s="339">
        <v>284.74790000000002</v>
      </c>
      <c r="AJ27" s="339">
        <v>290.51299999999998</v>
      </c>
      <c r="AK27" s="339">
        <v>301.60250000000002</v>
      </c>
      <c r="AL27" s="339">
        <v>315.49360000000001</v>
      </c>
      <c r="AM27" s="339">
        <v>319.06849999999997</v>
      </c>
      <c r="AN27" s="339">
        <v>321.31040000000002</v>
      </c>
      <c r="AO27" s="339">
        <v>331.85019999999997</v>
      </c>
      <c r="AP27" s="339">
        <v>329.65159999999997</v>
      </c>
      <c r="AQ27" s="339">
        <v>329.37200000000001</v>
      </c>
      <c r="AR27" s="339">
        <v>331.83819999999997</v>
      </c>
      <c r="AS27" s="339">
        <v>333.55</v>
      </c>
      <c r="AT27" s="339">
        <v>336.90870000000001</v>
      </c>
      <c r="AU27" s="339">
        <v>343.40460000000002</v>
      </c>
      <c r="AV27" s="339">
        <v>348.53550000000001</v>
      </c>
      <c r="AW27" s="339">
        <v>352.72359999999998</v>
      </c>
      <c r="AX27" s="339">
        <v>362.06650000000002</v>
      </c>
      <c r="AY27" s="339">
        <v>380.68169999999998</v>
      </c>
      <c r="AZ27" s="339">
        <v>388.87880000000001</v>
      </c>
      <c r="BA27" s="339">
        <v>406.43060000000003</v>
      </c>
      <c r="BB27" s="339">
        <v>420.77780000000001</v>
      </c>
      <c r="BC27" s="339">
        <v>436.64030000000002</v>
      </c>
      <c r="BD27" s="339">
        <v>450.69220000000001</v>
      </c>
      <c r="BE27" s="339">
        <v>457.2079</v>
      </c>
      <c r="BF27" s="339">
        <v>462.3809</v>
      </c>
      <c r="BG27" s="339">
        <v>476.05689999999998</v>
      </c>
      <c r="BH27" s="339">
        <v>485.2106</v>
      </c>
      <c r="BI27" s="339">
        <v>490.22820000000002</v>
      </c>
      <c r="BJ27" s="339">
        <v>498.63150000000002</v>
      </c>
      <c r="BK27" s="339">
        <v>512.37660000000005</v>
      </c>
      <c r="BL27" s="339">
        <v>528.26829999999995</v>
      </c>
      <c r="BM27" s="339">
        <v>572.79920000000004</v>
      </c>
      <c r="BN27" s="339">
        <v>595.22230000000002</v>
      </c>
      <c r="BO27" s="339">
        <v>629.00289999999995</v>
      </c>
      <c r="BP27" s="339">
        <v>662.09379999999999</v>
      </c>
      <c r="BQ27" s="339">
        <v>694.61149999999998</v>
      </c>
      <c r="BR27" s="339">
        <v>738.31050000000005</v>
      </c>
      <c r="BS27" s="339">
        <v>771.88909999999998</v>
      </c>
      <c r="BT27" s="339">
        <v>829.10109999999997</v>
      </c>
      <c r="BU27" s="339">
        <v>880.76760000000002</v>
      </c>
      <c r="BV27" s="339">
        <v>925.78530000000001</v>
      </c>
      <c r="BW27" s="339">
        <v>991.51919999999996</v>
      </c>
      <c r="BX27" s="339">
        <v>1042.4951000000001</v>
      </c>
      <c r="BY27" s="339">
        <v>1128.8907999999999</v>
      </c>
      <c r="BZ27" s="339">
        <v>1184.1465000000001</v>
      </c>
    </row>
    <row r="28" spans="1:78" s="336" customFormat="1" ht="11.25">
      <c r="B28" s="339"/>
      <c r="C28" s="339"/>
      <c r="D28" s="339"/>
      <c r="E28" s="339"/>
      <c r="F28" s="339"/>
      <c r="G28" s="339"/>
      <c r="H28" s="339"/>
      <c r="I28" s="339"/>
      <c r="J28" s="339"/>
      <c r="K28" s="339"/>
      <c r="L28" s="339"/>
      <c r="M28" s="339"/>
      <c r="N28" s="339"/>
      <c r="O28" s="339"/>
      <c r="P28" s="339"/>
      <c r="Q28" s="339"/>
      <c r="R28" s="339"/>
      <c r="AD28" s="336" t="s">
        <v>446</v>
      </c>
      <c r="AE28" s="336" t="s">
        <v>446</v>
      </c>
      <c r="AF28" s="336" t="s">
        <v>446</v>
      </c>
      <c r="AG28" s="336" t="s">
        <v>446</v>
      </c>
      <c r="AH28" s="336" t="s">
        <v>446</v>
      </c>
      <c r="AI28" s="336" t="s">
        <v>446</v>
      </c>
      <c r="AJ28" s="336" t="s">
        <v>446</v>
      </c>
      <c r="AK28" s="336" t="s">
        <v>446</v>
      </c>
      <c r="AL28" s="336" t="s">
        <v>446</v>
      </c>
      <c r="AM28" s="336" t="s">
        <v>446</v>
      </c>
      <c r="AN28" s="336" t="s">
        <v>446</v>
      </c>
      <c r="AO28" s="336" t="s">
        <v>446</v>
      </c>
      <c r="AP28" s="336" t="s">
        <v>446</v>
      </c>
      <c r="AQ28" s="336" t="s">
        <v>446</v>
      </c>
      <c r="AR28" s="336" t="s">
        <v>446</v>
      </c>
      <c r="AS28" s="336" t="s">
        <v>446</v>
      </c>
      <c r="AT28" s="336" t="s">
        <v>446</v>
      </c>
      <c r="AU28" s="336" t="s">
        <v>446</v>
      </c>
      <c r="AV28" s="336" t="s">
        <v>446</v>
      </c>
      <c r="AW28" s="336" t="s">
        <v>446</v>
      </c>
      <c r="AX28" s="336" t="s">
        <v>446</v>
      </c>
      <c r="AY28" s="336" t="s">
        <v>446</v>
      </c>
      <c r="BA28" s="336" t="s">
        <v>446</v>
      </c>
      <c r="BB28" s="336" t="s">
        <v>446</v>
      </c>
      <c r="BC28" s="336" t="s">
        <v>446</v>
      </c>
      <c r="BD28" s="336" t="s">
        <v>446</v>
      </c>
      <c r="BE28" s="336" t="s">
        <v>446</v>
      </c>
      <c r="BF28" s="336" t="s">
        <v>446</v>
      </c>
      <c r="BG28" s="336" t="s">
        <v>446</v>
      </c>
      <c r="BH28" s="336" t="s">
        <v>446</v>
      </c>
      <c r="BI28" s="336" t="s">
        <v>446</v>
      </c>
      <c r="BJ28" s="336" t="s">
        <v>446</v>
      </c>
      <c r="BK28" s="336" t="s">
        <v>446</v>
      </c>
      <c r="BL28" s="336" t="s">
        <v>446</v>
      </c>
      <c r="BM28" s="336" t="s">
        <v>446</v>
      </c>
      <c r="BN28" s="336" t="s">
        <v>446</v>
      </c>
      <c r="BO28" s="336" t="s">
        <v>446</v>
      </c>
      <c r="BP28" s="336" t="s">
        <v>446</v>
      </c>
      <c r="BQ28" s="336" t="s">
        <v>446</v>
      </c>
      <c r="BR28" s="336" t="s">
        <v>446</v>
      </c>
      <c r="BS28" s="336" t="s">
        <v>446</v>
      </c>
      <c r="BT28" s="336" t="s">
        <v>446</v>
      </c>
      <c r="BU28" s="336" t="s">
        <v>446</v>
      </c>
      <c r="BV28" s="336" t="s">
        <v>446</v>
      </c>
      <c r="BW28" s="336" t="s">
        <v>446</v>
      </c>
      <c r="BX28" s="336" t="s">
        <v>446</v>
      </c>
      <c r="BY28" s="336" t="s">
        <v>446</v>
      </c>
      <c r="BZ28" s="336" t="s">
        <v>446</v>
      </c>
    </row>
    <row r="29" spans="1:78" s="336" customFormat="1" ht="11.25">
      <c r="A29" s="449" t="s">
        <v>371</v>
      </c>
      <c r="B29" s="339"/>
      <c r="C29" s="339"/>
      <c r="D29" s="339"/>
      <c r="E29" s="339"/>
      <c r="F29" s="339"/>
      <c r="G29" s="339"/>
      <c r="H29" s="339"/>
      <c r="I29" s="339"/>
      <c r="J29" s="339"/>
      <c r="K29" s="339"/>
      <c r="L29" s="339"/>
      <c r="M29" s="339"/>
      <c r="N29" s="339"/>
      <c r="O29" s="339"/>
      <c r="P29" s="339"/>
      <c r="Q29" s="339"/>
      <c r="R29" s="339"/>
      <c r="AD29" s="336" t="s">
        <v>446</v>
      </c>
      <c r="AE29" s="336" t="s">
        <v>446</v>
      </c>
      <c r="AF29" s="336" t="s">
        <v>446</v>
      </c>
      <c r="AG29" s="336" t="s">
        <v>446</v>
      </c>
      <c r="AH29" s="336" t="s">
        <v>446</v>
      </c>
      <c r="AI29" s="336" t="s">
        <v>446</v>
      </c>
      <c r="AJ29" s="336" t="s">
        <v>446</v>
      </c>
      <c r="AK29" s="336" t="s">
        <v>446</v>
      </c>
      <c r="AL29" s="336" t="s">
        <v>446</v>
      </c>
      <c r="AM29" s="336" t="s">
        <v>446</v>
      </c>
      <c r="AN29" s="336" t="s">
        <v>446</v>
      </c>
      <c r="AO29" s="336" t="s">
        <v>446</v>
      </c>
      <c r="AP29" s="336" t="s">
        <v>446</v>
      </c>
      <c r="AQ29" s="336" t="s">
        <v>446</v>
      </c>
      <c r="AR29" s="336" t="s">
        <v>446</v>
      </c>
      <c r="AS29" s="336" t="s">
        <v>446</v>
      </c>
      <c r="AT29" s="336" t="s">
        <v>446</v>
      </c>
      <c r="AU29" s="336" t="s">
        <v>446</v>
      </c>
      <c r="AV29" s="336" t="s">
        <v>446</v>
      </c>
      <c r="AW29" s="336" t="s">
        <v>446</v>
      </c>
      <c r="AX29" s="336" t="s">
        <v>446</v>
      </c>
      <c r="AY29" s="336" t="s">
        <v>446</v>
      </c>
      <c r="BA29" s="336" t="s">
        <v>446</v>
      </c>
      <c r="BB29" s="336" t="s">
        <v>446</v>
      </c>
      <c r="BC29" s="336" t="s">
        <v>446</v>
      </c>
      <c r="BD29" s="336" t="s">
        <v>446</v>
      </c>
      <c r="BE29" s="336" t="s">
        <v>446</v>
      </c>
      <c r="BF29" s="336" t="s">
        <v>446</v>
      </c>
      <c r="BG29" s="336" t="s">
        <v>446</v>
      </c>
      <c r="BH29" s="336" t="s">
        <v>446</v>
      </c>
      <c r="BI29" s="336" t="s">
        <v>446</v>
      </c>
      <c r="BJ29" s="336" t="s">
        <v>446</v>
      </c>
      <c r="BK29" s="336" t="s">
        <v>446</v>
      </c>
      <c r="BL29" s="336" t="s">
        <v>446</v>
      </c>
      <c r="BM29" s="336" t="s">
        <v>446</v>
      </c>
      <c r="BN29" s="336" t="s">
        <v>446</v>
      </c>
      <c r="BO29" s="336" t="s">
        <v>446</v>
      </c>
      <c r="BP29" s="336" t="s">
        <v>446</v>
      </c>
      <c r="BQ29" s="336" t="s">
        <v>446</v>
      </c>
      <c r="BR29" s="336" t="s">
        <v>446</v>
      </c>
      <c r="BS29" s="336" t="s">
        <v>446</v>
      </c>
      <c r="BT29" s="336" t="s">
        <v>446</v>
      </c>
      <c r="BU29" s="336" t="s">
        <v>446</v>
      </c>
      <c r="BV29" s="336" t="s">
        <v>446</v>
      </c>
      <c r="BW29" s="336" t="s">
        <v>446</v>
      </c>
      <c r="BX29" s="336" t="s">
        <v>446</v>
      </c>
      <c r="BY29" s="336" t="s">
        <v>446</v>
      </c>
      <c r="BZ29" s="336" t="s">
        <v>446</v>
      </c>
    </row>
    <row r="30" spans="1:78" s="336" customFormat="1" ht="11.25">
      <c r="A30" s="450" t="s">
        <v>306</v>
      </c>
      <c r="B30" s="339">
        <v>100</v>
      </c>
      <c r="C30" s="339">
        <v>101.19029999999999</v>
      </c>
      <c r="D30" s="339">
        <v>102.7002</v>
      </c>
      <c r="E30" s="339">
        <v>104.9817</v>
      </c>
      <c r="F30" s="339">
        <v>107.4919</v>
      </c>
      <c r="G30" s="339">
        <v>109.0098</v>
      </c>
      <c r="H30" s="339">
        <v>110.1215</v>
      </c>
      <c r="I30" s="339">
        <v>111.4205</v>
      </c>
      <c r="J30" s="339">
        <v>112.8612</v>
      </c>
      <c r="K30" s="339">
        <v>114.9903</v>
      </c>
      <c r="L30" s="339">
        <v>116.8116</v>
      </c>
      <c r="M30" s="339">
        <v>118.602</v>
      </c>
      <c r="N30" s="339">
        <v>120.08410000000001</v>
      </c>
      <c r="O30" s="339">
        <v>122.05710000000001</v>
      </c>
      <c r="P30" s="339">
        <v>124.23699999999999</v>
      </c>
      <c r="Q30" s="339">
        <v>126.9088</v>
      </c>
      <c r="R30" s="339">
        <v>129.68960000000001</v>
      </c>
      <c r="S30" s="339">
        <v>133.2216</v>
      </c>
      <c r="T30" s="339">
        <v>138.97290000000001</v>
      </c>
      <c r="U30" s="339">
        <v>144.1465</v>
      </c>
      <c r="V30" s="339">
        <v>148.69810000000001</v>
      </c>
      <c r="W30" s="339">
        <v>161.5813</v>
      </c>
      <c r="X30" s="339">
        <v>171.02619999999999</v>
      </c>
      <c r="Y30" s="339">
        <v>177.36279999999999</v>
      </c>
      <c r="Z30" s="339">
        <v>180.77330000000001</v>
      </c>
      <c r="AA30" s="339">
        <v>185.53530000000001</v>
      </c>
      <c r="AB30" s="339">
        <v>192.3845</v>
      </c>
      <c r="AC30" s="339">
        <v>202.00319999999999</v>
      </c>
      <c r="AD30" s="339">
        <v>209.60650000000001</v>
      </c>
      <c r="AE30" s="339">
        <v>216.15889999999999</v>
      </c>
      <c r="AF30" s="339">
        <v>222.04679999999999</v>
      </c>
      <c r="AG30" s="339">
        <v>226.50370000000001</v>
      </c>
      <c r="AH30" s="339">
        <v>237.60640000000001</v>
      </c>
      <c r="AI30" s="339">
        <v>254.53030000000001</v>
      </c>
      <c r="AJ30" s="339">
        <v>263.39980000000003</v>
      </c>
      <c r="AK30" s="339">
        <v>277.06560000000002</v>
      </c>
      <c r="AL30" s="339">
        <v>286.31229999999999</v>
      </c>
      <c r="AM30" s="339">
        <v>293.71359999999999</v>
      </c>
      <c r="AN30" s="339">
        <v>300.04950000000002</v>
      </c>
      <c r="AO30" s="339">
        <v>309.7355</v>
      </c>
      <c r="AP30" s="339">
        <v>316.90030000000002</v>
      </c>
      <c r="AQ30" s="339">
        <v>323.31349999999998</v>
      </c>
      <c r="AR30" s="339">
        <v>332.6884</v>
      </c>
      <c r="AS30" s="339">
        <v>340.4366</v>
      </c>
      <c r="AT30" s="339">
        <v>351.58769999999998</v>
      </c>
      <c r="AU30" s="339">
        <v>364.38290000000001</v>
      </c>
      <c r="AV30" s="339">
        <v>381.13040000000001</v>
      </c>
      <c r="AW30" s="339">
        <v>393.97430000000003</v>
      </c>
      <c r="AX30" s="339">
        <v>409.29860000000002</v>
      </c>
      <c r="AY30" s="339">
        <v>426.44799999999998</v>
      </c>
      <c r="AZ30" s="339">
        <v>443.53829999999999</v>
      </c>
      <c r="BA30" s="339">
        <v>466.09370000000001</v>
      </c>
      <c r="BB30" s="339">
        <v>487.98349999999999</v>
      </c>
      <c r="BC30" s="339">
        <v>505.13400000000001</v>
      </c>
      <c r="BD30" s="339">
        <v>522.23119999999994</v>
      </c>
      <c r="BE30" s="339">
        <v>537.48289999999997</v>
      </c>
      <c r="BF30" s="339">
        <v>550.96270000000004</v>
      </c>
      <c r="BG30" s="339">
        <v>570.07669999999996</v>
      </c>
      <c r="BH30" s="339">
        <v>590.53279999999995</v>
      </c>
      <c r="BI30" s="339">
        <v>605.54589999999996</v>
      </c>
      <c r="BJ30" s="339">
        <v>628.93640000000005</v>
      </c>
      <c r="BK30" s="339">
        <v>653.03020000000004</v>
      </c>
      <c r="BL30" s="339">
        <v>688.97789999999998</v>
      </c>
      <c r="BM30" s="339">
        <v>735.38630000000001</v>
      </c>
      <c r="BN30" s="339">
        <v>782.68290000000002</v>
      </c>
      <c r="BO30" s="339">
        <v>824.5376</v>
      </c>
      <c r="BP30" s="339">
        <v>867.06539999999995</v>
      </c>
      <c r="BQ30" s="339">
        <v>930.46810000000005</v>
      </c>
      <c r="BR30" s="339">
        <v>999.65639999999996</v>
      </c>
      <c r="BS30" s="339">
        <v>1069.4141999999999</v>
      </c>
      <c r="BT30" s="339">
        <v>1132.6433</v>
      </c>
      <c r="BU30" s="339">
        <v>1183.9094</v>
      </c>
      <c r="BV30" s="339">
        <v>1244.8284000000001</v>
      </c>
      <c r="BW30" s="339">
        <v>1311.7456999999999</v>
      </c>
      <c r="BX30" s="339">
        <v>1403.7836</v>
      </c>
      <c r="BY30" s="339">
        <v>1512.8076000000001</v>
      </c>
      <c r="BZ30" s="339">
        <v>1650.4840999999999</v>
      </c>
    </row>
    <row r="31" spans="1:78" s="336" customFormat="1" ht="11.25">
      <c r="A31" s="451" t="s">
        <v>250</v>
      </c>
      <c r="B31" s="340">
        <v>100</v>
      </c>
      <c r="C31" s="340">
        <v>102.4355</v>
      </c>
      <c r="D31" s="340">
        <v>105.54259999999999</v>
      </c>
      <c r="E31" s="340">
        <v>108.6229</v>
      </c>
      <c r="F31" s="340">
        <v>112.0904</v>
      </c>
      <c r="G31" s="340">
        <v>113.73309999999999</v>
      </c>
      <c r="H31" s="340">
        <v>115.419</v>
      </c>
      <c r="I31" s="340">
        <v>118.5735</v>
      </c>
      <c r="J31" s="340">
        <v>120.4902</v>
      </c>
      <c r="K31" s="340">
        <v>122.8259</v>
      </c>
      <c r="L31" s="340">
        <v>124.5736</v>
      </c>
      <c r="M31" s="340">
        <v>125.96720000000001</v>
      </c>
      <c r="N31" s="340">
        <v>134.18899999999999</v>
      </c>
      <c r="O31" s="340">
        <v>137.0514</v>
      </c>
      <c r="P31" s="340">
        <v>141.88720000000001</v>
      </c>
      <c r="Q31" s="340">
        <v>145.6943</v>
      </c>
      <c r="R31" s="340">
        <v>151.1036</v>
      </c>
      <c r="S31" s="340">
        <v>152.73599999999999</v>
      </c>
      <c r="T31" s="340">
        <v>156.6875</v>
      </c>
      <c r="U31" s="340">
        <v>159.953</v>
      </c>
      <c r="V31" s="340">
        <v>167.999</v>
      </c>
      <c r="W31" s="340">
        <v>173.0112</v>
      </c>
      <c r="X31" s="340">
        <v>180.9641</v>
      </c>
      <c r="Y31" s="340">
        <v>184.8322</v>
      </c>
      <c r="Z31" s="340">
        <v>191.667</v>
      </c>
      <c r="AA31" s="340">
        <v>198.44569999999999</v>
      </c>
      <c r="AB31" s="340">
        <v>206.02770000000001</v>
      </c>
      <c r="AC31" s="340">
        <v>214.52209999999999</v>
      </c>
      <c r="AD31" s="340">
        <v>220.64680000000001</v>
      </c>
      <c r="AE31" s="340">
        <v>227.19990000000001</v>
      </c>
      <c r="AF31" s="340">
        <v>233.4205</v>
      </c>
      <c r="AG31" s="340">
        <v>239.3509</v>
      </c>
      <c r="AH31" s="340">
        <v>244.7381</v>
      </c>
      <c r="AI31" s="340">
        <v>253.57320000000001</v>
      </c>
      <c r="AJ31" s="340">
        <v>260.94560000000001</v>
      </c>
      <c r="AK31" s="340">
        <v>267.23200000000003</v>
      </c>
      <c r="AL31" s="340">
        <v>279.178</v>
      </c>
      <c r="AM31" s="340">
        <v>283.50810000000001</v>
      </c>
      <c r="AN31" s="340">
        <v>288.3802</v>
      </c>
      <c r="AO31" s="340">
        <v>298.56259999999997</v>
      </c>
      <c r="AP31" s="340">
        <v>298.0086</v>
      </c>
      <c r="AQ31" s="340">
        <v>299.87700000000001</v>
      </c>
      <c r="AR31" s="340">
        <v>302.64400000000001</v>
      </c>
      <c r="AS31" s="340">
        <v>305.86599999999999</v>
      </c>
      <c r="AT31" s="340">
        <v>310.47730000000001</v>
      </c>
      <c r="AU31" s="340">
        <v>314.0154</v>
      </c>
      <c r="AV31" s="340">
        <v>319.90929999999997</v>
      </c>
      <c r="AW31" s="340">
        <v>328.10320000000002</v>
      </c>
      <c r="AX31" s="340">
        <v>341.26560000000001</v>
      </c>
      <c r="AY31" s="340">
        <v>354.23329999999999</v>
      </c>
      <c r="AZ31" s="340">
        <v>363.25310000000002</v>
      </c>
      <c r="BA31" s="340">
        <v>378.97289999999998</v>
      </c>
      <c r="BB31" s="340">
        <v>388.46109999999999</v>
      </c>
      <c r="BC31" s="340">
        <v>399.1277</v>
      </c>
      <c r="BD31" s="340">
        <v>410.06180000000001</v>
      </c>
      <c r="BE31" s="340">
        <v>422.64240000000001</v>
      </c>
      <c r="BF31" s="340">
        <v>432.46940000000001</v>
      </c>
      <c r="BG31" s="340">
        <v>448.61309999999997</v>
      </c>
      <c r="BH31" s="340">
        <v>463.33730000000003</v>
      </c>
      <c r="BI31" s="340">
        <v>474.67290000000003</v>
      </c>
      <c r="BJ31" s="340">
        <v>492.13339999999999</v>
      </c>
      <c r="BK31" s="340">
        <v>511.96109999999999</v>
      </c>
      <c r="BL31" s="340">
        <v>526.33199999999999</v>
      </c>
      <c r="BM31" s="340">
        <v>561.41600000000005</v>
      </c>
      <c r="BN31" s="340">
        <v>589.92399999999998</v>
      </c>
      <c r="BO31" s="340">
        <v>615.29790000000003</v>
      </c>
      <c r="BP31" s="340">
        <v>649.38220000000001</v>
      </c>
      <c r="BQ31" s="340">
        <v>698.13220000000001</v>
      </c>
      <c r="BR31" s="340">
        <v>738.36789999999996</v>
      </c>
      <c r="BS31" s="340">
        <v>769.23620000000005</v>
      </c>
      <c r="BT31" s="340">
        <v>826.42840000000001</v>
      </c>
      <c r="BU31" s="340">
        <v>874.70050000000003</v>
      </c>
      <c r="BV31" s="340">
        <v>919.39279999999997</v>
      </c>
      <c r="BW31" s="340">
        <v>989.75959999999998</v>
      </c>
      <c r="BX31" s="340">
        <v>1045.9079999999999</v>
      </c>
      <c r="BY31" s="340">
        <v>1123.7846999999999</v>
      </c>
      <c r="BZ31" s="340">
        <v>1197.4359999999999</v>
      </c>
    </row>
    <row r="32" spans="1:78" s="336" customFormat="1" ht="15">
      <c r="AD32" s="336" t="s">
        <v>446</v>
      </c>
      <c r="AE32" s="336" t="s">
        <v>446</v>
      </c>
      <c r="AF32" s="336" t="s">
        <v>446</v>
      </c>
      <c r="AG32" s="336" t="s">
        <v>446</v>
      </c>
      <c r="AH32" s="336" t="s">
        <v>446</v>
      </c>
      <c r="AI32" s="336" t="s">
        <v>446</v>
      </c>
      <c r="AJ32" s="336" t="s">
        <v>446</v>
      </c>
      <c r="AK32" s="336" t="s">
        <v>446</v>
      </c>
      <c r="AL32" s="336" t="s">
        <v>446</v>
      </c>
      <c r="AM32" s="336" t="s">
        <v>446</v>
      </c>
      <c r="AN32" s="336" t="s">
        <v>446</v>
      </c>
      <c r="AO32" s="336" t="s">
        <v>446</v>
      </c>
      <c r="AP32" s="336" t="s">
        <v>446</v>
      </c>
      <c r="AQ32" s="336" t="s">
        <v>446</v>
      </c>
      <c r="AR32" s="336" t="s">
        <v>446</v>
      </c>
      <c r="AS32" s="336" t="s">
        <v>446</v>
      </c>
      <c r="AT32" s="336" t="s">
        <v>446</v>
      </c>
      <c r="AU32" s="336" t="s">
        <v>446</v>
      </c>
      <c r="AV32" s="336" t="s">
        <v>446</v>
      </c>
      <c r="AW32" s="336" t="s">
        <v>446</v>
      </c>
      <c r="AX32" s="336" t="s">
        <v>446</v>
      </c>
      <c r="AY32" s="336" t="s">
        <v>446</v>
      </c>
      <c r="BA32" s="336" t="s">
        <v>446</v>
      </c>
      <c r="BB32" s="336" t="s">
        <v>446</v>
      </c>
      <c r="BC32" s="473" t="s">
        <v>446</v>
      </c>
      <c r="BD32" s="473"/>
      <c r="BE32" s="473" t="s">
        <v>446</v>
      </c>
      <c r="BF32" s="473"/>
      <c r="BG32" s="473"/>
      <c r="BH32" s="473"/>
      <c r="BI32" s="473" t="s">
        <v>446</v>
      </c>
      <c r="BJ32" s="473" t="s">
        <v>446</v>
      </c>
      <c r="BK32" s="473" t="s">
        <v>446</v>
      </c>
      <c r="BL32" s="473" t="s">
        <v>446</v>
      </c>
      <c r="BM32" s="473" t="s">
        <v>446</v>
      </c>
      <c r="BN32" s="473" t="s">
        <v>446</v>
      </c>
      <c r="BO32" s="473" t="s">
        <v>446</v>
      </c>
      <c r="BP32" s="473" t="s">
        <v>446</v>
      </c>
      <c r="BQ32" s="473" t="s">
        <v>446</v>
      </c>
      <c r="BR32" s="473" t="s">
        <v>446</v>
      </c>
      <c r="BS32" s="473" t="s">
        <v>446</v>
      </c>
      <c r="BT32" s="473" t="s">
        <v>446</v>
      </c>
      <c r="BU32" s="473" t="s">
        <v>446</v>
      </c>
      <c r="BV32" s="473" t="s">
        <v>446</v>
      </c>
      <c r="BW32" s="473" t="s">
        <v>446</v>
      </c>
      <c r="BX32" s="473" t="s">
        <v>446</v>
      </c>
      <c r="BY32" s="473" t="s">
        <v>446</v>
      </c>
      <c r="BZ32" s="473" t="s">
        <v>446</v>
      </c>
    </row>
    <row r="33" spans="1:78" s="336" customFormat="1" ht="15">
      <c r="AD33" s="336" t="s">
        <v>446</v>
      </c>
      <c r="AE33" s="336" t="s">
        <v>446</v>
      </c>
      <c r="AF33" s="336" t="s">
        <v>446</v>
      </c>
      <c r="AG33" s="336" t="s">
        <v>446</v>
      </c>
      <c r="AH33" s="336" t="s">
        <v>446</v>
      </c>
      <c r="AI33" s="336" t="s">
        <v>446</v>
      </c>
      <c r="AJ33" s="336" t="s">
        <v>446</v>
      </c>
      <c r="AK33" s="336" t="s">
        <v>446</v>
      </c>
      <c r="AL33" s="336" t="s">
        <v>446</v>
      </c>
      <c r="AM33" s="336" t="s">
        <v>446</v>
      </c>
      <c r="AN33" s="336" t="s">
        <v>446</v>
      </c>
      <c r="AO33" s="336" t="s">
        <v>446</v>
      </c>
      <c r="AP33" s="336" t="s">
        <v>446</v>
      </c>
      <c r="AQ33" s="336" t="s">
        <v>446</v>
      </c>
      <c r="AR33" s="336" t="s">
        <v>446</v>
      </c>
      <c r="AS33" s="336" t="s">
        <v>446</v>
      </c>
      <c r="AT33" s="336" t="s">
        <v>446</v>
      </c>
      <c r="AU33" s="336" t="s">
        <v>446</v>
      </c>
      <c r="AV33" s="336" t="s">
        <v>446</v>
      </c>
      <c r="AW33" s="336" t="s">
        <v>446</v>
      </c>
      <c r="AX33" s="336" t="s">
        <v>446</v>
      </c>
      <c r="AY33" s="336" t="s">
        <v>446</v>
      </c>
      <c r="BA33" s="336" t="s">
        <v>446</v>
      </c>
      <c r="BB33" s="336" t="s">
        <v>446</v>
      </c>
      <c r="BC33" s="473" t="s">
        <v>446</v>
      </c>
      <c r="BD33" s="473"/>
      <c r="BE33" s="473" t="s">
        <v>446</v>
      </c>
      <c r="BF33" s="473"/>
      <c r="BG33" s="473"/>
      <c r="BH33" s="473"/>
      <c r="BI33" s="473" t="s">
        <v>446</v>
      </c>
      <c r="BJ33" s="473" t="s">
        <v>446</v>
      </c>
      <c r="BK33" s="473" t="s">
        <v>446</v>
      </c>
      <c r="BL33" s="473" t="s">
        <v>446</v>
      </c>
      <c r="BM33" s="473" t="s">
        <v>446</v>
      </c>
      <c r="BN33" s="473" t="s">
        <v>446</v>
      </c>
      <c r="BO33" s="473" t="s">
        <v>446</v>
      </c>
      <c r="BP33" s="473" t="s">
        <v>446</v>
      </c>
      <c r="BQ33" s="473" t="s">
        <v>446</v>
      </c>
      <c r="BR33" s="473" t="s">
        <v>446</v>
      </c>
      <c r="BS33" s="473" t="s">
        <v>446</v>
      </c>
      <c r="BT33" s="473" t="s">
        <v>446</v>
      </c>
      <c r="BU33" s="473" t="s">
        <v>446</v>
      </c>
      <c r="BV33" s="473" t="s">
        <v>446</v>
      </c>
      <c r="BW33" s="473" t="s">
        <v>446</v>
      </c>
      <c r="BX33" s="473" t="s">
        <v>446</v>
      </c>
      <c r="BY33" s="473" t="s">
        <v>446</v>
      </c>
      <c r="BZ33" s="473" t="s">
        <v>446</v>
      </c>
    </row>
    <row r="34" spans="1:78" s="336" customFormat="1" ht="15">
      <c r="AD34" s="336" t="s">
        <v>446</v>
      </c>
      <c r="AE34" s="336" t="s">
        <v>446</v>
      </c>
      <c r="AF34" s="336" t="s">
        <v>446</v>
      </c>
      <c r="AG34" s="336" t="s">
        <v>446</v>
      </c>
      <c r="AH34" s="336" t="s">
        <v>446</v>
      </c>
      <c r="AI34" s="336" t="s">
        <v>446</v>
      </c>
      <c r="AJ34" s="336" t="s">
        <v>446</v>
      </c>
      <c r="AK34" s="336" t="s">
        <v>446</v>
      </c>
      <c r="AL34" s="336" t="s">
        <v>446</v>
      </c>
      <c r="AM34" s="336" t="s">
        <v>446</v>
      </c>
      <c r="AN34" s="336" t="s">
        <v>446</v>
      </c>
      <c r="AO34" s="336" t="s">
        <v>446</v>
      </c>
      <c r="AP34" s="336" t="s">
        <v>446</v>
      </c>
      <c r="AQ34" s="336" t="s">
        <v>446</v>
      </c>
      <c r="AR34" s="336" t="s">
        <v>446</v>
      </c>
      <c r="AS34" s="336" t="s">
        <v>446</v>
      </c>
      <c r="AT34" s="336" t="s">
        <v>446</v>
      </c>
      <c r="AU34" s="336" t="s">
        <v>446</v>
      </c>
      <c r="AV34" s="336" t="s">
        <v>446</v>
      </c>
      <c r="AW34" s="336" t="s">
        <v>446</v>
      </c>
      <c r="AX34" s="336" t="s">
        <v>446</v>
      </c>
      <c r="AY34" s="336" t="s">
        <v>446</v>
      </c>
      <c r="BA34" s="336" t="s">
        <v>446</v>
      </c>
      <c r="BB34" s="336" t="s">
        <v>446</v>
      </c>
      <c r="BC34" s="473" t="s">
        <v>446</v>
      </c>
      <c r="BD34" s="473"/>
      <c r="BE34" s="473" t="s">
        <v>446</v>
      </c>
      <c r="BF34" s="473"/>
      <c r="BG34" s="473"/>
      <c r="BH34" s="473"/>
      <c r="BI34" s="473" t="s">
        <v>446</v>
      </c>
      <c r="BJ34" s="473" t="s">
        <v>446</v>
      </c>
      <c r="BK34" s="473" t="s">
        <v>446</v>
      </c>
      <c r="BL34" s="473" t="s">
        <v>446</v>
      </c>
      <c r="BM34" s="473" t="s">
        <v>446</v>
      </c>
      <c r="BN34" s="473" t="s">
        <v>446</v>
      </c>
      <c r="BO34" s="473" t="s">
        <v>446</v>
      </c>
      <c r="BP34" s="473" t="s">
        <v>446</v>
      </c>
      <c r="BQ34" s="473" t="s">
        <v>446</v>
      </c>
      <c r="BR34" s="473" t="s">
        <v>446</v>
      </c>
      <c r="BS34" s="473" t="s">
        <v>446</v>
      </c>
      <c r="BT34" s="473" t="s">
        <v>446</v>
      </c>
      <c r="BU34" s="473" t="s">
        <v>446</v>
      </c>
      <c r="BV34" s="473" t="s">
        <v>446</v>
      </c>
      <c r="BW34" s="473" t="s">
        <v>446</v>
      </c>
      <c r="BX34" s="473" t="s">
        <v>446</v>
      </c>
      <c r="BY34" s="473" t="s">
        <v>446</v>
      </c>
      <c r="BZ34" s="473" t="s">
        <v>446</v>
      </c>
    </row>
    <row r="35" spans="1:78" s="336" customFormat="1" ht="15">
      <c r="AD35" s="336" t="s">
        <v>446</v>
      </c>
      <c r="AE35" s="336" t="s">
        <v>446</v>
      </c>
      <c r="AF35" s="336" t="s">
        <v>446</v>
      </c>
      <c r="AG35" s="336" t="s">
        <v>446</v>
      </c>
      <c r="AH35" s="336" t="s">
        <v>446</v>
      </c>
      <c r="AI35" s="336" t="s">
        <v>446</v>
      </c>
      <c r="AJ35" s="336" t="s">
        <v>446</v>
      </c>
      <c r="AK35" s="336" t="s">
        <v>446</v>
      </c>
      <c r="AL35" s="336" t="s">
        <v>446</v>
      </c>
      <c r="AM35" s="336" t="s">
        <v>446</v>
      </c>
      <c r="AN35" s="336" t="s">
        <v>446</v>
      </c>
      <c r="AO35" s="336" t="s">
        <v>446</v>
      </c>
      <c r="AP35" s="336" t="s">
        <v>446</v>
      </c>
      <c r="AQ35" s="336" t="s">
        <v>446</v>
      </c>
      <c r="AR35" s="336" t="s">
        <v>446</v>
      </c>
      <c r="AS35" s="336" t="s">
        <v>446</v>
      </c>
      <c r="AT35" s="336" t="s">
        <v>446</v>
      </c>
      <c r="AU35" s="336" t="s">
        <v>446</v>
      </c>
      <c r="AV35" s="336" t="s">
        <v>446</v>
      </c>
      <c r="AW35" s="336" t="s">
        <v>446</v>
      </c>
      <c r="AX35" s="336" t="s">
        <v>446</v>
      </c>
      <c r="AY35" s="336" t="s">
        <v>446</v>
      </c>
      <c r="BA35" s="336" t="s">
        <v>446</v>
      </c>
      <c r="BB35" s="336" t="s">
        <v>446</v>
      </c>
      <c r="BC35" s="473" t="s">
        <v>446</v>
      </c>
      <c r="BD35" s="473"/>
      <c r="BE35" s="473" t="s">
        <v>446</v>
      </c>
      <c r="BF35" s="473"/>
      <c r="BG35" s="473"/>
      <c r="BH35" s="473"/>
      <c r="BI35" s="473" t="s">
        <v>446</v>
      </c>
      <c r="BJ35" s="473" t="s">
        <v>446</v>
      </c>
      <c r="BK35" s="473" t="s">
        <v>446</v>
      </c>
      <c r="BL35" s="473" t="s">
        <v>446</v>
      </c>
      <c r="BM35" s="473" t="s">
        <v>446</v>
      </c>
      <c r="BN35" s="473" t="s">
        <v>446</v>
      </c>
      <c r="BO35" s="473" t="s">
        <v>446</v>
      </c>
      <c r="BP35" s="473" t="s">
        <v>446</v>
      </c>
      <c r="BQ35" s="473" t="s">
        <v>446</v>
      </c>
      <c r="BR35" s="473" t="s">
        <v>446</v>
      </c>
      <c r="BS35" s="473" t="s">
        <v>446</v>
      </c>
      <c r="BT35" s="473" t="s">
        <v>446</v>
      </c>
      <c r="BU35" s="473" t="s">
        <v>446</v>
      </c>
      <c r="BV35" s="473" t="s">
        <v>446</v>
      </c>
      <c r="BW35" s="473" t="s">
        <v>446</v>
      </c>
      <c r="BX35" s="473" t="s">
        <v>446</v>
      </c>
      <c r="BY35" s="473" t="s">
        <v>446</v>
      </c>
      <c r="BZ35" s="473" t="s">
        <v>446</v>
      </c>
    </row>
    <row r="36" spans="1:78" s="336" customFormat="1" ht="15" customHeight="1">
      <c r="A36" s="447" t="s">
        <v>372</v>
      </c>
      <c r="B36" s="335">
        <v>42705</v>
      </c>
      <c r="C36" s="335">
        <v>42736</v>
      </c>
      <c r="D36" s="335">
        <v>42767</v>
      </c>
      <c r="E36" s="335">
        <v>42795</v>
      </c>
      <c r="F36" s="335">
        <v>42826</v>
      </c>
      <c r="G36" s="335">
        <v>42856</v>
      </c>
      <c r="H36" s="335">
        <v>42887</v>
      </c>
      <c r="I36" s="335">
        <v>42917</v>
      </c>
      <c r="J36" s="335">
        <v>42948</v>
      </c>
      <c r="K36" s="335">
        <v>42979</v>
      </c>
      <c r="L36" s="335">
        <v>43009</v>
      </c>
      <c r="M36" s="335">
        <v>43040</v>
      </c>
      <c r="N36" s="335">
        <v>43070</v>
      </c>
      <c r="O36" s="335">
        <v>43101</v>
      </c>
      <c r="P36" s="335">
        <v>43132</v>
      </c>
      <c r="Q36" s="335">
        <v>43160</v>
      </c>
      <c r="R36" s="335">
        <v>43191</v>
      </c>
      <c r="S36" s="335">
        <v>43221</v>
      </c>
      <c r="T36" s="335">
        <v>43252</v>
      </c>
      <c r="U36" s="335">
        <v>43282</v>
      </c>
      <c r="V36" s="335">
        <v>43313</v>
      </c>
      <c r="W36" s="335">
        <v>43344</v>
      </c>
      <c r="X36" s="335">
        <v>43374</v>
      </c>
      <c r="Y36" s="335">
        <v>43405</v>
      </c>
      <c r="Z36" s="335">
        <v>43435</v>
      </c>
      <c r="AA36" s="335">
        <v>43466</v>
      </c>
      <c r="AB36" s="335">
        <v>43497</v>
      </c>
      <c r="AC36" s="335">
        <v>43525</v>
      </c>
      <c r="AD36" s="335">
        <v>43556</v>
      </c>
      <c r="AE36" s="335">
        <v>43586</v>
      </c>
      <c r="AF36" s="335">
        <v>43617</v>
      </c>
      <c r="AG36" s="335">
        <v>43647</v>
      </c>
      <c r="AH36" s="335">
        <v>43678</v>
      </c>
      <c r="AI36" s="335">
        <v>43709</v>
      </c>
      <c r="AJ36" s="335">
        <v>43739</v>
      </c>
      <c r="AK36" s="335">
        <v>43770</v>
      </c>
      <c r="AL36" s="335">
        <v>43800</v>
      </c>
      <c r="AM36" s="335">
        <v>43831</v>
      </c>
      <c r="AN36" s="335" t="s">
        <v>446</v>
      </c>
      <c r="AO36" s="335">
        <v>43891</v>
      </c>
      <c r="AP36" s="335">
        <v>43922</v>
      </c>
      <c r="AQ36" s="335">
        <v>43952</v>
      </c>
      <c r="AR36" s="335">
        <v>43983</v>
      </c>
      <c r="AS36" s="335">
        <v>44013</v>
      </c>
      <c r="AT36" s="335">
        <v>44044</v>
      </c>
      <c r="AU36" s="335">
        <v>44075</v>
      </c>
      <c r="AV36" s="335">
        <v>44105</v>
      </c>
      <c r="AW36" s="335">
        <v>44136</v>
      </c>
      <c r="AX36" s="335">
        <v>44166</v>
      </c>
      <c r="AY36" s="335">
        <v>44197</v>
      </c>
      <c r="AZ36" s="335">
        <v>44228</v>
      </c>
      <c r="BA36" s="335">
        <v>44256</v>
      </c>
      <c r="BB36" s="335">
        <v>44287</v>
      </c>
      <c r="BC36" s="335">
        <v>44317</v>
      </c>
      <c r="BD36" s="335">
        <v>44348</v>
      </c>
      <c r="BE36" s="335">
        <v>44378</v>
      </c>
      <c r="BF36" s="335">
        <v>44409</v>
      </c>
      <c r="BG36" s="335">
        <v>44440</v>
      </c>
      <c r="BH36" s="335">
        <v>44470</v>
      </c>
      <c r="BI36" s="335">
        <v>44501</v>
      </c>
      <c r="BJ36" s="335">
        <v>44531</v>
      </c>
      <c r="BK36" s="335">
        <v>44562</v>
      </c>
      <c r="BL36" s="335">
        <v>44593</v>
      </c>
      <c r="BM36" s="335">
        <v>44621</v>
      </c>
      <c r="BN36" s="335">
        <v>44652</v>
      </c>
      <c r="BO36" s="335">
        <v>44682</v>
      </c>
      <c r="BP36" s="335">
        <v>44713</v>
      </c>
      <c r="BQ36" s="335">
        <v>44743</v>
      </c>
      <c r="BR36" s="335">
        <v>44774</v>
      </c>
      <c r="BS36" s="335">
        <v>44805</v>
      </c>
      <c r="BT36" s="335">
        <v>44835</v>
      </c>
      <c r="BU36" s="335">
        <v>44866</v>
      </c>
      <c r="BV36" s="335">
        <v>44896</v>
      </c>
      <c r="BW36" s="335">
        <v>44927</v>
      </c>
      <c r="BX36" s="335">
        <v>44958</v>
      </c>
      <c r="BY36" s="335">
        <v>44986</v>
      </c>
      <c r="BZ36" s="335">
        <v>45017</v>
      </c>
    </row>
    <row r="37" spans="1:78" s="336" customFormat="1" ht="15">
      <c r="A37" s="448"/>
      <c r="B37" s="337"/>
      <c r="C37" s="337"/>
      <c r="D37" s="337"/>
      <c r="E37" s="337"/>
      <c r="F37" s="337"/>
      <c r="G37" s="337"/>
      <c r="H37" s="337"/>
      <c r="I37" s="337"/>
      <c r="J37" s="337"/>
      <c r="K37" s="337"/>
      <c r="L37" s="337"/>
      <c r="M37" s="337"/>
      <c r="N37" s="337"/>
      <c r="O37" s="337"/>
      <c r="P37" s="337"/>
      <c r="Q37" s="337"/>
      <c r="R37" s="337"/>
      <c r="AD37" s="336" t="s">
        <v>446</v>
      </c>
      <c r="AE37" s="336" t="s">
        <v>446</v>
      </c>
      <c r="AF37" s="336" t="s">
        <v>446</v>
      </c>
      <c r="AG37" s="336" t="s">
        <v>446</v>
      </c>
      <c r="AH37" s="336" t="s">
        <v>446</v>
      </c>
      <c r="AI37" s="336" t="s">
        <v>446</v>
      </c>
      <c r="AJ37" s="336" t="s">
        <v>446</v>
      </c>
      <c r="AK37" s="336" t="s">
        <v>446</v>
      </c>
      <c r="AL37" s="336" t="s">
        <v>446</v>
      </c>
      <c r="AM37" s="336" t="s">
        <v>446</v>
      </c>
      <c r="AN37" s="336" t="s">
        <v>446</v>
      </c>
      <c r="AO37" s="336" t="s">
        <v>446</v>
      </c>
      <c r="AP37" s="336" t="s">
        <v>446</v>
      </c>
      <c r="AQ37" s="336" t="s">
        <v>446</v>
      </c>
      <c r="AR37" s="336" t="s">
        <v>446</v>
      </c>
      <c r="AS37" s="336" t="s">
        <v>446</v>
      </c>
      <c r="AT37" s="336" t="s">
        <v>446</v>
      </c>
      <c r="AU37" s="336" t="s">
        <v>446</v>
      </c>
      <c r="AV37" s="336" t="s">
        <v>446</v>
      </c>
      <c r="AW37" s="336" t="s">
        <v>446</v>
      </c>
      <c r="AX37" s="336" t="s">
        <v>446</v>
      </c>
      <c r="AY37" s="336" t="s">
        <v>446</v>
      </c>
      <c r="BA37" s="336" t="s">
        <v>446</v>
      </c>
      <c r="BB37" s="336" t="s">
        <v>446</v>
      </c>
      <c r="BC37" s="473" t="s">
        <v>446</v>
      </c>
      <c r="BD37" s="473"/>
      <c r="BE37" s="473" t="s">
        <v>446</v>
      </c>
      <c r="BF37" s="473"/>
      <c r="BG37" s="473"/>
      <c r="BH37" s="473"/>
      <c r="BI37" s="473" t="s">
        <v>446</v>
      </c>
      <c r="BJ37" s="473" t="s">
        <v>446</v>
      </c>
      <c r="BK37" s="473" t="s">
        <v>446</v>
      </c>
      <c r="BL37" s="473" t="s">
        <v>446</v>
      </c>
      <c r="BM37" s="473" t="s">
        <v>446</v>
      </c>
      <c r="BN37" s="473" t="s">
        <v>446</v>
      </c>
      <c r="BO37" s="473" t="s">
        <v>446</v>
      </c>
      <c r="BP37" s="473" t="s">
        <v>446</v>
      </c>
      <c r="BQ37" s="473" t="s">
        <v>446</v>
      </c>
      <c r="BR37" s="473" t="s">
        <v>446</v>
      </c>
      <c r="BS37" s="473" t="s">
        <v>446</v>
      </c>
      <c r="BT37" s="473" t="s">
        <v>446</v>
      </c>
      <c r="BU37" s="473" t="s">
        <v>446</v>
      </c>
      <c r="BV37" s="473" t="s">
        <v>446</v>
      </c>
      <c r="BW37" s="473" t="s">
        <v>446</v>
      </c>
      <c r="BX37" s="473" t="s">
        <v>446</v>
      </c>
      <c r="BY37" s="473" t="s">
        <v>446</v>
      </c>
      <c r="BZ37" s="473" t="s">
        <v>446</v>
      </c>
    </row>
    <row r="38" spans="1:78" s="336" customFormat="1" ht="15">
      <c r="A38" s="449" t="s">
        <v>360</v>
      </c>
      <c r="B38" s="337"/>
      <c r="C38" s="337"/>
      <c r="D38" s="337"/>
      <c r="E38" s="337"/>
      <c r="F38" s="337"/>
      <c r="G38" s="337"/>
      <c r="H38" s="337"/>
      <c r="I38" s="337"/>
      <c r="J38" s="337"/>
      <c r="K38" s="337"/>
      <c r="L38" s="337"/>
      <c r="M38" s="337"/>
      <c r="N38" s="337"/>
      <c r="O38" s="337"/>
      <c r="P38" s="337"/>
      <c r="Q38" s="337"/>
      <c r="R38" s="337"/>
      <c r="AD38" s="336" t="s">
        <v>446</v>
      </c>
      <c r="AE38" s="336" t="s">
        <v>446</v>
      </c>
      <c r="AF38" s="336" t="s">
        <v>446</v>
      </c>
      <c r="AG38" s="336" t="s">
        <v>446</v>
      </c>
      <c r="AH38" s="336" t="s">
        <v>446</v>
      </c>
      <c r="AI38" s="336" t="s">
        <v>446</v>
      </c>
      <c r="AJ38" s="336" t="s">
        <v>446</v>
      </c>
      <c r="AK38" s="336" t="s">
        <v>446</v>
      </c>
      <c r="AL38" s="336" t="s">
        <v>446</v>
      </c>
      <c r="AM38" s="336" t="s">
        <v>446</v>
      </c>
      <c r="AN38" s="336" t="s">
        <v>446</v>
      </c>
      <c r="AO38" s="336" t="s">
        <v>446</v>
      </c>
      <c r="AP38" s="336" t="s">
        <v>446</v>
      </c>
      <c r="AQ38" s="336" t="s">
        <v>446</v>
      </c>
      <c r="AR38" s="336" t="s">
        <v>446</v>
      </c>
      <c r="AS38" s="336" t="s">
        <v>446</v>
      </c>
      <c r="AT38" s="336" t="s">
        <v>446</v>
      </c>
      <c r="AU38" s="336" t="s">
        <v>446</v>
      </c>
      <c r="AV38" s="336" t="s">
        <v>446</v>
      </c>
      <c r="AW38" s="336" t="s">
        <v>446</v>
      </c>
      <c r="AX38" s="336" t="s">
        <v>446</v>
      </c>
      <c r="AY38" s="336" t="s">
        <v>446</v>
      </c>
      <c r="BA38" s="336" t="s">
        <v>446</v>
      </c>
      <c r="BB38" s="336" t="s">
        <v>446</v>
      </c>
      <c r="BC38" s="473" t="s">
        <v>446</v>
      </c>
      <c r="BD38" s="473"/>
      <c r="BE38" s="473" t="s">
        <v>446</v>
      </c>
      <c r="BF38" s="473"/>
      <c r="BG38" s="473"/>
      <c r="BH38" s="473"/>
      <c r="BI38" s="473" t="s">
        <v>446</v>
      </c>
      <c r="BJ38" s="473" t="s">
        <v>446</v>
      </c>
      <c r="BK38" s="473" t="s">
        <v>446</v>
      </c>
      <c r="BL38" s="473" t="s">
        <v>446</v>
      </c>
      <c r="BM38" s="473" t="s">
        <v>446</v>
      </c>
      <c r="BN38" s="473" t="s">
        <v>446</v>
      </c>
      <c r="BO38" s="473" t="s">
        <v>446</v>
      </c>
      <c r="BP38" s="473" t="s">
        <v>446</v>
      </c>
      <c r="BQ38" s="473" t="s">
        <v>446</v>
      </c>
      <c r="BR38" s="473" t="s">
        <v>446</v>
      </c>
      <c r="BS38" s="473" t="s">
        <v>446</v>
      </c>
      <c r="BT38" s="473" t="s">
        <v>446</v>
      </c>
      <c r="BU38" s="473" t="s">
        <v>446</v>
      </c>
      <c r="BV38" s="473" t="s">
        <v>446</v>
      </c>
      <c r="BW38" s="473" t="s">
        <v>446</v>
      </c>
      <c r="BX38" s="473" t="s">
        <v>446</v>
      </c>
      <c r="BY38" s="473" t="s">
        <v>446</v>
      </c>
      <c r="BZ38" s="473" t="s">
        <v>446</v>
      </c>
    </row>
    <row r="39" spans="1:78" s="336" customFormat="1" ht="15">
      <c r="A39" s="449"/>
      <c r="B39" s="337"/>
      <c r="C39" s="337"/>
      <c r="D39" s="337"/>
      <c r="E39" s="337"/>
      <c r="F39" s="337"/>
      <c r="G39" s="337"/>
      <c r="H39" s="337"/>
      <c r="I39" s="337"/>
      <c r="J39" s="337"/>
      <c r="K39" s="337"/>
      <c r="L39" s="337"/>
      <c r="M39" s="337"/>
      <c r="N39" s="337"/>
      <c r="O39" s="337"/>
      <c r="P39" s="337"/>
      <c r="Q39" s="337"/>
      <c r="R39" s="337"/>
      <c r="AD39" s="336" t="s">
        <v>446</v>
      </c>
      <c r="AE39" s="336" t="s">
        <v>446</v>
      </c>
      <c r="AF39" s="336" t="s">
        <v>446</v>
      </c>
      <c r="AG39" s="336" t="s">
        <v>446</v>
      </c>
      <c r="AH39" s="336" t="s">
        <v>446</v>
      </c>
      <c r="AI39" s="336" t="s">
        <v>446</v>
      </c>
      <c r="AJ39" s="336" t="s">
        <v>446</v>
      </c>
      <c r="AK39" s="336" t="s">
        <v>446</v>
      </c>
      <c r="AL39" s="336" t="s">
        <v>446</v>
      </c>
      <c r="AM39" s="336" t="s">
        <v>446</v>
      </c>
      <c r="AN39" s="336" t="s">
        <v>446</v>
      </c>
      <c r="AO39" s="336" t="s">
        <v>446</v>
      </c>
      <c r="AP39" s="336" t="s">
        <v>446</v>
      </c>
      <c r="AQ39" s="336" t="s">
        <v>446</v>
      </c>
      <c r="AR39" s="336" t="s">
        <v>446</v>
      </c>
      <c r="AS39" s="336" t="s">
        <v>446</v>
      </c>
      <c r="AT39" s="336" t="s">
        <v>446</v>
      </c>
      <c r="AU39" s="336" t="s">
        <v>446</v>
      </c>
      <c r="AV39" s="336" t="s">
        <v>446</v>
      </c>
      <c r="AW39" s="336" t="s">
        <v>446</v>
      </c>
      <c r="AX39" s="336" t="s">
        <v>446</v>
      </c>
      <c r="AY39" s="336" t="s">
        <v>446</v>
      </c>
      <c r="BA39" s="336" t="s">
        <v>446</v>
      </c>
      <c r="BB39" s="336" t="s">
        <v>446</v>
      </c>
      <c r="BC39" s="473" t="s">
        <v>446</v>
      </c>
      <c r="BD39" s="473"/>
      <c r="BE39" s="473" t="s">
        <v>446</v>
      </c>
      <c r="BF39" s="473"/>
      <c r="BG39" s="473"/>
      <c r="BH39" s="473"/>
      <c r="BI39" s="473" t="s">
        <v>446</v>
      </c>
      <c r="BJ39" s="473" t="s">
        <v>446</v>
      </c>
      <c r="BK39" s="473" t="s">
        <v>446</v>
      </c>
      <c r="BL39" s="473" t="s">
        <v>446</v>
      </c>
      <c r="BM39" s="473" t="s">
        <v>446</v>
      </c>
      <c r="BN39" s="473" t="s">
        <v>446</v>
      </c>
      <c r="BO39" s="473" t="s">
        <v>446</v>
      </c>
      <c r="BP39" s="473" t="s">
        <v>446</v>
      </c>
      <c r="BQ39" s="473" t="s">
        <v>446</v>
      </c>
      <c r="BR39" s="473" t="s">
        <v>446</v>
      </c>
      <c r="BS39" s="473" t="s">
        <v>446</v>
      </c>
      <c r="BT39" s="473" t="s">
        <v>446</v>
      </c>
      <c r="BU39" s="473" t="s">
        <v>446</v>
      </c>
      <c r="BV39" s="473" t="s">
        <v>446</v>
      </c>
      <c r="BW39" s="473" t="s">
        <v>446</v>
      </c>
      <c r="BX39" s="473" t="s">
        <v>446</v>
      </c>
      <c r="BY39" s="473" t="s">
        <v>446</v>
      </c>
      <c r="BZ39" s="473" t="s">
        <v>446</v>
      </c>
    </row>
    <row r="40" spans="1:78" s="336" customFormat="1" ht="11.25">
      <c r="A40" s="449" t="s">
        <v>26</v>
      </c>
      <c r="B40" s="338">
        <v>100</v>
      </c>
      <c r="C40" s="338">
        <v>101.313</v>
      </c>
      <c r="D40" s="338">
        <v>103.8085</v>
      </c>
      <c r="E40" s="338">
        <v>106.2627</v>
      </c>
      <c r="F40" s="338">
        <v>109.0613</v>
      </c>
      <c r="G40" s="338">
        <v>110.4607</v>
      </c>
      <c r="H40" s="338">
        <v>111.9943</v>
      </c>
      <c r="I40" s="338">
        <v>113.9199</v>
      </c>
      <c r="J40" s="338">
        <v>115.6031</v>
      </c>
      <c r="K40" s="338">
        <v>117.96559999999999</v>
      </c>
      <c r="L40" s="338">
        <v>119.49850000000001</v>
      </c>
      <c r="M40" s="338">
        <v>120.89409999999999</v>
      </c>
      <c r="N40" s="338">
        <v>125.03919999999999</v>
      </c>
      <c r="O40" s="338">
        <v>127.0147</v>
      </c>
      <c r="P40" s="338">
        <v>130.29130000000001</v>
      </c>
      <c r="Q40" s="338">
        <v>133.50280000000001</v>
      </c>
      <c r="R40" s="338">
        <v>136.93799999999999</v>
      </c>
      <c r="S40" s="338">
        <v>139.58000000000001</v>
      </c>
      <c r="T40" s="338">
        <v>145.0582</v>
      </c>
      <c r="U40" s="338">
        <v>149.11779999999999</v>
      </c>
      <c r="V40" s="338">
        <v>155.1747</v>
      </c>
      <c r="W40" s="338">
        <v>165.49029999999999</v>
      </c>
      <c r="X40" s="338">
        <v>173.85489999999999</v>
      </c>
      <c r="Y40" s="338">
        <v>178.87700000000001</v>
      </c>
      <c r="Z40" s="338">
        <v>183.93809999999999</v>
      </c>
      <c r="AA40" s="338">
        <v>189.12360000000001</v>
      </c>
      <c r="AB40" s="338">
        <v>196.3597</v>
      </c>
      <c r="AC40" s="338">
        <v>205.7679</v>
      </c>
      <c r="AD40" s="338">
        <v>212.4469</v>
      </c>
      <c r="AE40" s="338">
        <v>218.8793</v>
      </c>
      <c r="AF40" s="338">
        <v>224.6105</v>
      </c>
      <c r="AG40" s="338">
        <v>229.42859999999999</v>
      </c>
      <c r="AH40" s="338">
        <v>238.30690000000001</v>
      </c>
      <c r="AI40" s="338">
        <v>252.1482</v>
      </c>
      <c r="AJ40" s="338">
        <v>260.21010000000001</v>
      </c>
      <c r="AK40" s="338">
        <v>270.80189999999999</v>
      </c>
      <c r="AL40" s="338">
        <v>281.17750000000001</v>
      </c>
      <c r="AM40" s="338">
        <v>286.49130000000002</v>
      </c>
      <c r="AN40" s="338">
        <v>291.73700000000002</v>
      </c>
      <c r="AO40" s="338">
        <v>302.22739999999999</v>
      </c>
      <c r="AP40" s="338">
        <v>306.44830000000002</v>
      </c>
      <c r="AQ40" s="338">
        <v>311.09219999999999</v>
      </c>
      <c r="AR40" s="338">
        <v>317.46609999999998</v>
      </c>
      <c r="AS40" s="338">
        <v>322.67910000000001</v>
      </c>
      <c r="AT40" s="338">
        <v>331.69569999999999</v>
      </c>
      <c r="AU40" s="338">
        <v>340.90199999999999</v>
      </c>
      <c r="AV40" s="338">
        <v>353.0444</v>
      </c>
      <c r="AW40" s="338">
        <v>363.53809999999999</v>
      </c>
      <c r="AX40" s="338">
        <v>377.05070000000001</v>
      </c>
      <c r="AY40" s="338">
        <v>389.44540000000001</v>
      </c>
      <c r="AZ40" s="338">
        <v>403.48540000000003</v>
      </c>
      <c r="BA40" s="338">
        <v>424.45389999999998</v>
      </c>
      <c r="BB40" s="338">
        <v>441.89550000000003</v>
      </c>
      <c r="BC40" s="338">
        <v>456.78559999999999</v>
      </c>
      <c r="BD40" s="338">
        <v>470.78399999999999</v>
      </c>
      <c r="BE40" s="338">
        <v>485.30360000000002</v>
      </c>
      <c r="BF40" s="338">
        <v>497.93709999999999</v>
      </c>
      <c r="BG40" s="338">
        <v>517.04250000000002</v>
      </c>
      <c r="BH40" s="338">
        <v>536.54229999999995</v>
      </c>
      <c r="BI40" s="338">
        <v>548.70730000000003</v>
      </c>
      <c r="BJ40" s="338">
        <v>570.99810000000002</v>
      </c>
      <c r="BK40" s="338">
        <v>593.42190000000005</v>
      </c>
      <c r="BL40" s="338">
        <v>620.50070000000005</v>
      </c>
      <c r="BM40" s="338">
        <v>661.86879999999996</v>
      </c>
      <c r="BN40" s="338">
        <v>702.82899999999995</v>
      </c>
      <c r="BO40" s="338">
        <v>736.36369999999999</v>
      </c>
      <c r="BP40" s="338">
        <v>776.67010000000005</v>
      </c>
      <c r="BQ40" s="338">
        <v>833.88940000000002</v>
      </c>
      <c r="BR40" s="338">
        <v>891.851</v>
      </c>
      <c r="BS40" s="338">
        <v>945.68359999999996</v>
      </c>
      <c r="BT40" s="338">
        <v>1007.6275000000001</v>
      </c>
      <c r="BU40" s="338">
        <v>1058.0026</v>
      </c>
      <c r="BV40" s="338">
        <v>1114.5359000000001</v>
      </c>
      <c r="BW40" s="338">
        <v>1180.9670000000001</v>
      </c>
      <c r="BX40" s="338">
        <v>1259.9952000000001</v>
      </c>
      <c r="BY40" s="338">
        <v>1358.4994999999999</v>
      </c>
      <c r="BZ40" s="338">
        <v>1475.1378</v>
      </c>
    </row>
    <row r="41" spans="1:78" s="336" customFormat="1" ht="11.25">
      <c r="A41" s="450" t="s">
        <v>361</v>
      </c>
      <c r="B41" s="339">
        <v>100</v>
      </c>
      <c r="C41" s="339">
        <v>101.3069</v>
      </c>
      <c r="D41" s="339">
        <v>103.16459999999999</v>
      </c>
      <c r="E41" s="339">
        <v>106.7878</v>
      </c>
      <c r="F41" s="339">
        <v>109.2144</v>
      </c>
      <c r="G41" s="339">
        <v>110.36150000000001</v>
      </c>
      <c r="H41" s="339">
        <v>111.7923</v>
      </c>
      <c r="I41" s="339">
        <v>113.1579</v>
      </c>
      <c r="J41" s="339">
        <v>115.6549</v>
      </c>
      <c r="K41" s="339">
        <v>117.8695</v>
      </c>
      <c r="L41" s="339">
        <v>119.69499999999999</v>
      </c>
      <c r="M41" s="339">
        <v>120.90900000000001</v>
      </c>
      <c r="N41" s="339">
        <v>121.5528</v>
      </c>
      <c r="O41" s="339">
        <v>124.7282</v>
      </c>
      <c r="P41" s="339">
        <v>127.78019999999999</v>
      </c>
      <c r="Q41" s="339">
        <v>130.28989999999999</v>
      </c>
      <c r="R41" s="339">
        <v>131.33519999999999</v>
      </c>
      <c r="S41" s="339">
        <v>136.16900000000001</v>
      </c>
      <c r="T41" s="339">
        <v>142.63210000000001</v>
      </c>
      <c r="U41" s="339">
        <v>148.27019999999999</v>
      </c>
      <c r="V41" s="339">
        <v>153.43819999999999</v>
      </c>
      <c r="W41" s="339">
        <v>164.56450000000001</v>
      </c>
      <c r="X41" s="339">
        <v>174.56</v>
      </c>
      <c r="Y41" s="339">
        <v>180.05670000000001</v>
      </c>
      <c r="Z41" s="339">
        <v>182.97649999999999</v>
      </c>
      <c r="AA41" s="339">
        <v>189.91540000000001</v>
      </c>
      <c r="AB41" s="339">
        <v>200.33670000000001</v>
      </c>
      <c r="AC41" s="339">
        <v>212.03190000000001</v>
      </c>
      <c r="AD41" s="339">
        <v>216.29419999999999</v>
      </c>
      <c r="AE41" s="339">
        <v>221.99770000000001</v>
      </c>
      <c r="AF41" s="339">
        <v>227.9555</v>
      </c>
      <c r="AG41" s="339">
        <v>233.6669</v>
      </c>
      <c r="AH41" s="339">
        <v>243.78569999999999</v>
      </c>
      <c r="AI41" s="339">
        <v>257.577</v>
      </c>
      <c r="AJ41" s="339">
        <v>263.9796</v>
      </c>
      <c r="AK41" s="339">
        <v>278.92930000000001</v>
      </c>
      <c r="AL41" s="339">
        <v>286.76240000000001</v>
      </c>
      <c r="AM41" s="339">
        <v>300.07870000000003</v>
      </c>
      <c r="AN41" s="339">
        <v>307.38200000000001</v>
      </c>
      <c r="AO41" s="339">
        <v>319.0265</v>
      </c>
      <c r="AP41" s="339">
        <v>329.25409999999999</v>
      </c>
      <c r="AQ41" s="339">
        <v>330.08890000000002</v>
      </c>
      <c r="AR41" s="339">
        <v>333.92809999999997</v>
      </c>
      <c r="AS41" s="339">
        <v>338.36540000000002</v>
      </c>
      <c r="AT41" s="339">
        <v>350.89159999999998</v>
      </c>
      <c r="AU41" s="339">
        <v>360.80549999999999</v>
      </c>
      <c r="AV41" s="339">
        <v>378.08359999999999</v>
      </c>
      <c r="AW41" s="339">
        <v>386.15469999999999</v>
      </c>
      <c r="AX41" s="339">
        <v>396.89299999999997</v>
      </c>
      <c r="AY41" s="339">
        <v>412.73509999999999</v>
      </c>
      <c r="AZ41" s="339">
        <v>429.20240000000001</v>
      </c>
      <c r="BA41" s="339">
        <v>450.19900000000001</v>
      </c>
      <c r="BB41" s="339">
        <v>471.38729999999998</v>
      </c>
      <c r="BC41" s="339">
        <v>485.77269999999999</v>
      </c>
      <c r="BD41" s="339">
        <v>502.45209999999997</v>
      </c>
      <c r="BE41" s="339">
        <v>520.39210000000003</v>
      </c>
      <c r="BF41" s="339">
        <v>527.85599999999999</v>
      </c>
      <c r="BG41" s="339">
        <v>545.09169999999995</v>
      </c>
      <c r="BH41" s="339">
        <v>564.47670000000005</v>
      </c>
      <c r="BI41" s="339">
        <v>574.65920000000006</v>
      </c>
      <c r="BJ41" s="339">
        <v>596.93219999999997</v>
      </c>
      <c r="BK41" s="339">
        <v>627.76549999999997</v>
      </c>
      <c r="BL41" s="339">
        <v>681.46540000000005</v>
      </c>
      <c r="BM41" s="339">
        <v>722.84559999999999</v>
      </c>
      <c r="BN41" s="339">
        <v>765.71180000000004</v>
      </c>
      <c r="BO41" s="339">
        <v>799.12929999999994</v>
      </c>
      <c r="BP41" s="339">
        <v>838.78210000000001</v>
      </c>
      <c r="BQ41" s="339">
        <v>888.21220000000005</v>
      </c>
      <c r="BR41" s="339">
        <v>949.15340000000003</v>
      </c>
      <c r="BS41" s="339">
        <v>1016.1594</v>
      </c>
      <c r="BT41" s="339">
        <v>1084.2719</v>
      </c>
      <c r="BU41" s="339">
        <v>1117.6376</v>
      </c>
      <c r="BV41" s="339">
        <v>1178.7917</v>
      </c>
      <c r="BW41" s="339">
        <v>1257.1455000000001</v>
      </c>
      <c r="BX41" s="339">
        <v>1385.6735000000001</v>
      </c>
      <c r="BY41" s="339">
        <v>1519.6853000000001</v>
      </c>
      <c r="BZ41" s="339">
        <v>1673.9213999999999</v>
      </c>
    </row>
    <row r="42" spans="1:78" s="336" customFormat="1" ht="11.25">
      <c r="A42" s="450" t="s">
        <v>362</v>
      </c>
      <c r="B42" s="339">
        <v>100</v>
      </c>
      <c r="C42" s="339">
        <v>100.5008</v>
      </c>
      <c r="D42" s="339">
        <v>105.4806</v>
      </c>
      <c r="E42" s="339">
        <v>107.1121</v>
      </c>
      <c r="F42" s="339">
        <v>109.5812</v>
      </c>
      <c r="G42" s="339">
        <v>111.639</v>
      </c>
      <c r="H42" s="339">
        <v>112.1628</v>
      </c>
      <c r="I42" s="339">
        <v>115.9318</v>
      </c>
      <c r="J42" s="339">
        <v>117.4477</v>
      </c>
      <c r="K42" s="339">
        <v>118.2786</v>
      </c>
      <c r="L42" s="339">
        <v>122.1014</v>
      </c>
      <c r="M42" s="339">
        <v>123.4181</v>
      </c>
      <c r="N42" s="339">
        <v>124.10720000000001</v>
      </c>
      <c r="O42" s="339">
        <v>126.72</v>
      </c>
      <c r="P42" s="339">
        <v>128.89670000000001</v>
      </c>
      <c r="Q42" s="339">
        <v>129.74449999999999</v>
      </c>
      <c r="R42" s="339">
        <v>131.1986</v>
      </c>
      <c r="S42" s="339">
        <v>133.02629999999999</v>
      </c>
      <c r="T42" s="339">
        <v>134.47409999999999</v>
      </c>
      <c r="U42" s="339">
        <v>138.00290000000001</v>
      </c>
      <c r="V42" s="339">
        <v>139.49019999999999</v>
      </c>
      <c r="W42" s="339">
        <v>145.55959999999999</v>
      </c>
      <c r="X42" s="339">
        <v>149.22380000000001</v>
      </c>
      <c r="Y42" s="339">
        <v>156.56319999999999</v>
      </c>
      <c r="Z42" s="339">
        <v>158.6651</v>
      </c>
      <c r="AA42" s="339">
        <v>164.64500000000001</v>
      </c>
      <c r="AB42" s="339">
        <v>168.45509999999999</v>
      </c>
      <c r="AC42" s="339">
        <v>175.4443</v>
      </c>
      <c r="AD42" s="339">
        <v>177.39080000000001</v>
      </c>
      <c r="AE42" s="339">
        <v>181.17230000000001</v>
      </c>
      <c r="AF42" s="339">
        <v>186.20689999999999</v>
      </c>
      <c r="AG42" s="339">
        <v>188.35570000000001</v>
      </c>
      <c r="AH42" s="339">
        <v>196.64959999999999</v>
      </c>
      <c r="AI42" s="339">
        <v>208.22460000000001</v>
      </c>
      <c r="AJ42" s="339">
        <v>221.63659999999999</v>
      </c>
      <c r="AK42" s="339">
        <v>233.7037</v>
      </c>
      <c r="AL42" s="339">
        <v>240.84100000000001</v>
      </c>
      <c r="AM42" s="339">
        <v>251.67660000000001</v>
      </c>
      <c r="AN42" s="339">
        <v>254.7114</v>
      </c>
      <c r="AO42" s="339">
        <v>262.85939999999999</v>
      </c>
      <c r="AP42" s="339">
        <v>265.51139999999998</v>
      </c>
      <c r="AQ42" s="339">
        <v>265.39510000000001</v>
      </c>
      <c r="AR42" s="339">
        <v>275.08240000000001</v>
      </c>
      <c r="AS42" s="339">
        <v>279.39429999999999</v>
      </c>
      <c r="AT42" s="339">
        <v>283.57389999999998</v>
      </c>
      <c r="AU42" s="339">
        <v>296.19779999999997</v>
      </c>
      <c r="AV42" s="339">
        <v>302.29570000000001</v>
      </c>
      <c r="AW42" s="339">
        <v>309.56049999999999</v>
      </c>
      <c r="AX42" s="339">
        <v>318.33550000000002</v>
      </c>
      <c r="AY42" s="339">
        <v>331.37349999999998</v>
      </c>
      <c r="AZ42" s="339">
        <v>343.42009999999999</v>
      </c>
      <c r="BA42" s="339">
        <v>364.9237</v>
      </c>
      <c r="BB42" s="339">
        <v>378.94549999999998</v>
      </c>
      <c r="BC42" s="339">
        <v>383.27589999999998</v>
      </c>
      <c r="BD42" s="339">
        <v>405.26440000000002</v>
      </c>
      <c r="BE42" s="339">
        <v>419.59609999999998</v>
      </c>
      <c r="BF42" s="339">
        <v>427.22989999999999</v>
      </c>
      <c r="BG42" s="339">
        <v>453.63909999999998</v>
      </c>
      <c r="BH42" s="339">
        <v>460.15210000000002</v>
      </c>
      <c r="BI42" s="339">
        <v>464.41180000000003</v>
      </c>
      <c r="BJ42" s="339">
        <v>488.44830000000002</v>
      </c>
      <c r="BK42" s="339">
        <v>496.23090000000002</v>
      </c>
      <c r="BL42" s="339">
        <v>509.69690000000003</v>
      </c>
      <c r="BM42" s="339">
        <v>540.39350000000002</v>
      </c>
      <c r="BN42" s="339">
        <v>558.92169999999999</v>
      </c>
      <c r="BO42" s="339">
        <v>589.58410000000003</v>
      </c>
      <c r="BP42" s="339">
        <v>630.69000000000005</v>
      </c>
      <c r="BQ42" s="339">
        <v>671.59760000000006</v>
      </c>
      <c r="BR42" s="339">
        <v>720.77599999999995</v>
      </c>
      <c r="BS42" s="339">
        <v>792.09760000000006</v>
      </c>
      <c r="BT42" s="339">
        <v>834.25549999999998</v>
      </c>
      <c r="BU42" s="339">
        <v>881.89160000000004</v>
      </c>
      <c r="BV42" s="339">
        <v>941.13779999999997</v>
      </c>
      <c r="BW42" s="339">
        <v>1012.1953999999999</v>
      </c>
      <c r="BX42" s="339">
        <v>1066.1418000000001</v>
      </c>
      <c r="BY42" s="339">
        <v>1153.9078999999999</v>
      </c>
      <c r="BZ42" s="339">
        <v>1194.8185000000001</v>
      </c>
    </row>
    <row r="43" spans="1:78" s="336" customFormat="1" ht="11.25">
      <c r="A43" s="450" t="s">
        <v>363</v>
      </c>
      <c r="B43" s="339">
        <v>100</v>
      </c>
      <c r="C43" s="339">
        <v>97.871899999999997</v>
      </c>
      <c r="D43" s="339">
        <v>97.425299999999993</v>
      </c>
      <c r="E43" s="339">
        <v>102.0665</v>
      </c>
      <c r="F43" s="339">
        <v>107.2381</v>
      </c>
      <c r="G43" s="339">
        <v>107.9072</v>
      </c>
      <c r="H43" s="339">
        <v>108.5621</v>
      </c>
      <c r="I43" s="339">
        <v>106.5553</v>
      </c>
      <c r="J43" s="339">
        <v>105.6182</v>
      </c>
      <c r="K43" s="339">
        <v>111.8326</v>
      </c>
      <c r="L43" s="339">
        <v>113.6026</v>
      </c>
      <c r="M43" s="339">
        <v>114.8528</v>
      </c>
      <c r="N43" s="339">
        <v>115.6853</v>
      </c>
      <c r="O43" s="339">
        <v>113.6271</v>
      </c>
      <c r="P43" s="339">
        <v>112.9568</v>
      </c>
      <c r="Q43" s="339">
        <v>120.66500000000001</v>
      </c>
      <c r="R43" s="339">
        <v>124.60299999999999</v>
      </c>
      <c r="S43" s="339">
        <v>126.7286</v>
      </c>
      <c r="T43" s="339">
        <v>129.43440000000001</v>
      </c>
      <c r="U43" s="339">
        <v>128.5779</v>
      </c>
      <c r="V43" s="339">
        <v>129.5497</v>
      </c>
      <c r="W43" s="339">
        <v>146.56569999999999</v>
      </c>
      <c r="X43" s="339">
        <v>153.68090000000001</v>
      </c>
      <c r="Y43" s="339">
        <v>156.28909999999999</v>
      </c>
      <c r="Z43" s="339">
        <v>156.86189999999999</v>
      </c>
      <c r="AA43" s="339">
        <v>155.51310000000001</v>
      </c>
      <c r="AB43" s="339">
        <v>157.07320000000001</v>
      </c>
      <c r="AC43" s="339">
        <v>170.2354</v>
      </c>
      <c r="AD43" s="339">
        <v>180.81280000000001</v>
      </c>
      <c r="AE43" s="339">
        <v>185.3862</v>
      </c>
      <c r="AF43" s="339">
        <v>187.71459999999999</v>
      </c>
      <c r="AG43" s="339">
        <v>187.69640000000001</v>
      </c>
      <c r="AH43" s="339">
        <v>193.47640000000001</v>
      </c>
      <c r="AI43" s="339">
        <v>216.02330000000001</v>
      </c>
      <c r="AJ43" s="339">
        <v>225.88749999999999</v>
      </c>
      <c r="AK43" s="339">
        <v>235.2338</v>
      </c>
      <c r="AL43" s="339">
        <v>239.85470000000001</v>
      </c>
      <c r="AM43" s="339">
        <v>241.2054</v>
      </c>
      <c r="AN43" s="339">
        <v>246.8443</v>
      </c>
      <c r="AO43" s="339">
        <v>256.9769</v>
      </c>
      <c r="AP43" s="339">
        <v>260.5659</v>
      </c>
      <c r="AQ43" s="339">
        <v>286.92660000000001</v>
      </c>
      <c r="AR43" s="339">
        <v>301.88749999999999</v>
      </c>
      <c r="AS43" s="339">
        <v>306.02519999999998</v>
      </c>
      <c r="AT43" s="339">
        <v>313.90100000000001</v>
      </c>
      <c r="AU43" s="339">
        <v>337.44209999999998</v>
      </c>
      <c r="AV43" s="339">
        <v>358.41219999999998</v>
      </c>
      <c r="AW43" s="339">
        <v>369.1583</v>
      </c>
      <c r="AX43" s="339">
        <v>383.92380000000003</v>
      </c>
      <c r="AY43" s="339">
        <v>384.25459999999998</v>
      </c>
      <c r="AZ43" s="339">
        <v>393.1268</v>
      </c>
      <c r="BA43" s="339">
        <v>456.928</v>
      </c>
      <c r="BB43" s="339">
        <v>479.45499999999998</v>
      </c>
      <c r="BC43" s="339">
        <v>480.41309999999999</v>
      </c>
      <c r="BD43" s="339">
        <v>499.33</v>
      </c>
      <c r="BE43" s="339">
        <v>502.5215</v>
      </c>
      <c r="BF43" s="339">
        <v>522.09370000000001</v>
      </c>
      <c r="BG43" s="339">
        <v>557.31089999999995</v>
      </c>
      <c r="BH43" s="339">
        <v>589.80820000000006</v>
      </c>
      <c r="BI43" s="339">
        <v>609.36009999999999</v>
      </c>
      <c r="BJ43" s="339">
        <v>642.09810000000004</v>
      </c>
      <c r="BK43" s="339">
        <v>654.92639999999994</v>
      </c>
      <c r="BL43" s="339">
        <v>673.75729999999999</v>
      </c>
      <c r="BM43" s="339">
        <v>765.58519999999999</v>
      </c>
      <c r="BN43" s="339">
        <v>847.17129999999997</v>
      </c>
      <c r="BO43" s="339">
        <v>889.32</v>
      </c>
      <c r="BP43" s="339">
        <v>938.55870000000004</v>
      </c>
      <c r="BQ43" s="339">
        <v>1007.6592000000001</v>
      </c>
      <c r="BR43" s="339">
        <v>1105.1036999999999</v>
      </c>
      <c r="BS43" s="339">
        <v>1228.9766</v>
      </c>
      <c r="BT43" s="339">
        <v>1311.454</v>
      </c>
      <c r="BU43" s="339">
        <v>1365.8336999999999</v>
      </c>
      <c r="BV43" s="339">
        <v>1421.1654000000001</v>
      </c>
      <c r="BW43" s="339">
        <v>1441.6596999999999</v>
      </c>
      <c r="BX43" s="339">
        <v>1507.7109</v>
      </c>
      <c r="BY43" s="339">
        <v>1669.1856</v>
      </c>
      <c r="BZ43" s="339">
        <v>1873.6613</v>
      </c>
    </row>
    <row r="44" spans="1:78" s="336" customFormat="1" ht="11.25">
      <c r="A44" s="450" t="s">
        <v>364</v>
      </c>
      <c r="B44" s="339">
        <v>100</v>
      </c>
      <c r="C44" s="339">
        <v>99.981200000000001</v>
      </c>
      <c r="D44" s="339">
        <v>108.4042</v>
      </c>
      <c r="E44" s="339">
        <v>110.7756</v>
      </c>
      <c r="F44" s="339">
        <v>115.889</v>
      </c>
      <c r="G44" s="339">
        <v>118.0458</v>
      </c>
      <c r="H44" s="339">
        <v>120.9192</v>
      </c>
      <c r="I44" s="339">
        <v>123.9173</v>
      </c>
      <c r="J44" s="339">
        <v>127.1644</v>
      </c>
      <c r="K44" s="339">
        <v>128.2415</v>
      </c>
      <c r="L44" s="339">
        <v>128.9128</v>
      </c>
      <c r="M44" s="339">
        <v>130.16079999999999</v>
      </c>
      <c r="N44" s="339">
        <v>154.71449999999999</v>
      </c>
      <c r="O44" s="339">
        <v>152.2688</v>
      </c>
      <c r="P44" s="339">
        <v>159.7757</v>
      </c>
      <c r="Q44" s="339">
        <v>161.36859999999999</v>
      </c>
      <c r="R44" s="339">
        <v>172.21090000000001</v>
      </c>
      <c r="S44" s="339">
        <v>170.0052</v>
      </c>
      <c r="T44" s="339">
        <v>176.56909999999999</v>
      </c>
      <c r="U44" s="339">
        <v>176.57740000000001</v>
      </c>
      <c r="V44" s="339">
        <v>191.83500000000001</v>
      </c>
      <c r="W44" s="339">
        <v>193.24</v>
      </c>
      <c r="X44" s="339">
        <v>206.9187</v>
      </c>
      <c r="Y44" s="339">
        <v>208.9736</v>
      </c>
      <c r="Z44" s="339">
        <v>218.83760000000001</v>
      </c>
      <c r="AA44" s="339">
        <v>221.858</v>
      </c>
      <c r="AB44" s="339">
        <v>237.6627</v>
      </c>
      <c r="AC44" s="339">
        <v>246.30539999999999</v>
      </c>
      <c r="AD44" s="339">
        <v>254.74369999999999</v>
      </c>
      <c r="AE44" s="339">
        <v>263.59519999999998</v>
      </c>
      <c r="AF44" s="339">
        <v>270.55349999999999</v>
      </c>
      <c r="AG44" s="339">
        <v>276.91969999999998</v>
      </c>
      <c r="AH44" s="339">
        <v>281.36470000000003</v>
      </c>
      <c r="AI44" s="339">
        <v>285.79050000000001</v>
      </c>
      <c r="AJ44" s="339">
        <v>291.39240000000001</v>
      </c>
      <c r="AK44" s="339">
        <v>296.22309999999999</v>
      </c>
      <c r="AL44" s="339">
        <v>304.29730000000001</v>
      </c>
      <c r="AM44" s="339">
        <v>302.4597</v>
      </c>
      <c r="AN44" s="339">
        <v>305.98700000000002</v>
      </c>
      <c r="AO44" s="339">
        <v>312.08909999999997</v>
      </c>
      <c r="AP44" s="339">
        <v>312.75189999999998</v>
      </c>
      <c r="AQ44" s="339">
        <v>313.53879999999998</v>
      </c>
      <c r="AR44" s="339">
        <v>315.65879999999999</v>
      </c>
      <c r="AS44" s="339">
        <v>317.17309999999998</v>
      </c>
      <c r="AT44" s="339">
        <v>325.16269999999997</v>
      </c>
      <c r="AU44" s="339">
        <v>328.73680000000002</v>
      </c>
      <c r="AV44" s="339">
        <v>335.96120000000002</v>
      </c>
      <c r="AW44" s="339">
        <v>344.24299999999999</v>
      </c>
      <c r="AX44" s="339">
        <v>358.44959999999998</v>
      </c>
      <c r="AY44" s="339">
        <v>355.00139999999999</v>
      </c>
      <c r="AZ44" s="339">
        <v>362.9717</v>
      </c>
      <c r="BA44" s="339">
        <v>366.42750000000001</v>
      </c>
      <c r="BB44" s="339">
        <v>381.59339999999997</v>
      </c>
      <c r="BC44" s="339">
        <v>391.89</v>
      </c>
      <c r="BD44" s="339">
        <v>400.32659999999998</v>
      </c>
      <c r="BE44" s="339">
        <v>414.81979999999999</v>
      </c>
      <c r="BF44" s="339">
        <v>426.66390000000001</v>
      </c>
      <c r="BG44" s="339">
        <v>432.50790000000001</v>
      </c>
      <c r="BH44" s="339">
        <v>445.23149999999998</v>
      </c>
      <c r="BI44" s="339">
        <v>453.15190000000001</v>
      </c>
      <c r="BJ44" s="339">
        <v>464.44510000000002</v>
      </c>
      <c r="BK44" s="339">
        <v>469.01760000000002</v>
      </c>
      <c r="BL44" s="339">
        <v>480.79910000000001</v>
      </c>
      <c r="BM44" s="339">
        <v>521.06349999999998</v>
      </c>
      <c r="BN44" s="339">
        <v>546.07039999999995</v>
      </c>
      <c r="BO44" s="339">
        <v>561.59370000000001</v>
      </c>
      <c r="BP44" s="339">
        <v>603.73950000000002</v>
      </c>
      <c r="BQ44" s="339">
        <v>632.22280000000001</v>
      </c>
      <c r="BR44" s="339">
        <v>666.64880000000005</v>
      </c>
      <c r="BS44" s="339">
        <v>682.25540000000001</v>
      </c>
      <c r="BT44" s="339">
        <v>737.50660000000005</v>
      </c>
      <c r="BU44" s="339">
        <v>816.53470000000004</v>
      </c>
      <c r="BV44" s="339">
        <v>850.82460000000003</v>
      </c>
      <c r="BW44" s="339">
        <v>917.57799999999997</v>
      </c>
      <c r="BX44" s="339">
        <v>960.15650000000005</v>
      </c>
      <c r="BY44" s="339">
        <v>1020.4746</v>
      </c>
      <c r="BZ44" s="339">
        <v>1093.6605999999999</v>
      </c>
    </row>
    <row r="45" spans="1:78" s="336" customFormat="1" ht="11.25">
      <c r="A45" s="450" t="s">
        <v>214</v>
      </c>
      <c r="B45" s="339">
        <v>100</v>
      </c>
      <c r="C45" s="339">
        <v>100.8651</v>
      </c>
      <c r="D45" s="339">
        <v>101.2178</v>
      </c>
      <c r="E45" s="339">
        <v>102.1399</v>
      </c>
      <c r="F45" s="339">
        <v>103.1802</v>
      </c>
      <c r="G45" s="339">
        <v>106.2886</v>
      </c>
      <c r="H45" s="339">
        <v>107.74850000000001</v>
      </c>
      <c r="I45" s="339">
        <v>110.4314</v>
      </c>
      <c r="J45" s="339">
        <v>111.5098</v>
      </c>
      <c r="K45" s="339">
        <v>112.5568</v>
      </c>
      <c r="L45" s="339">
        <v>113.4367</v>
      </c>
      <c r="M45" s="339">
        <v>114.2362</v>
      </c>
      <c r="N45" s="339">
        <v>117.67149999999999</v>
      </c>
      <c r="O45" s="339">
        <v>119.0239</v>
      </c>
      <c r="P45" s="339">
        <v>121.13500000000001</v>
      </c>
      <c r="Q45" s="339">
        <v>126.9603</v>
      </c>
      <c r="R45" s="339">
        <v>128.37799999999999</v>
      </c>
      <c r="S45" s="339">
        <v>131.3665</v>
      </c>
      <c r="T45" s="339">
        <v>136.51730000000001</v>
      </c>
      <c r="U45" s="339">
        <v>142.42080000000001</v>
      </c>
      <c r="V45" s="339">
        <v>146.88999999999999</v>
      </c>
      <c r="W45" s="339">
        <v>161.5882</v>
      </c>
      <c r="X45" s="339">
        <v>167.88659999999999</v>
      </c>
      <c r="Y45" s="339">
        <v>173.9992</v>
      </c>
      <c r="Z45" s="339">
        <v>176.63800000000001</v>
      </c>
      <c r="AA45" s="339">
        <v>181.31319999999999</v>
      </c>
      <c r="AB45" s="339">
        <v>185.71250000000001</v>
      </c>
      <c r="AC45" s="339">
        <v>193.48869999999999</v>
      </c>
      <c r="AD45" s="339">
        <v>202.1052</v>
      </c>
      <c r="AE45" s="339">
        <v>208.77359999999999</v>
      </c>
      <c r="AF45" s="339">
        <v>215.67449999999999</v>
      </c>
      <c r="AG45" s="339">
        <v>220.6806</v>
      </c>
      <c r="AH45" s="339">
        <v>234.53880000000001</v>
      </c>
      <c r="AI45" s="339">
        <v>252.4058</v>
      </c>
      <c r="AJ45" s="339">
        <v>274.34820000000002</v>
      </c>
      <c r="AK45" s="339">
        <v>274.41910000000001</v>
      </c>
      <c r="AL45" s="339">
        <v>289.60300000000001</v>
      </c>
      <c r="AM45" s="339">
        <v>284.22340000000003</v>
      </c>
      <c r="AN45" s="339">
        <v>289.63990000000001</v>
      </c>
      <c r="AO45" s="339">
        <v>298.1909</v>
      </c>
      <c r="AP45" s="339">
        <v>301.065</v>
      </c>
      <c r="AQ45" s="339">
        <v>309.66759999999999</v>
      </c>
      <c r="AR45" s="339">
        <v>323.58479999999997</v>
      </c>
      <c r="AS45" s="339">
        <v>337.73719999999997</v>
      </c>
      <c r="AT45" s="339">
        <v>349.43579999999997</v>
      </c>
      <c r="AU45" s="339">
        <v>359.6755</v>
      </c>
      <c r="AV45" s="339">
        <v>376.6123</v>
      </c>
      <c r="AW45" s="339">
        <v>391.35520000000002</v>
      </c>
      <c r="AX45" s="339">
        <v>398.9083</v>
      </c>
      <c r="AY45" s="339">
        <v>409.69799999999998</v>
      </c>
      <c r="AZ45" s="339">
        <v>430.1651</v>
      </c>
      <c r="BA45" s="339">
        <v>443.51909999999998</v>
      </c>
      <c r="BB45" s="339">
        <v>464.21039999999999</v>
      </c>
      <c r="BC45" s="339">
        <v>474.37709999999998</v>
      </c>
      <c r="BD45" s="339">
        <v>489.81099999999998</v>
      </c>
      <c r="BE45" s="339">
        <v>502.9341</v>
      </c>
      <c r="BF45" s="339">
        <v>518.05319999999995</v>
      </c>
      <c r="BG45" s="339">
        <v>538.15179999999998</v>
      </c>
      <c r="BH45" s="339">
        <v>553.17240000000004</v>
      </c>
      <c r="BI45" s="339">
        <v>568.44889999999998</v>
      </c>
      <c r="BJ45" s="339">
        <v>588.3098</v>
      </c>
      <c r="BK45" s="339">
        <v>609.41980000000001</v>
      </c>
      <c r="BL45" s="339">
        <v>635.60419999999999</v>
      </c>
      <c r="BM45" s="339">
        <v>662.79359999999997</v>
      </c>
      <c r="BN45" s="339">
        <v>699.3546</v>
      </c>
      <c r="BO45" s="339">
        <v>736.6078</v>
      </c>
      <c r="BP45" s="339">
        <v>782.70680000000004</v>
      </c>
      <c r="BQ45" s="339">
        <v>864.60760000000005</v>
      </c>
      <c r="BR45" s="339">
        <v>938.91330000000005</v>
      </c>
      <c r="BS45" s="339">
        <v>995.74379999999996</v>
      </c>
      <c r="BT45" s="339">
        <v>1037.6003000000001</v>
      </c>
      <c r="BU45" s="339">
        <v>1095.6400000000001</v>
      </c>
      <c r="BV45" s="339">
        <v>1164.6745000000001</v>
      </c>
      <c r="BW45" s="339">
        <v>1222.4079999999999</v>
      </c>
      <c r="BX45" s="339">
        <v>1284.3587</v>
      </c>
      <c r="BY45" s="339">
        <v>1360.2311</v>
      </c>
      <c r="BZ45" s="339">
        <v>1480.2565999999999</v>
      </c>
    </row>
    <row r="46" spans="1:78" s="336" customFormat="1" ht="11.25">
      <c r="A46" s="450" t="s">
        <v>365</v>
      </c>
      <c r="B46" s="339">
        <v>100</v>
      </c>
      <c r="C46" s="339">
        <v>101.35590000000001</v>
      </c>
      <c r="D46" s="339">
        <v>104.6961</v>
      </c>
      <c r="E46" s="339">
        <v>106.6572</v>
      </c>
      <c r="F46" s="339">
        <v>108.1913</v>
      </c>
      <c r="G46" s="339">
        <v>109.78789999999999</v>
      </c>
      <c r="H46" s="339">
        <v>111.1892</v>
      </c>
      <c r="I46" s="339">
        <v>114.98950000000001</v>
      </c>
      <c r="J46" s="339">
        <v>118.31910000000001</v>
      </c>
      <c r="K46" s="339">
        <v>121.1943</v>
      </c>
      <c r="L46" s="339">
        <v>122.14870000000001</v>
      </c>
      <c r="M46" s="339">
        <v>123.5655</v>
      </c>
      <c r="N46" s="339">
        <v>127.1571</v>
      </c>
      <c r="O46" s="339">
        <v>129.5154</v>
      </c>
      <c r="P46" s="339">
        <v>133.0564</v>
      </c>
      <c r="Q46" s="339">
        <v>134.39510000000001</v>
      </c>
      <c r="R46" s="339">
        <v>136.37360000000001</v>
      </c>
      <c r="S46" s="339">
        <v>139.46979999999999</v>
      </c>
      <c r="T46" s="339">
        <v>146.1936</v>
      </c>
      <c r="U46" s="339">
        <v>149.76939999999999</v>
      </c>
      <c r="V46" s="339">
        <v>157.345</v>
      </c>
      <c r="W46" s="339">
        <v>164.1223</v>
      </c>
      <c r="X46" s="339">
        <v>173.69149999999999</v>
      </c>
      <c r="Y46" s="339">
        <v>179.6549</v>
      </c>
      <c r="Z46" s="339">
        <v>190.51320000000001</v>
      </c>
      <c r="AA46" s="339">
        <v>194.64619999999999</v>
      </c>
      <c r="AB46" s="339">
        <v>201.72450000000001</v>
      </c>
      <c r="AC46" s="339">
        <v>207.44069999999999</v>
      </c>
      <c r="AD46" s="339">
        <v>213.8031</v>
      </c>
      <c r="AE46" s="339">
        <v>225.65270000000001</v>
      </c>
      <c r="AF46" s="339">
        <v>231.8228</v>
      </c>
      <c r="AG46" s="339">
        <v>240.79589999999999</v>
      </c>
      <c r="AH46" s="339">
        <v>253.76820000000001</v>
      </c>
      <c r="AI46" s="339">
        <v>272.95359999999999</v>
      </c>
      <c r="AJ46" s="339">
        <v>285.37889999999999</v>
      </c>
      <c r="AK46" s="339">
        <v>302.00450000000001</v>
      </c>
      <c r="AL46" s="339">
        <v>321.226</v>
      </c>
      <c r="AM46" s="339">
        <v>313.71269999999998</v>
      </c>
      <c r="AN46" s="339">
        <v>314.54390000000001</v>
      </c>
      <c r="AO46" s="339">
        <v>322.79289999999997</v>
      </c>
      <c r="AP46" s="339">
        <v>325.54469999999998</v>
      </c>
      <c r="AQ46" s="339">
        <v>328.2396</v>
      </c>
      <c r="AR46" s="339">
        <v>333.07249999999999</v>
      </c>
      <c r="AS46" s="339">
        <v>338.69189999999998</v>
      </c>
      <c r="AT46" s="339">
        <v>346.60539999999997</v>
      </c>
      <c r="AU46" s="339">
        <v>356.52010000000001</v>
      </c>
      <c r="AV46" s="339">
        <v>365.4615</v>
      </c>
      <c r="AW46" s="339">
        <v>378.01420000000002</v>
      </c>
      <c r="AX46" s="339">
        <v>399.82369999999997</v>
      </c>
      <c r="AY46" s="339">
        <v>412.6576</v>
      </c>
      <c r="AZ46" s="339">
        <v>424.77910000000003</v>
      </c>
      <c r="BA46" s="339">
        <v>441.87189999999998</v>
      </c>
      <c r="BB46" s="339">
        <v>458.53190000000001</v>
      </c>
      <c r="BC46" s="339">
        <v>482.71010000000001</v>
      </c>
      <c r="BD46" s="339">
        <v>493.1037</v>
      </c>
      <c r="BE46" s="339">
        <v>507.3922</v>
      </c>
      <c r="BF46" s="339">
        <v>531.3048</v>
      </c>
      <c r="BG46" s="339">
        <v>556.54079999999999</v>
      </c>
      <c r="BH46" s="339">
        <v>588.5367</v>
      </c>
      <c r="BI46" s="339">
        <v>600.76319999999998</v>
      </c>
      <c r="BJ46" s="339">
        <v>603.15020000000004</v>
      </c>
      <c r="BK46" s="339">
        <v>632.43340000000001</v>
      </c>
      <c r="BL46" s="339">
        <v>652.19069999999999</v>
      </c>
      <c r="BM46" s="339">
        <v>688.11419999999998</v>
      </c>
      <c r="BN46" s="339">
        <v>731.02629999999999</v>
      </c>
      <c r="BO46" s="339">
        <v>775.64689999999996</v>
      </c>
      <c r="BP46" s="339">
        <v>836.83489999999995</v>
      </c>
      <c r="BQ46" s="339">
        <v>895.2133</v>
      </c>
      <c r="BR46" s="339">
        <v>951.63379999999995</v>
      </c>
      <c r="BS46" s="339">
        <v>988.60469999999998</v>
      </c>
      <c r="BT46" s="339">
        <v>1061.7218</v>
      </c>
      <c r="BU46" s="339">
        <v>1095.4888000000001</v>
      </c>
      <c r="BV46" s="339">
        <v>1156.2369000000001</v>
      </c>
      <c r="BW46" s="339">
        <v>1219.4517000000001</v>
      </c>
      <c r="BX46" s="339">
        <v>1285.6180999999999</v>
      </c>
      <c r="BY46" s="339">
        <v>1357.3400999999999</v>
      </c>
      <c r="BZ46" s="339">
        <v>1449.7507000000001</v>
      </c>
    </row>
    <row r="47" spans="1:78" s="336" customFormat="1" ht="11.25">
      <c r="A47" s="450" t="s">
        <v>277</v>
      </c>
      <c r="B47" s="339">
        <v>100</v>
      </c>
      <c r="C47" s="339">
        <v>101.75830000000001</v>
      </c>
      <c r="D47" s="339">
        <v>103.5441</v>
      </c>
      <c r="E47" s="339">
        <v>104.5685</v>
      </c>
      <c r="F47" s="339">
        <v>105.08759999999999</v>
      </c>
      <c r="G47" s="339">
        <v>106.2149</v>
      </c>
      <c r="H47" s="339">
        <v>106.5466</v>
      </c>
      <c r="I47" s="339">
        <v>108.06829999999999</v>
      </c>
      <c r="J47" s="339">
        <v>109.2582</v>
      </c>
      <c r="K47" s="339">
        <v>110.258</v>
      </c>
      <c r="L47" s="339">
        <v>111.16500000000001</v>
      </c>
      <c r="M47" s="339">
        <v>114.133</v>
      </c>
      <c r="N47" s="339">
        <v>117.4772</v>
      </c>
      <c r="O47" s="339">
        <v>119.9686</v>
      </c>
      <c r="P47" s="339">
        <v>125.3874</v>
      </c>
      <c r="Q47" s="339">
        <v>127.0591</v>
      </c>
      <c r="R47" s="339">
        <v>133.76329999999999</v>
      </c>
      <c r="S47" s="339">
        <v>136.43709999999999</v>
      </c>
      <c r="T47" s="339">
        <v>145.3092</v>
      </c>
      <c r="U47" s="339">
        <v>151.5932</v>
      </c>
      <c r="V47" s="339">
        <v>156.60310000000001</v>
      </c>
      <c r="W47" s="339">
        <v>173.2611</v>
      </c>
      <c r="X47" s="339">
        <v>185.61490000000001</v>
      </c>
      <c r="Y47" s="339">
        <v>191.1071</v>
      </c>
      <c r="Z47" s="339">
        <v>197.0384</v>
      </c>
      <c r="AA47" s="339">
        <v>203.45320000000001</v>
      </c>
      <c r="AB47" s="339">
        <v>208.74170000000001</v>
      </c>
      <c r="AC47" s="339">
        <v>217.70079999999999</v>
      </c>
      <c r="AD47" s="339">
        <v>226.13829999999999</v>
      </c>
      <c r="AE47" s="339">
        <v>232.71789999999999</v>
      </c>
      <c r="AF47" s="339">
        <v>237.3329</v>
      </c>
      <c r="AG47" s="339">
        <v>237.32990000000001</v>
      </c>
      <c r="AH47" s="339">
        <v>247.21469999999999</v>
      </c>
      <c r="AI47" s="339">
        <v>258.26519999999999</v>
      </c>
      <c r="AJ47" s="339">
        <v>264.6173</v>
      </c>
      <c r="AK47" s="339">
        <v>274.29680000000002</v>
      </c>
      <c r="AL47" s="339">
        <v>286.46769999999998</v>
      </c>
      <c r="AM47" s="339">
        <v>288.75290000000001</v>
      </c>
      <c r="AN47" s="339">
        <v>292.73090000000002</v>
      </c>
      <c r="AO47" s="339">
        <v>299.26769999999999</v>
      </c>
      <c r="AP47" s="339">
        <v>304.83069999999998</v>
      </c>
      <c r="AQ47" s="339">
        <v>305.57510000000002</v>
      </c>
      <c r="AR47" s="339">
        <v>311.29910000000001</v>
      </c>
      <c r="AS47" s="339">
        <v>316.75080000000003</v>
      </c>
      <c r="AT47" s="339">
        <v>325.64229999999998</v>
      </c>
      <c r="AU47" s="339">
        <v>336.76130000000001</v>
      </c>
      <c r="AV47" s="339">
        <v>350.68169999999998</v>
      </c>
      <c r="AW47" s="339">
        <v>365.08859999999999</v>
      </c>
      <c r="AX47" s="339">
        <v>383.36689999999999</v>
      </c>
      <c r="AY47" s="339">
        <v>394.42340000000002</v>
      </c>
      <c r="AZ47" s="339">
        <v>413.51010000000002</v>
      </c>
      <c r="BA47" s="339">
        <v>428.98950000000002</v>
      </c>
      <c r="BB47" s="339">
        <v>450.67399999999998</v>
      </c>
      <c r="BC47" s="339">
        <v>479.06330000000003</v>
      </c>
      <c r="BD47" s="339">
        <v>494.89909999999998</v>
      </c>
      <c r="BE47" s="339">
        <v>502.5147</v>
      </c>
      <c r="BF47" s="339">
        <v>514.26020000000005</v>
      </c>
      <c r="BG47" s="339">
        <v>533.35569999999996</v>
      </c>
      <c r="BH47" s="339">
        <v>550.25130000000001</v>
      </c>
      <c r="BI47" s="339">
        <v>559.35599999999999</v>
      </c>
      <c r="BJ47" s="339">
        <v>597.08360000000005</v>
      </c>
      <c r="BK47" s="339">
        <v>608.89940000000001</v>
      </c>
      <c r="BL47" s="339">
        <v>633.82060000000001</v>
      </c>
      <c r="BM47" s="339">
        <v>665.74189999999999</v>
      </c>
      <c r="BN47" s="339">
        <v>705.5607</v>
      </c>
      <c r="BO47" s="339">
        <v>743.726</v>
      </c>
      <c r="BP47" s="339">
        <v>769.29589999999996</v>
      </c>
      <c r="BQ47" s="339">
        <v>799.73860000000002</v>
      </c>
      <c r="BR47" s="339">
        <v>865.98410000000001</v>
      </c>
      <c r="BS47" s="339">
        <v>922.67340000000002</v>
      </c>
      <c r="BT47" s="339">
        <v>954.71720000000005</v>
      </c>
      <c r="BU47" s="339">
        <v>1023.5071</v>
      </c>
      <c r="BV47" s="339">
        <v>1076.0345</v>
      </c>
      <c r="BW47" s="339">
        <v>1143.5941</v>
      </c>
      <c r="BX47" s="339">
        <v>1195.5036</v>
      </c>
      <c r="BY47" s="339">
        <v>1264.6741</v>
      </c>
      <c r="BZ47" s="339">
        <v>1357.2902999999999</v>
      </c>
    </row>
    <row r="48" spans="1:78" s="336" customFormat="1" ht="11.25">
      <c r="A48" s="450" t="s">
        <v>280</v>
      </c>
      <c r="B48" s="339">
        <v>100</v>
      </c>
      <c r="C48" s="339">
        <v>103.81740000000001</v>
      </c>
      <c r="D48" s="339">
        <v>108.0484</v>
      </c>
      <c r="E48" s="339">
        <v>110.6652</v>
      </c>
      <c r="F48" s="339">
        <v>118.23860000000001</v>
      </c>
      <c r="G48" s="339">
        <v>118.18210000000001</v>
      </c>
      <c r="H48" s="339">
        <v>120.4465</v>
      </c>
      <c r="I48" s="339">
        <v>121.0689</v>
      </c>
      <c r="J48" s="339">
        <v>123.38330000000001</v>
      </c>
      <c r="K48" s="339">
        <v>124.5391</v>
      </c>
      <c r="L48" s="339">
        <v>130.4597</v>
      </c>
      <c r="M48" s="339">
        <v>131.18530000000001</v>
      </c>
      <c r="N48" s="339">
        <v>134.18889999999999</v>
      </c>
      <c r="O48" s="339">
        <v>136.67359999999999</v>
      </c>
      <c r="P48" s="339">
        <v>147.17619999999999</v>
      </c>
      <c r="Q48" s="339">
        <v>150.54859999999999</v>
      </c>
      <c r="R48" s="339">
        <v>151.57640000000001</v>
      </c>
      <c r="S48" s="339">
        <v>157.00280000000001</v>
      </c>
      <c r="T48" s="339">
        <v>157.35769999999999</v>
      </c>
      <c r="U48" s="339">
        <v>158.0181</v>
      </c>
      <c r="V48" s="339">
        <v>182.2124</v>
      </c>
      <c r="W48" s="339">
        <v>184.71199999999999</v>
      </c>
      <c r="X48" s="339">
        <v>185.1122</v>
      </c>
      <c r="Y48" s="339">
        <v>193.57089999999999</v>
      </c>
      <c r="Z48" s="339">
        <v>206.58529999999999</v>
      </c>
      <c r="AA48" s="339">
        <v>223.52789999999999</v>
      </c>
      <c r="AB48" s="339">
        <v>226.78620000000001</v>
      </c>
      <c r="AC48" s="339">
        <v>236.20249999999999</v>
      </c>
      <c r="AD48" s="339">
        <v>243.88300000000001</v>
      </c>
      <c r="AE48" s="339">
        <v>246.7191</v>
      </c>
      <c r="AF48" s="339">
        <v>266.27080000000001</v>
      </c>
      <c r="AG48" s="339">
        <v>266.71069999999997</v>
      </c>
      <c r="AH48" s="339">
        <v>270.31279999999998</v>
      </c>
      <c r="AI48" s="339">
        <v>288.495</v>
      </c>
      <c r="AJ48" s="339">
        <v>288.72680000000003</v>
      </c>
      <c r="AK48" s="339">
        <v>308.4409</v>
      </c>
      <c r="AL48" s="339">
        <v>339.70929999999998</v>
      </c>
      <c r="AM48" s="339">
        <v>340.00700000000001</v>
      </c>
      <c r="AN48" s="339">
        <v>348.33769999999998</v>
      </c>
      <c r="AO48" s="339">
        <v>377.40359999999998</v>
      </c>
      <c r="AP48" s="339">
        <v>366.56630000000001</v>
      </c>
      <c r="AQ48" s="339">
        <v>368.3501</v>
      </c>
      <c r="AR48" s="339">
        <v>369.71199999999999</v>
      </c>
      <c r="AS48" s="339">
        <v>376.63220000000001</v>
      </c>
      <c r="AT48" s="339">
        <v>377.59219999999999</v>
      </c>
      <c r="AU48" s="339">
        <v>374.47500000000002</v>
      </c>
      <c r="AV48" s="339">
        <v>372.48540000000003</v>
      </c>
      <c r="AW48" s="339">
        <v>365.82170000000002</v>
      </c>
      <c r="AX48" s="339">
        <v>365.61219999999997</v>
      </c>
      <c r="AY48" s="339">
        <v>426.72949999999997</v>
      </c>
      <c r="AZ48" s="339">
        <v>430.81959999999998</v>
      </c>
      <c r="BA48" s="339">
        <v>431.22609999999997</v>
      </c>
      <c r="BB48" s="339">
        <v>433.33539999999999</v>
      </c>
      <c r="BC48" s="339">
        <v>440.3408</v>
      </c>
      <c r="BD48" s="339">
        <v>471.07990000000001</v>
      </c>
      <c r="BE48" s="339">
        <v>471.77870000000001</v>
      </c>
      <c r="BF48" s="339">
        <v>465.93900000000002</v>
      </c>
      <c r="BG48" s="339">
        <v>483.94349999999997</v>
      </c>
      <c r="BH48" s="339">
        <v>488.77980000000002</v>
      </c>
      <c r="BI48" s="339">
        <v>488.25060000000002</v>
      </c>
      <c r="BJ48" s="339">
        <v>495.75110000000001</v>
      </c>
      <c r="BK48" s="339">
        <v>539.1585</v>
      </c>
      <c r="BL48" s="339">
        <v>547.94539999999995</v>
      </c>
      <c r="BM48" s="339">
        <v>558.43330000000003</v>
      </c>
      <c r="BN48" s="339">
        <v>583.01940000000002</v>
      </c>
      <c r="BO48" s="339">
        <v>600.96</v>
      </c>
      <c r="BP48" s="339">
        <v>602.45299999999997</v>
      </c>
      <c r="BQ48" s="339">
        <v>630.5231</v>
      </c>
      <c r="BR48" s="339">
        <v>655.88810000000001</v>
      </c>
      <c r="BS48" s="339">
        <v>670.17960000000005</v>
      </c>
      <c r="BT48" s="339">
        <v>761.09799999999996</v>
      </c>
      <c r="BU48" s="339">
        <v>804.65840000000003</v>
      </c>
      <c r="BV48" s="339">
        <v>825.68899999999996</v>
      </c>
      <c r="BW48" s="339">
        <v>892.96489999999994</v>
      </c>
      <c r="BX48" s="339">
        <v>962.197</v>
      </c>
      <c r="BY48" s="339">
        <v>978.59349999999995</v>
      </c>
      <c r="BZ48" s="339">
        <v>1044.5793000000001</v>
      </c>
    </row>
    <row r="49" spans="1:78" s="336" customFormat="1" ht="11.25">
      <c r="A49" s="450" t="s">
        <v>366</v>
      </c>
      <c r="B49" s="339">
        <v>100</v>
      </c>
      <c r="C49" s="339">
        <v>103.24299999999999</v>
      </c>
      <c r="D49" s="339">
        <v>103.3096</v>
      </c>
      <c r="E49" s="339">
        <v>104.8017</v>
      </c>
      <c r="F49" s="339">
        <v>108.3531</v>
      </c>
      <c r="G49" s="339">
        <v>109.31910000000001</v>
      </c>
      <c r="H49" s="339">
        <v>112.5701</v>
      </c>
      <c r="I49" s="339">
        <v>116.10420000000001</v>
      </c>
      <c r="J49" s="339">
        <v>116.1082</v>
      </c>
      <c r="K49" s="339">
        <v>120.017</v>
      </c>
      <c r="L49" s="339">
        <v>120.605</v>
      </c>
      <c r="M49" s="339">
        <v>120.7139</v>
      </c>
      <c r="N49" s="339">
        <v>121.4988</v>
      </c>
      <c r="O49" s="339">
        <v>126.2139</v>
      </c>
      <c r="P49" s="339">
        <v>126.56059999999999</v>
      </c>
      <c r="Q49" s="339">
        <v>128.1069</v>
      </c>
      <c r="R49" s="339">
        <v>130.85249999999999</v>
      </c>
      <c r="S49" s="339">
        <v>133.42449999999999</v>
      </c>
      <c r="T49" s="339">
        <v>138.59180000000001</v>
      </c>
      <c r="U49" s="339">
        <v>145.24760000000001</v>
      </c>
      <c r="V49" s="339">
        <v>147.2747</v>
      </c>
      <c r="W49" s="339">
        <v>159.14519999999999</v>
      </c>
      <c r="X49" s="339">
        <v>162.62649999999999</v>
      </c>
      <c r="Y49" s="339">
        <v>169.47739999999999</v>
      </c>
      <c r="Z49" s="339">
        <v>173.7047</v>
      </c>
      <c r="AA49" s="339">
        <v>179.1848</v>
      </c>
      <c r="AB49" s="339">
        <v>183.64840000000001</v>
      </c>
      <c r="AC49" s="339">
        <v>185.2328</v>
      </c>
      <c r="AD49" s="339">
        <v>191.4187</v>
      </c>
      <c r="AE49" s="339">
        <v>196.6069</v>
      </c>
      <c r="AF49" s="339">
        <v>202.81219999999999</v>
      </c>
      <c r="AG49" s="339">
        <v>211.161</v>
      </c>
      <c r="AH49" s="339">
        <v>222.39019999999999</v>
      </c>
      <c r="AI49" s="339">
        <v>239.5231</v>
      </c>
      <c r="AJ49" s="339">
        <v>244.99170000000001</v>
      </c>
      <c r="AK49" s="339">
        <v>251.88640000000001</v>
      </c>
      <c r="AL49" s="339">
        <v>259.08670000000001</v>
      </c>
      <c r="AM49" s="339">
        <v>273.41520000000003</v>
      </c>
      <c r="AN49" s="339">
        <v>276.15039999999999</v>
      </c>
      <c r="AO49" s="339">
        <v>285.3886</v>
      </c>
      <c r="AP49" s="339">
        <v>291.29649999999998</v>
      </c>
      <c r="AQ49" s="339">
        <v>300.62419999999997</v>
      </c>
      <c r="AR49" s="339">
        <v>315.8605</v>
      </c>
      <c r="AS49" s="339">
        <v>322.84339999999997</v>
      </c>
      <c r="AT49" s="339">
        <v>333.55959999999999</v>
      </c>
      <c r="AU49" s="339">
        <v>341.80110000000002</v>
      </c>
      <c r="AV49" s="339">
        <v>350.2174</v>
      </c>
      <c r="AW49" s="339">
        <v>369.5455</v>
      </c>
      <c r="AX49" s="339">
        <v>387.54599999999999</v>
      </c>
      <c r="AY49" s="339">
        <v>404.77499999999998</v>
      </c>
      <c r="AZ49" s="339">
        <v>415.6103</v>
      </c>
      <c r="BA49" s="339">
        <v>430.11470000000003</v>
      </c>
      <c r="BB49" s="339">
        <v>441.90460000000002</v>
      </c>
      <c r="BC49" s="339">
        <v>458.71879999999999</v>
      </c>
      <c r="BD49" s="339">
        <v>467.09660000000002</v>
      </c>
      <c r="BE49" s="339">
        <v>485.36739999999998</v>
      </c>
      <c r="BF49" s="339">
        <v>503.5727</v>
      </c>
      <c r="BG49" s="339">
        <v>520.47770000000003</v>
      </c>
      <c r="BH49" s="339">
        <v>545.24189999999999</v>
      </c>
      <c r="BI49" s="339">
        <v>550.16139999999996</v>
      </c>
      <c r="BJ49" s="339">
        <v>575.09760000000006</v>
      </c>
      <c r="BK49" s="339">
        <v>604.47829999999999</v>
      </c>
      <c r="BL49" s="339">
        <v>612.94749999999999</v>
      </c>
      <c r="BM49" s="339">
        <v>627.62760000000003</v>
      </c>
      <c r="BN49" s="339">
        <v>664.30889999999999</v>
      </c>
      <c r="BO49" s="339">
        <v>698.74490000000003</v>
      </c>
      <c r="BP49" s="339">
        <v>735.303</v>
      </c>
      <c r="BQ49" s="339">
        <v>833.64390000000003</v>
      </c>
      <c r="BR49" s="339">
        <v>875.92830000000004</v>
      </c>
      <c r="BS49" s="339">
        <v>918.55690000000004</v>
      </c>
      <c r="BT49" s="339">
        <v>966.86800000000005</v>
      </c>
      <c r="BU49" s="339">
        <v>1008.0804000000001</v>
      </c>
      <c r="BV49" s="339">
        <v>1047.7140999999999</v>
      </c>
      <c r="BW49" s="339">
        <v>1157.8351</v>
      </c>
      <c r="BX49" s="339">
        <v>1220.6316999999999</v>
      </c>
      <c r="BY49" s="339">
        <v>1263.1586</v>
      </c>
      <c r="BZ49" s="339">
        <v>1354.7739999999999</v>
      </c>
    </row>
    <row r="50" spans="1:78" s="336" customFormat="1" ht="11.25">
      <c r="A50" s="450" t="s">
        <v>218</v>
      </c>
      <c r="B50" s="339">
        <v>100</v>
      </c>
      <c r="C50" s="339">
        <v>100.48690000000001</v>
      </c>
      <c r="D50" s="339">
        <v>104.93600000000001</v>
      </c>
      <c r="E50" s="339">
        <v>111.93380000000001</v>
      </c>
      <c r="F50" s="339">
        <v>116.2786</v>
      </c>
      <c r="G50" s="339">
        <v>118.53619999999999</v>
      </c>
      <c r="H50" s="339">
        <v>119.4016</v>
      </c>
      <c r="I50" s="339">
        <v>120.24039999999999</v>
      </c>
      <c r="J50" s="339">
        <v>121.9879</v>
      </c>
      <c r="K50" s="339">
        <v>128.29490000000001</v>
      </c>
      <c r="L50" s="339">
        <v>129.2551</v>
      </c>
      <c r="M50" s="339">
        <v>129.78229999999999</v>
      </c>
      <c r="N50" s="339">
        <v>129.74799999999999</v>
      </c>
      <c r="O50" s="339">
        <v>129.89150000000001</v>
      </c>
      <c r="P50" s="339">
        <v>131.83090000000001</v>
      </c>
      <c r="Q50" s="339">
        <v>151.1936</v>
      </c>
      <c r="R50" s="339">
        <v>152.07239999999999</v>
      </c>
      <c r="S50" s="339">
        <v>152.54949999999999</v>
      </c>
      <c r="T50" s="339">
        <v>154.77799999999999</v>
      </c>
      <c r="U50" s="339">
        <v>158.24870000000001</v>
      </c>
      <c r="V50" s="339">
        <v>161.3912</v>
      </c>
      <c r="W50" s="339">
        <v>165.0215</v>
      </c>
      <c r="X50" s="339">
        <v>169.7671</v>
      </c>
      <c r="Y50" s="339">
        <v>171.61600000000001</v>
      </c>
      <c r="Z50" s="339">
        <v>175.19030000000001</v>
      </c>
      <c r="AA50" s="339">
        <v>175.77770000000001</v>
      </c>
      <c r="AB50" s="339">
        <v>179.23089999999999</v>
      </c>
      <c r="AC50" s="339">
        <v>210.87</v>
      </c>
      <c r="AD50" s="339">
        <v>213.02</v>
      </c>
      <c r="AE50" s="339">
        <v>224.273</v>
      </c>
      <c r="AF50" s="339">
        <v>228.94370000000001</v>
      </c>
      <c r="AG50" s="339">
        <v>234.0668</v>
      </c>
      <c r="AH50" s="339">
        <v>238.49950000000001</v>
      </c>
      <c r="AI50" s="339">
        <v>240.667</v>
      </c>
      <c r="AJ50" s="339">
        <v>243.77189999999999</v>
      </c>
      <c r="AK50" s="339">
        <v>262.17619999999999</v>
      </c>
      <c r="AL50" s="339">
        <v>271.99059999999997</v>
      </c>
      <c r="AM50" s="339">
        <v>275.07819999999998</v>
      </c>
      <c r="AN50" s="339">
        <v>277.20679999999999</v>
      </c>
      <c r="AO50" s="339">
        <v>332.72219999999999</v>
      </c>
      <c r="AP50" s="339">
        <v>325.48320000000001</v>
      </c>
      <c r="AQ50" s="339">
        <v>319.09769999999997</v>
      </c>
      <c r="AR50" s="339">
        <v>317.4008</v>
      </c>
      <c r="AS50" s="339">
        <v>315.72140000000002</v>
      </c>
      <c r="AT50" s="339">
        <v>319.06049999999999</v>
      </c>
      <c r="AU50" s="339">
        <v>319.85809999999998</v>
      </c>
      <c r="AV50" s="339">
        <v>319.9665</v>
      </c>
      <c r="AW50" s="339">
        <v>321.49360000000001</v>
      </c>
      <c r="AX50" s="339">
        <v>321.44740000000002</v>
      </c>
      <c r="AY50" s="339">
        <v>323.75689999999997</v>
      </c>
      <c r="AZ50" s="339">
        <v>323.75689999999997</v>
      </c>
      <c r="BA50" s="339">
        <v>421.30599999999998</v>
      </c>
      <c r="BB50" s="339">
        <v>434.3193</v>
      </c>
      <c r="BC50" s="339">
        <v>445.9948</v>
      </c>
      <c r="BD50" s="339">
        <v>450.48610000000002</v>
      </c>
      <c r="BE50" s="339">
        <v>468.17899999999997</v>
      </c>
      <c r="BF50" s="339">
        <v>488.72609999999997</v>
      </c>
      <c r="BG50" s="339">
        <v>506.64580000000001</v>
      </c>
      <c r="BH50" s="339">
        <v>511.52100000000002</v>
      </c>
      <c r="BI50" s="339">
        <v>513.52760000000001</v>
      </c>
      <c r="BJ50" s="339">
        <v>521.81269999999995</v>
      </c>
      <c r="BK50" s="339">
        <v>525.6626</v>
      </c>
      <c r="BL50" s="339">
        <v>536.26499999999999</v>
      </c>
      <c r="BM50" s="339">
        <v>655.03710000000001</v>
      </c>
      <c r="BN50" s="339">
        <v>677.90869999999995</v>
      </c>
      <c r="BO50" s="339">
        <v>700.9896</v>
      </c>
      <c r="BP50" s="339">
        <v>716.11969999999997</v>
      </c>
      <c r="BQ50" s="339">
        <v>772.99069999999995</v>
      </c>
      <c r="BR50" s="339">
        <v>802.64390000000003</v>
      </c>
      <c r="BS50" s="339">
        <v>829.86599999999999</v>
      </c>
      <c r="BT50" s="339">
        <v>912.45330000000001</v>
      </c>
      <c r="BU50" s="339">
        <v>945.03409999999997</v>
      </c>
      <c r="BV50" s="339">
        <v>997.10289999999998</v>
      </c>
      <c r="BW50" s="339">
        <v>1004.4879</v>
      </c>
      <c r="BX50" s="339">
        <v>1046.7559000000001</v>
      </c>
      <c r="BY50" s="339">
        <v>1304.6416999999999</v>
      </c>
      <c r="BZ50" s="339">
        <v>1376.2207000000001</v>
      </c>
    </row>
    <row r="51" spans="1:78" s="336" customFormat="1" ht="11.25">
      <c r="A51" s="450" t="s">
        <v>367</v>
      </c>
      <c r="B51" s="339">
        <v>100</v>
      </c>
      <c r="C51" s="339">
        <v>103.2868</v>
      </c>
      <c r="D51" s="339">
        <v>105.1373</v>
      </c>
      <c r="E51" s="339">
        <v>106.18129999999999</v>
      </c>
      <c r="F51" s="339">
        <v>108.3494</v>
      </c>
      <c r="G51" s="339">
        <v>109.4833</v>
      </c>
      <c r="H51" s="339">
        <v>111.3293</v>
      </c>
      <c r="I51" s="339">
        <v>114.0646</v>
      </c>
      <c r="J51" s="339">
        <v>115.0985</v>
      </c>
      <c r="K51" s="339">
        <v>116.4971</v>
      </c>
      <c r="L51" s="339">
        <v>118.4669</v>
      </c>
      <c r="M51" s="339">
        <v>120.49160000000001</v>
      </c>
      <c r="N51" s="339">
        <v>122.6855</v>
      </c>
      <c r="O51" s="339">
        <v>126.6387</v>
      </c>
      <c r="P51" s="339">
        <v>128.916</v>
      </c>
      <c r="Q51" s="339">
        <v>130.73439999999999</v>
      </c>
      <c r="R51" s="339">
        <v>133.59639999999999</v>
      </c>
      <c r="S51" s="339">
        <v>136.35900000000001</v>
      </c>
      <c r="T51" s="339">
        <v>140.6163</v>
      </c>
      <c r="U51" s="339">
        <v>144.80459999999999</v>
      </c>
      <c r="V51" s="339">
        <v>148.3622</v>
      </c>
      <c r="W51" s="339">
        <v>157.65110000000001</v>
      </c>
      <c r="X51" s="339">
        <v>161.73509999999999</v>
      </c>
      <c r="Y51" s="339">
        <v>166.29580000000001</v>
      </c>
      <c r="Z51" s="339">
        <v>170.12620000000001</v>
      </c>
      <c r="AA51" s="339">
        <v>175.7302</v>
      </c>
      <c r="AB51" s="339">
        <v>182.04859999999999</v>
      </c>
      <c r="AC51" s="339">
        <v>189.63480000000001</v>
      </c>
      <c r="AD51" s="339">
        <v>197.2612</v>
      </c>
      <c r="AE51" s="339">
        <v>201.35769999999999</v>
      </c>
      <c r="AF51" s="339">
        <v>205.68199999999999</v>
      </c>
      <c r="AG51" s="339">
        <v>211.42599999999999</v>
      </c>
      <c r="AH51" s="339">
        <v>218.14930000000001</v>
      </c>
      <c r="AI51" s="339">
        <v>229.7003</v>
      </c>
      <c r="AJ51" s="339">
        <v>235.77930000000001</v>
      </c>
      <c r="AK51" s="339">
        <v>243.07140000000001</v>
      </c>
      <c r="AL51" s="339">
        <v>251.95</v>
      </c>
      <c r="AM51" s="339">
        <v>262.57279999999997</v>
      </c>
      <c r="AN51" s="339">
        <v>271.22640000000001</v>
      </c>
      <c r="AO51" s="339">
        <v>276.41269999999997</v>
      </c>
      <c r="AP51" s="339">
        <v>280.2731</v>
      </c>
      <c r="AQ51" s="339">
        <v>284.5204</v>
      </c>
      <c r="AR51" s="339">
        <v>290.34980000000002</v>
      </c>
      <c r="AS51" s="339">
        <v>295.11750000000001</v>
      </c>
      <c r="AT51" s="339">
        <v>299.70299999999997</v>
      </c>
      <c r="AU51" s="339">
        <v>303.55290000000002</v>
      </c>
      <c r="AV51" s="339">
        <v>313.62119999999999</v>
      </c>
      <c r="AW51" s="339">
        <v>324.48050000000001</v>
      </c>
      <c r="AX51" s="339">
        <v>342.51740000000001</v>
      </c>
      <c r="AY51" s="339">
        <v>362.41219999999998</v>
      </c>
      <c r="AZ51" s="339">
        <v>383.44409999999999</v>
      </c>
      <c r="BA51" s="339">
        <v>393.63139999999999</v>
      </c>
      <c r="BB51" s="339">
        <v>406.20580000000001</v>
      </c>
      <c r="BC51" s="339">
        <v>424.62150000000003</v>
      </c>
      <c r="BD51" s="339">
        <v>436.57220000000001</v>
      </c>
      <c r="BE51" s="339">
        <v>460.74450000000002</v>
      </c>
      <c r="BF51" s="339">
        <v>470.13499999999999</v>
      </c>
      <c r="BG51" s="339">
        <v>491.37439999999998</v>
      </c>
      <c r="BH51" s="339">
        <v>511.34300000000002</v>
      </c>
      <c r="BI51" s="339">
        <v>541.94370000000004</v>
      </c>
      <c r="BJ51" s="339">
        <v>575.90629999999999</v>
      </c>
      <c r="BK51" s="339">
        <v>610.07339999999999</v>
      </c>
      <c r="BL51" s="339">
        <v>637.10429999999997</v>
      </c>
      <c r="BM51" s="339">
        <v>673.75149999999996</v>
      </c>
      <c r="BN51" s="339">
        <v>719.4846</v>
      </c>
      <c r="BO51" s="339">
        <v>757.17849999999999</v>
      </c>
      <c r="BP51" s="339">
        <v>807.13030000000003</v>
      </c>
      <c r="BQ51" s="339">
        <v>898.03470000000004</v>
      </c>
      <c r="BR51" s="339">
        <v>953.65989999999999</v>
      </c>
      <c r="BS51" s="339">
        <v>989.71109999999999</v>
      </c>
      <c r="BT51" s="339">
        <v>1068.9781</v>
      </c>
      <c r="BU51" s="339">
        <v>1127.9205999999999</v>
      </c>
      <c r="BV51" s="339">
        <v>1211.6701</v>
      </c>
      <c r="BW51" s="339">
        <v>1277.9054000000001</v>
      </c>
      <c r="BX51" s="339">
        <v>1377.2121</v>
      </c>
      <c r="BY51" s="339">
        <v>1480.5161000000001</v>
      </c>
      <c r="BZ51" s="339">
        <v>1608.8219999999999</v>
      </c>
    </row>
    <row r="52" spans="1:78" s="336" customFormat="1" ht="11.25">
      <c r="A52" s="450" t="s">
        <v>368</v>
      </c>
      <c r="B52" s="339">
        <v>100</v>
      </c>
      <c r="C52" s="339">
        <v>102.117</v>
      </c>
      <c r="D52" s="339">
        <v>104.1416</v>
      </c>
      <c r="E52" s="339">
        <v>105.5869</v>
      </c>
      <c r="F52" s="339">
        <v>107.5817</v>
      </c>
      <c r="G52" s="339">
        <v>109.0808</v>
      </c>
      <c r="H52" s="339">
        <v>110.1832</v>
      </c>
      <c r="I52" s="339">
        <v>111.78189999999999</v>
      </c>
      <c r="J52" s="339">
        <v>113.45180000000001</v>
      </c>
      <c r="K52" s="339">
        <v>115.5821</v>
      </c>
      <c r="L52" s="339">
        <v>117.3347</v>
      </c>
      <c r="M52" s="339">
        <v>118.7033</v>
      </c>
      <c r="N52" s="339">
        <v>119.6537</v>
      </c>
      <c r="O52" s="339">
        <v>123.61020000000001</v>
      </c>
      <c r="P52" s="339">
        <v>125.3827</v>
      </c>
      <c r="Q52" s="339">
        <v>128.3929</v>
      </c>
      <c r="R52" s="339">
        <v>130.19220000000001</v>
      </c>
      <c r="S52" s="339">
        <v>132.20339999999999</v>
      </c>
      <c r="T52" s="339">
        <v>135.93770000000001</v>
      </c>
      <c r="U52" s="339">
        <v>141.7807</v>
      </c>
      <c r="V52" s="339">
        <v>149.62569999999999</v>
      </c>
      <c r="W52" s="339">
        <v>160.82220000000001</v>
      </c>
      <c r="X52" s="339">
        <v>170.43860000000001</v>
      </c>
      <c r="Y52" s="339">
        <v>176.4477</v>
      </c>
      <c r="Z52" s="339">
        <v>182.4813</v>
      </c>
      <c r="AA52" s="339">
        <v>189.548</v>
      </c>
      <c r="AB52" s="339">
        <v>193.9828</v>
      </c>
      <c r="AC52" s="339">
        <v>200.42240000000001</v>
      </c>
      <c r="AD52" s="339">
        <v>205.74549999999999</v>
      </c>
      <c r="AE52" s="339">
        <v>210.92429999999999</v>
      </c>
      <c r="AF52" s="339">
        <v>214.06280000000001</v>
      </c>
      <c r="AG52" s="339">
        <v>220.5043</v>
      </c>
      <c r="AH52" s="339">
        <v>229.56739999999999</v>
      </c>
      <c r="AI52" s="339">
        <v>248.06399999999999</v>
      </c>
      <c r="AJ52" s="339">
        <v>257.26190000000003</v>
      </c>
      <c r="AK52" s="339">
        <v>268.23790000000002</v>
      </c>
      <c r="AL52" s="339">
        <v>277.80799999999999</v>
      </c>
      <c r="AM52" s="339">
        <v>287.01170000000002</v>
      </c>
      <c r="AN52" s="339">
        <v>294.68889999999999</v>
      </c>
      <c r="AO52" s="339">
        <v>301.26229999999998</v>
      </c>
      <c r="AP52" s="339">
        <v>300.13139999999999</v>
      </c>
      <c r="AQ52" s="339">
        <v>307.34840000000003</v>
      </c>
      <c r="AR52" s="339">
        <v>305.9117</v>
      </c>
      <c r="AS52" s="339">
        <v>315.11770000000001</v>
      </c>
      <c r="AT52" s="339">
        <v>330.74619999999999</v>
      </c>
      <c r="AU52" s="339">
        <v>339.9264</v>
      </c>
      <c r="AV52" s="339">
        <v>346.38639999999998</v>
      </c>
      <c r="AW52" s="339">
        <v>357.91699999999997</v>
      </c>
      <c r="AX52" s="339">
        <v>362.61759999999998</v>
      </c>
      <c r="AY52" s="339">
        <v>370.19549999999998</v>
      </c>
      <c r="AZ52" s="339">
        <v>382.41930000000002</v>
      </c>
      <c r="BA52" s="339">
        <v>390.65559999999999</v>
      </c>
      <c r="BB52" s="339">
        <v>406.06659999999999</v>
      </c>
      <c r="BC52" s="339">
        <v>416.28140000000002</v>
      </c>
      <c r="BD52" s="339">
        <v>423.13170000000002</v>
      </c>
      <c r="BE52" s="339">
        <v>438.8603</v>
      </c>
      <c r="BF52" s="339">
        <v>452.62670000000003</v>
      </c>
      <c r="BG52" s="339">
        <v>460.97359999999998</v>
      </c>
      <c r="BH52" s="339">
        <v>479.07350000000002</v>
      </c>
      <c r="BI52" s="339">
        <v>488.4307</v>
      </c>
      <c r="BJ52" s="339">
        <v>502.35160000000002</v>
      </c>
      <c r="BK52" s="339">
        <v>526.89390000000003</v>
      </c>
      <c r="BL52" s="339">
        <v>550.06389999999999</v>
      </c>
      <c r="BM52" s="339">
        <v>582.41970000000003</v>
      </c>
      <c r="BN52" s="339">
        <v>610.80240000000003</v>
      </c>
      <c r="BO52" s="339">
        <v>637.71579999999994</v>
      </c>
      <c r="BP52" s="339">
        <v>671.47910000000002</v>
      </c>
      <c r="BQ52" s="339">
        <v>726.51909999999998</v>
      </c>
      <c r="BR52" s="339">
        <v>785.76440000000002</v>
      </c>
      <c r="BS52" s="339">
        <v>840.67570000000001</v>
      </c>
      <c r="BT52" s="339">
        <v>891.38459999999998</v>
      </c>
      <c r="BU52" s="339">
        <v>943.75639999999999</v>
      </c>
      <c r="BV52" s="339">
        <v>1000.5614</v>
      </c>
      <c r="BW52" s="339">
        <v>1070.7782</v>
      </c>
      <c r="BX52" s="339">
        <v>1146.2512999999999</v>
      </c>
      <c r="BY52" s="339">
        <v>1216.9855</v>
      </c>
      <c r="BZ52" s="339">
        <v>1301.2085</v>
      </c>
    </row>
    <row r="53" spans="1:78" s="336" customFormat="1" ht="15">
      <c r="B53" s="339"/>
      <c r="C53" s="339"/>
      <c r="D53" s="339"/>
      <c r="E53" s="339"/>
      <c r="F53" s="339"/>
      <c r="G53" s="339"/>
      <c r="H53" s="339"/>
      <c r="I53" s="339"/>
      <c r="J53" s="339"/>
      <c r="K53" s="339"/>
      <c r="L53" s="339"/>
      <c r="M53" s="339"/>
      <c r="N53" s="339"/>
      <c r="O53" s="339"/>
      <c r="P53" s="339"/>
      <c r="Q53" s="339"/>
      <c r="R53" s="339"/>
      <c r="S53" s="339"/>
      <c r="T53" s="339"/>
      <c r="U53" s="339"/>
      <c r="V53" s="339"/>
      <c r="W53" s="339"/>
      <c r="X53" s="339"/>
      <c r="Y53" s="339"/>
      <c r="Z53" s="339"/>
      <c r="AA53" s="339"/>
      <c r="AB53" s="339"/>
      <c r="AC53" s="339"/>
      <c r="AD53" s="339" t="s">
        <v>446</v>
      </c>
      <c r="AE53" s="339" t="s">
        <v>446</v>
      </c>
      <c r="AF53" s="339" t="s">
        <v>446</v>
      </c>
      <c r="AG53" s="339" t="s">
        <v>446</v>
      </c>
      <c r="AH53" s="339" t="s">
        <v>446</v>
      </c>
      <c r="AI53" s="339" t="s">
        <v>446</v>
      </c>
      <c r="AJ53" s="339" t="s">
        <v>446</v>
      </c>
      <c r="AK53" s="339" t="s">
        <v>446</v>
      </c>
      <c r="AL53" s="339" t="s">
        <v>446</v>
      </c>
      <c r="AM53" s="339" t="s">
        <v>446</v>
      </c>
      <c r="AN53" s="339" t="s">
        <v>446</v>
      </c>
      <c r="AO53" s="339" t="s">
        <v>446</v>
      </c>
      <c r="AP53" s="339" t="s">
        <v>446</v>
      </c>
      <c r="AQ53" s="339" t="s">
        <v>446</v>
      </c>
      <c r="AR53" s="339" t="s">
        <v>446</v>
      </c>
      <c r="AS53" s="339" t="s">
        <v>446</v>
      </c>
      <c r="AT53" s="339" t="s">
        <v>446</v>
      </c>
      <c r="AU53" s="339" t="s">
        <v>446</v>
      </c>
      <c r="AV53" s="339" t="s">
        <v>446</v>
      </c>
      <c r="AW53" s="339" t="s">
        <v>446</v>
      </c>
      <c r="AX53" s="339" t="s">
        <v>446</v>
      </c>
      <c r="AY53" s="339" t="s">
        <v>446</v>
      </c>
      <c r="AZ53" s="339"/>
      <c r="BA53" s="339" t="s">
        <v>446</v>
      </c>
      <c r="BB53" s="339" t="s">
        <v>446</v>
      </c>
      <c r="BC53" s="473" t="s">
        <v>446</v>
      </c>
      <c r="BD53" s="473" t="s">
        <v>446</v>
      </c>
      <c r="BE53" s="473" t="s">
        <v>446</v>
      </c>
      <c r="BF53" s="473" t="s">
        <v>446</v>
      </c>
      <c r="BG53" s="473" t="s">
        <v>446</v>
      </c>
      <c r="BH53" s="473" t="s">
        <v>446</v>
      </c>
      <c r="BI53" s="473" t="s">
        <v>446</v>
      </c>
      <c r="BJ53" s="473" t="s">
        <v>446</v>
      </c>
      <c r="BK53" s="473" t="s">
        <v>446</v>
      </c>
      <c r="BL53" s="473" t="s">
        <v>446</v>
      </c>
      <c r="BM53" s="473" t="s">
        <v>446</v>
      </c>
      <c r="BN53" s="473" t="s">
        <v>446</v>
      </c>
      <c r="BO53" s="473" t="s">
        <v>446</v>
      </c>
      <c r="BP53" s="473" t="s">
        <v>446</v>
      </c>
      <c r="BQ53" s="473" t="s">
        <v>446</v>
      </c>
      <c r="BR53" s="473" t="s">
        <v>446</v>
      </c>
      <c r="BS53" s="473" t="s">
        <v>446</v>
      </c>
      <c r="BT53" s="473" t="s">
        <v>446</v>
      </c>
      <c r="BU53" s="473" t="s">
        <v>446</v>
      </c>
      <c r="BV53" s="473" t="s">
        <v>446</v>
      </c>
      <c r="BW53" s="473" t="s">
        <v>446</v>
      </c>
      <c r="BX53" s="473" t="s">
        <v>446</v>
      </c>
      <c r="BY53" s="473" t="s">
        <v>446</v>
      </c>
      <c r="BZ53" s="473" t="s">
        <v>446</v>
      </c>
    </row>
    <row r="54" spans="1:78" s="336" customFormat="1" ht="15">
      <c r="A54" s="449" t="s">
        <v>369</v>
      </c>
      <c r="B54" s="339"/>
      <c r="C54" s="339"/>
      <c r="D54" s="339"/>
      <c r="E54" s="339"/>
      <c r="F54" s="339"/>
      <c r="G54" s="339"/>
      <c r="H54" s="339"/>
      <c r="I54" s="339"/>
      <c r="J54" s="339"/>
      <c r="K54" s="339"/>
      <c r="L54" s="339"/>
      <c r="M54" s="339"/>
      <c r="N54" s="339"/>
      <c r="O54" s="339"/>
      <c r="P54" s="339"/>
      <c r="Q54" s="339"/>
      <c r="R54" s="339"/>
      <c r="S54" s="339"/>
      <c r="T54" s="339"/>
      <c r="U54" s="339"/>
      <c r="V54" s="339"/>
      <c r="W54" s="339"/>
      <c r="X54" s="339"/>
      <c r="Y54" s="339"/>
      <c r="Z54" s="339"/>
      <c r="AA54" s="339"/>
      <c r="AB54" s="339"/>
      <c r="AC54" s="339"/>
      <c r="AD54" s="339" t="s">
        <v>446</v>
      </c>
      <c r="AE54" s="339" t="s">
        <v>446</v>
      </c>
      <c r="AF54" s="339" t="s">
        <v>446</v>
      </c>
      <c r="AG54" s="339" t="s">
        <v>446</v>
      </c>
      <c r="AH54" s="339" t="s">
        <v>446</v>
      </c>
      <c r="AI54" s="339" t="s">
        <v>446</v>
      </c>
      <c r="AJ54" s="339" t="s">
        <v>446</v>
      </c>
      <c r="AK54" s="339" t="s">
        <v>446</v>
      </c>
      <c r="AL54" s="339" t="s">
        <v>446</v>
      </c>
      <c r="AM54" s="339" t="s">
        <v>446</v>
      </c>
      <c r="AN54" s="339" t="s">
        <v>446</v>
      </c>
      <c r="AO54" s="339" t="s">
        <v>446</v>
      </c>
      <c r="AP54" s="339" t="s">
        <v>446</v>
      </c>
      <c r="AQ54" s="339" t="s">
        <v>446</v>
      </c>
      <c r="AR54" s="339" t="s">
        <v>446</v>
      </c>
      <c r="AS54" s="339" t="s">
        <v>446</v>
      </c>
      <c r="AT54" s="339" t="s">
        <v>446</v>
      </c>
      <c r="AU54" s="339" t="s">
        <v>446</v>
      </c>
      <c r="AV54" s="339" t="s">
        <v>446</v>
      </c>
      <c r="AW54" s="339" t="s">
        <v>446</v>
      </c>
      <c r="AX54" s="339" t="s">
        <v>446</v>
      </c>
      <c r="AY54" s="339" t="s">
        <v>446</v>
      </c>
      <c r="AZ54" s="339"/>
      <c r="BA54" s="339" t="s">
        <v>446</v>
      </c>
      <c r="BB54" s="339" t="s">
        <v>446</v>
      </c>
      <c r="BC54" s="473" t="s">
        <v>446</v>
      </c>
      <c r="BD54" s="473" t="s">
        <v>446</v>
      </c>
      <c r="BE54" s="473" t="s">
        <v>446</v>
      </c>
      <c r="BF54" s="473" t="s">
        <v>446</v>
      </c>
      <c r="BG54" s="473" t="s">
        <v>446</v>
      </c>
      <c r="BH54" s="473" t="s">
        <v>446</v>
      </c>
      <c r="BI54" s="473" t="s">
        <v>446</v>
      </c>
      <c r="BJ54" s="473" t="s">
        <v>446</v>
      </c>
      <c r="BK54" s="473" t="s">
        <v>446</v>
      </c>
      <c r="BL54" s="473" t="s">
        <v>446</v>
      </c>
      <c r="BM54" s="473" t="s">
        <v>446</v>
      </c>
      <c r="BN54" s="473" t="s">
        <v>446</v>
      </c>
      <c r="BO54" s="473" t="s">
        <v>446</v>
      </c>
      <c r="BP54" s="473" t="s">
        <v>446</v>
      </c>
      <c r="BQ54" s="473" t="s">
        <v>446</v>
      </c>
      <c r="BR54" s="473" t="s">
        <v>446</v>
      </c>
      <c r="BS54" s="473" t="s">
        <v>446</v>
      </c>
      <c r="BT54" s="473" t="s">
        <v>446</v>
      </c>
      <c r="BU54" s="473" t="s">
        <v>446</v>
      </c>
      <c r="BV54" s="473" t="s">
        <v>446</v>
      </c>
      <c r="BW54" s="473" t="s">
        <v>446</v>
      </c>
      <c r="BX54" s="473" t="s">
        <v>446</v>
      </c>
      <c r="BY54" s="473" t="s">
        <v>446</v>
      </c>
      <c r="BZ54" s="473" t="s">
        <v>446</v>
      </c>
    </row>
    <row r="55" spans="1:78" s="336" customFormat="1" ht="11.25">
      <c r="A55" s="450" t="s">
        <v>370</v>
      </c>
      <c r="B55" s="339">
        <v>100</v>
      </c>
      <c r="C55" s="339">
        <v>101.5562</v>
      </c>
      <c r="D55" s="339">
        <v>102.0783</v>
      </c>
      <c r="E55" s="339">
        <v>105.879</v>
      </c>
      <c r="F55" s="339">
        <v>108.5334</v>
      </c>
      <c r="G55" s="339">
        <v>108.0039</v>
      </c>
      <c r="H55" s="339">
        <v>109.5654</v>
      </c>
      <c r="I55" s="339">
        <v>110.12479999999999</v>
      </c>
      <c r="J55" s="339">
        <v>111.48820000000001</v>
      </c>
      <c r="K55" s="339">
        <v>117.1944</v>
      </c>
      <c r="L55" s="339">
        <v>119.84439999999999</v>
      </c>
      <c r="M55" s="339">
        <v>121.0014</v>
      </c>
      <c r="N55" s="339">
        <v>121.1666</v>
      </c>
      <c r="O55" s="339">
        <v>125.17700000000001</v>
      </c>
      <c r="P55" s="339">
        <v>124.01730000000001</v>
      </c>
      <c r="Q55" s="339">
        <v>127.2642</v>
      </c>
      <c r="R55" s="339">
        <v>126.84010000000001</v>
      </c>
      <c r="S55" s="339">
        <v>130.80099999999999</v>
      </c>
      <c r="T55" s="339">
        <v>134.96299999999999</v>
      </c>
      <c r="U55" s="339">
        <v>140.4659</v>
      </c>
      <c r="V55" s="339">
        <v>142.57650000000001</v>
      </c>
      <c r="W55" s="339">
        <v>150.7758</v>
      </c>
      <c r="X55" s="339">
        <v>160.1883</v>
      </c>
      <c r="Y55" s="339">
        <v>162.6491</v>
      </c>
      <c r="Z55" s="339">
        <v>165.97819999999999</v>
      </c>
      <c r="AA55" s="339">
        <v>168.3449</v>
      </c>
      <c r="AB55" s="339">
        <v>171.1095</v>
      </c>
      <c r="AC55" s="339">
        <v>181.01179999999999</v>
      </c>
      <c r="AD55" s="339">
        <v>181.6677</v>
      </c>
      <c r="AE55" s="339">
        <v>182.09219999999999</v>
      </c>
      <c r="AF55" s="339">
        <v>186.93090000000001</v>
      </c>
      <c r="AG55" s="339">
        <v>194.69970000000001</v>
      </c>
      <c r="AH55" s="339">
        <v>200.57429999999999</v>
      </c>
      <c r="AI55" s="339">
        <v>221.47550000000001</v>
      </c>
      <c r="AJ55" s="339">
        <v>227.39060000000001</v>
      </c>
      <c r="AK55" s="339">
        <v>246.56809999999999</v>
      </c>
      <c r="AL55" s="339">
        <v>250.1103</v>
      </c>
      <c r="AM55" s="339">
        <v>258.98880000000003</v>
      </c>
      <c r="AN55" s="339">
        <v>265.60649999999998</v>
      </c>
      <c r="AO55" s="339">
        <v>277.99509999999998</v>
      </c>
      <c r="AP55" s="339">
        <v>291.16750000000002</v>
      </c>
      <c r="AQ55" s="339">
        <v>309.80619999999999</v>
      </c>
      <c r="AR55" s="339">
        <v>320.82249999999999</v>
      </c>
      <c r="AS55" s="339">
        <v>320.93389999999999</v>
      </c>
      <c r="AT55" s="339">
        <v>335.65140000000002</v>
      </c>
      <c r="AU55" s="339">
        <v>366.82499999999999</v>
      </c>
      <c r="AV55" s="339">
        <v>400.00670000000002</v>
      </c>
      <c r="AW55" s="339">
        <v>402.74979999999999</v>
      </c>
      <c r="AX55" s="339">
        <v>409.34589999999997</v>
      </c>
      <c r="AY55" s="339">
        <v>417.58229999999998</v>
      </c>
      <c r="AZ55" s="339">
        <v>432.20069999999998</v>
      </c>
      <c r="BA55" s="339">
        <v>478.42649999999998</v>
      </c>
      <c r="BB55" s="339">
        <v>483.95209999999997</v>
      </c>
      <c r="BC55" s="339">
        <v>484.24639999999999</v>
      </c>
      <c r="BD55" s="339">
        <v>487.8827</v>
      </c>
      <c r="BE55" s="339">
        <v>510.91140000000001</v>
      </c>
      <c r="BF55" s="339">
        <v>515.55309999999997</v>
      </c>
      <c r="BG55" s="339">
        <v>554.49900000000002</v>
      </c>
      <c r="BH55" s="339">
        <v>608.31569999999999</v>
      </c>
      <c r="BI55" s="339">
        <v>598.96550000000002</v>
      </c>
      <c r="BJ55" s="339">
        <v>629.14290000000005</v>
      </c>
      <c r="BK55" s="339">
        <v>686.98710000000005</v>
      </c>
      <c r="BL55" s="339">
        <v>744.09109999999998</v>
      </c>
      <c r="BM55" s="339">
        <v>789.16139999999996</v>
      </c>
      <c r="BN55" s="339">
        <v>835.38130000000001</v>
      </c>
      <c r="BO55" s="339">
        <v>859.35850000000005</v>
      </c>
      <c r="BP55" s="339">
        <v>920.51189999999997</v>
      </c>
      <c r="BQ55" s="339">
        <v>1021.8762</v>
      </c>
      <c r="BR55" s="339">
        <v>1097.1542999999999</v>
      </c>
      <c r="BS55" s="339">
        <v>1224.7239999999999</v>
      </c>
      <c r="BT55" s="339">
        <v>1331.2452000000001</v>
      </c>
      <c r="BU55" s="339">
        <v>1380.2361000000001</v>
      </c>
      <c r="BV55" s="339">
        <v>1458.6084000000001</v>
      </c>
      <c r="BW55" s="339">
        <v>1548.1442999999999</v>
      </c>
      <c r="BX55" s="339">
        <v>1614.4139</v>
      </c>
      <c r="BY55" s="339">
        <v>1796.6041</v>
      </c>
      <c r="BZ55" s="339">
        <v>2037.5064</v>
      </c>
    </row>
    <row r="56" spans="1:78" s="336" customFormat="1" ht="11.25">
      <c r="A56" s="450" t="s">
        <v>248</v>
      </c>
      <c r="B56" s="339">
        <v>100</v>
      </c>
      <c r="C56" s="339">
        <v>101.3389</v>
      </c>
      <c r="D56" s="339">
        <v>103.2097</v>
      </c>
      <c r="E56" s="339">
        <v>105.0891</v>
      </c>
      <c r="F56" s="339">
        <v>107.4973</v>
      </c>
      <c r="G56" s="339">
        <v>109.2199</v>
      </c>
      <c r="H56" s="339">
        <v>110.88290000000001</v>
      </c>
      <c r="I56" s="339">
        <v>112.8387</v>
      </c>
      <c r="J56" s="339">
        <v>114.5355</v>
      </c>
      <c r="K56" s="339">
        <v>116.5488</v>
      </c>
      <c r="L56" s="339">
        <v>117.8751</v>
      </c>
      <c r="M56" s="339">
        <v>119.41379999999999</v>
      </c>
      <c r="N56" s="339">
        <v>121.77070000000001</v>
      </c>
      <c r="O56" s="339">
        <v>123.53959999999999</v>
      </c>
      <c r="P56" s="339">
        <v>126.2302</v>
      </c>
      <c r="Q56" s="339">
        <v>129.3424</v>
      </c>
      <c r="R56" s="339">
        <v>132.0556</v>
      </c>
      <c r="S56" s="339">
        <v>135.4453</v>
      </c>
      <c r="T56" s="339">
        <v>141.1129</v>
      </c>
      <c r="U56" s="339">
        <v>145.20689999999999</v>
      </c>
      <c r="V56" s="339">
        <v>149.87029999999999</v>
      </c>
      <c r="W56" s="339">
        <v>161.58019999999999</v>
      </c>
      <c r="X56" s="339">
        <v>168.46190000000001</v>
      </c>
      <c r="Y56" s="339">
        <v>173.80850000000001</v>
      </c>
      <c r="Z56" s="339">
        <v>178.9256</v>
      </c>
      <c r="AA56" s="339">
        <v>184.08260000000001</v>
      </c>
      <c r="AB56" s="339">
        <v>190.92509999999999</v>
      </c>
      <c r="AC56" s="339">
        <v>199.11089999999999</v>
      </c>
      <c r="AD56" s="339">
        <v>206.49350000000001</v>
      </c>
      <c r="AE56" s="339">
        <v>213.23330000000001</v>
      </c>
      <c r="AF56" s="339">
        <v>218.77780000000001</v>
      </c>
      <c r="AG56" s="339">
        <v>223.40539999999999</v>
      </c>
      <c r="AH56" s="339">
        <v>234.0155</v>
      </c>
      <c r="AI56" s="339">
        <v>248.70650000000001</v>
      </c>
      <c r="AJ56" s="339">
        <v>258.17910000000001</v>
      </c>
      <c r="AK56" s="339">
        <v>267.65539999999999</v>
      </c>
      <c r="AL56" s="339">
        <v>278.09969999999998</v>
      </c>
      <c r="AM56" s="339">
        <v>283.84230000000002</v>
      </c>
      <c r="AN56" s="339">
        <v>289.8974</v>
      </c>
      <c r="AO56" s="339">
        <v>299.34629999999999</v>
      </c>
      <c r="AP56" s="339">
        <v>304.233</v>
      </c>
      <c r="AQ56" s="339">
        <v>308.40230000000003</v>
      </c>
      <c r="AR56" s="339">
        <v>315.5625</v>
      </c>
      <c r="AS56" s="339">
        <v>322.75659999999999</v>
      </c>
      <c r="AT56" s="339">
        <v>333.0711</v>
      </c>
      <c r="AU56" s="339">
        <v>340.3537</v>
      </c>
      <c r="AV56" s="339">
        <v>352.06819999999999</v>
      </c>
      <c r="AW56" s="339">
        <v>366.48050000000001</v>
      </c>
      <c r="AX56" s="339">
        <v>382.79259999999999</v>
      </c>
      <c r="AY56" s="339">
        <v>394.93619999999999</v>
      </c>
      <c r="AZ56" s="339">
        <v>411.7749</v>
      </c>
      <c r="BA56" s="339">
        <v>429.67649999999998</v>
      </c>
      <c r="BB56" s="339">
        <v>450.31909999999999</v>
      </c>
      <c r="BC56" s="339">
        <v>466.34559999999999</v>
      </c>
      <c r="BD56" s="339">
        <v>482.72039999999998</v>
      </c>
      <c r="BE56" s="339">
        <v>499.07130000000001</v>
      </c>
      <c r="BF56" s="339">
        <v>514.39679999999998</v>
      </c>
      <c r="BG56" s="339">
        <v>531.65150000000006</v>
      </c>
      <c r="BH56" s="339">
        <v>549.33249999999998</v>
      </c>
      <c r="BI56" s="339">
        <v>567.71709999999996</v>
      </c>
      <c r="BJ56" s="339">
        <v>593.90070000000003</v>
      </c>
      <c r="BK56" s="339">
        <v>613.69299999999998</v>
      </c>
      <c r="BL56" s="339">
        <v>641.34339999999997</v>
      </c>
      <c r="BM56" s="339">
        <v>680.7038</v>
      </c>
      <c r="BN56" s="339">
        <v>728.62540000000001</v>
      </c>
      <c r="BO56" s="339">
        <v>764.73889999999994</v>
      </c>
      <c r="BP56" s="339">
        <v>805.16750000000002</v>
      </c>
      <c r="BQ56" s="339">
        <v>865.10400000000004</v>
      </c>
      <c r="BR56" s="339">
        <v>924.89750000000004</v>
      </c>
      <c r="BS56" s="339">
        <v>975.70339999999999</v>
      </c>
      <c r="BT56" s="339">
        <v>1032.2633000000001</v>
      </c>
      <c r="BU56" s="339">
        <v>1082.5534</v>
      </c>
      <c r="BV56" s="339">
        <v>1143.2887000000001</v>
      </c>
      <c r="BW56" s="339">
        <v>1206.5220999999999</v>
      </c>
      <c r="BX56" s="339">
        <v>1297.0224000000001</v>
      </c>
      <c r="BY56" s="339">
        <v>1385.6929</v>
      </c>
      <c r="BZ56" s="339">
        <v>1502.3118999999999</v>
      </c>
    </row>
    <row r="57" spans="1:78" s="336" customFormat="1" ht="11.25">
      <c r="A57" s="450" t="s">
        <v>247</v>
      </c>
      <c r="B57" s="339">
        <v>100</v>
      </c>
      <c r="C57" s="339">
        <v>101.12739999999999</v>
      </c>
      <c r="D57" s="339">
        <v>106.3489</v>
      </c>
      <c r="E57" s="339">
        <v>109.8871</v>
      </c>
      <c r="F57" s="339">
        <v>113.8991</v>
      </c>
      <c r="G57" s="339">
        <v>115.2166</v>
      </c>
      <c r="H57" s="339">
        <v>116.3567</v>
      </c>
      <c r="I57" s="339">
        <v>118.809</v>
      </c>
      <c r="J57" s="339">
        <v>120.5959</v>
      </c>
      <c r="K57" s="339">
        <v>122.4798</v>
      </c>
      <c r="L57" s="339">
        <v>124.1174</v>
      </c>
      <c r="M57" s="339">
        <v>125.1994</v>
      </c>
      <c r="N57" s="339">
        <v>136.39590000000001</v>
      </c>
      <c r="O57" s="339">
        <v>138.06309999999999</v>
      </c>
      <c r="P57" s="339">
        <v>145.0608</v>
      </c>
      <c r="Q57" s="339">
        <v>148.54830000000001</v>
      </c>
      <c r="R57" s="339">
        <v>155.8449</v>
      </c>
      <c r="S57" s="339">
        <v>155.6943</v>
      </c>
      <c r="T57" s="339">
        <v>161.208</v>
      </c>
      <c r="U57" s="339">
        <v>164.5163</v>
      </c>
      <c r="V57" s="339">
        <v>176.44890000000001</v>
      </c>
      <c r="W57" s="339">
        <v>183.61689999999999</v>
      </c>
      <c r="X57" s="339">
        <v>195.87100000000001</v>
      </c>
      <c r="Y57" s="339">
        <v>201.09229999999999</v>
      </c>
      <c r="Z57" s="339">
        <v>206.76849999999999</v>
      </c>
      <c r="AA57" s="339">
        <v>213.3075</v>
      </c>
      <c r="AB57" s="339">
        <v>223.7149</v>
      </c>
      <c r="AC57" s="339">
        <v>236.4956</v>
      </c>
      <c r="AD57" s="339">
        <v>243.81790000000001</v>
      </c>
      <c r="AE57" s="339">
        <v>252.0521</v>
      </c>
      <c r="AF57" s="339">
        <v>258.73419999999999</v>
      </c>
      <c r="AG57" s="339">
        <v>262.78379999999999</v>
      </c>
      <c r="AH57" s="339">
        <v>267.92140000000001</v>
      </c>
      <c r="AI57" s="339">
        <v>276.08429999999998</v>
      </c>
      <c r="AJ57" s="339">
        <v>280.964</v>
      </c>
      <c r="AK57" s="339">
        <v>290.97000000000003</v>
      </c>
      <c r="AL57" s="339">
        <v>304.22109999999998</v>
      </c>
      <c r="AM57" s="339">
        <v>306.66809999999998</v>
      </c>
      <c r="AN57" s="339">
        <v>308.91539999999998</v>
      </c>
      <c r="AO57" s="339">
        <v>321.61410000000001</v>
      </c>
      <c r="AP57" s="339">
        <v>319.8458</v>
      </c>
      <c r="AQ57" s="339">
        <v>319.58280000000002</v>
      </c>
      <c r="AR57" s="339">
        <v>321.5532</v>
      </c>
      <c r="AS57" s="339">
        <v>323.23700000000002</v>
      </c>
      <c r="AT57" s="339">
        <v>325.86900000000003</v>
      </c>
      <c r="AU57" s="339">
        <v>330.83969999999999</v>
      </c>
      <c r="AV57" s="339">
        <v>334.76530000000002</v>
      </c>
      <c r="AW57" s="339">
        <v>337.22469999999998</v>
      </c>
      <c r="AX57" s="339">
        <v>345.6189</v>
      </c>
      <c r="AY57" s="339">
        <v>360.62490000000003</v>
      </c>
      <c r="AZ57" s="339">
        <v>366.17309999999998</v>
      </c>
      <c r="BA57" s="339">
        <v>384.78680000000003</v>
      </c>
      <c r="BB57" s="339">
        <v>398.18060000000003</v>
      </c>
      <c r="BC57" s="339">
        <v>416.30189999999999</v>
      </c>
      <c r="BD57" s="339">
        <v>427.97809999999998</v>
      </c>
      <c r="BE57" s="339">
        <v>433.27929999999998</v>
      </c>
      <c r="BF57" s="339">
        <v>441.59500000000003</v>
      </c>
      <c r="BG57" s="339">
        <v>457.20780000000002</v>
      </c>
      <c r="BH57" s="339">
        <v>466.60160000000002</v>
      </c>
      <c r="BI57" s="339">
        <v>470.16430000000003</v>
      </c>
      <c r="BJ57" s="339">
        <v>477.4545</v>
      </c>
      <c r="BK57" s="339">
        <v>491.66550000000001</v>
      </c>
      <c r="BL57" s="339">
        <v>503.54050000000001</v>
      </c>
      <c r="BM57" s="339">
        <v>549.14639999999997</v>
      </c>
      <c r="BN57" s="339">
        <v>567.26379999999995</v>
      </c>
      <c r="BO57" s="339">
        <v>597.51819999999998</v>
      </c>
      <c r="BP57" s="339">
        <v>628.07690000000002</v>
      </c>
      <c r="BQ57" s="339">
        <v>657.42330000000004</v>
      </c>
      <c r="BR57" s="339">
        <v>702.19830000000002</v>
      </c>
      <c r="BS57" s="339">
        <v>731.72389999999996</v>
      </c>
      <c r="BT57" s="339">
        <v>789.42660000000001</v>
      </c>
      <c r="BU57" s="339">
        <v>840.67520000000002</v>
      </c>
      <c r="BV57" s="339">
        <v>875.0145</v>
      </c>
      <c r="BW57" s="339">
        <v>940.44460000000004</v>
      </c>
      <c r="BX57" s="339">
        <v>991.47860000000003</v>
      </c>
      <c r="BY57" s="339">
        <v>1081.2155</v>
      </c>
      <c r="BZ57" s="339">
        <v>1141.9467</v>
      </c>
    </row>
    <row r="58" spans="1:78" s="336" customFormat="1" ht="11.25">
      <c r="B58" s="339"/>
      <c r="C58" s="339"/>
      <c r="D58" s="339"/>
      <c r="E58" s="339"/>
      <c r="F58" s="339"/>
      <c r="G58" s="339"/>
      <c r="H58" s="339"/>
      <c r="I58" s="339"/>
      <c r="J58" s="339"/>
      <c r="K58" s="339"/>
      <c r="L58" s="339"/>
      <c r="M58" s="339"/>
      <c r="N58" s="339"/>
      <c r="O58" s="339"/>
      <c r="P58" s="339"/>
      <c r="Q58" s="339"/>
      <c r="R58" s="339"/>
      <c r="S58" s="339"/>
      <c r="T58" s="339"/>
      <c r="U58" s="339"/>
      <c r="V58" s="339"/>
      <c r="W58" s="339"/>
      <c r="X58" s="339"/>
      <c r="Y58" s="339"/>
      <c r="Z58" s="339"/>
      <c r="AA58" s="339"/>
      <c r="AB58" s="339"/>
      <c r="AC58" s="339"/>
      <c r="AD58" s="339" t="s">
        <v>446</v>
      </c>
      <c r="AE58" s="339" t="s">
        <v>446</v>
      </c>
      <c r="AF58" s="339" t="s">
        <v>446</v>
      </c>
      <c r="AG58" s="339" t="s">
        <v>446</v>
      </c>
      <c r="AH58" s="339" t="s">
        <v>446</v>
      </c>
      <c r="AI58" s="339" t="s">
        <v>446</v>
      </c>
      <c r="AJ58" s="339" t="s">
        <v>446</v>
      </c>
      <c r="AK58" s="339" t="s">
        <v>446</v>
      </c>
      <c r="AL58" s="339" t="s">
        <v>446</v>
      </c>
      <c r="AM58" s="339" t="s">
        <v>446</v>
      </c>
      <c r="AN58" s="339" t="s">
        <v>446</v>
      </c>
      <c r="AO58" s="339" t="s">
        <v>446</v>
      </c>
      <c r="AP58" s="339" t="s">
        <v>446</v>
      </c>
      <c r="AQ58" s="339" t="s">
        <v>446</v>
      </c>
      <c r="AR58" s="339" t="s">
        <v>446</v>
      </c>
      <c r="AS58" s="339" t="s">
        <v>446</v>
      </c>
      <c r="AT58" s="339" t="s">
        <v>446</v>
      </c>
      <c r="AU58" s="339" t="s">
        <v>446</v>
      </c>
      <c r="AV58" s="339" t="s">
        <v>446</v>
      </c>
      <c r="AW58" s="339" t="s">
        <v>446</v>
      </c>
      <c r="AX58" s="339" t="s">
        <v>446</v>
      </c>
      <c r="AY58" s="339" t="s">
        <v>446</v>
      </c>
      <c r="AZ58" s="339" t="s">
        <v>446</v>
      </c>
      <c r="BA58" s="339" t="s">
        <v>446</v>
      </c>
      <c r="BB58" s="339" t="s">
        <v>446</v>
      </c>
      <c r="BC58" s="339" t="s">
        <v>446</v>
      </c>
      <c r="BD58" s="339" t="s">
        <v>446</v>
      </c>
      <c r="BE58" s="339" t="s">
        <v>446</v>
      </c>
      <c r="BF58" s="339" t="s">
        <v>446</v>
      </c>
      <c r="BG58" s="339" t="s">
        <v>446</v>
      </c>
      <c r="BH58" s="339" t="s">
        <v>446</v>
      </c>
      <c r="BI58" s="339" t="s">
        <v>446</v>
      </c>
      <c r="BJ58" s="339" t="s">
        <v>446</v>
      </c>
      <c r="BK58" s="339" t="s">
        <v>446</v>
      </c>
      <c r="BL58" s="339" t="s">
        <v>446</v>
      </c>
      <c r="BM58" s="339" t="s">
        <v>446</v>
      </c>
      <c r="BN58" s="339" t="s">
        <v>446</v>
      </c>
      <c r="BO58" s="339" t="s">
        <v>446</v>
      </c>
      <c r="BP58" s="339" t="s">
        <v>446</v>
      </c>
      <c r="BQ58" s="339" t="s">
        <v>446</v>
      </c>
      <c r="BR58" s="339" t="s">
        <v>446</v>
      </c>
      <c r="BS58" s="339" t="s">
        <v>446</v>
      </c>
      <c r="BT58" s="339" t="s">
        <v>446</v>
      </c>
      <c r="BU58" s="339" t="s">
        <v>446</v>
      </c>
      <c r="BV58" s="339" t="s">
        <v>446</v>
      </c>
      <c r="BW58" s="339" t="s">
        <v>446</v>
      </c>
      <c r="BX58" s="339" t="s">
        <v>446</v>
      </c>
      <c r="BY58" s="339" t="s">
        <v>446</v>
      </c>
      <c r="BZ58" s="339" t="s">
        <v>446</v>
      </c>
    </row>
    <row r="59" spans="1:78" s="336" customFormat="1" ht="11.25">
      <c r="A59" s="449" t="s">
        <v>371</v>
      </c>
      <c r="B59" s="339"/>
      <c r="C59" s="339"/>
      <c r="D59" s="339"/>
      <c r="E59" s="339"/>
      <c r="F59" s="339"/>
      <c r="G59" s="339"/>
      <c r="H59" s="339"/>
      <c r="I59" s="339"/>
      <c r="J59" s="339"/>
      <c r="K59" s="339"/>
      <c r="L59" s="339"/>
      <c r="M59" s="339"/>
      <c r="N59" s="339"/>
      <c r="O59" s="339"/>
      <c r="P59" s="339"/>
      <c r="Q59" s="339"/>
      <c r="R59" s="339"/>
      <c r="S59" s="339"/>
      <c r="T59" s="339"/>
      <c r="U59" s="339"/>
      <c r="V59" s="339"/>
      <c r="W59" s="339"/>
      <c r="X59" s="339"/>
      <c r="Y59" s="339"/>
      <c r="Z59" s="339"/>
      <c r="AA59" s="339"/>
      <c r="AB59" s="339"/>
      <c r="AC59" s="339"/>
      <c r="AD59" s="339" t="s">
        <v>446</v>
      </c>
      <c r="AE59" s="339" t="s">
        <v>446</v>
      </c>
      <c r="AF59" s="339" t="s">
        <v>446</v>
      </c>
      <c r="AG59" s="339" t="s">
        <v>446</v>
      </c>
      <c r="AH59" s="339" t="s">
        <v>446</v>
      </c>
      <c r="AI59" s="339" t="s">
        <v>446</v>
      </c>
      <c r="AJ59" s="339" t="s">
        <v>446</v>
      </c>
      <c r="AK59" s="339" t="s">
        <v>446</v>
      </c>
      <c r="AL59" s="339" t="s">
        <v>446</v>
      </c>
      <c r="AM59" s="339" t="s">
        <v>446</v>
      </c>
      <c r="AN59" s="339" t="s">
        <v>446</v>
      </c>
      <c r="AO59" s="339" t="s">
        <v>446</v>
      </c>
      <c r="AP59" s="339" t="s">
        <v>446</v>
      </c>
      <c r="AQ59" s="339" t="s">
        <v>446</v>
      </c>
      <c r="AR59" s="339" t="s">
        <v>446</v>
      </c>
      <c r="AS59" s="339" t="s">
        <v>446</v>
      </c>
      <c r="AT59" s="339" t="s">
        <v>446</v>
      </c>
      <c r="AU59" s="339" t="s">
        <v>446</v>
      </c>
      <c r="AV59" s="339" t="s">
        <v>446</v>
      </c>
      <c r="AW59" s="339" t="s">
        <v>446</v>
      </c>
      <c r="AX59" s="339" t="s">
        <v>446</v>
      </c>
      <c r="AY59" s="339" t="s">
        <v>446</v>
      </c>
      <c r="AZ59" s="339" t="s">
        <v>446</v>
      </c>
      <c r="BA59" s="339" t="s">
        <v>446</v>
      </c>
      <c r="BB59" s="339" t="s">
        <v>446</v>
      </c>
      <c r="BC59" s="339" t="s">
        <v>446</v>
      </c>
      <c r="BD59" s="339" t="s">
        <v>446</v>
      </c>
      <c r="BE59" s="339" t="s">
        <v>446</v>
      </c>
      <c r="BF59" s="339" t="s">
        <v>446</v>
      </c>
      <c r="BG59" s="339" t="s">
        <v>446</v>
      </c>
      <c r="BH59" s="339" t="s">
        <v>446</v>
      </c>
      <c r="BI59" s="339" t="s">
        <v>446</v>
      </c>
      <c r="BJ59" s="339" t="s">
        <v>446</v>
      </c>
      <c r="BK59" s="339" t="s">
        <v>446</v>
      </c>
      <c r="BL59" s="339" t="s">
        <v>446</v>
      </c>
      <c r="BM59" s="339" t="s">
        <v>446</v>
      </c>
      <c r="BN59" s="339" t="s">
        <v>446</v>
      </c>
      <c r="BO59" s="339" t="s">
        <v>446</v>
      </c>
      <c r="BP59" s="339" t="s">
        <v>446</v>
      </c>
      <c r="BQ59" s="339" t="s">
        <v>446</v>
      </c>
      <c r="BR59" s="339" t="s">
        <v>446</v>
      </c>
      <c r="BS59" s="339" t="s">
        <v>446</v>
      </c>
      <c r="BT59" s="339" t="s">
        <v>446</v>
      </c>
      <c r="BU59" s="339" t="s">
        <v>446</v>
      </c>
      <c r="BV59" s="339" t="s">
        <v>446</v>
      </c>
      <c r="BW59" s="339" t="s">
        <v>446</v>
      </c>
      <c r="BX59" s="339" t="s">
        <v>446</v>
      </c>
      <c r="BY59" s="339" t="s">
        <v>446</v>
      </c>
      <c r="BZ59" s="339" t="s">
        <v>446</v>
      </c>
    </row>
    <row r="60" spans="1:78" s="336" customFormat="1" ht="11.25">
      <c r="A60" s="450" t="s">
        <v>306</v>
      </c>
      <c r="B60" s="339">
        <v>100</v>
      </c>
      <c r="C60" s="339">
        <v>101.0205</v>
      </c>
      <c r="D60" s="339">
        <v>102.47929999999999</v>
      </c>
      <c r="E60" s="339">
        <v>105.1793</v>
      </c>
      <c r="F60" s="339">
        <v>107.73520000000001</v>
      </c>
      <c r="G60" s="339">
        <v>109.0355</v>
      </c>
      <c r="H60" s="339">
        <v>110.2676</v>
      </c>
      <c r="I60" s="339">
        <v>111.42449999999999</v>
      </c>
      <c r="J60" s="339">
        <v>112.9325</v>
      </c>
      <c r="K60" s="339">
        <v>115.3613</v>
      </c>
      <c r="L60" s="339">
        <v>117.0753</v>
      </c>
      <c r="M60" s="339">
        <v>118.72709999999999</v>
      </c>
      <c r="N60" s="339">
        <v>120.0339</v>
      </c>
      <c r="O60" s="339">
        <v>122.25660000000001</v>
      </c>
      <c r="P60" s="339">
        <v>124.56059999999999</v>
      </c>
      <c r="Q60" s="339">
        <v>127.2606</v>
      </c>
      <c r="R60" s="339">
        <v>129.7698</v>
      </c>
      <c r="S60" s="339">
        <v>133.5831</v>
      </c>
      <c r="T60" s="339">
        <v>139.16980000000001</v>
      </c>
      <c r="U60" s="339">
        <v>144.31379999999999</v>
      </c>
      <c r="V60" s="339">
        <v>148.47970000000001</v>
      </c>
      <c r="W60" s="339">
        <v>162.54259999999999</v>
      </c>
      <c r="X60" s="339">
        <v>171.8817</v>
      </c>
      <c r="Y60" s="339">
        <v>177.92689999999999</v>
      </c>
      <c r="Z60" s="339">
        <v>181.2585</v>
      </c>
      <c r="AA60" s="339">
        <v>186.30279999999999</v>
      </c>
      <c r="AB60" s="339">
        <v>192.8064</v>
      </c>
      <c r="AC60" s="339">
        <v>202.78530000000001</v>
      </c>
      <c r="AD60" s="339">
        <v>210.02940000000001</v>
      </c>
      <c r="AE60" s="339">
        <v>216.4907</v>
      </c>
      <c r="AF60" s="339">
        <v>222.31890000000001</v>
      </c>
      <c r="AG60" s="339">
        <v>226.57230000000001</v>
      </c>
      <c r="AH60" s="339">
        <v>238.1722</v>
      </c>
      <c r="AI60" s="339">
        <v>255.94309999999999</v>
      </c>
      <c r="AJ60" s="339">
        <v>264.59570000000002</v>
      </c>
      <c r="AK60" s="339">
        <v>278.20490000000001</v>
      </c>
      <c r="AL60" s="339">
        <v>286.90649999999999</v>
      </c>
      <c r="AM60" s="339">
        <v>293.3383</v>
      </c>
      <c r="AN60" s="339">
        <v>299.33519999999999</v>
      </c>
      <c r="AO60" s="339">
        <v>309.11610000000002</v>
      </c>
      <c r="AP60" s="339">
        <v>316.26029999999997</v>
      </c>
      <c r="AQ60" s="339">
        <v>323.28489999999999</v>
      </c>
      <c r="AR60" s="339">
        <v>332.83980000000003</v>
      </c>
      <c r="AS60" s="339">
        <v>339.79039999999998</v>
      </c>
      <c r="AT60" s="339">
        <v>351.97570000000002</v>
      </c>
      <c r="AU60" s="339">
        <v>365.70010000000002</v>
      </c>
      <c r="AV60" s="339">
        <v>382.50810000000001</v>
      </c>
      <c r="AW60" s="339">
        <v>394.07560000000001</v>
      </c>
      <c r="AX60" s="339">
        <v>406.5761</v>
      </c>
      <c r="AY60" s="339">
        <v>421.23860000000002</v>
      </c>
      <c r="AZ60" s="339">
        <v>438.49340000000001</v>
      </c>
      <c r="BA60" s="339">
        <v>464.12130000000002</v>
      </c>
      <c r="BB60" s="339">
        <v>485.55599999999998</v>
      </c>
      <c r="BC60" s="339">
        <v>501.9753</v>
      </c>
      <c r="BD60" s="339">
        <v>519.33299999999997</v>
      </c>
      <c r="BE60" s="339">
        <v>533.84289999999999</v>
      </c>
      <c r="BF60" s="339">
        <v>547.44309999999996</v>
      </c>
      <c r="BG60" s="339">
        <v>567.80489999999998</v>
      </c>
      <c r="BH60" s="339">
        <v>589.15229999999997</v>
      </c>
      <c r="BI60" s="339">
        <v>602.16660000000002</v>
      </c>
      <c r="BJ60" s="339">
        <v>625.80399999999997</v>
      </c>
      <c r="BK60" s="339">
        <v>650.52179999999998</v>
      </c>
      <c r="BL60" s="339">
        <v>688.11369999999999</v>
      </c>
      <c r="BM60" s="339">
        <v>732.84640000000002</v>
      </c>
      <c r="BN60" s="339">
        <v>781.94500000000005</v>
      </c>
      <c r="BO60" s="339">
        <v>822.06889999999999</v>
      </c>
      <c r="BP60" s="339">
        <v>864.06629999999996</v>
      </c>
      <c r="BQ60" s="339">
        <v>924.91430000000003</v>
      </c>
      <c r="BR60" s="339">
        <v>994.28629999999998</v>
      </c>
      <c r="BS60" s="339">
        <v>1066.4384</v>
      </c>
      <c r="BT60" s="339">
        <v>1128.8217999999999</v>
      </c>
      <c r="BU60" s="339">
        <v>1177.6926000000001</v>
      </c>
      <c r="BV60" s="339">
        <v>1241.6205</v>
      </c>
      <c r="BW60" s="339">
        <v>1305.0811000000001</v>
      </c>
      <c r="BX60" s="339">
        <v>1399.94</v>
      </c>
      <c r="BY60" s="339">
        <v>1510.6890000000001</v>
      </c>
      <c r="BZ60" s="339">
        <v>1652.9454000000001</v>
      </c>
    </row>
    <row r="61" spans="1:78" s="336" customFormat="1" ht="11.25">
      <c r="A61" s="451" t="s">
        <v>250</v>
      </c>
      <c r="B61" s="340">
        <v>100</v>
      </c>
      <c r="C61" s="340">
        <v>101.7397</v>
      </c>
      <c r="D61" s="340">
        <v>105.74720000000001</v>
      </c>
      <c r="E61" s="340">
        <v>107.8429</v>
      </c>
      <c r="F61" s="340">
        <v>110.9956</v>
      </c>
      <c r="G61" s="340">
        <v>112.5395</v>
      </c>
      <c r="H61" s="340">
        <v>114.5127</v>
      </c>
      <c r="I61" s="340">
        <v>117.55970000000001</v>
      </c>
      <c r="J61" s="340">
        <v>119.4983</v>
      </c>
      <c r="K61" s="340">
        <v>121.7642</v>
      </c>
      <c r="L61" s="340">
        <v>123.033</v>
      </c>
      <c r="M61" s="340">
        <v>124.0548</v>
      </c>
      <c r="N61" s="340">
        <v>132.3399</v>
      </c>
      <c r="O61" s="340">
        <v>133.95500000000001</v>
      </c>
      <c r="P61" s="340">
        <v>138.65010000000001</v>
      </c>
      <c r="Q61" s="340">
        <v>142.60769999999999</v>
      </c>
      <c r="R61" s="340">
        <v>147.39340000000001</v>
      </c>
      <c r="S61" s="340">
        <v>148.3271</v>
      </c>
      <c r="T61" s="340">
        <v>153.64699999999999</v>
      </c>
      <c r="U61" s="340">
        <v>156.12479999999999</v>
      </c>
      <c r="V61" s="340">
        <v>164.94</v>
      </c>
      <c r="W61" s="340">
        <v>169.78970000000001</v>
      </c>
      <c r="X61" s="340">
        <v>176.733</v>
      </c>
      <c r="Y61" s="340">
        <v>180.2629</v>
      </c>
      <c r="Z61" s="340">
        <v>187.8466</v>
      </c>
      <c r="AA61" s="340">
        <v>193.2381</v>
      </c>
      <c r="AB61" s="340">
        <v>201.5427</v>
      </c>
      <c r="AC61" s="340">
        <v>210.1183</v>
      </c>
      <c r="AD61" s="340">
        <v>215.97300000000001</v>
      </c>
      <c r="AE61" s="340">
        <v>222.36340000000001</v>
      </c>
      <c r="AF61" s="340">
        <v>227.953</v>
      </c>
      <c r="AG61" s="340">
        <v>233.59479999999999</v>
      </c>
      <c r="AH61" s="340">
        <v>238.5033</v>
      </c>
      <c r="AI61" s="340">
        <v>246.613</v>
      </c>
      <c r="AJ61" s="340">
        <v>253.81319999999999</v>
      </c>
      <c r="AK61" s="340">
        <v>260.00400000000002</v>
      </c>
      <c r="AL61" s="340">
        <v>272.82130000000001</v>
      </c>
      <c r="AM61" s="340">
        <v>276.5043</v>
      </c>
      <c r="AN61" s="340">
        <v>280.6542</v>
      </c>
      <c r="AO61" s="340">
        <v>292.17950000000002</v>
      </c>
      <c r="AP61" s="340">
        <v>292.13679999999999</v>
      </c>
      <c r="AQ61" s="340">
        <v>293.3082</v>
      </c>
      <c r="AR61" s="340">
        <v>295.04219999999998</v>
      </c>
      <c r="AS61" s="340">
        <v>297.72059999999999</v>
      </c>
      <c r="AT61" s="340">
        <v>302.11540000000002</v>
      </c>
      <c r="AU61" s="340">
        <v>304.73169999999999</v>
      </c>
      <c r="AV61" s="340">
        <v>310.06900000000002</v>
      </c>
      <c r="AW61" s="340">
        <v>318.99630000000002</v>
      </c>
      <c r="AX61" s="340">
        <v>333.98520000000002</v>
      </c>
      <c r="AY61" s="340">
        <v>343.07220000000001</v>
      </c>
      <c r="AZ61" s="340">
        <v>352.423</v>
      </c>
      <c r="BA61" s="340">
        <v>366.59550000000002</v>
      </c>
      <c r="BB61" s="340">
        <v>378.21269999999998</v>
      </c>
      <c r="BC61" s="340">
        <v>390.87220000000002</v>
      </c>
      <c r="BD61" s="340">
        <v>399.9708</v>
      </c>
      <c r="BE61" s="340">
        <v>414.50459999999998</v>
      </c>
      <c r="BF61" s="340">
        <v>425.72809999999998</v>
      </c>
      <c r="BG61" s="340">
        <v>443.00099999999998</v>
      </c>
      <c r="BH61" s="340">
        <v>459.80590000000001</v>
      </c>
      <c r="BI61" s="340">
        <v>470.7321</v>
      </c>
      <c r="BJ61" s="340">
        <v>491.05880000000002</v>
      </c>
      <c r="BK61" s="340">
        <v>510.13659999999999</v>
      </c>
      <c r="BL61" s="340">
        <v>521.88080000000002</v>
      </c>
      <c r="BM61" s="340">
        <v>558.3415</v>
      </c>
      <c r="BN61" s="340">
        <v>587.43110000000001</v>
      </c>
      <c r="BO61" s="340">
        <v>611.35469999999998</v>
      </c>
      <c r="BP61" s="340">
        <v>649.19489999999996</v>
      </c>
      <c r="BQ61" s="340">
        <v>701.12120000000004</v>
      </c>
      <c r="BR61" s="340">
        <v>742.43970000000002</v>
      </c>
      <c r="BS61" s="340">
        <v>769.55150000000003</v>
      </c>
      <c r="BT61" s="340">
        <v>830.8546</v>
      </c>
      <c r="BU61" s="340">
        <v>883.4239</v>
      </c>
      <c r="BV61" s="340">
        <v>929.1712</v>
      </c>
      <c r="BW61" s="340">
        <v>999.93520000000001</v>
      </c>
      <c r="BX61" s="340">
        <v>1055.8728000000001</v>
      </c>
      <c r="BY61" s="340">
        <v>1136.5172</v>
      </c>
      <c r="BZ61" s="340">
        <v>1215.7891</v>
      </c>
    </row>
    <row r="62" spans="1:78" s="336" customFormat="1" ht="15">
      <c r="AD62" s="336" t="s">
        <v>446</v>
      </c>
      <c r="AE62" s="336" t="s">
        <v>446</v>
      </c>
      <c r="AF62" s="336" t="s">
        <v>446</v>
      </c>
      <c r="AG62" s="336" t="s">
        <v>446</v>
      </c>
      <c r="AH62" s="336" t="s">
        <v>446</v>
      </c>
      <c r="AI62" s="336" t="s">
        <v>446</v>
      </c>
      <c r="AJ62" s="336" t="s">
        <v>446</v>
      </c>
      <c r="AK62" s="336" t="s">
        <v>446</v>
      </c>
      <c r="AL62" s="336" t="s">
        <v>446</v>
      </c>
      <c r="AM62" s="336" t="s">
        <v>446</v>
      </c>
      <c r="AN62" s="336" t="s">
        <v>446</v>
      </c>
      <c r="AO62" s="336" t="s">
        <v>446</v>
      </c>
      <c r="AP62" s="336" t="s">
        <v>446</v>
      </c>
      <c r="AQ62" s="336" t="s">
        <v>446</v>
      </c>
      <c r="AR62" s="336" t="s">
        <v>446</v>
      </c>
      <c r="AS62" s="336" t="s">
        <v>446</v>
      </c>
      <c r="AT62" s="336" t="s">
        <v>446</v>
      </c>
      <c r="AU62" s="336" t="s">
        <v>446</v>
      </c>
      <c r="AV62" s="336" t="s">
        <v>446</v>
      </c>
      <c r="AW62" s="336" t="s">
        <v>446</v>
      </c>
      <c r="AX62" s="336" t="s">
        <v>446</v>
      </c>
      <c r="AY62" s="336" t="s">
        <v>446</v>
      </c>
      <c r="BA62" s="336" t="s">
        <v>446</v>
      </c>
      <c r="BB62" s="336" t="s">
        <v>446</v>
      </c>
      <c r="BC62" s="473" t="s">
        <v>446</v>
      </c>
      <c r="BD62" s="473"/>
      <c r="BE62" s="473" t="s">
        <v>446</v>
      </c>
      <c r="BF62" s="473"/>
      <c r="BG62" s="473"/>
      <c r="BH62" s="473"/>
      <c r="BI62" s="473" t="s">
        <v>446</v>
      </c>
      <c r="BJ62" s="473" t="s">
        <v>446</v>
      </c>
      <c r="BK62" s="473" t="s">
        <v>446</v>
      </c>
      <c r="BL62" s="473" t="s">
        <v>446</v>
      </c>
      <c r="BM62" s="473" t="s">
        <v>446</v>
      </c>
      <c r="BN62" s="473" t="s">
        <v>446</v>
      </c>
      <c r="BO62" s="473" t="s">
        <v>446</v>
      </c>
      <c r="BP62" s="473" t="s">
        <v>446</v>
      </c>
      <c r="BQ62" s="473" t="s">
        <v>446</v>
      </c>
      <c r="BR62" s="473" t="s">
        <v>446</v>
      </c>
      <c r="BS62" s="473" t="s">
        <v>446</v>
      </c>
      <c r="BT62" s="473" t="s">
        <v>446</v>
      </c>
      <c r="BU62" s="473" t="s">
        <v>446</v>
      </c>
      <c r="BV62" s="473" t="s">
        <v>446</v>
      </c>
      <c r="BW62" s="473" t="s">
        <v>446</v>
      </c>
      <c r="BX62" s="473" t="s">
        <v>446</v>
      </c>
      <c r="BY62" s="473" t="s">
        <v>446</v>
      </c>
      <c r="BZ62" s="473" t="s">
        <v>446</v>
      </c>
    </row>
    <row r="63" spans="1:78" s="336" customFormat="1" ht="15">
      <c r="AD63" s="336" t="s">
        <v>446</v>
      </c>
      <c r="AE63" s="336" t="s">
        <v>446</v>
      </c>
      <c r="AF63" s="336" t="s">
        <v>446</v>
      </c>
      <c r="AG63" s="336" t="s">
        <v>446</v>
      </c>
      <c r="AH63" s="336" t="s">
        <v>446</v>
      </c>
      <c r="AI63" s="336" t="s">
        <v>446</v>
      </c>
      <c r="AJ63" s="336" t="s">
        <v>446</v>
      </c>
      <c r="AK63" s="336" t="s">
        <v>446</v>
      </c>
      <c r="AL63" s="336" t="s">
        <v>446</v>
      </c>
      <c r="AM63" s="336" t="s">
        <v>446</v>
      </c>
      <c r="AN63" s="336" t="s">
        <v>446</v>
      </c>
      <c r="AO63" s="336" t="s">
        <v>446</v>
      </c>
      <c r="AP63" s="336" t="s">
        <v>446</v>
      </c>
      <c r="AQ63" s="336" t="s">
        <v>446</v>
      </c>
      <c r="AR63" s="336" t="s">
        <v>446</v>
      </c>
      <c r="AS63" s="336" t="s">
        <v>446</v>
      </c>
      <c r="AT63" s="336" t="s">
        <v>446</v>
      </c>
      <c r="AU63" s="336" t="s">
        <v>446</v>
      </c>
      <c r="AV63" s="336" t="s">
        <v>446</v>
      </c>
      <c r="AW63" s="336" t="s">
        <v>446</v>
      </c>
      <c r="AX63" s="336" t="s">
        <v>446</v>
      </c>
      <c r="AY63" s="336" t="s">
        <v>446</v>
      </c>
      <c r="BA63" s="336" t="s">
        <v>446</v>
      </c>
      <c r="BB63" s="336" t="s">
        <v>446</v>
      </c>
      <c r="BC63" s="473" t="s">
        <v>446</v>
      </c>
      <c r="BD63" s="473"/>
      <c r="BE63" s="473" t="s">
        <v>446</v>
      </c>
      <c r="BF63" s="473"/>
      <c r="BG63" s="473"/>
      <c r="BH63" s="473"/>
      <c r="BI63" s="473" t="s">
        <v>446</v>
      </c>
      <c r="BJ63" s="473" t="s">
        <v>446</v>
      </c>
      <c r="BK63" s="473" t="s">
        <v>446</v>
      </c>
      <c r="BL63" s="473" t="s">
        <v>446</v>
      </c>
      <c r="BM63" s="473" t="s">
        <v>446</v>
      </c>
      <c r="BN63" s="473" t="s">
        <v>446</v>
      </c>
      <c r="BO63" s="473" t="s">
        <v>446</v>
      </c>
      <c r="BP63" s="473" t="s">
        <v>446</v>
      </c>
      <c r="BQ63" s="473" t="s">
        <v>446</v>
      </c>
      <c r="BR63" s="473" t="s">
        <v>446</v>
      </c>
      <c r="BS63" s="473" t="s">
        <v>446</v>
      </c>
      <c r="BT63" s="473" t="s">
        <v>446</v>
      </c>
      <c r="BU63" s="473" t="s">
        <v>446</v>
      </c>
      <c r="BV63" s="473" t="s">
        <v>446</v>
      </c>
      <c r="BW63" s="473" t="s">
        <v>446</v>
      </c>
      <c r="BX63" s="473" t="s">
        <v>446</v>
      </c>
      <c r="BY63" s="473" t="s">
        <v>446</v>
      </c>
      <c r="BZ63" s="473" t="s">
        <v>446</v>
      </c>
    </row>
    <row r="64" spans="1:78" s="336" customFormat="1" ht="15">
      <c r="A64" s="449"/>
      <c r="AD64" s="336" t="s">
        <v>446</v>
      </c>
      <c r="AE64" s="336" t="s">
        <v>446</v>
      </c>
      <c r="AF64" s="336" t="s">
        <v>446</v>
      </c>
      <c r="AG64" s="336" t="s">
        <v>446</v>
      </c>
      <c r="AH64" s="336" t="s">
        <v>446</v>
      </c>
      <c r="AI64" s="336" t="s">
        <v>446</v>
      </c>
      <c r="AJ64" s="336" t="s">
        <v>446</v>
      </c>
      <c r="AK64" s="336" t="s">
        <v>446</v>
      </c>
      <c r="AL64" s="336" t="s">
        <v>446</v>
      </c>
      <c r="AM64" s="336" t="s">
        <v>446</v>
      </c>
      <c r="AN64" s="336" t="s">
        <v>446</v>
      </c>
      <c r="AO64" s="336" t="s">
        <v>446</v>
      </c>
      <c r="AP64" s="336" t="s">
        <v>446</v>
      </c>
      <c r="AQ64" s="336" t="s">
        <v>446</v>
      </c>
      <c r="AR64" s="336" t="s">
        <v>446</v>
      </c>
      <c r="AS64" s="336" t="s">
        <v>446</v>
      </c>
      <c r="AT64" s="336" t="s">
        <v>446</v>
      </c>
      <c r="AU64" s="336" t="s">
        <v>446</v>
      </c>
      <c r="AV64" s="336" t="s">
        <v>446</v>
      </c>
      <c r="AW64" s="336" t="s">
        <v>446</v>
      </c>
      <c r="AX64" s="336" t="s">
        <v>446</v>
      </c>
      <c r="AY64" s="336" t="s">
        <v>446</v>
      </c>
      <c r="BA64" s="336" t="s">
        <v>446</v>
      </c>
      <c r="BB64" s="336" t="s">
        <v>446</v>
      </c>
      <c r="BC64" s="473" t="s">
        <v>446</v>
      </c>
      <c r="BD64" s="473"/>
      <c r="BE64" s="473" t="s">
        <v>446</v>
      </c>
      <c r="BF64" s="473"/>
      <c r="BG64" s="473"/>
      <c r="BH64" s="473"/>
      <c r="BI64" s="473" t="s">
        <v>446</v>
      </c>
      <c r="BJ64" s="473" t="s">
        <v>446</v>
      </c>
      <c r="BK64" s="473" t="s">
        <v>446</v>
      </c>
      <c r="BL64" s="473" t="s">
        <v>446</v>
      </c>
      <c r="BM64" s="473" t="s">
        <v>446</v>
      </c>
      <c r="BN64" s="473" t="s">
        <v>446</v>
      </c>
      <c r="BO64" s="473" t="s">
        <v>446</v>
      </c>
      <c r="BP64" s="473" t="s">
        <v>446</v>
      </c>
      <c r="BQ64" s="473" t="s">
        <v>446</v>
      </c>
      <c r="BR64" s="473" t="s">
        <v>446</v>
      </c>
      <c r="BS64" s="473" t="s">
        <v>446</v>
      </c>
      <c r="BT64" s="473" t="s">
        <v>446</v>
      </c>
      <c r="BU64" s="473" t="s">
        <v>446</v>
      </c>
      <c r="BV64" s="473" t="s">
        <v>446</v>
      </c>
      <c r="BW64" s="473" t="s">
        <v>446</v>
      </c>
      <c r="BX64" s="473" t="s">
        <v>446</v>
      </c>
      <c r="BY64" s="473" t="s">
        <v>446</v>
      </c>
      <c r="BZ64" s="473" t="s">
        <v>446</v>
      </c>
    </row>
    <row r="65" spans="1:78" s="336" customFormat="1" ht="15">
      <c r="AD65" s="336" t="s">
        <v>446</v>
      </c>
      <c r="AE65" s="336" t="s">
        <v>446</v>
      </c>
      <c r="AF65" s="336" t="s">
        <v>446</v>
      </c>
      <c r="AG65" s="336" t="s">
        <v>446</v>
      </c>
      <c r="AH65" s="336" t="s">
        <v>446</v>
      </c>
      <c r="AI65" s="336" t="s">
        <v>446</v>
      </c>
      <c r="AJ65" s="336" t="s">
        <v>446</v>
      </c>
      <c r="AK65" s="336" t="s">
        <v>446</v>
      </c>
      <c r="AL65" s="336" t="s">
        <v>446</v>
      </c>
      <c r="AM65" s="336" t="s">
        <v>446</v>
      </c>
      <c r="AN65" s="336" t="s">
        <v>446</v>
      </c>
      <c r="AO65" s="336" t="s">
        <v>446</v>
      </c>
      <c r="AP65" s="336" t="s">
        <v>446</v>
      </c>
      <c r="AQ65" s="336" t="s">
        <v>446</v>
      </c>
      <c r="AR65" s="336" t="s">
        <v>446</v>
      </c>
      <c r="AS65" s="336" t="s">
        <v>446</v>
      </c>
      <c r="AT65" s="336" t="s">
        <v>446</v>
      </c>
      <c r="AU65" s="336" t="s">
        <v>446</v>
      </c>
      <c r="AV65" s="336" t="s">
        <v>446</v>
      </c>
      <c r="AW65" s="336" t="s">
        <v>446</v>
      </c>
      <c r="AX65" s="336" t="s">
        <v>446</v>
      </c>
      <c r="AY65" s="336" t="s">
        <v>446</v>
      </c>
      <c r="BA65" s="336" t="s">
        <v>446</v>
      </c>
      <c r="BB65" s="336" t="s">
        <v>446</v>
      </c>
      <c r="BC65" s="473" t="s">
        <v>446</v>
      </c>
      <c r="BD65" s="473"/>
      <c r="BE65" s="473" t="s">
        <v>446</v>
      </c>
      <c r="BF65" s="473"/>
      <c r="BG65" s="473"/>
      <c r="BH65" s="473"/>
      <c r="BI65" s="473" t="s">
        <v>446</v>
      </c>
      <c r="BJ65" s="473" t="s">
        <v>446</v>
      </c>
      <c r="BK65" s="473" t="s">
        <v>446</v>
      </c>
      <c r="BL65" s="473" t="s">
        <v>446</v>
      </c>
      <c r="BM65" s="473" t="s">
        <v>446</v>
      </c>
      <c r="BN65" s="473" t="s">
        <v>446</v>
      </c>
      <c r="BO65" s="473" t="s">
        <v>446</v>
      </c>
      <c r="BP65" s="473" t="s">
        <v>446</v>
      </c>
      <c r="BQ65" s="473" t="s">
        <v>446</v>
      </c>
      <c r="BR65" s="473" t="s">
        <v>446</v>
      </c>
      <c r="BS65" s="473" t="s">
        <v>446</v>
      </c>
      <c r="BT65" s="473" t="s">
        <v>446</v>
      </c>
      <c r="BU65" s="473" t="s">
        <v>446</v>
      </c>
      <c r="BV65" s="473" t="s">
        <v>446</v>
      </c>
      <c r="BW65" s="473" t="s">
        <v>446</v>
      </c>
      <c r="BX65" s="473" t="s">
        <v>446</v>
      </c>
      <c r="BY65" s="473" t="s">
        <v>446</v>
      </c>
      <c r="BZ65" s="473" t="s">
        <v>446</v>
      </c>
    </row>
    <row r="66" spans="1:78" s="336" customFormat="1" ht="15.75" customHeight="1">
      <c r="A66" s="447" t="s">
        <v>373</v>
      </c>
      <c r="B66" s="335">
        <v>42705</v>
      </c>
      <c r="C66" s="335">
        <v>42736</v>
      </c>
      <c r="D66" s="335">
        <v>42767</v>
      </c>
      <c r="E66" s="335">
        <v>42795</v>
      </c>
      <c r="F66" s="335">
        <v>42826</v>
      </c>
      <c r="G66" s="335">
        <v>42856</v>
      </c>
      <c r="H66" s="335">
        <v>42887</v>
      </c>
      <c r="I66" s="335">
        <v>42917</v>
      </c>
      <c r="J66" s="335">
        <v>42948</v>
      </c>
      <c r="K66" s="335">
        <v>42979</v>
      </c>
      <c r="L66" s="335">
        <v>43009</v>
      </c>
      <c r="M66" s="335">
        <v>43040</v>
      </c>
      <c r="N66" s="335">
        <v>43070</v>
      </c>
      <c r="O66" s="335">
        <v>43101</v>
      </c>
      <c r="P66" s="335">
        <v>43132</v>
      </c>
      <c r="Q66" s="335">
        <v>43160</v>
      </c>
      <c r="R66" s="335">
        <v>43191</v>
      </c>
      <c r="S66" s="335">
        <v>43221</v>
      </c>
      <c r="T66" s="335">
        <v>43252</v>
      </c>
      <c r="U66" s="335">
        <v>43282</v>
      </c>
      <c r="V66" s="335">
        <v>43313</v>
      </c>
      <c r="W66" s="335">
        <v>43344</v>
      </c>
      <c r="X66" s="335">
        <v>43374</v>
      </c>
      <c r="Y66" s="335">
        <v>43405</v>
      </c>
      <c r="Z66" s="335">
        <v>43435</v>
      </c>
      <c r="AA66" s="335">
        <v>43466</v>
      </c>
      <c r="AB66" s="335">
        <v>43497</v>
      </c>
      <c r="AC66" s="335">
        <v>43525</v>
      </c>
      <c r="AD66" s="335">
        <v>43556</v>
      </c>
      <c r="AE66" s="335">
        <v>43586</v>
      </c>
      <c r="AF66" s="335">
        <v>43617</v>
      </c>
      <c r="AG66" s="335">
        <v>43647</v>
      </c>
      <c r="AH66" s="335">
        <v>43678</v>
      </c>
      <c r="AI66" s="335">
        <v>43709</v>
      </c>
      <c r="AJ66" s="335">
        <v>43739</v>
      </c>
      <c r="AK66" s="335">
        <v>43770</v>
      </c>
      <c r="AL66" s="335">
        <v>43800</v>
      </c>
      <c r="AM66" s="335">
        <v>43831</v>
      </c>
      <c r="AN66" s="335" t="s">
        <v>446</v>
      </c>
      <c r="AO66" s="335">
        <v>43891</v>
      </c>
      <c r="AP66" s="335">
        <v>43922</v>
      </c>
      <c r="AQ66" s="335">
        <v>43952</v>
      </c>
      <c r="AR66" s="335">
        <v>43983</v>
      </c>
      <c r="AS66" s="335">
        <v>44013</v>
      </c>
      <c r="AT66" s="335">
        <v>44044</v>
      </c>
      <c r="AU66" s="335">
        <v>44075</v>
      </c>
      <c r="AV66" s="335">
        <v>44105</v>
      </c>
      <c r="AW66" s="335">
        <v>44136</v>
      </c>
      <c r="AX66" s="335">
        <v>44166</v>
      </c>
      <c r="AY66" s="335">
        <v>44197</v>
      </c>
      <c r="AZ66" s="335">
        <v>44228</v>
      </c>
      <c r="BA66" s="335">
        <v>44256</v>
      </c>
      <c r="BB66" s="335">
        <v>44287</v>
      </c>
      <c r="BC66" s="335">
        <v>44317</v>
      </c>
      <c r="BD66" s="335">
        <v>44348</v>
      </c>
      <c r="BE66" s="335">
        <v>44378</v>
      </c>
      <c r="BF66" s="335">
        <v>44409</v>
      </c>
      <c r="BG66" s="335">
        <v>44440</v>
      </c>
      <c r="BH66" s="335">
        <v>44470</v>
      </c>
      <c r="BI66" s="335">
        <v>44501</v>
      </c>
      <c r="BJ66" s="335">
        <v>44531</v>
      </c>
      <c r="BK66" s="335">
        <v>44562</v>
      </c>
      <c r="BL66" s="335">
        <v>44593</v>
      </c>
      <c r="BM66" s="335">
        <v>44621</v>
      </c>
      <c r="BN66" s="335">
        <v>44652</v>
      </c>
      <c r="BO66" s="335">
        <v>44682</v>
      </c>
      <c r="BP66" s="335">
        <v>44713</v>
      </c>
      <c r="BQ66" s="335">
        <v>44743</v>
      </c>
      <c r="BR66" s="335">
        <v>44774</v>
      </c>
      <c r="BS66" s="335">
        <v>44805</v>
      </c>
      <c r="BT66" s="335">
        <v>44835</v>
      </c>
      <c r="BU66" s="335">
        <v>44866</v>
      </c>
      <c r="BV66" s="335">
        <v>44896</v>
      </c>
      <c r="BW66" s="335">
        <v>44927</v>
      </c>
      <c r="BX66" s="335">
        <v>44958</v>
      </c>
      <c r="BY66" s="335">
        <v>44986</v>
      </c>
      <c r="BZ66" s="335">
        <v>45017</v>
      </c>
    </row>
    <row r="67" spans="1:78" s="336" customFormat="1" ht="15">
      <c r="A67" s="448"/>
      <c r="B67" s="337"/>
      <c r="C67" s="337"/>
      <c r="D67" s="337"/>
      <c r="E67" s="337"/>
      <c r="F67" s="337"/>
      <c r="G67" s="337"/>
      <c r="H67" s="337"/>
      <c r="I67" s="337"/>
      <c r="J67" s="337"/>
      <c r="K67" s="337"/>
      <c r="L67" s="337"/>
      <c r="M67" s="337"/>
      <c r="N67" s="337"/>
      <c r="O67" s="337"/>
      <c r="P67" s="337"/>
      <c r="Q67" s="337"/>
      <c r="R67" s="337"/>
      <c r="AD67" s="336" t="s">
        <v>446</v>
      </c>
      <c r="AE67" s="336" t="s">
        <v>446</v>
      </c>
      <c r="AF67" s="336" t="s">
        <v>446</v>
      </c>
      <c r="AG67" s="336" t="s">
        <v>446</v>
      </c>
      <c r="AH67" s="336" t="s">
        <v>446</v>
      </c>
      <c r="AI67" s="336" t="s">
        <v>446</v>
      </c>
      <c r="AJ67" s="336" t="s">
        <v>446</v>
      </c>
      <c r="AK67" s="336" t="s">
        <v>446</v>
      </c>
      <c r="AL67" s="336" t="s">
        <v>446</v>
      </c>
      <c r="AM67" s="336" t="s">
        <v>446</v>
      </c>
      <c r="AN67" s="336" t="s">
        <v>446</v>
      </c>
      <c r="AO67" s="336" t="s">
        <v>446</v>
      </c>
      <c r="AP67" s="336" t="s">
        <v>446</v>
      </c>
      <c r="AQ67" s="336" t="s">
        <v>446</v>
      </c>
      <c r="AR67" s="336" t="s">
        <v>446</v>
      </c>
      <c r="AS67" s="336" t="s">
        <v>446</v>
      </c>
      <c r="AT67" s="336" t="s">
        <v>446</v>
      </c>
      <c r="AU67" s="336" t="s">
        <v>446</v>
      </c>
      <c r="AV67" s="336" t="s">
        <v>446</v>
      </c>
      <c r="AW67" s="336" t="s">
        <v>446</v>
      </c>
      <c r="AX67" s="336" t="s">
        <v>446</v>
      </c>
      <c r="AY67" s="336" t="s">
        <v>446</v>
      </c>
      <c r="BA67" s="336" t="s">
        <v>446</v>
      </c>
      <c r="BB67" s="336" t="s">
        <v>446</v>
      </c>
      <c r="BC67" s="473" t="s">
        <v>446</v>
      </c>
      <c r="BD67" s="473"/>
      <c r="BE67" s="473" t="s">
        <v>446</v>
      </c>
      <c r="BF67" s="473"/>
      <c r="BG67" s="473"/>
      <c r="BH67" s="473"/>
      <c r="BI67" s="473" t="s">
        <v>446</v>
      </c>
      <c r="BJ67" s="473" t="s">
        <v>446</v>
      </c>
      <c r="BK67" s="473" t="s">
        <v>446</v>
      </c>
      <c r="BL67" s="473" t="s">
        <v>446</v>
      </c>
      <c r="BM67" s="473" t="s">
        <v>446</v>
      </c>
      <c r="BN67" s="473" t="s">
        <v>446</v>
      </c>
      <c r="BO67" s="473" t="s">
        <v>446</v>
      </c>
      <c r="BP67" s="473" t="s">
        <v>446</v>
      </c>
      <c r="BQ67" s="473" t="s">
        <v>446</v>
      </c>
      <c r="BR67" s="473" t="s">
        <v>446</v>
      </c>
      <c r="BS67" s="473" t="s">
        <v>446</v>
      </c>
      <c r="BT67" s="473" t="s">
        <v>446</v>
      </c>
      <c r="BU67" s="473" t="s">
        <v>446</v>
      </c>
      <c r="BV67" s="473" t="s">
        <v>446</v>
      </c>
      <c r="BW67" s="473" t="s">
        <v>446</v>
      </c>
      <c r="BX67" s="473" t="s">
        <v>446</v>
      </c>
      <c r="BY67" s="473" t="s">
        <v>446</v>
      </c>
      <c r="BZ67" s="473" t="s">
        <v>446</v>
      </c>
    </row>
    <row r="68" spans="1:78" s="336" customFormat="1" ht="15">
      <c r="A68" s="449" t="s">
        <v>360</v>
      </c>
      <c r="B68" s="337"/>
      <c r="C68" s="337"/>
      <c r="D68" s="337"/>
      <c r="E68" s="337"/>
      <c r="F68" s="337"/>
      <c r="G68" s="337"/>
      <c r="H68" s="337"/>
      <c r="I68" s="337"/>
      <c r="J68" s="337"/>
      <c r="K68" s="337"/>
      <c r="L68" s="337"/>
      <c r="M68" s="337"/>
      <c r="N68" s="337"/>
      <c r="O68" s="337"/>
      <c r="P68" s="337"/>
      <c r="Q68" s="337"/>
      <c r="R68" s="337"/>
      <c r="AD68" s="336" t="s">
        <v>446</v>
      </c>
      <c r="AE68" s="336" t="s">
        <v>446</v>
      </c>
      <c r="AF68" s="336" t="s">
        <v>446</v>
      </c>
      <c r="AG68" s="336" t="s">
        <v>446</v>
      </c>
      <c r="AH68" s="336" t="s">
        <v>446</v>
      </c>
      <c r="AI68" s="336" t="s">
        <v>446</v>
      </c>
      <c r="AJ68" s="336" t="s">
        <v>446</v>
      </c>
      <c r="AK68" s="336" t="s">
        <v>446</v>
      </c>
      <c r="AL68" s="336" t="s">
        <v>446</v>
      </c>
      <c r="AM68" s="336" t="s">
        <v>446</v>
      </c>
      <c r="AN68" s="336" t="s">
        <v>446</v>
      </c>
      <c r="AO68" s="336" t="s">
        <v>446</v>
      </c>
      <c r="AP68" s="336" t="s">
        <v>446</v>
      </c>
      <c r="AQ68" s="336" t="s">
        <v>446</v>
      </c>
      <c r="AR68" s="336" t="s">
        <v>446</v>
      </c>
      <c r="AS68" s="336" t="s">
        <v>446</v>
      </c>
      <c r="AT68" s="336" t="s">
        <v>446</v>
      </c>
      <c r="AU68" s="336" t="s">
        <v>446</v>
      </c>
      <c r="AV68" s="336" t="s">
        <v>446</v>
      </c>
      <c r="AW68" s="336" t="s">
        <v>446</v>
      </c>
      <c r="AX68" s="336" t="s">
        <v>446</v>
      </c>
      <c r="AY68" s="336" t="s">
        <v>446</v>
      </c>
      <c r="BA68" s="336" t="s">
        <v>446</v>
      </c>
      <c r="BB68" s="336" t="s">
        <v>446</v>
      </c>
      <c r="BC68" s="473" t="s">
        <v>446</v>
      </c>
      <c r="BD68" s="473"/>
      <c r="BE68" s="473" t="s">
        <v>446</v>
      </c>
      <c r="BF68" s="473"/>
      <c r="BG68" s="473"/>
      <c r="BH68" s="473"/>
      <c r="BI68" s="473" t="s">
        <v>446</v>
      </c>
      <c r="BJ68" s="473" t="s">
        <v>446</v>
      </c>
      <c r="BK68" s="473" t="s">
        <v>446</v>
      </c>
      <c r="BL68" s="473" t="s">
        <v>446</v>
      </c>
      <c r="BM68" s="473" t="s">
        <v>446</v>
      </c>
      <c r="BN68" s="473" t="s">
        <v>446</v>
      </c>
      <c r="BO68" s="473" t="s">
        <v>446</v>
      </c>
      <c r="BP68" s="473" t="s">
        <v>446</v>
      </c>
      <c r="BQ68" s="473" t="s">
        <v>446</v>
      </c>
      <c r="BR68" s="473" t="s">
        <v>446</v>
      </c>
      <c r="BS68" s="473" t="s">
        <v>446</v>
      </c>
      <c r="BT68" s="473" t="s">
        <v>446</v>
      </c>
      <c r="BU68" s="473" t="s">
        <v>446</v>
      </c>
      <c r="BV68" s="473" t="s">
        <v>446</v>
      </c>
      <c r="BW68" s="473" t="s">
        <v>446</v>
      </c>
      <c r="BX68" s="473" t="s">
        <v>446</v>
      </c>
      <c r="BY68" s="473" t="s">
        <v>446</v>
      </c>
      <c r="BZ68" s="473" t="s">
        <v>446</v>
      </c>
    </row>
    <row r="69" spans="1:78" s="336" customFormat="1" ht="15">
      <c r="A69" s="449"/>
      <c r="B69" s="337"/>
      <c r="C69" s="337"/>
      <c r="D69" s="337"/>
      <c r="E69" s="337"/>
      <c r="F69" s="337"/>
      <c r="G69" s="337"/>
      <c r="H69" s="337"/>
      <c r="I69" s="337"/>
      <c r="J69" s="337"/>
      <c r="K69" s="337"/>
      <c r="L69" s="337"/>
      <c r="M69" s="337"/>
      <c r="N69" s="337"/>
      <c r="O69" s="337"/>
      <c r="P69" s="337"/>
      <c r="Q69" s="337"/>
      <c r="R69" s="337"/>
      <c r="AD69" s="336" t="s">
        <v>446</v>
      </c>
      <c r="AE69" s="336" t="s">
        <v>446</v>
      </c>
      <c r="AF69" s="336" t="s">
        <v>446</v>
      </c>
      <c r="AG69" s="336" t="s">
        <v>446</v>
      </c>
      <c r="AH69" s="336" t="s">
        <v>446</v>
      </c>
      <c r="AI69" s="336" t="s">
        <v>446</v>
      </c>
      <c r="AJ69" s="336" t="s">
        <v>446</v>
      </c>
      <c r="AK69" s="336" t="s">
        <v>446</v>
      </c>
      <c r="AL69" s="336" t="s">
        <v>446</v>
      </c>
      <c r="AM69" s="336" t="s">
        <v>446</v>
      </c>
      <c r="AN69" s="336" t="s">
        <v>446</v>
      </c>
      <c r="AO69" s="336" t="s">
        <v>446</v>
      </c>
      <c r="AP69" s="336" t="s">
        <v>446</v>
      </c>
      <c r="AQ69" s="336" t="s">
        <v>446</v>
      </c>
      <c r="AR69" s="336" t="s">
        <v>446</v>
      </c>
      <c r="AS69" s="336" t="s">
        <v>446</v>
      </c>
      <c r="AT69" s="336" t="s">
        <v>446</v>
      </c>
      <c r="AU69" s="336" t="s">
        <v>446</v>
      </c>
      <c r="AV69" s="336" t="s">
        <v>446</v>
      </c>
      <c r="AW69" s="336" t="s">
        <v>446</v>
      </c>
      <c r="AX69" s="336" t="s">
        <v>446</v>
      </c>
      <c r="AY69" s="336" t="s">
        <v>446</v>
      </c>
      <c r="BA69" s="336" t="s">
        <v>446</v>
      </c>
      <c r="BB69" s="336" t="s">
        <v>446</v>
      </c>
      <c r="BC69" s="473" t="s">
        <v>446</v>
      </c>
      <c r="BD69" s="473"/>
      <c r="BE69" s="473" t="s">
        <v>446</v>
      </c>
      <c r="BF69" s="473"/>
      <c r="BG69" s="473"/>
      <c r="BH69" s="473"/>
      <c r="BI69" s="473" t="s">
        <v>446</v>
      </c>
      <c r="BJ69" s="473" t="s">
        <v>446</v>
      </c>
      <c r="BK69" s="473" t="s">
        <v>446</v>
      </c>
      <c r="BL69" s="473" t="s">
        <v>446</v>
      </c>
      <c r="BM69" s="473" t="s">
        <v>446</v>
      </c>
      <c r="BN69" s="473" t="s">
        <v>446</v>
      </c>
      <c r="BO69" s="473" t="s">
        <v>446</v>
      </c>
      <c r="BP69" s="473" t="s">
        <v>446</v>
      </c>
      <c r="BQ69" s="473" t="s">
        <v>446</v>
      </c>
      <c r="BR69" s="473" t="s">
        <v>446</v>
      </c>
      <c r="BS69" s="473" t="s">
        <v>446</v>
      </c>
      <c r="BT69" s="473" t="s">
        <v>446</v>
      </c>
      <c r="BU69" s="473" t="s">
        <v>446</v>
      </c>
      <c r="BV69" s="473" t="s">
        <v>446</v>
      </c>
      <c r="BW69" s="473" t="s">
        <v>446</v>
      </c>
      <c r="BX69" s="473" t="s">
        <v>446</v>
      </c>
      <c r="BY69" s="473" t="s">
        <v>446</v>
      </c>
      <c r="BZ69" s="473" t="s">
        <v>446</v>
      </c>
    </row>
    <row r="70" spans="1:78" s="336" customFormat="1" ht="11.25">
      <c r="A70" s="449" t="s">
        <v>26</v>
      </c>
      <c r="B70" s="338">
        <v>100</v>
      </c>
      <c r="C70" s="338">
        <v>101.78740000000001</v>
      </c>
      <c r="D70" s="338">
        <v>103.5312</v>
      </c>
      <c r="E70" s="338">
        <v>105.8173</v>
      </c>
      <c r="F70" s="338">
        <v>108.69119999999999</v>
      </c>
      <c r="G70" s="338">
        <v>110.3005</v>
      </c>
      <c r="H70" s="338">
        <v>111.4058</v>
      </c>
      <c r="I70" s="338">
        <v>113.5783</v>
      </c>
      <c r="J70" s="338">
        <v>115.09050000000001</v>
      </c>
      <c r="K70" s="338">
        <v>117.29470000000001</v>
      </c>
      <c r="L70" s="338">
        <v>119.27200000000001</v>
      </c>
      <c r="M70" s="338">
        <v>121.2004</v>
      </c>
      <c r="N70" s="338">
        <v>124.97029999999999</v>
      </c>
      <c r="O70" s="338">
        <v>127.3092</v>
      </c>
      <c r="P70" s="338">
        <v>130.29400000000001</v>
      </c>
      <c r="Q70" s="338">
        <v>132.8261</v>
      </c>
      <c r="R70" s="338">
        <v>136.62950000000001</v>
      </c>
      <c r="S70" s="338">
        <v>139.65549999999999</v>
      </c>
      <c r="T70" s="338">
        <v>144.8408</v>
      </c>
      <c r="U70" s="338">
        <v>149.62469999999999</v>
      </c>
      <c r="V70" s="338">
        <v>155.2167</v>
      </c>
      <c r="W70" s="338">
        <v>165.0633</v>
      </c>
      <c r="X70" s="338">
        <v>174.61709999999999</v>
      </c>
      <c r="Y70" s="338">
        <v>180.3503</v>
      </c>
      <c r="Z70" s="338">
        <v>184.50800000000001</v>
      </c>
      <c r="AA70" s="338">
        <v>189.80500000000001</v>
      </c>
      <c r="AB70" s="338">
        <v>196.6309</v>
      </c>
      <c r="AC70" s="338">
        <v>205.51310000000001</v>
      </c>
      <c r="AD70" s="338">
        <v>213.0489</v>
      </c>
      <c r="AE70" s="338">
        <v>219.33779999999999</v>
      </c>
      <c r="AF70" s="338">
        <v>225.50129999999999</v>
      </c>
      <c r="AG70" s="338">
        <v>230.50380000000001</v>
      </c>
      <c r="AH70" s="338">
        <v>239.3972</v>
      </c>
      <c r="AI70" s="338">
        <v>253.88900000000001</v>
      </c>
      <c r="AJ70" s="338">
        <v>262.64670000000001</v>
      </c>
      <c r="AK70" s="338">
        <v>274.44830000000002</v>
      </c>
      <c r="AL70" s="338">
        <v>284.39909999999998</v>
      </c>
      <c r="AM70" s="338">
        <v>291.529</v>
      </c>
      <c r="AN70" s="338">
        <v>298.08960000000002</v>
      </c>
      <c r="AO70" s="338">
        <v>307.15120000000002</v>
      </c>
      <c r="AP70" s="338">
        <v>311.65969999999999</v>
      </c>
      <c r="AQ70" s="338">
        <v>316.5258</v>
      </c>
      <c r="AR70" s="338">
        <v>324.52359999999999</v>
      </c>
      <c r="AS70" s="338">
        <v>331.44290000000001</v>
      </c>
      <c r="AT70" s="338">
        <v>340.15899999999999</v>
      </c>
      <c r="AU70" s="338">
        <v>350.03699999999998</v>
      </c>
      <c r="AV70" s="338">
        <v>364.09</v>
      </c>
      <c r="AW70" s="338">
        <v>376.38170000000002</v>
      </c>
      <c r="AX70" s="338">
        <v>392.15910000000002</v>
      </c>
      <c r="AY70" s="338">
        <v>410.28859999999997</v>
      </c>
      <c r="AZ70" s="338">
        <v>424.43729999999999</v>
      </c>
      <c r="BA70" s="338">
        <v>444.91300000000001</v>
      </c>
      <c r="BB70" s="338">
        <v>462.50529999999998</v>
      </c>
      <c r="BC70" s="338">
        <v>477.44490000000002</v>
      </c>
      <c r="BD70" s="338">
        <v>492.92899999999997</v>
      </c>
      <c r="BE70" s="338">
        <v>507.05470000000003</v>
      </c>
      <c r="BF70" s="338">
        <v>518.53200000000004</v>
      </c>
      <c r="BG70" s="338">
        <v>536.21400000000006</v>
      </c>
      <c r="BH70" s="338">
        <v>554.44759999999997</v>
      </c>
      <c r="BI70" s="338">
        <v>570.02070000000003</v>
      </c>
      <c r="BJ70" s="338">
        <v>590.09580000000005</v>
      </c>
      <c r="BK70" s="338">
        <v>612.8039</v>
      </c>
      <c r="BL70" s="338">
        <v>641.39559999999994</v>
      </c>
      <c r="BM70" s="338">
        <v>683.90589999999997</v>
      </c>
      <c r="BN70" s="338">
        <v>723.95090000000005</v>
      </c>
      <c r="BO70" s="338">
        <v>762.15629999999999</v>
      </c>
      <c r="BP70" s="338">
        <v>801.44709999999998</v>
      </c>
      <c r="BQ70" s="338">
        <v>861.702</v>
      </c>
      <c r="BR70" s="338">
        <v>921.38019999999995</v>
      </c>
      <c r="BS70" s="338">
        <v>979.09519999999998</v>
      </c>
      <c r="BT70" s="338">
        <v>1039.2079000000001</v>
      </c>
      <c r="BU70" s="338">
        <v>1090.4933000000001</v>
      </c>
      <c r="BV70" s="338">
        <v>1145.8755000000001</v>
      </c>
      <c r="BW70" s="338">
        <v>1215.4751000000001</v>
      </c>
      <c r="BX70" s="338">
        <v>1292.6661999999999</v>
      </c>
      <c r="BY70" s="338">
        <v>1393.7727</v>
      </c>
      <c r="BZ70" s="338">
        <v>1512.8030000000001</v>
      </c>
    </row>
    <row r="71" spans="1:78" s="336" customFormat="1" ht="11.25">
      <c r="A71" s="450" t="s">
        <v>361</v>
      </c>
      <c r="B71" s="339">
        <v>100</v>
      </c>
      <c r="C71" s="339">
        <v>101.3185</v>
      </c>
      <c r="D71" s="339">
        <v>103.09050000000001</v>
      </c>
      <c r="E71" s="339">
        <v>105.4796</v>
      </c>
      <c r="F71" s="339">
        <v>107.6223</v>
      </c>
      <c r="G71" s="339">
        <v>109.1784</v>
      </c>
      <c r="H71" s="339">
        <v>109.72969999999999</v>
      </c>
      <c r="I71" s="339">
        <v>111.0117</v>
      </c>
      <c r="J71" s="339">
        <v>113.46769999999999</v>
      </c>
      <c r="K71" s="339">
        <v>115.16719999999999</v>
      </c>
      <c r="L71" s="339">
        <v>116.7037</v>
      </c>
      <c r="M71" s="339">
        <v>118.319</v>
      </c>
      <c r="N71" s="339">
        <v>119.059</v>
      </c>
      <c r="O71" s="339">
        <v>121.3325</v>
      </c>
      <c r="P71" s="339">
        <v>123.6952</v>
      </c>
      <c r="Q71" s="339">
        <v>126.88500000000001</v>
      </c>
      <c r="R71" s="339">
        <v>128.52879999999999</v>
      </c>
      <c r="S71" s="339">
        <v>132.2808</v>
      </c>
      <c r="T71" s="339">
        <v>140.00399999999999</v>
      </c>
      <c r="U71" s="339">
        <v>145.55520000000001</v>
      </c>
      <c r="V71" s="339">
        <v>151.7748</v>
      </c>
      <c r="W71" s="339">
        <v>161.94800000000001</v>
      </c>
      <c r="X71" s="339">
        <v>171.25049999999999</v>
      </c>
      <c r="Y71" s="339">
        <v>177.61789999999999</v>
      </c>
      <c r="Z71" s="339">
        <v>180.69759999999999</v>
      </c>
      <c r="AA71" s="339">
        <v>186.1421</v>
      </c>
      <c r="AB71" s="339">
        <v>197.40469999999999</v>
      </c>
      <c r="AC71" s="339">
        <v>208.99610000000001</v>
      </c>
      <c r="AD71" s="339">
        <v>215.04300000000001</v>
      </c>
      <c r="AE71" s="339">
        <v>219.69880000000001</v>
      </c>
      <c r="AF71" s="339">
        <v>225.04069999999999</v>
      </c>
      <c r="AG71" s="339">
        <v>230.0146</v>
      </c>
      <c r="AH71" s="339">
        <v>240.16659999999999</v>
      </c>
      <c r="AI71" s="339">
        <v>254.4057</v>
      </c>
      <c r="AJ71" s="339">
        <v>260.90440000000001</v>
      </c>
      <c r="AK71" s="339">
        <v>274.46370000000002</v>
      </c>
      <c r="AL71" s="339">
        <v>283.68279999999999</v>
      </c>
      <c r="AM71" s="339">
        <v>297.05990000000003</v>
      </c>
      <c r="AN71" s="339">
        <v>304.81959999999998</v>
      </c>
      <c r="AO71" s="339">
        <v>317.5421</v>
      </c>
      <c r="AP71" s="339">
        <v>327.39019999999999</v>
      </c>
      <c r="AQ71" s="339">
        <v>331.20209999999997</v>
      </c>
      <c r="AR71" s="339">
        <v>333.71589999999998</v>
      </c>
      <c r="AS71" s="339">
        <v>337.97390000000001</v>
      </c>
      <c r="AT71" s="339">
        <v>349.48559999999998</v>
      </c>
      <c r="AU71" s="339">
        <v>360.0591</v>
      </c>
      <c r="AV71" s="339">
        <v>376.87700000000001</v>
      </c>
      <c r="AW71" s="339">
        <v>389.90469999999999</v>
      </c>
      <c r="AX71" s="339">
        <v>410.40089999999998</v>
      </c>
      <c r="AY71" s="339">
        <v>434.10329999999999</v>
      </c>
      <c r="AZ71" s="339">
        <v>449.57549999999998</v>
      </c>
      <c r="BA71" s="339">
        <v>470.97219999999999</v>
      </c>
      <c r="BB71" s="339">
        <v>489.75940000000003</v>
      </c>
      <c r="BC71" s="339">
        <v>505.18270000000001</v>
      </c>
      <c r="BD71" s="339">
        <v>520.16089999999997</v>
      </c>
      <c r="BE71" s="339">
        <v>537.35649999999998</v>
      </c>
      <c r="BF71" s="339">
        <v>544.38199999999995</v>
      </c>
      <c r="BG71" s="339">
        <v>559.16459999999995</v>
      </c>
      <c r="BH71" s="339">
        <v>578.37540000000001</v>
      </c>
      <c r="BI71" s="339">
        <v>591.90800000000002</v>
      </c>
      <c r="BJ71" s="339">
        <v>618.92660000000001</v>
      </c>
      <c r="BK71" s="339">
        <v>650.12350000000004</v>
      </c>
      <c r="BL71" s="339">
        <v>693.62779999999998</v>
      </c>
      <c r="BM71" s="339">
        <v>748.26390000000004</v>
      </c>
      <c r="BN71" s="339">
        <v>789.69079999999997</v>
      </c>
      <c r="BO71" s="339">
        <v>824.13379999999995</v>
      </c>
      <c r="BP71" s="339">
        <v>859.59609999999998</v>
      </c>
      <c r="BQ71" s="339">
        <v>911.61620000000005</v>
      </c>
      <c r="BR71" s="339">
        <v>978.44949999999994</v>
      </c>
      <c r="BS71" s="339">
        <v>1043.7363</v>
      </c>
      <c r="BT71" s="339">
        <v>1101.8146999999999</v>
      </c>
      <c r="BU71" s="339">
        <v>1144.7059999999999</v>
      </c>
      <c r="BV71" s="339">
        <v>1196.5014000000001</v>
      </c>
      <c r="BW71" s="339">
        <v>1278.5706</v>
      </c>
      <c r="BX71" s="339">
        <v>1395.4491</v>
      </c>
      <c r="BY71" s="339">
        <v>1529.3406</v>
      </c>
      <c r="BZ71" s="339">
        <v>1694.7150999999999</v>
      </c>
    </row>
    <row r="72" spans="1:78" s="336" customFormat="1" ht="11.25">
      <c r="A72" s="450" t="s">
        <v>362</v>
      </c>
      <c r="B72" s="339">
        <v>100</v>
      </c>
      <c r="C72" s="339">
        <v>101.31229999999999</v>
      </c>
      <c r="D72" s="339">
        <v>105.2329</v>
      </c>
      <c r="E72" s="339">
        <v>107.7278</v>
      </c>
      <c r="F72" s="339">
        <v>110.2615</v>
      </c>
      <c r="G72" s="339">
        <v>111.93219999999999</v>
      </c>
      <c r="H72" s="339">
        <v>112.7727</v>
      </c>
      <c r="I72" s="339">
        <v>115.9517</v>
      </c>
      <c r="J72" s="339">
        <v>117.2003</v>
      </c>
      <c r="K72" s="339">
        <v>118.0307</v>
      </c>
      <c r="L72" s="339">
        <v>121.4659</v>
      </c>
      <c r="M72" s="339">
        <v>122.9479</v>
      </c>
      <c r="N72" s="339">
        <v>123.6549</v>
      </c>
      <c r="O72" s="339">
        <v>126.8616</v>
      </c>
      <c r="P72" s="339">
        <v>128.9811</v>
      </c>
      <c r="Q72" s="339">
        <v>129.90270000000001</v>
      </c>
      <c r="R72" s="339">
        <v>131.7559</v>
      </c>
      <c r="S72" s="339">
        <v>133.91579999999999</v>
      </c>
      <c r="T72" s="339">
        <v>134.84059999999999</v>
      </c>
      <c r="U72" s="339">
        <v>138.13399999999999</v>
      </c>
      <c r="V72" s="339">
        <v>140.40190000000001</v>
      </c>
      <c r="W72" s="339">
        <v>146.71170000000001</v>
      </c>
      <c r="X72" s="339">
        <v>150.00309999999999</v>
      </c>
      <c r="Y72" s="339">
        <v>156.322</v>
      </c>
      <c r="Z72" s="339">
        <v>158.43770000000001</v>
      </c>
      <c r="AA72" s="339">
        <v>163.53749999999999</v>
      </c>
      <c r="AB72" s="339">
        <v>167.3245</v>
      </c>
      <c r="AC72" s="339">
        <v>174.02119999999999</v>
      </c>
      <c r="AD72" s="339">
        <v>175.81270000000001</v>
      </c>
      <c r="AE72" s="339">
        <v>179.91390000000001</v>
      </c>
      <c r="AF72" s="339">
        <v>184.60140000000001</v>
      </c>
      <c r="AG72" s="339">
        <v>185.6962</v>
      </c>
      <c r="AH72" s="339">
        <v>193.63990000000001</v>
      </c>
      <c r="AI72" s="339">
        <v>204.0461</v>
      </c>
      <c r="AJ72" s="339">
        <v>216.08879999999999</v>
      </c>
      <c r="AK72" s="339">
        <v>228.25020000000001</v>
      </c>
      <c r="AL72" s="339">
        <v>235.45400000000001</v>
      </c>
      <c r="AM72" s="339">
        <v>245.46190000000001</v>
      </c>
      <c r="AN72" s="339">
        <v>248.63939999999999</v>
      </c>
      <c r="AO72" s="339">
        <v>254.71170000000001</v>
      </c>
      <c r="AP72" s="339">
        <v>259.16469999999998</v>
      </c>
      <c r="AQ72" s="339">
        <v>259.78550000000001</v>
      </c>
      <c r="AR72" s="339">
        <v>269.28480000000002</v>
      </c>
      <c r="AS72" s="339">
        <v>272.44209999999998</v>
      </c>
      <c r="AT72" s="339">
        <v>275.4803</v>
      </c>
      <c r="AU72" s="339">
        <v>286.75439999999998</v>
      </c>
      <c r="AV72" s="339">
        <v>292.6825</v>
      </c>
      <c r="AW72" s="339">
        <v>302.7303</v>
      </c>
      <c r="AX72" s="339">
        <v>313.58870000000002</v>
      </c>
      <c r="AY72" s="339">
        <v>329.26459999999997</v>
      </c>
      <c r="AZ72" s="339">
        <v>340.51429999999999</v>
      </c>
      <c r="BA72" s="339">
        <v>363.65780000000001</v>
      </c>
      <c r="BB72" s="339">
        <v>375.6388</v>
      </c>
      <c r="BC72" s="339">
        <v>383.62150000000003</v>
      </c>
      <c r="BD72" s="339">
        <v>402.97579999999999</v>
      </c>
      <c r="BE72" s="339">
        <v>414.45859999999999</v>
      </c>
      <c r="BF72" s="339">
        <v>423.32130000000001</v>
      </c>
      <c r="BG72" s="339">
        <v>447.19049999999999</v>
      </c>
      <c r="BH72" s="339">
        <v>460.30509999999998</v>
      </c>
      <c r="BI72" s="339">
        <v>465.1798</v>
      </c>
      <c r="BJ72" s="339">
        <v>491.47469999999998</v>
      </c>
      <c r="BK72" s="339">
        <v>501.8449</v>
      </c>
      <c r="BL72" s="339">
        <v>513.73630000000003</v>
      </c>
      <c r="BM72" s="339">
        <v>542.44029999999998</v>
      </c>
      <c r="BN72" s="339">
        <v>561.24369999999999</v>
      </c>
      <c r="BO72" s="339">
        <v>591.07100000000003</v>
      </c>
      <c r="BP72" s="339">
        <v>631.57899999999995</v>
      </c>
      <c r="BQ72" s="339">
        <v>674.17809999999997</v>
      </c>
      <c r="BR72" s="339">
        <v>720.16809999999998</v>
      </c>
      <c r="BS72" s="339">
        <v>782.69060000000002</v>
      </c>
      <c r="BT72" s="339">
        <v>828.46349999999995</v>
      </c>
      <c r="BU72" s="339">
        <v>887.20090000000005</v>
      </c>
      <c r="BV72" s="339">
        <v>953.68269999999995</v>
      </c>
      <c r="BW72" s="339">
        <v>1020.4934</v>
      </c>
      <c r="BX72" s="339">
        <v>1072.2820999999999</v>
      </c>
      <c r="BY72" s="339">
        <v>1159.1043999999999</v>
      </c>
      <c r="BZ72" s="339">
        <v>1206.3108999999999</v>
      </c>
    </row>
    <row r="73" spans="1:78" s="336" customFormat="1" ht="11.25">
      <c r="A73" s="450" t="s">
        <v>363</v>
      </c>
      <c r="B73" s="339">
        <v>100</v>
      </c>
      <c r="C73" s="339">
        <v>99.648099999999999</v>
      </c>
      <c r="D73" s="339">
        <v>99.931899999999999</v>
      </c>
      <c r="E73" s="339">
        <v>102.39700000000001</v>
      </c>
      <c r="F73" s="339">
        <v>107.7653</v>
      </c>
      <c r="G73" s="339">
        <v>110.8815</v>
      </c>
      <c r="H73" s="339">
        <v>112.00579999999999</v>
      </c>
      <c r="I73" s="339">
        <v>110.8592</v>
      </c>
      <c r="J73" s="339">
        <v>110.16</v>
      </c>
      <c r="K73" s="339">
        <v>112.9665</v>
      </c>
      <c r="L73" s="339">
        <v>116.26260000000001</v>
      </c>
      <c r="M73" s="339">
        <v>118.2047</v>
      </c>
      <c r="N73" s="339">
        <v>119.14619999999999</v>
      </c>
      <c r="O73" s="339">
        <v>119.3271</v>
      </c>
      <c r="P73" s="339">
        <v>118.033</v>
      </c>
      <c r="Q73" s="339">
        <v>121.4585</v>
      </c>
      <c r="R73" s="339">
        <v>127.8707</v>
      </c>
      <c r="S73" s="339">
        <v>130.90790000000001</v>
      </c>
      <c r="T73" s="339">
        <v>133.5153</v>
      </c>
      <c r="U73" s="339">
        <v>133.03139999999999</v>
      </c>
      <c r="V73" s="339">
        <v>132.72280000000001</v>
      </c>
      <c r="W73" s="339">
        <v>142.28059999999999</v>
      </c>
      <c r="X73" s="339">
        <v>149.8879</v>
      </c>
      <c r="Y73" s="339">
        <v>153.90649999999999</v>
      </c>
      <c r="Z73" s="339">
        <v>156.5489</v>
      </c>
      <c r="AA73" s="339">
        <v>154.98849999999999</v>
      </c>
      <c r="AB73" s="339">
        <v>155.98740000000001</v>
      </c>
      <c r="AC73" s="339">
        <v>164.94880000000001</v>
      </c>
      <c r="AD73" s="339">
        <v>176.4177</v>
      </c>
      <c r="AE73" s="339">
        <v>183.9485</v>
      </c>
      <c r="AF73" s="339">
        <v>188.17310000000001</v>
      </c>
      <c r="AG73" s="339">
        <v>188.3922</v>
      </c>
      <c r="AH73" s="339">
        <v>194.23159999999999</v>
      </c>
      <c r="AI73" s="339">
        <v>209.15389999999999</v>
      </c>
      <c r="AJ73" s="339">
        <v>218.9974</v>
      </c>
      <c r="AK73" s="339">
        <v>229.517</v>
      </c>
      <c r="AL73" s="339">
        <v>235.61420000000001</v>
      </c>
      <c r="AM73" s="339">
        <v>238.95930000000001</v>
      </c>
      <c r="AN73" s="339">
        <v>245.12119999999999</v>
      </c>
      <c r="AO73" s="339">
        <v>256.25360000000001</v>
      </c>
      <c r="AP73" s="339">
        <v>260.01499999999999</v>
      </c>
      <c r="AQ73" s="339">
        <v>275.26150000000001</v>
      </c>
      <c r="AR73" s="339">
        <v>298.13040000000001</v>
      </c>
      <c r="AS73" s="339">
        <v>311.96789999999999</v>
      </c>
      <c r="AT73" s="339">
        <v>317.90519999999998</v>
      </c>
      <c r="AU73" s="339">
        <v>330.97359999999998</v>
      </c>
      <c r="AV73" s="339">
        <v>354.77420000000001</v>
      </c>
      <c r="AW73" s="339">
        <v>368.39069999999998</v>
      </c>
      <c r="AX73" s="339">
        <v>379.67809999999997</v>
      </c>
      <c r="AY73" s="339">
        <v>388.20650000000001</v>
      </c>
      <c r="AZ73" s="339">
        <v>400.15789999999998</v>
      </c>
      <c r="BA73" s="339">
        <v>428.60250000000002</v>
      </c>
      <c r="BB73" s="339">
        <v>459.54</v>
      </c>
      <c r="BC73" s="339">
        <v>475.62880000000001</v>
      </c>
      <c r="BD73" s="339">
        <v>490.78919999999999</v>
      </c>
      <c r="BE73" s="339">
        <v>496.32659999999998</v>
      </c>
      <c r="BF73" s="339">
        <v>510.35890000000001</v>
      </c>
      <c r="BG73" s="339">
        <v>538.22680000000003</v>
      </c>
      <c r="BH73" s="339">
        <v>563.15930000000003</v>
      </c>
      <c r="BI73" s="339">
        <v>595.13599999999997</v>
      </c>
      <c r="BJ73" s="339">
        <v>617.21619999999996</v>
      </c>
      <c r="BK73" s="339">
        <v>633.25570000000005</v>
      </c>
      <c r="BL73" s="339">
        <v>657.81420000000003</v>
      </c>
      <c r="BM73" s="339">
        <v>717.77430000000004</v>
      </c>
      <c r="BN73" s="339">
        <v>781.67510000000004</v>
      </c>
      <c r="BO73" s="339">
        <v>833.68539999999996</v>
      </c>
      <c r="BP73" s="339">
        <v>884.44179999999994</v>
      </c>
      <c r="BQ73" s="339">
        <v>964.71389999999997</v>
      </c>
      <c r="BR73" s="339">
        <v>1062.1811</v>
      </c>
      <c r="BS73" s="339">
        <v>1168.8358000000001</v>
      </c>
      <c r="BT73" s="339">
        <v>1249.3424</v>
      </c>
      <c r="BU73" s="339">
        <v>1310.7929999999999</v>
      </c>
      <c r="BV73" s="339">
        <v>1360.9686999999999</v>
      </c>
      <c r="BW73" s="339">
        <v>1402.0838000000001</v>
      </c>
      <c r="BX73" s="339">
        <v>1444.5440000000001</v>
      </c>
      <c r="BY73" s="339">
        <v>1578.2150999999999</v>
      </c>
      <c r="BZ73" s="339">
        <v>1728.85</v>
      </c>
    </row>
    <row r="74" spans="1:78" s="336" customFormat="1" ht="11.25">
      <c r="A74" s="450" t="s">
        <v>364</v>
      </c>
      <c r="B74" s="339">
        <v>100</v>
      </c>
      <c r="C74" s="339">
        <v>102.22499999999999</v>
      </c>
      <c r="D74" s="339">
        <v>104.5783</v>
      </c>
      <c r="E74" s="339">
        <v>107.74769999999999</v>
      </c>
      <c r="F74" s="339">
        <v>115.7988</v>
      </c>
      <c r="G74" s="339">
        <v>117.1786</v>
      </c>
      <c r="H74" s="339">
        <v>118.5639</v>
      </c>
      <c r="I74" s="339">
        <v>120.4739</v>
      </c>
      <c r="J74" s="339">
        <v>122.5117</v>
      </c>
      <c r="K74" s="339">
        <v>127.7062</v>
      </c>
      <c r="L74" s="339">
        <v>129.1378</v>
      </c>
      <c r="M74" s="339">
        <v>130.8879</v>
      </c>
      <c r="N74" s="339">
        <v>156.3938</v>
      </c>
      <c r="O74" s="339">
        <v>160.0429</v>
      </c>
      <c r="P74" s="339">
        <v>165.27680000000001</v>
      </c>
      <c r="Q74" s="339">
        <v>163.51689999999999</v>
      </c>
      <c r="R74" s="339">
        <v>177.59870000000001</v>
      </c>
      <c r="S74" s="339">
        <v>175.95140000000001</v>
      </c>
      <c r="T74" s="339">
        <v>178.95179999999999</v>
      </c>
      <c r="U74" s="339">
        <v>182.821</v>
      </c>
      <c r="V74" s="339">
        <v>188.67910000000001</v>
      </c>
      <c r="W74" s="339">
        <v>195.15549999999999</v>
      </c>
      <c r="X74" s="339">
        <v>218.03870000000001</v>
      </c>
      <c r="Y74" s="339">
        <v>224.92439999999999</v>
      </c>
      <c r="Z74" s="339">
        <v>228.7319</v>
      </c>
      <c r="AA74" s="339">
        <v>238.34020000000001</v>
      </c>
      <c r="AB74" s="339">
        <v>249.88</v>
      </c>
      <c r="AC74" s="339">
        <v>255.32759999999999</v>
      </c>
      <c r="AD74" s="339">
        <v>262.92989999999998</v>
      </c>
      <c r="AE74" s="339">
        <v>270.32819999999998</v>
      </c>
      <c r="AF74" s="339">
        <v>277.35520000000002</v>
      </c>
      <c r="AG74" s="339">
        <v>283.01659999999998</v>
      </c>
      <c r="AH74" s="339">
        <v>290.03489999999999</v>
      </c>
      <c r="AI74" s="339">
        <v>296.96379999999999</v>
      </c>
      <c r="AJ74" s="339">
        <v>303.59870000000001</v>
      </c>
      <c r="AK74" s="339">
        <v>308.08170000000001</v>
      </c>
      <c r="AL74" s="339">
        <v>312.9196</v>
      </c>
      <c r="AM74" s="339">
        <v>318.7405</v>
      </c>
      <c r="AN74" s="339">
        <v>321.41840000000002</v>
      </c>
      <c r="AO74" s="339">
        <v>324.00459999999998</v>
      </c>
      <c r="AP74" s="339">
        <v>322.92140000000001</v>
      </c>
      <c r="AQ74" s="339">
        <v>322.42840000000001</v>
      </c>
      <c r="AR74" s="339">
        <v>326.2482</v>
      </c>
      <c r="AS74" s="339">
        <v>331.80489999999998</v>
      </c>
      <c r="AT74" s="339">
        <v>338.77</v>
      </c>
      <c r="AU74" s="339">
        <v>345.71480000000003</v>
      </c>
      <c r="AV74" s="339">
        <v>354.56220000000002</v>
      </c>
      <c r="AW74" s="339">
        <v>365.19369999999998</v>
      </c>
      <c r="AX74" s="339">
        <v>373.22770000000003</v>
      </c>
      <c r="AY74" s="339">
        <v>382.8587</v>
      </c>
      <c r="AZ74" s="339">
        <v>388.97949999999997</v>
      </c>
      <c r="BA74" s="339">
        <v>394.39260000000002</v>
      </c>
      <c r="BB74" s="339">
        <v>403.19279999999998</v>
      </c>
      <c r="BC74" s="339">
        <v>409.62139999999999</v>
      </c>
      <c r="BD74" s="339">
        <v>420.25229999999999</v>
      </c>
      <c r="BE74" s="339">
        <v>430.6721</v>
      </c>
      <c r="BF74" s="339">
        <v>426.03210000000001</v>
      </c>
      <c r="BG74" s="339">
        <v>436.28089999999997</v>
      </c>
      <c r="BH74" s="339">
        <v>444.87529999999998</v>
      </c>
      <c r="BI74" s="339">
        <v>456.86559999999997</v>
      </c>
      <c r="BJ74" s="339">
        <v>465.59399999999999</v>
      </c>
      <c r="BK74" s="339">
        <v>475.30900000000003</v>
      </c>
      <c r="BL74" s="339">
        <v>493.02120000000002</v>
      </c>
      <c r="BM74" s="339">
        <v>522.81949999999995</v>
      </c>
      <c r="BN74" s="339">
        <v>543.81709999999998</v>
      </c>
      <c r="BO74" s="339">
        <v>561.7817</v>
      </c>
      <c r="BP74" s="339">
        <v>595.5444</v>
      </c>
      <c r="BQ74" s="339">
        <v>619.23850000000004</v>
      </c>
      <c r="BR74" s="339">
        <v>649.78459999999995</v>
      </c>
      <c r="BS74" s="339">
        <v>671.20119999999997</v>
      </c>
      <c r="BT74" s="339">
        <v>716.25699999999995</v>
      </c>
      <c r="BU74" s="339">
        <v>771.25409999999999</v>
      </c>
      <c r="BV74" s="339">
        <v>805.41160000000002</v>
      </c>
      <c r="BW74" s="339">
        <v>875.80679999999995</v>
      </c>
      <c r="BX74" s="339">
        <v>925.27829999999994</v>
      </c>
      <c r="BY74" s="339">
        <v>995.54359999999997</v>
      </c>
      <c r="BZ74" s="339">
        <v>1035.4757999999999</v>
      </c>
    </row>
    <row r="75" spans="1:78" s="336" customFormat="1" ht="11.25">
      <c r="A75" s="450" t="s">
        <v>214</v>
      </c>
      <c r="B75" s="339">
        <v>100</v>
      </c>
      <c r="C75" s="339">
        <v>100.8374</v>
      </c>
      <c r="D75" s="339">
        <v>101.54040000000001</v>
      </c>
      <c r="E75" s="339">
        <v>102.0686</v>
      </c>
      <c r="F75" s="339">
        <v>103.23399999999999</v>
      </c>
      <c r="G75" s="339">
        <v>105.9881</v>
      </c>
      <c r="H75" s="339">
        <v>107.33240000000001</v>
      </c>
      <c r="I75" s="339">
        <v>110.0163</v>
      </c>
      <c r="J75" s="339">
        <v>111.202</v>
      </c>
      <c r="K75" s="339">
        <v>112.4815</v>
      </c>
      <c r="L75" s="339">
        <v>113.18129999999999</v>
      </c>
      <c r="M75" s="339">
        <v>114.50490000000001</v>
      </c>
      <c r="N75" s="339">
        <v>117.9903</v>
      </c>
      <c r="O75" s="339">
        <v>119.0718</v>
      </c>
      <c r="P75" s="339">
        <v>121.16500000000001</v>
      </c>
      <c r="Q75" s="339">
        <v>126.56959999999999</v>
      </c>
      <c r="R75" s="339">
        <v>128.1799</v>
      </c>
      <c r="S75" s="339">
        <v>130.80600000000001</v>
      </c>
      <c r="T75" s="339">
        <v>136.3065</v>
      </c>
      <c r="U75" s="339">
        <v>141.9281</v>
      </c>
      <c r="V75" s="339">
        <v>146.0566</v>
      </c>
      <c r="W75" s="339">
        <v>160.17400000000001</v>
      </c>
      <c r="X75" s="339">
        <v>167.01179999999999</v>
      </c>
      <c r="Y75" s="339">
        <v>172.44919999999999</v>
      </c>
      <c r="Z75" s="339">
        <v>176.2287</v>
      </c>
      <c r="AA75" s="339">
        <v>180.96270000000001</v>
      </c>
      <c r="AB75" s="339">
        <v>186.43629999999999</v>
      </c>
      <c r="AC75" s="339">
        <v>193.2714</v>
      </c>
      <c r="AD75" s="339">
        <v>202.1858</v>
      </c>
      <c r="AE75" s="339">
        <v>208.36170000000001</v>
      </c>
      <c r="AF75" s="339">
        <v>215.99950000000001</v>
      </c>
      <c r="AG75" s="339">
        <v>221.95249999999999</v>
      </c>
      <c r="AH75" s="339">
        <v>234.4091</v>
      </c>
      <c r="AI75" s="339">
        <v>251.88460000000001</v>
      </c>
      <c r="AJ75" s="339">
        <v>271.45440000000002</v>
      </c>
      <c r="AK75" s="339">
        <v>273.745</v>
      </c>
      <c r="AL75" s="339">
        <v>288.22129999999999</v>
      </c>
      <c r="AM75" s="339">
        <v>285.32569999999998</v>
      </c>
      <c r="AN75" s="339">
        <v>292.05669999999998</v>
      </c>
      <c r="AO75" s="339">
        <v>300.35930000000002</v>
      </c>
      <c r="AP75" s="339">
        <v>304.9205</v>
      </c>
      <c r="AQ75" s="339">
        <v>313.6318</v>
      </c>
      <c r="AR75" s="339">
        <v>324.80380000000002</v>
      </c>
      <c r="AS75" s="339">
        <v>335.08190000000002</v>
      </c>
      <c r="AT75" s="339">
        <v>346.3082</v>
      </c>
      <c r="AU75" s="339">
        <v>354.23899999999998</v>
      </c>
      <c r="AV75" s="339">
        <v>369.47179999999997</v>
      </c>
      <c r="AW75" s="339">
        <v>383.12479999999999</v>
      </c>
      <c r="AX75" s="339">
        <v>394.07479999999998</v>
      </c>
      <c r="AY75" s="339">
        <v>405.68610000000001</v>
      </c>
      <c r="AZ75" s="339">
        <v>422.11810000000003</v>
      </c>
      <c r="BA75" s="339">
        <v>436.49259999999998</v>
      </c>
      <c r="BB75" s="339">
        <v>454.99250000000001</v>
      </c>
      <c r="BC75" s="339">
        <v>467.01179999999999</v>
      </c>
      <c r="BD75" s="339">
        <v>481.57060000000001</v>
      </c>
      <c r="BE75" s="339">
        <v>494.78609999999998</v>
      </c>
      <c r="BF75" s="339">
        <v>511.85759999999999</v>
      </c>
      <c r="BG75" s="339">
        <v>528.22090000000003</v>
      </c>
      <c r="BH75" s="339">
        <v>542.29600000000005</v>
      </c>
      <c r="BI75" s="339">
        <v>556.55240000000003</v>
      </c>
      <c r="BJ75" s="339">
        <v>575.22170000000006</v>
      </c>
      <c r="BK75" s="339">
        <v>592.6635</v>
      </c>
      <c r="BL75" s="339">
        <v>620.63980000000004</v>
      </c>
      <c r="BM75" s="339">
        <v>648.97460000000001</v>
      </c>
      <c r="BN75" s="339">
        <v>684.93079999999998</v>
      </c>
      <c r="BO75" s="339">
        <v>723.01580000000001</v>
      </c>
      <c r="BP75" s="339">
        <v>765.2133</v>
      </c>
      <c r="BQ75" s="339">
        <v>843.24120000000005</v>
      </c>
      <c r="BR75" s="339">
        <v>914.05060000000003</v>
      </c>
      <c r="BS75" s="339">
        <v>969.20230000000004</v>
      </c>
      <c r="BT75" s="339">
        <v>1022.4126</v>
      </c>
      <c r="BU75" s="339">
        <v>1078.1928</v>
      </c>
      <c r="BV75" s="339">
        <v>1137.8426999999999</v>
      </c>
      <c r="BW75" s="339">
        <v>1201.931</v>
      </c>
      <c r="BX75" s="339">
        <v>1257.4591</v>
      </c>
      <c r="BY75" s="339">
        <v>1329.9359999999999</v>
      </c>
      <c r="BZ75" s="339">
        <v>1442.9646</v>
      </c>
    </row>
    <row r="76" spans="1:78" s="336" customFormat="1" ht="11.25">
      <c r="A76" s="450" t="s">
        <v>365</v>
      </c>
      <c r="B76" s="339">
        <v>100</v>
      </c>
      <c r="C76" s="339">
        <v>103.1538</v>
      </c>
      <c r="D76" s="339">
        <v>105.4773</v>
      </c>
      <c r="E76" s="339">
        <v>107.4786</v>
      </c>
      <c r="F76" s="339">
        <v>109.65560000000001</v>
      </c>
      <c r="G76" s="339">
        <v>111.3292</v>
      </c>
      <c r="H76" s="339">
        <v>113.0929</v>
      </c>
      <c r="I76" s="339">
        <v>117.2026</v>
      </c>
      <c r="J76" s="339">
        <v>119.85899999999999</v>
      </c>
      <c r="K76" s="339">
        <v>122.7381</v>
      </c>
      <c r="L76" s="339">
        <v>124.26519999999999</v>
      </c>
      <c r="M76" s="339">
        <v>126.1285</v>
      </c>
      <c r="N76" s="339">
        <v>128.96449999999999</v>
      </c>
      <c r="O76" s="339">
        <v>131.1694</v>
      </c>
      <c r="P76" s="339">
        <v>134.02699999999999</v>
      </c>
      <c r="Q76" s="339">
        <v>135.8143</v>
      </c>
      <c r="R76" s="339">
        <v>138.5342</v>
      </c>
      <c r="S76" s="339">
        <v>141.2139</v>
      </c>
      <c r="T76" s="339">
        <v>146.64420000000001</v>
      </c>
      <c r="U76" s="339">
        <v>151.36699999999999</v>
      </c>
      <c r="V76" s="339">
        <v>156.55330000000001</v>
      </c>
      <c r="W76" s="339">
        <v>163.73949999999999</v>
      </c>
      <c r="X76" s="339">
        <v>172.67400000000001</v>
      </c>
      <c r="Y76" s="339">
        <v>184.59280000000001</v>
      </c>
      <c r="Z76" s="339">
        <v>193.375</v>
      </c>
      <c r="AA76" s="339">
        <v>199.48150000000001</v>
      </c>
      <c r="AB76" s="339">
        <v>205.45740000000001</v>
      </c>
      <c r="AC76" s="339">
        <v>212.0874</v>
      </c>
      <c r="AD76" s="339">
        <v>220.21700000000001</v>
      </c>
      <c r="AE76" s="339">
        <v>231.0471</v>
      </c>
      <c r="AF76" s="339">
        <v>240.04300000000001</v>
      </c>
      <c r="AG76" s="339">
        <v>251.07759999999999</v>
      </c>
      <c r="AH76" s="339">
        <v>263.64280000000002</v>
      </c>
      <c r="AI76" s="339">
        <v>287.863</v>
      </c>
      <c r="AJ76" s="339">
        <v>301.87560000000002</v>
      </c>
      <c r="AK76" s="339">
        <v>321.88380000000001</v>
      </c>
      <c r="AL76" s="339">
        <v>338.34660000000002</v>
      </c>
      <c r="AM76" s="339">
        <v>332.02010000000001</v>
      </c>
      <c r="AN76" s="339">
        <v>334.13400000000001</v>
      </c>
      <c r="AO76" s="339">
        <v>342.96660000000003</v>
      </c>
      <c r="AP76" s="339">
        <v>346.3546</v>
      </c>
      <c r="AQ76" s="339">
        <v>349.89420000000001</v>
      </c>
      <c r="AR76" s="339">
        <v>360.78429999999997</v>
      </c>
      <c r="AS76" s="339">
        <v>369.6979</v>
      </c>
      <c r="AT76" s="339">
        <v>378.238</v>
      </c>
      <c r="AU76" s="339">
        <v>393.2183</v>
      </c>
      <c r="AV76" s="339">
        <v>406.94819999999999</v>
      </c>
      <c r="AW76" s="339">
        <v>422.07339999999999</v>
      </c>
      <c r="AX76" s="339">
        <v>443.71319999999997</v>
      </c>
      <c r="AY76" s="339">
        <v>458.16550000000001</v>
      </c>
      <c r="AZ76" s="339">
        <v>474.84980000000002</v>
      </c>
      <c r="BA76" s="339">
        <v>495.1857</v>
      </c>
      <c r="BB76" s="339">
        <v>513.66700000000003</v>
      </c>
      <c r="BC76" s="339">
        <v>535.75160000000005</v>
      </c>
      <c r="BD76" s="339">
        <v>556.97739999999999</v>
      </c>
      <c r="BE76" s="339">
        <v>582.35440000000006</v>
      </c>
      <c r="BF76" s="339">
        <v>605.23749999999995</v>
      </c>
      <c r="BG76" s="339">
        <v>630.88649999999996</v>
      </c>
      <c r="BH76" s="339">
        <v>657.78710000000001</v>
      </c>
      <c r="BI76" s="339">
        <v>674.04870000000005</v>
      </c>
      <c r="BJ76" s="339">
        <v>676.97929999999997</v>
      </c>
      <c r="BK76" s="339">
        <v>701.89269999999999</v>
      </c>
      <c r="BL76" s="339">
        <v>728.42430000000002</v>
      </c>
      <c r="BM76" s="339">
        <v>760.45439999999996</v>
      </c>
      <c r="BN76" s="339">
        <v>812.16759999999999</v>
      </c>
      <c r="BO76" s="339">
        <v>863.59029999999996</v>
      </c>
      <c r="BP76" s="339">
        <v>924.4932</v>
      </c>
      <c r="BQ76" s="339">
        <v>989.22389999999996</v>
      </c>
      <c r="BR76" s="339">
        <v>1042.1079999999999</v>
      </c>
      <c r="BS76" s="339">
        <v>1086.393</v>
      </c>
      <c r="BT76" s="339">
        <v>1165.6206999999999</v>
      </c>
      <c r="BU76" s="339">
        <v>1218.6491000000001</v>
      </c>
      <c r="BV76" s="339">
        <v>1291.3530000000001</v>
      </c>
      <c r="BW76" s="339">
        <v>1350.9194</v>
      </c>
      <c r="BX76" s="339">
        <v>1423.6166000000001</v>
      </c>
      <c r="BY76" s="339">
        <v>1507.2679000000001</v>
      </c>
      <c r="BZ76" s="339">
        <v>1605.6421</v>
      </c>
    </row>
    <row r="77" spans="1:78" s="336" customFormat="1" ht="11.25">
      <c r="A77" s="450" t="s">
        <v>277</v>
      </c>
      <c r="B77" s="339">
        <v>100</v>
      </c>
      <c r="C77" s="339">
        <v>102.43389999999999</v>
      </c>
      <c r="D77" s="339">
        <v>104.4485</v>
      </c>
      <c r="E77" s="339">
        <v>105.71040000000001</v>
      </c>
      <c r="F77" s="339">
        <v>106.4751</v>
      </c>
      <c r="G77" s="339">
        <v>107.2349</v>
      </c>
      <c r="H77" s="339">
        <v>108.0181</v>
      </c>
      <c r="I77" s="339">
        <v>111.0984</v>
      </c>
      <c r="J77" s="339">
        <v>112.3391</v>
      </c>
      <c r="K77" s="339">
        <v>112.9931</v>
      </c>
      <c r="L77" s="339">
        <v>114.89400000000001</v>
      </c>
      <c r="M77" s="339">
        <v>118.8746</v>
      </c>
      <c r="N77" s="339">
        <v>122.863</v>
      </c>
      <c r="O77" s="339">
        <v>125.0926</v>
      </c>
      <c r="P77" s="339">
        <v>130.86949999999999</v>
      </c>
      <c r="Q77" s="339">
        <v>133.3014</v>
      </c>
      <c r="R77" s="339">
        <v>137.48070000000001</v>
      </c>
      <c r="S77" s="339">
        <v>139.66249999999999</v>
      </c>
      <c r="T77" s="339">
        <v>147.89519999999999</v>
      </c>
      <c r="U77" s="339">
        <v>156.52699999999999</v>
      </c>
      <c r="V77" s="339">
        <v>163.96940000000001</v>
      </c>
      <c r="W77" s="339">
        <v>181.3792</v>
      </c>
      <c r="X77" s="339">
        <v>196.12360000000001</v>
      </c>
      <c r="Y77" s="339">
        <v>200.7638</v>
      </c>
      <c r="Z77" s="339">
        <v>202.7961</v>
      </c>
      <c r="AA77" s="339">
        <v>207.2756</v>
      </c>
      <c r="AB77" s="339">
        <v>210.72559999999999</v>
      </c>
      <c r="AC77" s="339">
        <v>219.1139</v>
      </c>
      <c r="AD77" s="339">
        <v>230.09530000000001</v>
      </c>
      <c r="AE77" s="339">
        <v>239.59370000000001</v>
      </c>
      <c r="AF77" s="339">
        <v>242.6841</v>
      </c>
      <c r="AG77" s="339">
        <v>247.18870000000001</v>
      </c>
      <c r="AH77" s="339">
        <v>256.88959999999997</v>
      </c>
      <c r="AI77" s="339">
        <v>269.54230000000001</v>
      </c>
      <c r="AJ77" s="339">
        <v>282.47000000000003</v>
      </c>
      <c r="AK77" s="339">
        <v>297.79140000000001</v>
      </c>
      <c r="AL77" s="339">
        <v>312.69799999999998</v>
      </c>
      <c r="AM77" s="339">
        <v>318.67399999999998</v>
      </c>
      <c r="AN77" s="339">
        <v>325.62150000000003</v>
      </c>
      <c r="AO77" s="339">
        <v>328.62419999999997</v>
      </c>
      <c r="AP77" s="339">
        <v>332.15910000000002</v>
      </c>
      <c r="AQ77" s="339">
        <v>338.66059999999999</v>
      </c>
      <c r="AR77" s="339">
        <v>346.12119999999999</v>
      </c>
      <c r="AS77" s="339">
        <v>352.3623</v>
      </c>
      <c r="AT77" s="339">
        <v>361.8261</v>
      </c>
      <c r="AU77" s="339">
        <v>376.4649</v>
      </c>
      <c r="AV77" s="339">
        <v>392.84050000000002</v>
      </c>
      <c r="AW77" s="339">
        <v>404.91579999999999</v>
      </c>
      <c r="AX77" s="339">
        <v>424.4015</v>
      </c>
      <c r="AY77" s="339">
        <v>448.09100000000001</v>
      </c>
      <c r="AZ77" s="339">
        <v>469.87779999999998</v>
      </c>
      <c r="BA77" s="339">
        <v>490.92669999999998</v>
      </c>
      <c r="BB77" s="339">
        <v>521.90129999999999</v>
      </c>
      <c r="BC77" s="339">
        <v>551.25480000000005</v>
      </c>
      <c r="BD77" s="339">
        <v>569.03510000000006</v>
      </c>
      <c r="BE77" s="339">
        <v>585.8075</v>
      </c>
      <c r="BF77" s="339">
        <v>599.51779999999997</v>
      </c>
      <c r="BG77" s="339">
        <v>615.97149999999999</v>
      </c>
      <c r="BH77" s="339">
        <v>634.13710000000003</v>
      </c>
      <c r="BI77" s="339">
        <v>648.85799999999995</v>
      </c>
      <c r="BJ77" s="339">
        <v>672.18349999999998</v>
      </c>
      <c r="BK77" s="339">
        <v>695.72619999999995</v>
      </c>
      <c r="BL77" s="339">
        <v>733.73310000000004</v>
      </c>
      <c r="BM77" s="339">
        <v>773.8048</v>
      </c>
      <c r="BN77" s="339">
        <v>811.43910000000005</v>
      </c>
      <c r="BO77" s="339">
        <v>869.27560000000005</v>
      </c>
      <c r="BP77" s="339">
        <v>919.697</v>
      </c>
      <c r="BQ77" s="339">
        <v>982.80960000000005</v>
      </c>
      <c r="BR77" s="339">
        <v>1040.6887999999999</v>
      </c>
      <c r="BS77" s="339">
        <v>1096.4184</v>
      </c>
      <c r="BT77" s="339">
        <v>1149.3269</v>
      </c>
      <c r="BU77" s="339">
        <v>1209.5364</v>
      </c>
      <c r="BV77" s="339">
        <v>1283.7352000000001</v>
      </c>
      <c r="BW77" s="339">
        <v>1358.9829999999999</v>
      </c>
      <c r="BX77" s="339">
        <v>1424.3795</v>
      </c>
      <c r="BY77" s="339">
        <v>1495.6575</v>
      </c>
      <c r="BZ77" s="339">
        <v>1582.2275999999999</v>
      </c>
    </row>
    <row r="78" spans="1:78" s="336" customFormat="1" ht="11.25">
      <c r="A78" s="450" t="s">
        <v>280</v>
      </c>
      <c r="B78" s="339">
        <v>100</v>
      </c>
      <c r="C78" s="339">
        <v>102.0782</v>
      </c>
      <c r="D78" s="339">
        <v>106.7706</v>
      </c>
      <c r="E78" s="339">
        <v>110.9914</v>
      </c>
      <c r="F78" s="339">
        <v>118.1294</v>
      </c>
      <c r="G78" s="339">
        <v>119.2354</v>
      </c>
      <c r="H78" s="339">
        <v>120.18170000000001</v>
      </c>
      <c r="I78" s="339">
        <v>122.0774</v>
      </c>
      <c r="J78" s="339">
        <v>123.14960000000001</v>
      </c>
      <c r="K78" s="339">
        <v>124.87009999999999</v>
      </c>
      <c r="L78" s="339">
        <v>132.3484</v>
      </c>
      <c r="M78" s="339">
        <v>133.33260000000001</v>
      </c>
      <c r="N78" s="339">
        <v>135.3074</v>
      </c>
      <c r="O78" s="339">
        <v>137.99529999999999</v>
      </c>
      <c r="P78" s="339">
        <v>152.91149999999999</v>
      </c>
      <c r="Q78" s="339">
        <v>157.74180000000001</v>
      </c>
      <c r="R78" s="339">
        <v>159.73169999999999</v>
      </c>
      <c r="S78" s="339">
        <v>167.5772</v>
      </c>
      <c r="T78" s="339">
        <v>168.24959999999999</v>
      </c>
      <c r="U78" s="339">
        <v>169.17850000000001</v>
      </c>
      <c r="V78" s="339">
        <v>187.5521</v>
      </c>
      <c r="W78" s="339">
        <v>193.4102</v>
      </c>
      <c r="X78" s="339">
        <v>195.69380000000001</v>
      </c>
      <c r="Y78" s="339">
        <v>198.44370000000001</v>
      </c>
      <c r="Z78" s="339">
        <v>215.77860000000001</v>
      </c>
      <c r="AA78" s="339">
        <v>229.86709999999999</v>
      </c>
      <c r="AB78" s="339">
        <v>231.429</v>
      </c>
      <c r="AC78" s="339">
        <v>241.8571</v>
      </c>
      <c r="AD78" s="339">
        <v>249.57560000000001</v>
      </c>
      <c r="AE78" s="339">
        <v>255.5985</v>
      </c>
      <c r="AF78" s="339">
        <v>272.48399999999998</v>
      </c>
      <c r="AG78" s="339">
        <v>272.64589999999998</v>
      </c>
      <c r="AH78" s="339">
        <v>275.0489</v>
      </c>
      <c r="AI78" s="339">
        <v>293.67329999999998</v>
      </c>
      <c r="AJ78" s="339">
        <v>295.39249999999998</v>
      </c>
      <c r="AK78" s="339">
        <v>318.68329999999997</v>
      </c>
      <c r="AL78" s="339">
        <v>348.45620000000002</v>
      </c>
      <c r="AM78" s="339">
        <v>348.66919999999999</v>
      </c>
      <c r="AN78" s="339">
        <v>358.04610000000002</v>
      </c>
      <c r="AO78" s="339">
        <v>386.01850000000002</v>
      </c>
      <c r="AP78" s="339">
        <v>364.76710000000003</v>
      </c>
      <c r="AQ78" s="339">
        <v>365.35789999999997</v>
      </c>
      <c r="AR78" s="339">
        <v>367.53440000000001</v>
      </c>
      <c r="AS78" s="339">
        <v>364.81270000000001</v>
      </c>
      <c r="AT78" s="339">
        <v>364.79239999999999</v>
      </c>
      <c r="AU78" s="339">
        <v>370.19529999999997</v>
      </c>
      <c r="AV78" s="339">
        <v>371.88299999999998</v>
      </c>
      <c r="AW78" s="339">
        <v>372.6465</v>
      </c>
      <c r="AX78" s="339">
        <v>372.37290000000002</v>
      </c>
      <c r="AY78" s="339">
        <v>421.97649999999999</v>
      </c>
      <c r="AZ78" s="339">
        <v>434.01609999999999</v>
      </c>
      <c r="BA78" s="339">
        <v>431.7056</v>
      </c>
      <c r="BB78" s="339">
        <v>434.07440000000003</v>
      </c>
      <c r="BC78" s="339">
        <v>435.08780000000002</v>
      </c>
      <c r="BD78" s="339">
        <v>465.93380000000002</v>
      </c>
      <c r="BE78" s="339">
        <v>467.43790000000001</v>
      </c>
      <c r="BF78" s="339">
        <v>466.00479999999999</v>
      </c>
      <c r="BG78" s="339">
        <v>473.77679999999998</v>
      </c>
      <c r="BH78" s="339">
        <v>480.7987</v>
      </c>
      <c r="BI78" s="339">
        <v>490.86750000000001</v>
      </c>
      <c r="BJ78" s="339">
        <v>500.90879999999999</v>
      </c>
      <c r="BK78" s="339">
        <v>532.00549999999998</v>
      </c>
      <c r="BL78" s="339">
        <v>537.81100000000004</v>
      </c>
      <c r="BM78" s="339">
        <v>567.63059999999996</v>
      </c>
      <c r="BN78" s="339">
        <v>583.81510000000003</v>
      </c>
      <c r="BO78" s="339">
        <v>599.95360000000005</v>
      </c>
      <c r="BP78" s="339">
        <v>601.28020000000004</v>
      </c>
      <c r="BQ78" s="339">
        <v>637.84469999999999</v>
      </c>
      <c r="BR78" s="339">
        <v>662.36490000000003</v>
      </c>
      <c r="BS78" s="339">
        <v>678.27120000000002</v>
      </c>
      <c r="BT78" s="339">
        <v>752.5915</v>
      </c>
      <c r="BU78" s="339">
        <v>809.83249999999998</v>
      </c>
      <c r="BV78" s="339">
        <v>838.17819999999995</v>
      </c>
      <c r="BW78" s="339">
        <v>899.97879999999998</v>
      </c>
      <c r="BX78" s="339">
        <v>981.3107</v>
      </c>
      <c r="BY78" s="339">
        <v>1000.5747</v>
      </c>
      <c r="BZ78" s="339">
        <v>1058.3235999999999</v>
      </c>
    </row>
    <row r="79" spans="1:78" s="336" customFormat="1" ht="11.25">
      <c r="A79" s="450" t="s">
        <v>366</v>
      </c>
      <c r="B79" s="339">
        <v>100</v>
      </c>
      <c r="C79" s="339">
        <v>103.5814</v>
      </c>
      <c r="D79" s="339">
        <v>104.51730000000001</v>
      </c>
      <c r="E79" s="339">
        <v>106.50449999999999</v>
      </c>
      <c r="F79" s="339">
        <v>108.16030000000001</v>
      </c>
      <c r="G79" s="339">
        <v>107.97320000000001</v>
      </c>
      <c r="H79" s="339">
        <v>109.8691</v>
      </c>
      <c r="I79" s="339">
        <v>115.29819999999999</v>
      </c>
      <c r="J79" s="339">
        <v>116.041</v>
      </c>
      <c r="K79" s="339">
        <v>118.8879</v>
      </c>
      <c r="L79" s="339">
        <v>121.2011</v>
      </c>
      <c r="M79" s="339">
        <v>122.7223</v>
      </c>
      <c r="N79" s="339">
        <v>123.56229999999999</v>
      </c>
      <c r="O79" s="339">
        <v>127.6349</v>
      </c>
      <c r="P79" s="339">
        <v>129.78440000000001</v>
      </c>
      <c r="Q79" s="339">
        <v>130.47649999999999</v>
      </c>
      <c r="R79" s="339">
        <v>132.59520000000001</v>
      </c>
      <c r="S79" s="339">
        <v>137.27930000000001</v>
      </c>
      <c r="T79" s="339">
        <v>141.45590000000001</v>
      </c>
      <c r="U79" s="339">
        <v>149.83000000000001</v>
      </c>
      <c r="V79" s="339">
        <v>159.1987</v>
      </c>
      <c r="W79" s="339">
        <v>167.697</v>
      </c>
      <c r="X79" s="339">
        <v>172.05629999999999</v>
      </c>
      <c r="Y79" s="339">
        <v>173.78309999999999</v>
      </c>
      <c r="Z79" s="339">
        <v>178.15539999999999</v>
      </c>
      <c r="AA79" s="339">
        <v>184.94069999999999</v>
      </c>
      <c r="AB79" s="339">
        <v>188.1233</v>
      </c>
      <c r="AC79" s="339">
        <v>194.71180000000001</v>
      </c>
      <c r="AD79" s="339">
        <v>199.39789999999999</v>
      </c>
      <c r="AE79" s="339">
        <v>203.06559999999999</v>
      </c>
      <c r="AF79" s="339">
        <v>211.93039999999999</v>
      </c>
      <c r="AG79" s="339">
        <v>220.01410000000001</v>
      </c>
      <c r="AH79" s="339">
        <v>225.81950000000001</v>
      </c>
      <c r="AI79" s="339">
        <v>243.11529999999999</v>
      </c>
      <c r="AJ79" s="339">
        <v>245.90029999999999</v>
      </c>
      <c r="AK79" s="339">
        <v>255.07900000000001</v>
      </c>
      <c r="AL79" s="339">
        <v>258.95339999999999</v>
      </c>
      <c r="AM79" s="339">
        <v>273.10989999999998</v>
      </c>
      <c r="AN79" s="339">
        <v>281.25139999999999</v>
      </c>
      <c r="AO79" s="339">
        <v>284.88139999999999</v>
      </c>
      <c r="AP79" s="339">
        <v>292.42110000000002</v>
      </c>
      <c r="AQ79" s="339">
        <v>293.39080000000001</v>
      </c>
      <c r="AR79" s="339">
        <v>306.71510000000001</v>
      </c>
      <c r="AS79" s="339">
        <v>319.91989999999998</v>
      </c>
      <c r="AT79" s="339">
        <v>331.19299999999998</v>
      </c>
      <c r="AU79" s="339">
        <v>334.29739999999998</v>
      </c>
      <c r="AV79" s="339">
        <v>344.25409999999999</v>
      </c>
      <c r="AW79" s="339">
        <v>362.49149999999997</v>
      </c>
      <c r="AX79" s="339">
        <v>388.05029999999999</v>
      </c>
      <c r="AY79" s="339">
        <v>410.11270000000002</v>
      </c>
      <c r="AZ79" s="339">
        <v>416.85</v>
      </c>
      <c r="BA79" s="339">
        <v>453.57780000000002</v>
      </c>
      <c r="BB79" s="339">
        <v>450.42880000000002</v>
      </c>
      <c r="BC79" s="339">
        <v>461.18450000000001</v>
      </c>
      <c r="BD79" s="339">
        <v>473.14830000000001</v>
      </c>
      <c r="BE79" s="339">
        <v>481.90219999999999</v>
      </c>
      <c r="BF79" s="339">
        <v>499.79669999999999</v>
      </c>
      <c r="BG79" s="339">
        <v>521.68769999999995</v>
      </c>
      <c r="BH79" s="339">
        <v>538.5068</v>
      </c>
      <c r="BI79" s="339">
        <v>548.93920000000003</v>
      </c>
      <c r="BJ79" s="339">
        <v>568.38250000000005</v>
      </c>
      <c r="BK79" s="339">
        <v>586.99180000000001</v>
      </c>
      <c r="BL79" s="339">
        <v>601.32280000000003</v>
      </c>
      <c r="BM79" s="339">
        <v>628.41679999999997</v>
      </c>
      <c r="BN79" s="339">
        <v>658.55989999999997</v>
      </c>
      <c r="BO79" s="339">
        <v>690.62620000000004</v>
      </c>
      <c r="BP79" s="339">
        <v>715.92409999999995</v>
      </c>
      <c r="BQ79" s="339">
        <v>818.33010000000002</v>
      </c>
      <c r="BR79" s="339">
        <v>851.01469999999995</v>
      </c>
      <c r="BS79" s="339">
        <v>900.5616</v>
      </c>
      <c r="BT79" s="339">
        <v>954.48479999999995</v>
      </c>
      <c r="BU79" s="339">
        <v>987.27520000000004</v>
      </c>
      <c r="BV79" s="339">
        <v>1033.3182999999999</v>
      </c>
      <c r="BW79" s="339">
        <v>1114.8544999999999</v>
      </c>
      <c r="BX79" s="339">
        <v>1185.2597000000001</v>
      </c>
      <c r="BY79" s="339">
        <v>1238.7964999999999</v>
      </c>
      <c r="BZ79" s="339">
        <v>1350.9799</v>
      </c>
    </row>
    <row r="80" spans="1:78" s="336" customFormat="1" ht="11.25">
      <c r="A80" s="450" t="s">
        <v>218</v>
      </c>
      <c r="B80" s="339">
        <v>100</v>
      </c>
      <c r="C80" s="339">
        <v>100.3682</v>
      </c>
      <c r="D80" s="339">
        <v>102.01779999999999</v>
      </c>
      <c r="E80" s="339">
        <v>114.7719</v>
      </c>
      <c r="F80" s="339">
        <v>116.85850000000001</v>
      </c>
      <c r="G80" s="339">
        <v>119.0889</v>
      </c>
      <c r="H80" s="339">
        <v>121.30800000000001</v>
      </c>
      <c r="I80" s="339">
        <v>122.31659999999999</v>
      </c>
      <c r="J80" s="339">
        <v>126.2009</v>
      </c>
      <c r="K80" s="339">
        <v>130.43719999999999</v>
      </c>
      <c r="L80" s="339">
        <v>131.52420000000001</v>
      </c>
      <c r="M80" s="339">
        <v>131.9256</v>
      </c>
      <c r="N80" s="339">
        <v>131.93340000000001</v>
      </c>
      <c r="O80" s="339">
        <v>133.45150000000001</v>
      </c>
      <c r="P80" s="339">
        <v>137.47659999999999</v>
      </c>
      <c r="Q80" s="339">
        <v>151.88</v>
      </c>
      <c r="R80" s="339">
        <v>152.3955</v>
      </c>
      <c r="S80" s="339">
        <v>155.44380000000001</v>
      </c>
      <c r="T80" s="339">
        <v>157.65520000000001</v>
      </c>
      <c r="U80" s="339">
        <v>159.9452</v>
      </c>
      <c r="V80" s="339">
        <v>163.43989999999999</v>
      </c>
      <c r="W80" s="339">
        <v>165.7987</v>
      </c>
      <c r="X80" s="339">
        <v>168.1978</v>
      </c>
      <c r="Y80" s="339">
        <v>169.9212</v>
      </c>
      <c r="Z80" s="339">
        <v>169.9419</v>
      </c>
      <c r="AA80" s="339">
        <v>170.13929999999999</v>
      </c>
      <c r="AB80" s="339">
        <v>173.29929999999999</v>
      </c>
      <c r="AC80" s="339">
        <v>200.87479999999999</v>
      </c>
      <c r="AD80" s="339">
        <v>203.60210000000001</v>
      </c>
      <c r="AE80" s="339">
        <v>208.9931</v>
      </c>
      <c r="AF80" s="339">
        <v>213.39599999999999</v>
      </c>
      <c r="AG80" s="339">
        <v>217.21250000000001</v>
      </c>
      <c r="AH80" s="339">
        <v>223.6489</v>
      </c>
      <c r="AI80" s="339">
        <v>226.36240000000001</v>
      </c>
      <c r="AJ80" s="339">
        <v>230.7576</v>
      </c>
      <c r="AK80" s="339">
        <v>236.38640000000001</v>
      </c>
      <c r="AL80" s="339">
        <v>237.3579</v>
      </c>
      <c r="AM80" s="339">
        <v>237.09729999999999</v>
      </c>
      <c r="AN80" s="339">
        <v>240.8005</v>
      </c>
      <c r="AO80" s="339">
        <v>275.25240000000002</v>
      </c>
      <c r="AP80" s="339">
        <v>269.9939</v>
      </c>
      <c r="AQ80" s="339">
        <v>274.35579999999999</v>
      </c>
      <c r="AR80" s="339">
        <v>277.73050000000001</v>
      </c>
      <c r="AS80" s="339">
        <v>279.61349999999999</v>
      </c>
      <c r="AT80" s="339">
        <v>280.9819</v>
      </c>
      <c r="AU80" s="339">
        <v>282.17140000000001</v>
      </c>
      <c r="AV80" s="339">
        <v>282.85270000000003</v>
      </c>
      <c r="AW80" s="339">
        <v>283.80290000000002</v>
      </c>
      <c r="AX80" s="339">
        <v>284.1361</v>
      </c>
      <c r="AY80" s="339">
        <v>284.1361</v>
      </c>
      <c r="AZ80" s="339">
        <v>284.37270000000001</v>
      </c>
      <c r="BA80" s="339">
        <v>368.87380000000002</v>
      </c>
      <c r="BB80" s="339">
        <v>375.77760000000001</v>
      </c>
      <c r="BC80" s="339">
        <v>383.0926</v>
      </c>
      <c r="BD80" s="339">
        <v>389.05340000000001</v>
      </c>
      <c r="BE80" s="339">
        <v>394.0675</v>
      </c>
      <c r="BF80" s="339">
        <v>412.01600000000002</v>
      </c>
      <c r="BG80" s="339">
        <v>423.84249999999997</v>
      </c>
      <c r="BH80" s="339">
        <v>432.37110000000001</v>
      </c>
      <c r="BI80" s="339">
        <v>439.52510000000001</v>
      </c>
      <c r="BJ80" s="339">
        <v>441.50790000000001</v>
      </c>
      <c r="BK80" s="339">
        <v>444.71390000000002</v>
      </c>
      <c r="BL80" s="339">
        <v>456.78870000000001</v>
      </c>
      <c r="BM80" s="339">
        <v>574.51599999999996</v>
      </c>
      <c r="BN80" s="339">
        <v>597.88170000000002</v>
      </c>
      <c r="BO80" s="339">
        <v>620.32039999999995</v>
      </c>
      <c r="BP80" s="339">
        <v>633.02980000000002</v>
      </c>
      <c r="BQ80" s="339">
        <v>657.27689999999996</v>
      </c>
      <c r="BR80" s="339">
        <v>700.02790000000005</v>
      </c>
      <c r="BS80" s="339">
        <v>730.75580000000002</v>
      </c>
      <c r="BT80" s="339">
        <v>771.07349999999997</v>
      </c>
      <c r="BU80" s="339">
        <v>809.27160000000003</v>
      </c>
      <c r="BV80" s="339">
        <v>832.92859999999996</v>
      </c>
      <c r="BW80" s="339">
        <v>849.31899999999996</v>
      </c>
      <c r="BX80" s="339">
        <v>856.25009999999997</v>
      </c>
      <c r="BY80" s="339">
        <v>1127.0903000000001</v>
      </c>
      <c r="BZ80" s="339">
        <v>1192.5355999999999</v>
      </c>
    </row>
    <row r="81" spans="1:78" s="336" customFormat="1" ht="11.25">
      <c r="A81" s="450" t="s">
        <v>367</v>
      </c>
      <c r="B81" s="339">
        <v>100</v>
      </c>
      <c r="C81" s="339">
        <v>103.1259</v>
      </c>
      <c r="D81" s="339">
        <v>104.4851</v>
      </c>
      <c r="E81" s="339">
        <v>105.6069</v>
      </c>
      <c r="F81" s="339">
        <v>107.51430000000001</v>
      </c>
      <c r="G81" s="339">
        <v>109.64879999999999</v>
      </c>
      <c r="H81" s="339">
        <v>110.8486</v>
      </c>
      <c r="I81" s="339">
        <v>114.3545</v>
      </c>
      <c r="J81" s="339">
        <v>114.7535</v>
      </c>
      <c r="K81" s="339">
        <v>116.7469</v>
      </c>
      <c r="L81" s="339">
        <v>118.1844</v>
      </c>
      <c r="M81" s="339">
        <v>120.6172</v>
      </c>
      <c r="N81" s="339">
        <v>122.86060000000001</v>
      </c>
      <c r="O81" s="339">
        <v>126.16370000000001</v>
      </c>
      <c r="P81" s="339">
        <v>128.54900000000001</v>
      </c>
      <c r="Q81" s="339">
        <v>130.4066</v>
      </c>
      <c r="R81" s="339">
        <v>134.0968</v>
      </c>
      <c r="S81" s="339">
        <v>138.4391</v>
      </c>
      <c r="T81" s="339">
        <v>141.33709999999999</v>
      </c>
      <c r="U81" s="339">
        <v>144.73429999999999</v>
      </c>
      <c r="V81" s="339">
        <v>148.16200000000001</v>
      </c>
      <c r="W81" s="339">
        <v>155.0753</v>
      </c>
      <c r="X81" s="339">
        <v>161.05430000000001</v>
      </c>
      <c r="Y81" s="339">
        <v>165.15600000000001</v>
      </c>
      <c r="Z81" s="339">
        <v>170.08240000000001</v>
      </c>
      <c r="AA81" s="339">
        <v>176.22239999999999</v>
      </c>
      <c r="AB81" s="339">
        <v>183.19990000000001</v>
      </c>
      <c r="AC81" s="339">
        <v>190.97190000000001</v>
      </c>
      <c r="AD81" s="339">
        <v>199.0967</v>
      </c>
      <c r="AE81" s="339">
        <v>203.5625</v>
      </c>
      <c r="AF81" s="339">
        <v>209.18899999999999</v>
      </c>
      <c r="AG81" s="339">
        <v>214.5196</v>
      </c>
      <c r="AH81" s="339">
        <v>222.85650000000001</v>
      </c>
      <c r="AI81" s="339">
        <v>234.221</v>
      </c>
      <c r="AJ81" s="339">
        <v>239.62110000000001</v>
      </c>
      <c r="AK81" s="339">
        <v>248.0136</v>
      </c>
      <c r="AL81" s="339">
        <v>255.8099</v>
      </c>
      <c r="AM81" s="339">
        <v>265.5847</v>
      </c>
      <c r="AN81" s="339">
        <v>276.05810000000002</v>
      </c>
      <c r="AO81" s="339">
        <v>281.33890000000002</v>
      </c>
      <c r="AP81" s="339">
        <v>285.46850000000001</v>
      </c>
      <c r="AQ81" s="339">
        <v>289.92559999999997</v>
      </c>
      <c r="AR81" s="339">
        <v>297.25130000000001</v>
      </c>
      <c r="AS81" s="339">
        <v>303.58909999999997</v>
      </c>
      <c r="AT81" s="339">
        <v>310.81610000000001</v>
      </c>
      <c r="AU81" s="339">
        <v>319.02850000000001</v>
      </c>
      <c r="AV81" s="339">
        <v>330.42570000000001</v>
      </c>
      <c r="AW81" s="339">
        <v>340.56529999999998</v>
      </c>
      <c r="AX81" s="339">
        <v>352.80939999999998</v>
      </c>
      <c r="AY81" s="339">
        <v>368.9803</v>
      </c>
      <c r="AZ81" s="339">
        <v>388.2627</v>
      </c>
      <c r="BA81" s="339">
        <v>400.2079</v>
      </c>
      <c r="BB81" s="339">
        <v>418.21120000000002</v>
      </c>
      <c r="BC81" s="339">
        <v>429.33600000000001</v>
      </c>
      <c r="BD81" s="339">
        <v>444.55500000000001</v>
      </c>
      <c r="BE81" s="339">
        <v>461.93110000000001</v>
      </c>
      <c r="BF81" s="339">
        <v>481.18509999999998</v>
      </c>
      <c r="BG81" s="339">
        <v>500.18819999999999</v>
      </c>
      <c r="BH81" s="339">
        <v>523.00630000000001</v>
      </c>
      <c r="BI81" s="339">
        <v>546.15430000000003</v>
      </c>
      <c r="BJ81" s="339">
        <v>571.51499999999999</v>
      </c>
      <c r="BK81" s="339">
        <v>599.49180000000001</v>
      </c>
      <c r="BL81" s="339">
        <v>617.70780000000002</v>
      </c>
      <c r="BM81" s="339">
        <v>649.96860000000004</v>
      </c>
      <c r="BN81" s="339">
        <v>703.83029999999997</v>
      </c>
      <c r="BO81" s="339">
        <v>746.25080000000003</v>
      </c>
      <c r="BP81" s="339">
        <v>787.29740000000004</v>
      </c>
      <c r="BQ81" s="339">
        <v>856.39940000000001</v>
      </c>
      <c r="BR81" s="339">
        <v>917.23339999999996</v>
      </c>
      <c r="BS81" s="339">
        <v>970.00019999999995</v>
      </c>
      <c r="BT81" s="339">
        <v>1039.6890000000001</v>
      </c>
      <c r="BU81" s="339">
        <v>1101.3733</v>
      </c>
      <c r="BV81" s="339">
        <v>1175.0926999999999</v>
      </c>
      <c r="BW81" s="339">
        <v>1249.6818000000001</v>
      </c>
      <c r="BX81" s="339">
        <v>1333.5694000000001</v>
      </c>
      <c r="BY81" s="339">
        <v>1444.6695</v>
      </c>
      <c r="BZ81" s="339">
        <v>1601.1621</v>
      </c>
    </row>
    <row r="82" spans="1:78" s="336" customFormat="1" ht="11.25">
      <c r="A82" s="450" t="s">
        <v>368</v>
      </c>
      <c r="B82" s="339">
        <v>100</v>
      </c>
      <c r="C82" s="339">
        <v>101.5745</v>
      </c>
      <c r="D82" s="339">
        <v>103.518</v>
      </c>
      <c r="E82" s="339">
        <v>105.8309</v>
      </c>
      <c r="F82" s="339">
        <v>107.5104</v>
      </c>
      <c r="G82" s="339">
        <v>108.5852</v>
      </c>
      <c r="H82" s="339">
        <v>110.4629</v>
      </c>
      <c r="I82" s="339">
        <v>112.0335</v>
      </c>
      <c r="J82" s="339">
        <v>113.5919</v>
      </c>
      <c r="K82" s="339">
        <v>115.5247</v>
      </c>
      <c r="L82" s="339">
        <v>117.00749999999999</v>
      </c>
      <c r="M82" s="339">
        <v>118.7008</v>
      </c>
      <c r="N82" s="339">
        <v>120.20359999999999</v>
      </c>
      <c r="O82" s="339">
        <v>122.4357</v>
      </c>
      <c r="P82" s="339">
        <v>125.1645</v>
      </c>
      <c r="Q82" s="339">
        <v>126.97620000000001</v>
      </c>
      <c r="R82" s="339">
        <v>129.5735</v>
      </c>
      <c r="S82" s="339">
        <v>132.67910000000001</v>
      </c>
      <c r="T82" s="339">
        <v>137.1062</v>
      </c>
      <c r="U82" s="339">
        <v>142.2893</v>
      </c>
      <c r="V82" s="339">
        <v>148.89779999999999</v>
      </c>
      <c r="W82" s="339">
        <v>161.39009999999999</v>
      </c>
      <c r="X82" s="339">
        <v>171.98330000000001</v>
      </c>
      <c r="Y82" s="339">
        <v>179.9777</v>
      </c>
      <c r="Z82" s="339">
        <v>185.6412</v>
      </c>
      <c r="AA82" s="339">
        <v>191.32050000000001</v>
      </c>
      <c r="AB82" s="339">
        <v>198.61150000000001</v>
      </c>
      <c r="AC82" s="339">
        <v>204.0069</v>
      </c>
      <c r="AD82" s="339">
        <v>210.6962</v>
      </c>
      <c r="AE82" s="339">
        <v>216.74119999999999</v>
      </c>
      <c r="AF82" s="339">
        <v>222.32570000000001</v>
      </c>
      <c r="AG82" s="339">
        <v>227.3458</v>
      </c>
      <c r="AH82" s="339">
        <v>237.5067</v>
      </c>
      <c r="AI82" s="339">
        <v>256.59089999999998</v>
      </c>
      <c r="AJ82" s="339">
        <v>266.18009999999998</v>
      </c>
      <c r="AK82" s="339">
        <v>279.62329999999997</v>
      </c>
      <c r="AL82" s="339">
        <v>290.30450000000002</v>
      </c>
      <c r="AM82" s="339">
        <v>298.74509999999998</v>
      </c>
      <c r="AN82" s="339">
        <v>305.49299999999999</v>
      </c>
      <c r="AO82" s="339">
        <v>310.78379999999999</v>
      </c>
      <c r="AP82" s="339">
        <v>313.2099</v>
      </c>
      <c r="AQ82" s="339">
        <v>317.8372</v>
      </c>
      <c r="AR82" s="339">
        <v>321.5265</v>
      </c>
      <c r="AS82" s="339">
        <v>326.6678</v>
      </c>
      <c r="AT82" s="339">
        <v>333.5342</v>
      </c>
      <c r="AU82" s="339">
        <v>337.3861</v>
      </c>
      <c r="AV82" s="339">
        <v>344.41390000000001</v>
      </c>
      <c r="AW82" s="339">
        <v>352.02589999999998</v>
      </c>
      <c r="AX82" s="339">
        <v>359.0625</v>
      </c>
      <c r="AY82" s="339">
        <v>366.82380000000001</v>
      </c>
      <c r="AZ82" s="339">
        <v>378.89659999999998</v>
      </c>
      <c r="BA82" s="339">
        <v>386.99439999999998</v>
      </c>
      <c r="BB82" s="339">
        <v>399.73680000000002</v>
      </c>
      <c r="BC82" s="339">
        <v>414.26209999999998</v>
      </c>
      <c r="BD82" s="339">
        <v>424.1241</v>
      </c>
      <c r="BE82" s="339">
        <v>436.65699999999998</v>
      </c>
      <c r="BF82" s="339">
        <v>452.25580000000002</v>
      </c>
      <c r="BG82" s="339">
        <v>461.5052</v>
      </c>
      <c r="BH82" s="339">
        <v>474.84690000000001</v>
      </c>
      <c r="BI82" s="339">
        <v>483.89449999999999</v>
      </c>
      <c r="BJ82" s="339">
        <v>501.08460000000002</v>
      </c>
      <c r="BK82" s="339">
        <v>520.33050000000003</v>
      </c>
      <c r="BL82" s="339">
        <v>542.39779999999996</v>
      </c>
      <c r="BM82" s="339">
        <v>569.86450000000002</v>
      </c>
      <c r="BN82" s="339">
        <v>601.42039999999997</v>
      </c>
      <c r="BO82" s="339">
        <v>628.28459999999995</v>
      </c>
      <c r="BP82" s="339">
        <v>657.33090000000004</v>
      </c>
      <c r="BQ82" s="339">
        <v>710.53210000000001</v>
      </c>
      <c r="BR82" s="339">
        <v>777.82929999999999</v>
      </c>
      <c r="BS82" s="339">
        <v>829.78009999999995</v>
      </c>
      <c r="BT82" s="339">
        <v>876.68050000000005</v>
      </c>
      <c r="BU82" s="339">
        <v>926.54</v>
      </c>
      <c r="BV82" s="339">
        <v>977.29359999999997</v>
      </c>
      <c r="BW82" s="339">
        <v>1041.5759</v>
      </c>
      <c r="BX82" s="339">
        <v>1106.5046</v>
      </c>
      <c r="BY82" s="339">
        <v>1182.0061000000001</v>
      </c>
      <c r="BZ82" s="339">
        <v>1260.3993</v>
      </c>
    </row>
    <row r="83" spans="1:78" s="336" customFormat="1" ht="11.25">
      <c r="B83" s="339"/>
      <c r="C83" s="339"/>
      <c r="D83" s="339"/>
      <c r="E83" s="339"/>
      <c r="F83" s="339"/>
      <c r="G83" s="339"/>
      <c r="H83" s="339"/>
      <c r="I83" s="339"/>
      <c r="J83" s="339"/>
      <c r="K83" s="339"/>
      <c r="L83" s="339"/>
      <c r="M83" s="339"/>
      <c r="N83" s="339"/>
      <c r="O83" s="339"/>
      <c r="P83" s="339"/>
      <c r="Q83" s="339"/>
      <c r="R83" s="339"/>
      <c r="S83" s="339"/>
      <c r="T83" s="339"/>
      <c r="U83" s="339"/>
      <c r="V83" s="339"/>
      <c r="W83" s="339"/>
      <c r="X83" s="339"/>
      <c r="Y83" s="339"/>
      <c r="Z83" s="339"/>
      <c r="AA83" s="339"/>
      <c r="AB83" s="339"/>
      <c r="AC83" s="339"/>
      <c r="AD83" s="339" t="s">
        <v>446</v>
      </c>
      <c r="AE83" s="339" t="s">
        <v>446</v>
      </c>
      <c r="AF83" s="339" t="s">
        <v>446</v>
      </c>
      <c r="AG83" s="339" t="s">
        <v>446</v>
      </c>
      <c r="AH83" s="339" t="s">
        <v>446</v>
      </c>
      <c r="AI83" s="339" t="s">
        <v>446</v>
      </c>
      <c r="AJ83" s="339" t="s">
        <v>446</v>
      </c>
      <c r="AK83" s="339" t="s">
        <v>446</v>
      </c>
      <c r="AL83" s="339" t="s">
        <v>446</v>
      </c>
      <c r="AM83" s="339" t="s">
        <v>446</v>
      </c>
      <c r="AN83" s="339" t="s">
        <v>446</v>
      </c>
      <c r="AO83" s="339" t="s">
        <v>446</v>
      </c>
      <c r="AP83" s="339" t="s">
        <v>446</v>
      </c>
      <c r="AQ83" s="339" t="s">
        <v>446</v>
      </c>
      <c r="AR83" s="339" t="s">
        <v>446</v>
      </c>
      <c r="AS83" s="339" t="s">
        <v>446</v>
      </c>
      <c r="AT83" s="339" t="s">
        <v>446</v>
      </c>
      <c r="AU83" s="339" t="s">
        <v>446</v>
      </c>
      <c r="AV83" s="339" t="s">
        <v>446</v>
      </c>
      <c r="AW83" s="339" t="s">
        <v>446</v>
      </c>
      <c r="AX83" s="339" t="s">
        <v>446</v>
      </c>
      <c r="AY83" s="339" t="s">
        <v>446</v>
      </c>
      <c r="AZ83" s="339" t="s">
        <v>446</v>
      </c>
      <c r="BA83" s="339" t="s">
        <v>446</v>
      </c>
      <c r="BB83" s="339" t="s">
        <v>446</v>
      </c>
      <c r="BC83" s="339" t="s">
        <v>446</v>
      </c>
      <c r="BD83" s="339" t="s">
        <v>446</v>
      </c>
      <c r="BE83" s="339" t="s">
        <v>446</v>
      </c>
      <c r="BF83" s="339" t="s">
        <v>446</v>
      </c>
      <c r="BG83" s="339" t="s">
        <v>446</v>
      </c>
      <c r="BH83" s="339" t="s">
        <v>446</v>
      </c>
      <c r="BI83" s="339" t="s">
        <v>446</v>
      </c>
      <c r="BJ83" s="339" t="s">
        <v>446</v>
      </c>
      <c r="BK83" s="339" t="s">
        <v>446</v>
      </c>
      <c r="BL83" s="339" t="s">
        <v>446</v>
      </c>
      <c r="BM83" s="339" t="s">
        <v>446</v>
      </c>
      <c r="BN83" s="339" t="s">
        <v>446</v>
      </c>
      <c r="BO83" s="339" t="s">
        <v>446</v>
      </c>
      <c r="BP83" s="339" t="s">
        <v>446</v>
      </c>
      <c r="BQ83" s="339" t="s">
        <v>446</v>
      </c>
      <c r="BR83" s="339" t="s">
        <v>446</v>
      </c>
      <c r="BS83" s="339" t="s">
        <v>446</v>
      </c>
      <c r="BT83" s="339" t="s">
        <v>446</v>
      </c>
      <c r="BU83" s="339" t="s">
        <v>446</v>
      </c>
      <c r="BV83" s="339" t="s">
        <v>446</v>
      </c>
      <c r="BW83" s="339" t="s">
        <v>446</v>
      </c>
      <c r="BX83" s="339" t="s">
        <v>446</v>
      </c>
      <c r="BY83" s="339" t="s">
        <v>446</v>
      </c>
      <c r="BZ83" s="339" t="s">
        <v>446</v>
      </c>
    </row>
    <row r="84" spans="1:78" s="336" customFormat="1" ht="11.25">
      <c r="A84" s="449" t="s">
        <v>369</v>
      </c>
      <c r="B84" s="339"/>
      <c r="C84" s="339"/>
      <c r="D84" s="339"/>
      <c r="E84" s="339"/>
      <c r="F84" s="339"/>
      <c r="G84" s="339"/>
      <c r="H84" s="339"/>
      <c r="I84" s="339"/>
      <c r="J84" s="339"/>
      <c r="K84" s="339"/>
      <c r="L84" s="339"/>
      <c r="M84" s="339"/>
      <c r="N84" s="339"/>
      <c r="O84" s="339"/>
      <c r="P84" s="339"/>
      <c r="Q84" s="339"/>
      <c r="R84" s="339"/>
      <c r="S84" s="339"/>
      <c r="T84" s="339"/>
      <c r="U84" s="339"/>
      <c r="V84" s="339"/>
      <c r="W84" s="339"/>
      <c r="X84" s="339"/>
      <c r="Y84" s="339"/>
      <c r="Z84" s="339"/>
      <c r="AA84" s="339"/>
      <c r="AB84" s="339"/>
      <c r="AC84" s="339"/>
      <c r="AD84" s="339" t="s">
        <v>446</v>
      </c>
      <c r="AE84" s="339" t="s">
        <v>446</v>
      </c>
      <c r="AF84" s="339" t="s">
        <v>446</v>
      </c>
      <c r="AG84" s="339" t="s">
        <v>446</v>
      </c>
      <c r="AH84" s="339" t="s">
        <v>446</v>
      </c>
      <c r="AI84" s="339" t="s">
        <v>446</v>
      </c>
      <c r="AJ84" s="339" t="s">
        <v>446</v>
      </c>
      <c r="AK84" s="339" t="s">
        <v>446</v>
      </c>
      <c r="AL84" s="339" t="s">
        <v>446</v>
      </c>
      <c r="AM84" s="339" t="s">
        <v>446</v>
      </c>
      <c r="AN84" s="339" t="s">
        <v>446</v>
      </c>
      <c r="AO84" s="339" t="s">
        <v>446</v>
      </c>
      <c r="AP84" s="339" t="s">
        <v>446</v>
      </c>
      <c r="AQ84" s="339" t="s">
        <v>446</v>
      </c>
      <c r="AR84" s="339" t="s">
        <v>446</v>
      </c>
      <c r="AS84" s="339" t="s">
        <v>446</v>
      </c>
      <c r="AT84" s="339" t="s">
        <v>446</v>
      </c>
      <c r="AU84" s="339" t="s">
        <v>446</v>
      </c>
      <c r="AV84" s="339" t="s">
        <v>446</v>
      </c>
      <c r="AW84" s="339" t="s">
        <v>446</v>
      </c>
      <c r="AX84" s="339" t="s">
        <v>446</v>
      </c>
      <c r="AY84" s="339" t="s">
        <v>446</v>
      </c>
      <c r="AZ84" s="339" t="s">
        <v>446</v>
      </c>
      <c r="BA84" s="339" t="s">
        <v>446</v>
      </c>
      <c r="BB84" s="339" t="s">
        <v>446</v>
      </c>
      <c r="BC84" s="339" t="s">
        <v>446</v>
      </c>
      <c r="BD84" s="339" t="s">
        <v>446</v>
      </c>
      <c r="BE84" s="339" t="s">
        <v>446</v>
      </c>
      <c r="BF84" s="339" t="s">
        <v>446</v>
      </c>
      <c r="BG84" s="339" t="s">
        <v>446</v>
      </c>
      <c r="BH84" s="339" t="s">
        <v>446</v>
      </c>
      <c r="BI84" s="339" t="s">
        <v>446</v>
      </c>
      <c r="BJ84" s="339" t="s">
        <v>446</v>
      </c>
      <c r="BK84" s="339" t="s">
        <v>446</v>
      </c>
      <c r="BL84" s="339" t="s">
        <v>446</v>
      </c>
      <c r="BM84" s="339" t="s">
        <v>446</v>
      </c>
      <c r="BN84" s="339" t="s">
        <v>446</v>
      </c>
      <c r="BO84" s="339" t="s">
        <v>446</v>
      </c>
      <c r="BP84" s="339" t="s">
        <v>446</v>
      </c>
      <c r="BQ84" s="339" t="s">
        <v>446</v>
      </c>
      <c r="BR84" s="339" t="s">
        <v>446</v>
      </c>
      <c r="BS84" s="339" t="s">
        <v>446</v>
      </c>
      <c r="BT84" s="339" t="s">
        <v>446</v>
      </c>
      <c r="BU84" s="339" t="s">
        <v>446</v>
      </c>
      <c r="BV84" s="339" t="s">
        <v>446</v>
      </c>
      <c r="BW84" s="339" t="s">
        <v>446</v>
      </c>
      <c r="BX84" s="339" t="s">
        <v>446</v>
      </c>
      <c r="BY84" s="339" t="s">
        <v>446</v>
      </c>
      <c r="BZ84" s="339" t="s">
        <v>446</v>
      </c>
    </row>
    <row r="85" spans="1:78" s="336" customFormat="1" ht="11.25">
      <c r="A85" s="450" t="s">
        <v>370</v>
      </c>
      <c r="B85" s="339">
        <v>100</v>
      </c>
      <c r="C85" s="339">
        <v>102.0904</v>
      </c>
      <c r="D85" s="339">
        <v>102.6254</v>
      </c>
      <c r="E85" s="339">
        <v>104.1769</v>
      </c>
      <c r="F85" s="339">
        <v>108.5973</v>
      </c>
      <c r="G85" s="339">
        <v>110.4495</v>
      </c>
      <c r="H85" s="339">
        <v>111.2188</v>
      </c>
      <c r="I85" s="339">
        <v>112.33159999999999</v>
      </c>
      <c r="J85" s="339">
        <v>113.33750000000001</v>
      </c>
      <c r="K85" s="339">
        <v>116.7187</v>
      </c>
      <c r="L85" s="339">
        <v>119.65730000000001</v>
      </c>
      <c r="M85" s="339">
        <v>122.82559999999999</v>
      </c>
      <c r="N85" s="339">
        <v>123.1002</v>
      </c>
      <c r="O85" s="339">
        <v>126.4568</v>
      </c>
      <c r="P85" s="339">
        <v>125.3417</v>
      </c>
      <c r="Q85" s="339">
        <v>126.3991</v>
      </c>
      <c r="R85" s="339">
        <v>129.1695</v>
      </c>
      <c r="S85" s="339">
        <v>132.0247</v>
      </c>
      <c r="T85" s="339">
        <v>136.84540000000001</v>
      </c>
      <c r="U85" s="339">
        <v>141.1157</v>
      </c>
      <c r="V85" s="339">
        <v>143.44409999999999</v>
      </c>
      <c r="W85" s="339">
        <v>147.10409999999999</v>
      </c>
      <c r="X85" s="339">
        <v>156.7182</v>
      </c>
      <c r="Y85" s="339">
        <v>164.1653</v>
      </c>
      <c r="Z85" s="339">
        <v>165.3655</v>
      </c>
      <c r="AA85" s="339">
        <v>166.8588</v>
      </c>
      <c r="AB85" s="339">
        <v>169.42230000000001</v>
      </c>
      <c r="AC85" s="339">
        <v>176.5273</v>
      </c>
      <c r="AD85" s="339">
        <v>181.3588</v>
      </c>
      <c r="AE85" s="339">
        <v>182.22790000000001</v>
      </c>
      <c r="AF85" s="339">
        <v>186.554</v>
      </c>
      <c r="AG85" s="339">
        <v>193.62289999999999</v>
      </c>
      <c r="AH85" s="339">
        <v>200.90309999999999</v>
      </c>
      <c r="AI85" s="339">
        <v>214.8382</v>
      </c>
      <c r="AJ85" s="339">
        <v>220.95490000000001</v>
      </c>
      <c r="AK85" s="339">
        <v>237.1687</v>
      </c>
      <c r="AL85" s="339">
        <v>242.29589999999999</v>
      </c>
      <c r="AM85" s="339">
        <v>252.17179999999999</v>
      </c>
      <c r="AN85" s="339">
        <v>257.83519999999999</v>
      </c>
      <c r="AO85" s="339">
        <v>271.34859999999998</v>
      </c>
      <c r="AP85" s="339">
        <v>283.77330000000001</v>
      </c>
      <c r="AQ85" s="339">
        <v>293.0881</v>
      </c>
      <c r="AR85" s="339">
        <v>309.67950000000002</v>
      </c>
      <c r="AS85" s="339">
        <v>313.30930000000001</v>
      </c>
      <c r="AT85" s="339">
        <v>324.66669999999999</v>
      </c>
      <c r="AU85" s="339">
        <v>345.8734</v>
      </c>
      <c r="AV85" s="339">
        <v>381.03980000000001</v>
      </c>
      <c r="AW85" s="339">
        <v>394.48660000000001</v>
      </c>
      <c r="AX85" s="339">
        <v>397.61290000000002</v>
      </c>
      <c r="AY85" s="339">
        <v>412.40600000000001</v>
      </c>
      <c r="AZ85" s="339">
        <v>423.25959999999998</v>
      </c>
      <c r="BA85" s="339">
        <v>446.92680000000001</v>
      </c>
      <c r="BB85" s="339">
        <v>461.58730000000003</v>
      </c>
      <c r="BC85" s="339">
        <v>472.60910000000001</v>
      </c>
      <c r="BD85" s="339">
        <v>472.69560000000001</v>
      </c>
      <c r="BE85" s="339">
        <v>497.64920000000001</v>
      </c>
      <c r="BF85" s="339">
        <v>496.91750000000002</v>
      </c>
      <c r="BG85" s="339">
        <v>524.06399999999996</v>
      </c>
      <c r="BH85" s="339">
        <v>562.79380000000003</v>
      </c>
      <c r="BI85" s="339">
        <v>575.92269999999996</v>
      </c>
      <c r="BJ85" s="339">
        <v>590.73249999999996</v>
      </c>
      <c r="BK85" s="339">
        <v>648.27959999999996</v>
      </c>
      <c r="BL85" s="339">
        <v>704.84649999999999</v>
      </c>
      <c r="BM85" s="339">
        <v>750.16790000000003</v>
      </c>
      <c r="BN85" s="339">
        <v>781.27869999999996</v>
      </c>
      <c r="BO85" s="339">
        <v>811.13170000000002</v>
      </c>
      <c r="BP85" s="339">
        <v>862.43949999999995</v>
      </c>
      <c r="BQ85" s="339">
        <v>966.41700000000003</v>
      </c>
      <c r="BR85" s="339">
        <v>1056.1436000000001</v>
      </c>
      <c r="BS85" s="339">
        <v>1180.1107999999999</v>
      </c>
      <c r="BT85" s="339">
        <v>1283.4398000000001</v>
      </c>
      <c r="BU85" s="339">
        <v>1342.2271000000001</v>
      </c>
      <c r="BV85" s="339">
        <v>1395.6314</v>
      </c>
      <c r="BW85" s="339">
        <v>1526.9209000000001</v>
      </c>
      <c r="BX85" s="339">
        <v>1563.7811999999999</v>
      </c>
      <c r="BY85" s="339">
        <v>1707.0622000000001</v>
      </c>
      <c r="BZ85" s="339">
        <v>1932.0678</v>
      </c>
    </row>
    <row r="86" spans="1:78" s="336" customFormat="1" ht="11.25">
      <c r="A86" s="450" t="s">
        <v>248</v>
      </c>
      <c r="B86" s="339">
        <v>100</v>
      </c>
      <c r="C86" s="339">
        <v>101.6093</v>
      </c>
      <c r="D86" s="339">
        <v>103.1957</v>
      </c>
      <c r="E86" s="339">
        <v>105.31229999999999</v>
      </c>
      <c r="F86" s="339">
        <v>107.3262</v>
      </c>
      <c r="G86" s="339">
        <v>109.0797</v>
      </c>
      <c r="H86" s="339">
        <v>110.3141</v>
      </c>
      <c r="I86" s="339">
        <v>112.4443</v>
      </c>
      <c r="J86" s="339">
        <v>114.0026</v>
      </c>
      <c r="K86" s="339">
        <v>115.76049999999999</v>
      </c>
      <c r="L86" s="339">
        <v>117.4736</v>
      </c>
      <c r="M86" s="339">
        <v>119.0116</v>
      </c>
      <c r="N86" s="339">
        <v>120.7731</v>
      </c>
      <c r="O86" s="339">
        <v>122.6614</v>
      </c>
      <c r="P86" s="339">
        <v>125.18040000000001</v>
      </c>
      <c r="Q86" s="339">
        <v>128.387</v>
      </c>
      <c r="R86" s="339">
        <v>131.1335</v>
      </c>
      <c r="S86" s="339">
        <v>134.87180000000001</v>
      </c>
      <c r="T86" s="339">
        <v>140.33320000000001</v>
      </c>
      <c r="U86" s="339">
        <v>145.11080000000001</v>
      </c>
      <c r="V86" s="339">
        <v>150.32849999999999</v>
      </c>
      <c r="W86" s="339">
        <v>161.446</v>
      </c>
      <c r="X86" s="339">
        <v>168.904</v>
      </c>
      <c r="Y86" s="339">
        <v>174.34</v>
      </c>
      <c r="Z86" s="339">
        <v>178.78800000000001</v>
      </c>
      <c r="AA86" s="339">
        <v>184.06870000000001</v>
      </c>
      <c r="AB86" s="339">
        <v>191.6009</v>
      </c>
      <c r="AC86" s="339">
        <v>200.69929999999999</v>
      </c>
      <c r="AD86" s="339">
        <v>208.4341</v>
      </c>
      <c r="AE86" s="339">
        <v>215.07429999999999</v>
      </c>
      <c r="AF86" s="339">
        <v>221.14529999999999</v>
      </c>
      <c r="AG86" s="339">
        <v>225.80779999999999</v>
      </c>
      <c r="AH86" s="339">
        <v>235.75909999999999</v>
      </c>
      <c r="AI86" s="339">
        <v>251.4376</v>
      </c>
      <c r="AJ86" s="339">
        <v>261.12779999999998</v>
      </c>
      <c r="AK86" s="339">
        <v>272.11450000000002</v>
      </c>
      <c r="AL86" s="339">
        <v>281.60939999999999</v>
      </c>
      <c r="AM86" s="339">
        <v>288.94310000000002</v>
      </c>
      <c r="AN86" s="339">
        <v>296.52159999999998</v>
      </c>
      <c r="AO86" s="339">
        <v>305.31619999999998</v>
      </c>
      <c r="AP86" s="339">
        <v>310.60840000000002</v>
      </c>
      <c r="AQ86" s="339">
        <v>316.29259999999999</v>
      </c>
      <c r="AR86" s="339">
        <v>324.24759999999998</v>
      </c>
      <c r="AS86" s="339">
        <v>333.214</v>
      </c>
      <c r="AT86" s="339">
        <v>342.9248</v>
      </c>
      <c r="AU86" s="339">
        <v>351.23540000000003</v>
      </c>
      <c r="AV86" s="339">
        <v>363.74680000000001</v>
      </c>
      <c r="AW86" s="339">
        <v>377.86959999999999</v>
      </c>
      <c r="AX86" s="339">
        <v>397.22160000000002</v>
      </c>
      <c r="AY86" s="339">
        <v>415.3082</v>
      </c>
      <c r="AZ86" s="339">
        <v>431.28800000000001</v>
      </c>
      <c r="BA86" s="339">
        <v>452.63529999999997</v>
      </c>
      <c r="BB86" s="339">
        <v>471.6003</v>
      </c>
      <c r="BC86" s="339">
        <v>487.61040000000003</v>
      </c>
      <c r="BD86" s="339">
        <v>505.70670000000001</v>
      </c>
      <c r="BE86" s="339">
        <v>519.59900000000005</v>
      </c>
      <c r="BF86" s="339">
        <v>536.25120000000004</v>
      </c>
      <c r="BG86" s="339">
        <v>553.57590000000005</v>
      </c>
      <c r="BH86" s="339">
        <v>570.78729999999996</v>
      </c>
      <c r="BI86" s="339">
        <v>589.49459999999999</v>
      </c>
      <c r="BJ86" s="339">
        <v>613.41399999999999</v>
      </c>
      <c r="BK86" s="339">
        <v>632.70609999999999</v>
      </c>
      <c r="BL86" s="339">
        <v>659.11389999999994</v>
      </c>
      <c r="BM86" s="339">
        <v>701.947</v>
      </c>
      <c r="BN86" s="339">
        <v>747.64980000000003</v>
      </c>
      <c r="BO86" s="339">
        <v>787.72260000000006</v>
      </c>
      <c r="BP86" s="339">
        <v>826.38580000000002</v>
      </c>
      <c r="BQ86" s="339">
        <v>886.50120000000004</v>
      </c>
      <c r="BR86" s="339">
        <v>945.84720000000004</v>
      </c>
      <c r="BS86" s="339">
        <v>998.55070000000001</v>
      </c>
      <c r="BT86" s="339">
        <v>1052.7184999999999</v>
      </c>
      <c r="BU86" s="339">
        <v>1102.6577</v>
      </c>
      <c r="BV86" s="339">
        <v>1159.0399</v>
      </c>
      <c r="BW86" s="339">
        <v>1218.4204999999999</v>
      </c>
      <c r="BX86" s="339">
        <v>1309.9952000000001</v>
      </c>
      <c r="BY86" s="339">
        <v>1408.7382</v>
      </c>
      <c r="BZ86" s="339">
        <v>1528.8988999999999</v>
      </c>
    </row>
    <row r="87" spans="1:78" s="336" customFormat="1" ht="11.25">
      <c r="A87" s="450" t="s">
        <v>247</v>
      </c>
      <c r="B87" s="339">
        <v>100</v>
      </c>
      <c r="C87" s="339">
        <v>102.23309999999999</v>
      </c>
      <c r="D87" s="339">
        <v>105.2868</v>
      </c>
      <c r="E87" s="339">
        <v>108.6317</v>
      </c>
      <c r="F87" s="339">
        <v>113.6053</v>
      </c>
      <c r="G87" s="339">
        <v>114.551</v>
      </c>
      <c r="H87" s="339">
        <v>115.4054</v>
      </c>
      <c r="I87" s="339">
        <v>118.3858</v>
      </c>
      <c r="J87" s="339">
        <v>120.0483</v>
      </c>
      <c r="K87" s="339">
        <v>123.1099</v>
      </c>
      <c r="L87" s="339">
        <v>125.4312</v>
      </c>
      <c r="M87" s="339">
        <v>127.9791</v>
      </c>
      <c r="N87" s="339">
        <v>141.0616</v>
      </c>
      <c r="O87" s="339">
        <v>144.3725</v>
      </c>
      <c r="P87" s="339">
        <v>151.5573</v>
      </c>
      <c r="Q87" s="339">
        <v>152.6046</v>
      </c>
      <c r="R87" s="339">
        <v>160.80879999999999</v>
      </c>
      <c r="S87" s="339">
        <v>161.4068</v>
      </c>
      <c r="T87" s="339">
        <v>165.83600000000001</v>
      </c>
      <c r="U87" s="339">
        <v>170.96109999999999</v>
      </c>
      <c r="V87" s="339">
        <v>179.90889999999999</v>
      </c>
      <c r="W87" s="339">
        <v>189.0718</v>
      </c>
      <c r="X87" s="339">
        <v>206.04409999999999</v>
      </c>
      <c r="Y87" s="339">
        <v>211.77160000000001</v>
      </c>
      <c r="Z87" s="339">
        <v>216.7304</v>
      </c>
      <c r="AA87" s="339">
        <v>224.4453</v>
      </c>
      <c r="AB87" s="339">
        <v>231.4024</v>
      </c>
      <c r="AC87" s="339">
        <v>240.61799999999999</v>
      </c>
      <c r="AD87" s="339">
        <v>249.1233</v>
      </c>
      <c r="AE87" s="339">
        <v>257.52420000000001</v>
      </c>
      <c r="AF87" s="339">
        <v>265.15629999999999</v>
      </c>
      <c r="AG87" s="339">
        <v>270.08690000000001</v>
      </c>
      <c r="AH87" s="339">
        <v>276.21719999999999</v>
      </c>
      <c r="AI87" s="339">
        <v>286.83269999999999</v>
      </c>
      <c r="AJ87" s="339">
        <v>293.91109999999998</v>
      </c>
      <c r="AK87" s="339">
        <v>305.87490000000003</v>
      </c>
      <c r="AL87" s="339">
        <v>320.43979999999999</v>
      </c>
      <c r="AM87" s="339">
        <v>325.1413</v>
      </c>
      <c r="AN87" s="339">
        <v>328.63709999999998</v>
      </c>
      <c r="AO87" s="339">
        <v>335.88740000000001</v>
      </c>
      <c r="AP87" s="339">
        <v>332.69760000000002</v>
      </c>
      <c r="AQ87" s="339">
        <v>331.89350000000002</v>
      </c>
      <c r="AR87" s="339">
        <v>334.71319999999997</v>
      </c>
      <c r="AS87" s="339">
        <v>336.39060000000001</v>
      </c>
      <c r="AT87" s="339">
        <v>339.9298</v>
      </c>
      <c r="AU87" s="339">
        <v>348.35629999999998</v>
      </c>
      <c r="AV87" s="339">
        <v>354.79719999999998</v>
      </c>
      <c r="AW87" s="339">
        <v>359.85829999999999</v>
      </c>
      <c r="AX87" s="339">
        <v>370.76650000000001</v>
      </c>
      <c r="AY87" s="339">
        <v>391.11810000000003</v>
      </c>
      <c r="AZ87" s="339">
        <v>400.79649999999998</v>
      </c>
      <c r="BA87" s="339">
        <v>416.1918</v>
      </c>
      <c r="BB87" s="339">
        <v>430.71960000000001</v>
      </c>
      <c r="BC87" s="339">
        <v>444.2808</v>
      </c>
      <c r="BD87" s="339">
        <v>460.02300000000002</v>
      </c>
      <c r="BE87" s="339">
        <v>468.2627</v>
      </c>
      <c r="BF87" s="339">
        <v>468.90359999999998</v>
      </c>
      <c r="BG87" s="339">
        <v>481.98610000000002</v>
      </c>
      <c r="BH87" s="339">
        <v>491.14240000000001</v>
      </c>
      <c r="BI87" s="339">
        <v>497.08159999999998</v>
      </c>
      <c r="BJ87" s="339">
        <v>506.74650000000003</v>
      </c>
      <c r="BK87" s="339">
        <v>519.99680000000001</v>
      </c>
      <c r="BL87" s="339">
        <v>539.00469999999996</v>
      </c>
      <c r="BM87" s="339">
        <v>578.62310000000002</v>
      </c>
      <c r="BN87" s="339">
        <v>604.08240000000001</v>
      </c>
      <c r="BO87" s="339">
        <v>640.82550000000003</v>
      </c>
      <c r="BP87" s="339">
        <v>674.89449999999999</v>
      </c>
      <c r="BQ87" s="339">
        <v>708.52539999999999</v>
      </c>
      <c r="BR87" s="339">
        <v>750.74630000000002</v>
      </c>
      <c r="BS87" s="339">
        <v>785.19399999999996</v>
      </c>
      <c r="BT87" s="339">
        <v>839.649</v>
      </c>
      <c r="BU87" s="339">
        <v>891.07050000000004</v>
      </c>
      <c r="BV87" s="339">
        <v>944.12199999999996</v>
      </c>
      <c r="BW87" s="339">
        <v>1011.8095</v>
      </c>
      <c r="BX87" s="339">
        <v>1062.848</v>
      </c>
      <c r="BY87" s="339">
        <v>1146.2019</v>
      </c>
      <c r="BZ87" s="339">
        <v>1195.4755</v>
      </c>
    </row>
    <row r="88" spans="1:78" s="336" customFormat="1" ht="11.25">
      <c r="B88" s="339"/>
      <c r="C88" s="339"/>
      <c r="D88" s="339"/>
      <c r="E88" s="339"/>
      <c r="F88" s="339"/>
      <c r="G88" s="339"/>
      <c r="H88" s="339"/>
      <c r="I88" s="339"/>
      <c r="J88" s="339"/>
      <c r="K88" s="339"/>
      <c r="L88" s="339"/>
      <c r="M88" s="339"/>
      <c r="N88" s="339"/>
      <c r="O88" s="339"/>
      <c r="P88" s="339"/>
      <c r="Q88" s="339"/>
      <c r="R88" s="339"/>
      <c r="S88" s="339"/>
      <c r="T88" s="339"/>
      <c r="U88" s="339"/>
      <c r="V88" s="339"/>
      <c r="W88" s="339"/>
      <c r="X88" s="339"/>
      <c r="Y88" s="339"/>
      <c r="Z88" s="339"/>
      <c r="AA88" s="339"/>
      <c r="AB88" s="339"/>
      <c r="AC88" s="339"/>
      <c r="AD88" s="339" t="s">
        <v>446</v>
      </c>
      <c r="AE88" s="339" t="s">
        <v>446</v>
      </c>
      <c r="AF88" s="339" t="s">
        <v>446</v>
      </c>
      <c r="AG88" s="339" t="s">
        <v>446</v>
      </c>
      <c r="AH88" s="339" t="s">
        <v>446</v>
      </c>
      <c r="AI88" s="339" t="s">
        <v>446</v>
      </c>
      <c r="AJ88" s="339" t="s">
        <v>446</v>
      </c>
      <c r="AK88" s="339" t="s">
        <v>446</v>
      </c>
      <c r="AL88" s="339" t="s">
        <v>446</v>
      </c>
      <c r="AM88" s="339" t="s">
        <v>446</v>
      </c>
      <c r="AN88" s="339" t="s">
        <v>446</v>
      </c>
      <c r="AO88" s="339" t="s">
        <v>446</v>
      </c>
      <c r="AP88" s="339" t="s">
        <v>446</v>
      </c>
      <c r="AQ88" s="339" t="s">
        <v>446</v>
      </c>
      <c r="AR88" s="339" t="s">
        <v>446</v>
      </c>
      <c r="AS88" s="339" t="s">
        <v>446</v>
      </c>
      <c r="AT88" s="339" t="s">
        <v>446</v>
      </c>
      <c r="AU88" s="339" t="s">
        <v>446</v>
      </c>
      <c r="AV88" s="339" t="s">
        <v>446</v>
      </c>
      <c r="AW88" s="339" t="s">
        <v>446</v>
      </c>
      <c r="AX88" s="339" t="s">
        <v>446</v>
      </c>
      <c r="AY88" s="339" t="s">
        <v>446</v>
      </c>
      <c r="AZ88" s="339" t="s">
        <v>446</v>
      </c>
      <c r="BA88" s="339" t="s">
        <v>446</v>
      </c>
      <c r="BB88" s="339" t="s">
        <v>446</v>
      </c>
      <c r="BC88" s="339" t="s">
        <v>446</v>
      </c>
      <c r="BD88" s="339" t="s">
        <v>446</v>
      </c>
      <c r="BE88" s="339" t="s">
        <v>446</v>
      </c>
      <c r="BF88" s="339" t="s">
        <v>446</v>
      </c>
      <c r="BG88" s="339" t="s">
        <v>446</v>
      </c>
      <c r="BH88" s="339" t="s">
        <v>446</v>
      </c>
      <c r="BI88" s="339" t="s">
        <v>446</v>
      </c>
      <c r="BJ88" s="339" t="s">
        <v>446</v>
      </c>
      <c r="BK88" s="339" t="s">
        <v>446</v>
      </c>
      <c r="BL88" s="339" t="s">
        <v>446</v>
      </c>
      <c r="BM88" s="339" t="s">
        <v>446</v>
      </c>
      <c r="BN88" s="339" t="s">
        <v>446</v>
      </c>
      <c r="BO88" s="339" t="s">
        <v>446</v>
      </c>
      <c r="BP88" s="339" t="s">
        <v>446</v>
      </c>
      <c r="BQ88" s="339" t="s">
        <v>446</v>
      </c>
      <c r="BR88" s="339" t="s">
        <v>446</v>
      </c>
      <c r="BS88" s="339" t="s">
        <v>446</v>
      </c>
      <c r="BT88" s="339" t="s">
        <v>446</v>
      </c>
      <c r="BU88" s="339" t="s">
        <v>446</v>
      </c>
      <c r="BV88" s="339" t="s">
        <v>446</v>
      </c>
      <c r="BW88" s="339" t="s">
        <v>446</v>
      </c>
      <c r="BX88" s="339" t="s">
        <v>446</v>
      </c>
      <c r="BY88" s="339" t="s">
        <v>446</v>
      </c>
      <c r="BZ88" s="339" t="s">
        <v>446</v>
      </c>
    </row>
    <row r="89" spans="1:78" s="336" customFormat="1" ht="11.25">
      <c r="A89" s="449" t="s">
        <v>371</v>
      </c>
      <c r="B89" s="339"/>
      <c r="C89" s="339"/>
      <c r="D89" s="339"/>
      <c r="E89" s="339"/>
      <c r="F89" s="339"/>
      <c r="G89" s="339"/>
      <c r="H89" s="339"/>
      <c r="I89" s="339"/>
      <c r="J89" s="339"/>
      <c r="K89" s="339"/>
      <c r="L89" s="339"/>
      <c r="M89" s="339"/>
      <c r="N89" s="339"/>
      <c r="O89" s="339"/>
      <c r="P89" s="339"/>
      <c r="Q89" s="339"/>
      <c r="R89" s="339"/>
      <c r="S89" s="339"/>
      <c r="T89" s="339"/>
      <c r="U89" s="339"/>
      <c r="V89" s="339"/>
      <c r="W89" s="339"/>
      <c r="X89" s="339"/>
      <c r="Y89" s="339"/>
      <c r="Z89" s="339"/>
      <c r="AA89" s="339"/>
      <c r="AB89" s="339"/>
      <c r="AC89" s="339"/>
      <c r="AD89" s="339" t="s">
        <v>446</v>
      </c>
      <c r="AE89" s="339" t="s">
        <v>446</v>
      </c>
      <c r="AF89" s="339" t="s">
        <v>446</v>
      </c>
      <c r="AG89" s="339" t="s">
        <v>446</v>
      </c>
      <c r="AH89" s="339" t="s">
        <v>446</v>
      </c>
      <c r="AI89" s="339" t="s">
        <v>446</v>
      </c>
      <c r="AJ89" s="339" t="s">
        <v>446</v>
      </c>
      <c r="AK89" s="339" t="s">
        <v>446</v>
      </c>
      <c r="AL89" s="339" t="s">
        <v>446</v>
      </c>
      <c r="AM89" s="339" t="s">
        <v>446</v>
      </c>
      <c r="AN89" s="339" t="s">
        <v>446</v>
      </c>
      <c r="AO89" s="339" t="s">
        <v>446</v>
      </c>
      <c r="AP89" s="339" t="s">
        <v>446</v>
      </c>
      <c r="AQ89" s="339" t="s">
        <v>446</v>
      </c>
      <c r="AR89" s="339" t="s">
        <v>446</v>
      </c>
      <c r="AS89" s="339" t="s">
        <v>446</v>
      </c>
      <c r="AT89" s="339" t="s">
        <v>446</v>
      </c>
      <c r="AU89" s="339" t="s">
        <v>446</v>
      </c>
      <c r="AV89" s="339" t="s">
        <v>446</v>
      </c>
      <c r="AW89" s="339" t="s">
        <v>446</v>
      </c>
      <c r="AX89" s="339" t="s">
        <v>446</v>
      </c>
      <c r="AY89" s="339" t="s">
        <v>446</v>
      </c>
      <c r="AZ89" s="339" t="s">
        <v>446</v>
      </c>
      <c r="BA89" s="339" t="s">
        <v>446</v>
      </c>
      <c r="BB89" s="339" t="s">
        <v>446</v>
      </c>
      <c r="BC89" s="339" t="s">
        <v>446</v>
      </c>
      <c r="BD89" s="339" t="s">
        <v>446</v>
      </c>
      <c r="BE89" s="339" t="s">
        <v>446</v>
      </c>
      <c r="BF89" s="339" t="s">
        <v>446</v>
      </c>
      <c r="BG89" s="339" t="s">
        <v>446</v>
      </c>
      <c r="BH89" s="339" t="s">
        <v>446</v>
      </c>
      <c r="BI89" s="339" t="s">
        <v>446</v>
      </c>
      <c r="BJ89" s="339" t="s">
        <v>446</v>
      </c>
      <c r="BK89" s="339" t="s">
        <v>446</v>
      </c>
      <c r="BL89" s="339" t="s">
        <v>446</v>
      </c>
      <c r="BM89" s="339" t="s">
        <v>446</v>
      </c>
      <c r="BN89" s="339" t="s">
        <v>446</v>
      </c>
      <c r="BO89" s="339" t="s">
        <v>446</v>
      </c>
      <c r="BP89" s="339" t="s">
        <v>446</v>
      </c>
      <c r="BQ89" s="339" t="s">
        <v>446</v>
      </c>
      <c r="BR89" s="339" t="s">
        <v>446</v>
      </c>
      <c r="BS89" s="339" t="s">
        <v>446</v>
      </c>
      <c r="BT89" s="339" t="s">
        <v>446</v>
      </c>
      <c r="BU89" s="339" t="s">
        <v>446</v>
      </c>
      <c r="BV89" s="339" t="s">
        <v>446</v>
      </c>
      <c r="BW89" s="339" t="s">
        <v>446</v>
      </c>
      <c r="BX89" s="339" t="s">
        <v>446</v>
      </c>
      <c r="BY89" s="339" t="s">
        <v>446</v>
      </c>
      <c r="BZ89" s="339" t="s">
        <v>446</v>
      </c>
    </row>
    <row r="90" spans="1:78" s="336" customFormat="1" ht="11.25">
      <c r="A90" s="450" t="s">
        <v>306</v>
      </c>
      <c r="B90" s="339">
        <v>100</v>
      </c>
      <c r="C90" s="339">
        <v>101.32259999999999</v>
      </c>
      <c r="D90" s="339">
        <v>102.8947</v>
      </c>
      <c r="E90" s="339">
        <v>104.8798</v>
      </c>
      <c r="F90" s="339">
        <v>107.4127</v>
      </c>
      <c r="G90" s="339">
        <v>109.07989999999999</v>
      </c>
      <c r="H90" s="339">
        <v>110.0185</v>
      </c>
      <c r="I90" s="339">
        <v>111.5141</v>
      </c>
      <c r="J90" s="339">
        <v>112.9102</v>
      </c>
      <c r="K90" s="339">
        <v>114.81619999999999</v>
      </c>
      <c r="L90" s="339">
        <v>116.6361</v>
      </c>
      <c r="M90" s="339">
        <v>118.6874</v>
      </c>
      <c r="N90" s="339">
        <v>120.2664</v>
      </c>
      <c r="O90" s="339">
        <v>122.12439999999999</v>
      </c>
      <c r="P90" s="339">
        <v>124.1288</v>
      </c>
      <c r="Q90" s="339">
        <v>126.7467</v>
      </c>
      <c r="R90" s="339">
        <v>129.79179999999999</v>
      </c>
      <c r="S90" s="339">
        <v>133.05690000000001</v>
      </c>
      <c r="T90" s="339">
        <v>139.2079</v>
      </c>
      <c r="U90" s="339">
        <v>144.1996</v>
      </c>
      <c r="V90" s="339">
        <v>148.82169999999999</v>
      </c>
      <c r="W90" s="339">
        <v>160.77260000000001</v>
      </c>
      <c r="X90" s="339">
        <v>170.3871</v>
      </c>
      <c r="Y90" s="339">
        <v>176.95670000000001</v>
      </c>
      <c r="Z90" s="339">
        <v>180.29759999999999</v>
      </c>
      <c r="AA90" s="339">
        <v>184.65610000000001</v>
      </c>
      <c r="AB90" s="339">
        <v>191.864</v>
      </c>
      <c r="AC90" s="339">
        <v>201.15950000000001</v>
      </c>
      <c r="AD90" s="339">
        <v>209.232</v>
      </c>
      <c r="AE90" s="339">
        <v>215.93969999999999</v>
      </c>
      <c r="AF90" s="339">
        <v>221.87739999999999</v>
      </c>
      <c r="AG90" s="339">
        <v>226.48580000000001</v>
      </c>
      <c r="AH90" s="339">
        <v>236.9203</v>
      </c>
      <c r="AI90" s="339">
        <v>253.27090000000001</v>
      </c>
      <c r="AJ90" s="339">
        <v>262.54199999999997</v>
      </c>
      <c r="AK90" s="339">
        <v>276.60899999999998</v>
      </c>
      <c r="AL90" s="339">
        <v>286.13529999999997</v>
      </c>
      <c r="AM90" s="339">
        <v>294.06450000000001</v>
      </c>
      <c r="AN90" s="339">
        <v>300.53149999999999</v>
      </c>
      <c r="AO90" s="339">
        <v>310.26310000000001</v>
      </c>
      <c r="AP90" s="339">
        <v>317.29320000000001</v>
      </c>
      <c r="AQ90" s="339">
        <v>323.52749999999997</v>
      </c>
      <c r="AR90" s="339">
        <v>333.17559999999997</v>
      </c>
      <c r="AS90" s="339">
        <v>341.3451</v>
      </c>
      <c r="AT90" s="339">
        <v>351.70400000000001</v>
      </c>
      <c r="AU90" s="339">
        <v>363.82279999999997</v>
      </c>
      <c r="AV90" s="339">
        <v>380.98739999999998</v>
      </c>
      <c r="AW90" s="339">
        <v>395.20580000000001</v>
      </c>
      <c r="AX90" s="339">
        <v>412.31869999999998</v>
      </c>
      <c r="AY90" s="339">
        <v>431.71809999999999</v>
      </c>
      <c r="AZ90" s="339">
        <v>448.4898</v>
      </c>
      <c r="BA90" s="339">
        <v>469.69220000000001</v>
      </c>
      <c r="BB90" s="339">
        <v>491.98149999999998</v>
      </c>
      <c r="BC90" s="339">
        <v>509.7</v>
      </c>
      <c r="BD90" s="339">
        <v>526.54660000000001</v>
      </c>
      <c r="BE90" s="339">
        <v>541.9135</v>
      </c>
      <c r="BF90" s="339">
        <v>554.82320000000004</v>
      </c>
      <c r="BG90" s="339">
        <v>573.16160000000002</v>
      </c>
      <c r="BH90" s="339">
        <v>593.60609999999997</v>
      </c>
      <c r="BI90" s="339">
        <v>610.66880000000003</v>
      </c>
      <c r="BJ90" s="339">
        <v>632.83280000000002</v>
      </c>
      <c r="BK90" s="339">
        <v>656.76170000000002</v>
      </c>
      <c r="BL90" s="339">
        <v>690.92819999999995</v>
      </c>
      <c r="BM90" s="339">
        <v>738.75130000000001</v>
      </c>
      <c r="BN90" s="339">
        <v>783.48810000000003</v>
      </c>
      <c r="BO90" s="339">
        <v>827.24159999999995</v>
      </c>
      <c r="BP90" s="339">
        <v>870.27480000000003</v>
      </c>
      <c r="BQ90" s="339">
        <v>936.14739999999995</v>
      </c>
      <c r="BR90" s="339">
        <v>1005.3481</v>
      </c>
      <c r="BS90" s="339">
        <v>1073.6007</v>
      </c>
      <c r="BT90" s="339">
        <v>1137.0369000000001</v>
      </c>
      <c r="BU90" s="339">
        <v>1191.2919999999999</v>
      </c>
      <c r="BV90" s="339">
        <v>1251.5727999999999</v>
      </c>
      <c r="BW90" s="339">
        <v>1320.192</v>
      </c>
      <c r="BX90" s="339">
        <v>1406.8368</v>
      </c>
      <c r="BY90" s="339">
        <v>1518.6119000000001</v>
      </c>
      <c r="BZ90" s="339">
        <v>1656.1275000000001</v>
      </c>
    </row>
    <row r="91" spans="1:78" s="336" customFormat="1" ht="11.25">
      <c r="A91" s="451" t="s">
        <v>250</v>
      </c>
      <c r="B91" s="340">
        <v>100</v>
      </c>
      <c r="C91" s="340">
        <v>102.8784</v>
      </c>
      <c r="D91" s="340">
        <v>105.02500000000001</v>
      </c>
      <c r="E91" s="340">
        <v>108.0176</v>
      </c>
      <c r="F91" s="340">
        <v>111.69159999999999</v>
      </c>
      <c r="G91" s="340">
        <v>113.1651</v>
      </c>
      <c r="H91" s="340">
        <v>114.66160000000001</v>
      </c>
      <c r="I91" s="340">
        <v>118.4229</v>
      </c>
      <c r="J91" s="340">
        <v>120.2076</v>
      </c>
      <c r="K91" s="340">
        <v>123.1117</v>
      </c>
      <c r="L91" s="340">
        <v>125.4586</v>
      </c>
      <c r="M91" s="340">
        <v>127.0984</v>
      </c>
      <c r="N91" s="340">
        <v>136.0102</v>
      </c>
      <c r="O91" s="340">
        <v>139.4778</v>
      </c>
      <c r="P91" s="340">
        <v>144.7636</v>
      </c>
      <c r="Q91" s="340">
        <v>147.0942</v>
      </c>
      <c r="R91" s="340">
        <v>152.67760000000001</v>
      </c>
      <c r="S91" s="340">
        <v>155.14240000000001</v>
      </c>
      <c r="T91" s="340">
        <v>158.06110000000001</v>
      </c>
      <c r="U91" s="340">
        <v>162.35749999999999</v>
      </c>
      <c r="V91" s="340">
        <v>170.22550000000001</v>
      </c>
      <c r="W91" s="340">
        <v>175.13339999999999</v>
      </c>
      <c r="X91" s="340">
        <v>184.54490000000001</v>
      </c>
      <c r="Y91" s="340">
        <v>188.31530000000001</v>
      </c>
      <c r="Z91" s="340">
        <v>194.3897</v>
      </c>
      <c r="AA91" s="340">
        <v>201.88939999999999</v>
      </c>
      <c r="AB91" s="340">
        <v>207.81880000000001</v>
      </c>
      <c r="AC91" s="340">
        <v>215.73099999999999</v>
      </c>
      <c r="AD91" s="340">
        <v>222.00710000000001</v>
      </c>
      <c r="AE91" s="340">
        <v>227.31319999999999</v>
      </c>
      <c r="AF91" s="340">
        <v>234.00649999999999</v>
      </c>
      <c r="AG91" s="340">
        <v>239.9341</v>
      </c>
      <c r="AH91" s="340">
        <v>245.21029999999999</v>
      </c>
      <c r="AI91" s="340">
        <v>255.33969999999999</v>
      </c>
      <c r="AJ91" s="340">
        <v>262.89229999999998</v>
      </c>
      <c r="AK91" s="340">
        <v>269.37720000000002</v>
      </c>
      <c r="AL91" s="340">
        <v>280.32429999999999</v>
      </c>
      <c r="AM91" s="340">
        <v>285.57819999999998</v>
      </c>
      <c r="AN91" s="340">
        <v>292.35840000000002</v>
      </c>
      <c r="AO91" s="340">
        <v>299.84780000000001</v>
      </c>
      <c r="AP91" s="340">
        <v>298.43799999999999</v>
      </c>
      <c r="AQ91" s="340">
        <v>300.09280000000001</v>
      </c>
      <c r="AR91" s="340">
        <v>304.2176</v>
      </c>
      <c r="AS91" s="340">
        <v>308.20269999999999</v>
      </c>
      <c r="AT91" s="340">
        <v>313.06330000000003</v>
      </c>
      <c r="AU91" s="340">
        <v>317.68200000000002</v>
      </c>
      <c r="AV91" s="340">
        <v>324.43209999999999</v>
      </c>
      <c r="AW91" s="340">
        <v>332.20190000000002</v>
      </c>
      <c r="AX91" s="340">
        <v>344.8449</v>
      </c>
      <c r="AY91" s="340">
        <v>359.9941</v>
      </c>
      <c r="AZ91" s="340">
        <v>367.98649999999998</v>
      </c>
      <c r="BA91" s="340">
        <v>386.7568</v>
      </c>
      <c r="BB91" s="340">
        <v>393.32530000000003</v>
      </c>
      <c r="BC91" s="340">
        <v>401.74259999999998</v>
      </c>
      <c r="BD91" s="340">
        <v>414.02890000000002</v>
      </c>
      <c r="BE91" s="340">
        <v>425.24189999999999</v>
      </c>
      <c r="BF91" s="340">
        <v>433.35719999999998</v>
      </c>
      <c r="BG91" s="340">
        <v>449.49860000000001</v>
      </c>
      <c r="BH91" s="340">
        <v>462.54329999999999</v>
      </c>
      <c r="BI91" s="340">
        <v>474.62040000000002</v>
      </c>
      <c r="BJ91" s="340">
        <v>489.79270000000002</v>
      </c>
      <c r="BK91" s="340">
        <v>509.63580000000002</v>
      </c>
      <c r="BL91" s="340">
        <v>525.14350000000002</v>
      </c>
      <c r="BM91" s="340">
        <v>555.18470000000002</v>
      </c>
      <c r="BN91" s="340">
        <v>584.2183</v>
      </c>
      <c r="BO91" s="340">
        <v>609.40229999999997</v>
      </c>
      <c r="BP91" s="340">
        <v>639.90959999999995</v>
      </c>
      <c r="BQ91" s="340">
        <v>686.98009999999999</v>
      </c>
      <c r="BR91" s="340">
        <v>724.30909999999994</v>
      </c>
      <c r="BS91" s="340">
        <v>757.29259999999999</v>
      </c>
      <c r="BT91" s="340">
        <v>809.60509999999999</v>
      </c>
      <c r="BU91" s="340">
        <v>853.92079999999999</v>
      </c>
      <c r="BV91" s="340">
        <v>897.80610000000001</v>
      </c>
      <c r="BW91" s="340">
        <v>969.70640000000003</v>
      </c>
      <c r="BX91" s="340">
        <v>1024.7098000000001</v>
      </c>
      <c r="BY91" s="340">
        <v>1100.7772</v>
      </c>
      <c r="BZ91" s="340">
        <v>1176.4232</v>
      </c>
    </row>
    <row r="92" spans="1:78" s="336" customFormat="1" ht="15">
      <c r="AD92" s="336" t="s">
        <v>446</v>
      </c>
      <c r="AE92" s="336" t="s">
        <v>446</v>
      </c>
      <c r="AF92" s="336" t="s">
        <v>446</v>
      </c>
      <c r="AG92" s="336" t="s">
        <v>446</v>
      </c>
      <c r="AH92" s="336" t="s">
        <v>446</v>
      </c>
      <c r="AI92" s="336" t="s">
        <v>446</v>
      </c>
      <c r="AJ92" s="336" t="s">
        <v>446</v>
      </c>
      <c r="AK92" s="336" t="s">
        <v>446</v>
      </c>
      <c r="AL92" s="336" t="s">
        <v>446</v>
      </c>
      <c r="AM92" s="336" t="s">
        <v>446</v>
      </c>
      <c r="AN92" s="336" t="s">
        <v>446</v>
      </c>
      <c r="AO92" s="336" t="s">
        <v>446</v>
      </c>
      <c r="AP92" s="336" t="s">
        <v>446</v>
      </c>
      <c r="AQ92" s="336" t="s">
        <v>446</v>
      </c>
      <c r="AR92" s="336" t="s">
        <v>446</v>
      </c>
      <c r="AS92" s="336" t="s">
        <v>446</v>
      </c>
      <c r="AT92" s="336" t="s">
        <v>446</v>
      </c>
      <c r="AU92" s="336" t="s">
        <v>446</v>
      </c>
      <c r="AV92" s="336" t="s">
        <v>446</v>
      </c>
      <c r="AW92" s="336" t="s">
        <v>446</v>
      </c>
      <c r="AX92" s="336" t="s">
        <v>446</v>
      </c>
      <c r="AY92" s="336" t="s">
        <v>446</v>
      </c>
      <c r="BA92" s="336" t="s">
        <v>446</v>
      </c>
      <c r="BB92" s="336" t="s">
        <v>446</v>
      </c>
      <c r="BC92" s="473" t="s">
        <v>446</v>
      </c>
      <c r="BD92" s="473"/>
      <c r="BE92" s="473" t="s">
        <v>446</v>
      </c>
      <c r="BF92" s="473"/>
      <c r="BG92" s="473"/>
      <c r="BH92" s="473"/>
      <c r="BI92" s="473" t="s">
        <v>446</v>
      </c>
      <c r="BJ92" s="473" t="s">
        <v>446</v>
      </c>
      <c r="BK92" s="473" t="s">
        <v>446</v>
      </c>
      <c r="BL92" s="473" t="s">
        <v>446</v>
      </c>
      <c r="BM92" s="473" t="s">
        <v>446</v>
      </c>
      <c r="BN92" s="473" t="s">
        <v>446</v>
      </c>
      <c r="BO92" s="473" t="s">
        <v>446</v>
      </c>
      <c r="BP92" s="473" t="s">
        <v>446</v>
      </c>
      <c r="BQ92" s="473" t="s">
        <v>446</v>
      </c>
      <c r="BR92" s="473" t="s">
        <v>446</v>
      </c>
      <c r="BS92" s="473" t="s">
        <v>446</v>
      </c>
      <c r="BT92" s="473" t="s">
        <v>446</v>
      </c>
      <c r="BU92" s="473" t="s">
        <v>446</v>
      </c>
      <c r="BV92" s="473" t="s">
        <v>446</v>
      </c>
      <c r="BW92" s="473" t="s">
        <v>446</v>
      </c>
      <c r="BX92" s="473" t="s">
        <v>446</v>
      </c>
      <c r="BY92" s="473" t="s">
        <v>446</v>
      </c>
      <c r="BZ92" s="473" t="s">
        <v>446</v>
      </c>
    </row>
    <row r="93" spans="1:78" s="336" customFormat="1" ht="15">
      <c r="AD93" s="336" t="s">
        <v>446</v>
      </c>
      <c r="AE93" s="336" t="s">
        <v>446</v>
      </c>
      <c r="AF93" s="336" t="s">
        <v>446</v>
      </c>
      <c r="AG93" s="336" t="s">
        <v>446</v>
      </c>
      <c r="AH93" s="336" t="s">
        <v>446</v>
      </c>
      <c r="AI93" s="336" t="s">
        <v>446</v>
      </c>
      <c r="AJ93" s="336" t="s">
        <v>446</v>
      </c>
      <c r="AK93" s="336" t="s">
        <v>446</v>
      </c>
      <c r="AL93" s="336" t="s">
        <v>446</v>
      </c>
      <c r="AM93" s="336" t="s">
        <v>446</v>
      </c>
      <c r="AN93" s="336" t="s">
        <v>446</v>
      </c>
      <c r="AO93" s="336" t="s">
        <v>446</v>
      </c>
      <c r="AP93" s="336" t="s">
        <v>446</v>
      </c>
      <c r="AQ93" s="336" t="s">
        <v>446</v>
      </c>
      <c r="AR93" s="336" t="s">
        <v>446</v>
      </c>
      <c r="AS93" s="336" t="s">
        <v>446</v>
      </c>
      <c r="AT93" s="336" t="s">
        <v>446</v>
      </c>
      <c r="AU93" s="336" t="s">
        <v>446</v>
      </c>
      <c r="AV93" s="336" t="s">
        <v>446</v>
      </c>
      <c r="AW93" s="336" t="s">
        <v>446</v>
      </c>
      <c r="AX93" s="336" t="s">
        <v>446</v>
      </c>
      <c r="AY93" s="336" t="s">
        <v>446</v>
      </c>
      <c r="BA93" s="336" t="s">
        <v>446</v>
      </c>
      <c r="BB93" s="336" t="s">
        <v>446</v>
      </c>
      <c r="BC93" s="473" t="s">
        <v>446</v>
      </c>
      <c r="BD93" s="473"/>
      <c r="BE93" s="473" t="s">
        <v>446</v>
      </c>
      <c r="BF93" s="473"/>
      <c r="BG93" s="473"/>
      <c r="BH93" s="473"/>
      <c r="BI93" s="473" t="s">
        <v>446</v>
      </c>
      <c r="BJ93" s="473" t="s">
        <v>446</v>
      </c>
      <c r="BK93" s="473" t="s">
        <v>446</v>
      </c>
      <c r="BL93" s="473" t="s">
        <v>446</v>
      </c>
      <c r="BM93" s="473" t="s">
        <v>446</v>
      </c>
      <c r="BN93" s="473" t="s">
        <v>446</v>
      </c>
      <c r="BO93" s="473" t="s">
        <v>446</v>
      </c>
      <c r="BP93" s="473" t="s">
        <v>446</v>
      </c>
      <c r="BQ93" s="473" t="s">
        <v>446</v>
      </c>
      <c r="BR93" s="473" t="s">
        <v>446</v>
      </c>
      <c r="BS93" s="473" t="s">
        <v>446</v>
      </c>
      <c r="BT93" s="473" t="s">
        <v>446</v>
      </c>
      <c r="BU93" s="473" t="s">
        <v>446</v>
      </c>
      <c r="BV93" s="473" t="s">
        <v>446</v>
      </c>
      <c r="BW93" s="473" t="s">
        <v>446</v>
      </c>
      <c r="BX93" s="473" t="s">
        <v>446</v>
      </c>
      <c r="BY93" s="473" t="s">
        <v>446</v>
      </c>
      <c r="BZ93" s="473" t="s">
        <v>446</v>
      </c>
    </row>
    <row r="94" spans="1:78" s="336" customFormat="1" ht="15">
      <c r="AD94" s="336" t="s">
        <v>446</v>
      </c>
      <c r="AE94" s="336" t="s">
        <v>446</v>
      </c>
      <c r="AF94" s="336" t="s">
        <v>446</v>
      </c>
      <c r="AG94" s="336" t="s">
        <v>446</v>
      </c>
      <c r="AH94" s="336" t="s">
        <v>446</v>
      </c>
      <c r="AI94" s="336" t="s">
        <v>446</v>
      </c>
      <c r="AJ94" s="336" t="s">
        <v>446</v>
      </c>
      <c r="AK94" s="336" t="s">
        <v>446</v>
      </c>
      <c r="AL94" s="336" t="s">
        <v>446</v>
      </c>
      <c r="AM94" s="336" t="s">
        <v>446</v>
      </c>
      <c r="AN94" s="336" t="s">
        <v>446</v>
      </c>
      <c r="AO94" s="336" t="s">
        <v>446</v>
      </c>
      <c r="AP94" s="336" t="s">
        <v>446</v>
      </c>
      <c r="AQ94" s="336" t="s">
        <v>446</v>
      </c>
      <c r="AR94" s="336" t="s">
        <v>446</v>
      </c>
      <c r="AS94" s="336" t="s">
        <v>446</v>
      </c>
      <c r="AT94" s="336" t="s">
        <v>446</v>
      </c>
      <c r="AU94" s="336" t="s">
        <v>446</v>
      </c>
      <c r="AV94" s="336" t="s">
        <v>446</v>
      </c>
      <c r="AW94" s="336" t="s">
        <v>446</v>
      </c>
      <c r="AX94" s="336" t="s">
        <v>446</v>
      </c>
      <c r="AY94" s="336" t="s">
        <v>446</v>
      </c>
      <c r="BA94" s="336" t="s">
        <v>446</v>
      </c>
      <c r="BB94" s="336" t="s">
        <v>446</v>
      </c>
      <c r="BC94" s="473" t="s">
        <v>446</v>
      </c>
      <c r="BD94" s="473"/>
      <c r="BE94" s="473" t="s">
        <v>446</v>
      </c>
      <c r="BF94" s="473"/>
      <c r="BG94" s="473"/>
      <c r="BH94" s="473"/>
      <c r="BI94" s="473" t="s">
        <v>446</v>
      </c>
      <c r="BJ94" s="473" t="s">
        <v>446</v>
      </c>
      <c r="BK94" s="473" t="s">
        <v>446</v>
      </c>
      <c r="BL94" s="473" t="s">
        <v>446</v>
      </c>
      <c r="BM94" s="473" t="s">
        <v>446</v>
      </c>
      <c r="BN94" s="473" t="s">
        <v>446</v>
      </c>
      <c r="BO94" s="473" t="s">
        <v>446</v>
      </c>
      <c r="BP94" s="473" t="s">
        <v>446</v>
      </c>
      <c r="BQ94" s="473" t="s">
        <v>446</v>
      </c>
      <c r="BR94" s="473" t="s">
        <v>446</v>
      </c>
      <c r="BS94" s="473" t="s">
        <v>446</v>
      </c>
      <c r="BT94" s="473" t="s">
        <v>446</v>
      </c>
      <c r="BU94" s="473" t="s">
        <v>446</v>
      </c>
      <c r="BV94" s="473" t="s">
        <v>446</v>
      </c>
      <c r="BW94" s="473" t="s">
        <v>446</v>
      </c>
      <c r="BX94" s="473" t="s">
        <v>446</v>
      </c>
      <c r="BY94" s="473" t="s">
        <v>446</v>
      </c>
      <c r="BZ94" s="473" t="s">
        <v>446</v>
      </c>
    </row>
    <row r="95" spans="1:78" s="336" customFormat="1" ht="15">
      <c r="AD95" s="336" t="s">
        <v>446</v>
      </c>
      <c r="AE95" s="336" t="s">
        <v>446</v>
      </c>
      <c r="AF95" s="336" t="s">
        <v>446</v>
      </c>
      <c r="AG95" s="336" t="s">
        <v>446</v>
      </c>
      <c r="AH95" s="336" t="s">
        <v>446</v>
      </c>
      <c r="AI95" s="336" t="s">
        <v>446</v>
      </c>
      <c r="AJ95" s="336" t="s">
        <v>446</v>
      </c>
      <c r="AK95" s="336" t="s">
        <v>446</v>
      </c>
      <c r="AL95" s="336" t="s">
        <v>446</v>
      </c>
      <c r="AM95" s="336" t="s">
        <v>446</v>
      </c>
      <c r="AN95" s="336" t="s">
        <v>446</v>
      </c>
      <c r="AO95" s="336" t="s">
        <v>446</v>
      </c>
      <c r="AP95" s="336" t="s">
        <v>446</v>
      </c>
      <c r="AQ95" s="336" t="s">
        <v>446</v>
      </c>
      <c r="AR95" s="336" t="s">
        <v>446</v>
      </c>
      <c r="AS95" s="336" t="s">
        <v>446</v>
      </c>
      <c r="AT95" s="336" t="s">
        <v>446</v>
      </c>
      <c r="AU95" s="336" t="s">
        <v>446</v>
      </c>
      <c r="AV95" s="336" t="s">
        <v>446</v>
      </c>
      <c r="AW95" s="336" t="s">
        <v>446</v>
      </c>
      <c r="AX95" s="336" t="s">
        <v>446</v>
      </c>
      <c r="AY95" s="336" t="s">
        <v>446</v>
      </c>
      <c r="BA95" s="336" t="s">
        <v>446</v>
      </c>
      <c r="BB95" s="336" t="s">
        <v>446</v>
      </c>
      <c r="BC95" s="473" t="s">
        <v>446</v>
      </c>
      <c r="BD95" s="473"/>
      <c r="BE95" s="473" t="s">
        <v>446</v>
      </c>
      <c r="BF95" s="473"/>
      <c r="BG95" s="473"/>
      <c r="BH95" s="473"/>
      <c r="BI95" s="473" t="s">
        <v>446</v>
      </c>
      <c r="BJ95" s="473" t="s">
        <v>446</v>
      </c>
      <c r="BK95" s="473" t="s">
        <v>446</v>
      </c>
      <c r="BL95" s="473" t="s">
        <v>446</v>
      </c>
      <c r="BM95" s="473" t="s">
        <v>446</v>
      </c>
      <c r="BN95" s="473" t="s">
        <v>446</v>
      </c>
      <c r="BO95" s="473" t="s">
        <v>446</v>
      </c>
      <c r="BP95" s="473" t="s">
        <v>446</v>
      </c>
      <c r="BQ95" s="473" t="s">
        <v>446</v>
      </c>
      <c r="BR95" s="473" t="s">
        <v>446</v>
      </c>
      <c r="BS95" s="473" t="s">
        <v>446</v>
      </c>
      <c r="BT95" s="473" t="s">
        <v>446</v>
      </c>
      <c r="BU95" s="473" t="s">
        <v>446</v>
      </c>
      <c r="BV95" s="473" t="s">
        <v>446</v>
      </c>
      <c r="BW95" s="473" t="s">
        <v>446</v>
      </c>
      <c r="BX95" s="473" t="s">
        <v>446</v>
      </c>
      <c r="BY95" s="473" t="s">
        <v>446</v>
      </c>
      <c r="BZ95" s="473" t="s">
        <v>446</v>
      </c>
    </row>
    <row r="96" spans="1:78" s="336" customFormat="1" ht="17.25" customHeight="1">
      <c r="A96" s="447" t="s">
        <v>374</v>
      </c>
      <c r="B96" s="335">
        <v>42705</v>
      </c>
      <c r="C96" s="335">
        <v>42736</v>
      </c>
      <c r="D96" s="335">
        <v>42767</v>
      </c>
      <c r="E96" s="335">
        <v>42795</v>
      </c>
      <c r="F96" s="335">
        <v>42826</v>
      </c>
      <c r="G96" s="335">
        <v>42856</v>
      </c>
      <c r="H96" s="335">
        <v>42887</v>
      </c>
      <c r="I96" s="335">
        <v>42917</v>
      </c>
      <c r="J96" s="335">
        <v>42948</v>
      </c>
      <c r="K96" s="335">
        <v>42979</v>
      </c>
      <c r="L96" s="335">
        <v>43009</v>
      </c>
      <c r="M96" s="335">
        <v>43040</v>
      </c>
      <c r="N96" s="335">
        <v>43070</v>
      </c>
      <c r="O96" s="335">
        <v>43101</v>
      </c>
      <c r="P96" s="335">
        <v>43132</v>
      </c>
      <c r="Q96" s="335">
        <v>43160</v>
      </c>
      <c r="R96" s="335">
        <v>43191</v>
      </c>
      <c r="S96" s="335">
        <v>43221</v>
      </c>
      <c r="T96" s="335">
        <v>43252</v>
      </c>
      <c r="U96" s="335">
        <v>43282</v>
      </c>
      <c r="V96" s="335">
        <v>43313</v>
      </c>
      <c r="W96" s="335">
        <v>43344</v>
      </c>
      <c r="X96" s="335">
        <v>43374</v>
      </c>
      <c r="Y96" s="335">
        <v>43405</v>
      </c>
      <c r="Z96" s="335">
        <v>43435</v>
      </c>
      <c r="AA96" s="335">
        <v>43466</v>
      </c>
      <c r="AB96" s="335">
        <v>43497</v>
      </c>
      <c r="AC96" s="335">
        <v>43525</v>
      </c>
      <c r="AD96" s="335">
        <v>43556</v>
      </c>
      <c r="AE96" s="335">
        <v>43586</v>
      </c>
      <c r="AF96" s="335">
        <v>43617</v>
      </c>
      <c r="AG96" s="335">
        <v>43647</v>
      </c>
      <c r="AH96" s="335">
        <v>43678</v>
      </c>
      <c r="AI96" s="335">
        <v>43709</v>
      </c>
      <c r="AJ96" s="335">
        <v>43739</v>
      </c>
      <c r="AK96" s="335">
        <v>43770</v>
      </c>
      <c r="AL96" s="335">
        <v>43800</v>
      </c>
      <c r="AM96" s="335">
        <v>43831</v>
      </c>
      <c r="AN96" s="335" t="s">
        <v>446</v>
      </c>
      <c r="AO96" s="335">
        <v>43891</v>
      </c>
      <c r="AP96" s="335">
        <v>43922</v>
      </c>
      <c r="AQ96" s="335">
        <v>43952</v>
      </c>
      <c r="AR96" s="335">
        <v>43983</v>
      </c>
      <c r="AS96" s="335">
        <v>44013</v>
      </c>
      <c r="AT96" s="335">
        <v>44044</v>
      </c>
      <c r="AU96" s="335">
        <v>44075</v>
      </c>
      <c r="AV96" s="335">
        <v>44105</v>
      </c>
      <c r="AW96" s="335">
        <v>44136</v>
      </c>
      <c r="AX96" s="335">
        <v>44166</v>
      </c>
      <c r="AY96" s="335">
        <v>44197</v>
      </c>
      <c r="AZ96" s="335">
        <v>44228</v>
      </c>
      <c r="BA96" s="335">
        <v>44256</v>
      </c>
      <c r="BB96" s="335">
        <v>44287</v>
      </c>
      <c r="BC96" s="335">
        <v>44317</v>
      </c>
      <c r="BD96" s="335">
        <v>44348</v>
      </c>
      <c r="BE96" s="335">
        <v>44378</v>
      </c>
      <c r="BF96" s="335">
        <v>44409</v>
      </c>
      <c r="BG96" s="335">
        <v>44440</v>
      </c>
      <c r="BH96" s="335">
        <v>44470</v>
      </c>
      <c r="BI96" s="335">
        <v>44501</v>
      </c>
      <c r="BJ96" s="335">
        <v>44531</v>
      </c>
      <c r="BK96" s="335">
        <v>44562</v>
      </c>
      <c r="BL96" s="335">
        <v>44593</v>
      </c>
      <c r="BM96" s="335">
        <v>44621</v>
      </c>
      <c r="BN96" s="335">
        <v>44652</v>
      </c>
      <c r="BO96" s="335">
        <v>44682</v>
      </c>
      <c r="BP96" s="335">
        <v>44713</v>
      </c>
      <c r="BQ96" s="335">
        <v>44743</v>
      </c>
      <c r="BR96" s="335">
        <v>44774</v>
      </c>
      <c r="BS96" s="335">
        <v>44805</v>
      </c>
      <c r="BT96" s="335">
        <v>44835</v>
      </c>
      <c r="BU96" s="335">
        <v>44866</v>
      </c>
      <c r="BV96" s="335">
        <v>44896</v>
      </c>
      <c r="BW96" s="335">
        <v>44927</v>
      </c>
      <c r="BX96" s="335">
        <v>44958</v>
      </c>
      <c r="BY96" s="335">
        <v>44986</v>
      </c>
      <c r="BZ96" s="335">
        <v>45017</v>
      </c>
    </row>
    <row r="97" spans="1:78" s="336" customFormat="1" ht="15">
      <c r="A97" s="449"/>
      <c r="B97" s="337"/>
      <c r="C97" s="337"/>
      <c r="D97" s="337"/>
      <c r="E97" s="337"/>
      <c r="F97" s="337"/>
      <c r="G97" s="337"/>
      <c r="H97" s="337"/>
      <c r="I97" s="337"/>
      <c r="J97" s="337"/>
      <c r="K97" s="337"/>
      <c r="L97" s="337"/>
      <c r="M97" s="337"/>
      <c r="N97" s="337"/>
      <c r="O97" s="337"/>
      <c r="P97" s="337"/>
      <c r="Q97" s="337"/>
      <c r="R97" s="337"/>
      <c r="AD97" s="336" t="s">
        <v>446</v>
      </c>
      <c r="AE97" s="336" t="s">
        <v>446</v>
      </c>
      <c r="AF97" s="336" t="s">
        <v>446</v>
      </c>
      <c r="AG97" s="336" t="s">
        <v>446</v>
      </c>
      <c r="AH97" s="336" t="s">
        <v>446</v>
      </c>
      <c r="AI97" s="336" t="s">
        <v>446</v>
      </c>
      <c r="AJ97" s="336" t="s">
        <v>446</v>
      </c>
      <c r="AK97" s="336" t="s">
        <v>446</v>
      </c>
      <c r="AL97" s="336" t="s">
        <v>446</v>
      </c>
      <c r="AM97" s="336" t="s">
        <v>446</v>
      </c>
      <c r="AN97" s="336" t="s">
        <v>446</v>
      </c>
      <c r="AO97" s="336" t="s">
        <v>446</v>
      </c>
      <c r="AP97" s="336" t="s">
        <v>446</v>
      </c>
      <c r="AQ97" s="336" t="s">
        <v>446</v>
      </c>
      <c r="AR97" s="336" t="s">
        <v>446</v>
      </c>
      <c r="AS97" s="336" t="s">
        <v>446</v>
      </c>
      <c r="AT97" s="336" t="s">
        <v>446</v>
      </c>
      <c r="AU97" s="336" t="s">
        <v>446</v>
      </c>
      <c r="AV97" s="336" t="s">
        <v>446</v>
      </c>
      <c r="AW97" s="336" t="s">
        <v>446</v>
      </c>
      <c r="AX97" s="336" t="s">
        <v>446</v>
      </c>
      <c r="AY97" s="336" t="s">
        <v>446</v>
      </c>
      <c r="BA97" s="336" t="s">
        <v>446</v>
      </c>
      <c r="BB97" s="336" t="s">
        <v>446</v>
      </c>
      <c r="BC97" s="473" t="s">
        <v>446</v>
      </c>
      <c r="BD97" s="473"/>
      <c r="BE97" s="473" t="s">
        <v>446</v>
      </c>
      <c r="BF97" s="473"/>
      <c r="BG97" s="473"/>
      <c r="BH97" s="473"/>
      <c r="BI97" s="473" t="s">
        <v>446</v>
      </c>
      <c r="BJ97" s="473" t="s">
        <v>446</v>
      </c>
      <c r="BK97" s="473" t="s">
        <v>446</v>
      </c>
      <c r="BL97" s="473" t="s">
        <v>446</v>
      </c>
      <c r="BM97" s="473" t="s">
        <v>446</v>
      </c>
      <c r="BN97" s="473" t="s">
        <v>446</v>
      </c>
      <c r="BO97" s="473" t="s">
        <v>446</v>
      </c>
      <c r="BP97" s="473" t="s">
        <v>446</v>
      </c>
      <c r="BQ97" s="473" t="s">
        <v>446</v>
      </c>
      <c r="BR97" s="473" t="s">
        <v>446</v>
      </c>
      <c r="BS97" s="473" t="s">
        <v>446</v>
      </c>
      <c r="BT97" s="473" t="s">
        <v>446</v>
      </c>
      <c r="BU97" s="473" t="s">
        <v>446</v>
      </c>
      <c r="BV97" s="473" t="s">
        <v>446</v>
      </c>
      <c r="BW97" s="473" t="s">
        <v>446</v>
      </c>
      <c r="BX97" s="473" t="s">
        <v>446</v>
      </c>
      <c r="BY97" s="473" t="s">
        <v>446</v>
      </c>
      <c r="BZ97" s="473" t="s">
        <v>446</v>
      </c>
    </row>
    <row r="98" spans="1:78" s="336" customFormat="1" ht="15">
      <c r="A98" s="449" t="s">
        <v>360</v>
      </c>
      <c r="B98" s="337"/>
      <c r="C98" s="337"/>
      <c r="D98" s="337"/>
      <c r="E98" s="337"/>
      <c r="F98" s="337"/>
      <c r="G98" s="337"/>
      <c r="H98" s="337"/>
      <c r="I98" s="337"/>
      <c r="J98" s="337"/>
      <c r="K98" s="337"/>
      <c r="L98" s="337"/>
      <c r="M98" s="337"/>
      <c r="N98" s="337"/>
      <c r="O98" s="337"/>
      <c r="P98" s="337"/>
      <c r="Q98" s="337"/>
      <c r="R98" s="337"/>
      <c r="AD98" s="336" t="s">
        <v>446</v>
      </c>
      <c r="AE98" s="336" t="s">
        <v>446</v>
      </c>
      <c r="AF98" s="336" t="s">
        <v>446</v>
      </c>
      <c r="AG98" s="336" t="s">
        <v>446</v>
      </c>
      <c r="AH98" s="336" t="s">
        <v>446</v>
      </c>
      <c r="AI98" s="336" t="s">
        <v>446</v>
      </c>
      <c r="AJ98" s="336" t="s">
        <v>446</v>
      </c>
      <c r="AK98" s="336" t="s">
        <v>446</v>
      </c>
      <c r="AL98" s="336" t="s">
        <v>446</v>
      </c>
      <c r="AM98" s="336" t="s">
        <v>446</v>
      </c>
      <c r="AN98" s="336" t="s">
        <v>446</v>
      </c>
      <c r="AO98" s="336" t="s">
        <v>446</v>
      </c>
      <c r="AP98" s="336" t="s">
        <v>446</v>
      </c>
      <c r="AQ98" s="336" t="s">
        <v>446</v>
      </c>
      <c r="AR98" s="336" t="s">
        <v>446</v>
      </c>
      <c r="AS98" s="336" t="s">
        <v>446</v>
      </c>
      <c r="AT98" s="336" t="s">
        <v>446</v>
      </c>
      <c r="AU98" s="336" t="s">
        <v>446</v>
      </c>
      <c r="AV98" s="336" t="s">
        <v>446</v>
      </c>
      <c r="AW98" s="336" t="s">
        <v>446</v>
      </c>
      <c r="AX98" s="336" t="s">
        <v>446</v>
      </c>
      <c r="AY98" s="336" t="s">
        <v>446</v>
      </c>
      <c r="BA98" s="336" t="s">
        <v>446</v>
      </c>
      <c r="BB98" s="336" t="s">
        <v>446</v>
      </c>
      <c r="BC98" s="473" t="s">
        <v>446</v>
      </c>
      <c r="BD98" s="473"/>
      <c r="BE98" s="473" t="s">
        <v>446</v>
      </c>
      <c r="BF98" s="473"/>
      <c r="BG98" s="473"/>
      <c r="BH98" s="473"/>
      <c r="BI98" s="473" t="s">
        <v>446</v>
      </c>
      <c r="BJ98" s="473" t="s">
        <v>446</v>
      </c>
      <c r="BK98" s="473" t="s">
        <v>446</v>
      </c>
      <c r="BL98" s="473" t="s">
        <v>446</v>
      </c>
      <c r="BM98" s="473" t="s">
        <v>446</v>
      </c>
      <c r="BN98" s="473" t="s">
        <v>446</v>
      </c>
      <c r="BO98" s="473" t="s">
        <v>446</v>
      </c>
      <c r="BP98" s="473" t="s">
        <v>446</v>
      </c>
      <c r="BQ98" s="473" t="s">
        <v>446</v>
      </c>
      <c r="BR98" s="473" t="s">
        <v>446</v>
      </c>
      <c r="BS98" s="473" t="s">
        <v>446</v>
      </c>
      <c r="BT98" s="473" t="s">
        <v>446</v>
      </c>
      <c r="BU98" s="473" t="s">
        <v>446</v>
      </c>
      <c r="BV98" s="473" t="s">
        <v>446</v>
      </c>
      <c r="BW98" s="473" t="s">
        <v>446</v>
      </c>
      <c r="BX98" s="473" t="s">
        <v>446</v>
      </c>
      <c r="BY98" s="473" t="s">
        <v>446</v>
      </c>
      <c r="BZ98" s="473" t="s">
        <v>446</v>
      </c>
    </row>
    <row r="99" spans="1:78" s="336" customFormat="1" ht="15">
      <c r="A99" s="449"/>
      <c r="B99" s="337"/>
      <c r="C99" s="337"/>
      <c r="D99" s="337"/>
      <c r="E99" s="337"/>
      <c r="F99" s="337"/>
      <c r="G99" s="337"/>
      <c r="H99" s="337"/>
      <c r="I99" s="337"/>
      <c r="J99" s="337"/>
      <c r="K99" s="337"/>
      <c r="L99" s="337"/>
      <c r="M99" s="337"/>
      <c r="N99" s="337"/>
      <c r="O99" s="337"/>
      <c r="P99" s="337"/>
      <c r="Q99" s="337"/>
      <c r="R99" s="337"/>
      <c r="AD99" s="336" t="s">
        <v>446</v>
      </c>
      <c r="AE99" s="336" t="s">
        <v>446</v>
      </c>
      <c r="AF99" s="336" t="s">
        <v>446</v>
      </c>
      <c r="AG99" s="336" t="s">
        <v>446</v>
      </c>
      <c r="AH99" s="336" t="s">
        <v>446</v>
      </c>
      <c r="AI99" s="336" t="s">
        <v>446</v>
      </c>
      <c r="AJ99" s="336" t="s">
        <v>446</v>
      </c>
      <c r="AK99" s="336" t="s">
        <v>446</v>
      </c>
      <c r="AL99" s="336" t="s">
        <v>446</v>
      </c>
      <c r="AM99" s="336" t="s">
        <v>446</v>
      </c>
      <c r="AN99" s="336" t="s">
        <v>446</v>
      </c>
      <c r="AO99" s="336" t="s">
        <v>446</v>
      </c>
      <c r="AP99" s="336" t="s">
        <v>446</v>
      </c>
      <c r="AQ99" s="336" t="s">
        <v>446</v>
      </c>
      <c r="AR99" s="336" t="s">
        <v>446</v>
      </c>
      <c r="AS99" s="336" t="s">
        <v>446</v>
      </c>
      <c r="AT99" s="336" t="s">
        <v>446</v>
      </c>
      <c r="AU99" s="336" t="s">
        <v>446</v>
      </c>
      <c r="AV99" s="336" t="s">
        <v>446</v>
      </c>
      <c r="AW99" s="336" t="s">
        <v>446</v>
      </c>
      <c r="AX99" s="336" t="s">
        <v>446</v>
      </c>
      <c r="AY99" s="336" t="s">
        <v>446</v>
      </c>
      <c r="BA99" s="336" t="s">
        <v>446</v>
      </c>
      <c r="BB99" s="336" t="s">
        <v>446</v>
      </c>
      <c r="BC99" s="473" t="s">
        <v>446</v>
      </c>
      <c r="BD99" s="473"/>
      <c r="BE99" s="473" t="s">
        <v>446</v>
      </c>
      <c r="BF99" s="473"/>
      <c r="BG99" s="473"/>
      <c r="BH99" s="473"/>
      <c r="BI99" s="473" t="s">
        <v>446</v>
      </c>
      <c r="BJ99" s="473" t="s">
        <v>446</v>
      </c>
      <c r="BK99" s="473" t="s">
        <v>446</v>
      </c>
      <c r="BL99" s="473" t="s">
        <v>446</v>
      </c>
      <c r="BM99" s="473" t="s">
        <v>446</v>
      </c>
      <c r="BN99" s="473" t="s">
        <v>446</v>
      </c>
      <c r="BO99" s="473" t="s">
        <v>446</v>
      </c>
      <c r="BP99" s="473" t="s">
        <v>446</v>
      </c>
      <c r="BQ99" s="473" t="s">
        <v>446</v>
      </c>
      <c r="BR99" s="473" t="s">
        <v>446</v>
      </c>
      <c r="BS99" s="473" t="s">
        <v>446</v>
      </c>
      <c r="BT99" s="473" t="s">
        <v>446</v>
      </c>
      <c r="BU99" s="473" t="s">
        <v>446</v>
      </c>
      <c r="BV99" s="473" t="s">
        <v>446</v>
      </c>
      <c r="BW99" s="473" t="s">
        <v>446</v>
      </c>
      <c r="BX99" s="473" t="s">
        <v>446</v>
      </c>
      <c r="BY99" s="473" t="s">
        <v>446</v>
      </c>
      <c r="BZ99" s="473" t="s">
        <v>446</v>
      </c>
    </row>
    <row r="100" spans="1:78" s="336" customFormat="1" ht="11.25">
      <c r="A100" s="449" t="s">
        <v>26</v>
      </c>
      <c r="B100" s="338">
        <v>100</v>
      </c>
      <c r="C100" s="338">
        <v>101.6014</v>
      </c>
      <c r="D100" s="338">
        <v>103.7115</v>
      </c>
      <c r="E100" s="338">
        <v>107.05500000000001</v>
      </c>
      <c r="F100" s="338">
        <v>109.96259999999999</v>
      </c>
      <c r="G100" s="338">
        <v>111.636</v>
      </c>
      <c r="H100" s="338">
        <v>112.69240000000001</v>
      </c>
      <c r="I100" s="338">
        <v>114.28570000000001</v>
      </c>
      <c r="J100" s="338">
        <v>115.7385</v>
      </c>
      <c r="K100" s="338">
        <v>117.77809999999999</v>
      </c>
      <c r="L100" s="338">
        <v>119.9939</v>
      </c>
      <c r="M100" s="338">
        <v>121.506</v>
      </c>
      <c r="N100" s="338">
        <v>124.313</v>
      </c>
      <c r="O100" s="338">
        <v>126.64790000000001</v>
      </c>
      <c r="P100" s="338">
        <v>129.23599999999999</v>
      </c>
      <c r="Q100" s="338">
        <v>133.24799999999999</v>
      </c>
      <c r="R100" s="338">
        <v>137.0205</v>
      </c>
      <c r="S100" s="338">
        <v>140.178</v>
      </c>
      <c r="T100" s="338">
        <v>144.9444</v>
      </c>
      <c r="U100" s="338">
        <v>149.9066</v>
      </c>
      <c r="V100" s="338">
        <v>155.86590000000001</v>
      </c>
      <c r="W100" s="338">
        <v>165.17760000000001</v>
      </c>
      <c r="X100" s="338">
        <v>173.95820000000001</v>
      </c>
      <c r="Y100" s="338">
        <v>179.64789999999999</v>
      </c>
      <c r="Z100" s="338">
        <v>183.71799999999999</v>
      </c>
      <c r="AA100" s="338">
        <v>189.62309999999999</v>
      </c>
      <c r="AB100" s="338">
        <v>197.61699999999999</v>
      </c>
      <c r="AC100" s="338">
        <v>207.2604</v>
      </c>
      <c r="AD100" s="338">
        <v>214.7732</v>
      </c>
      <c r="AE100" s="338">
        <v>223.0958</v>
      </c>
      <c r="AF100" s="338">
        <v>229.39580000000001</v>
      </c>
      <c r="AG100" s="338">
        <v>233.93199999999999</v>
      </c>
      <c r="AH100" s="338">
        <v>243.63480000000001</v>
      </c>
      <c r="AI100" s="338">
        <v>257.83530000000002</v>
      </c>
      <c r="AJ100" s="338">
        <v>265.20240000000001</v>
      </c>
      <c r="AK100" s="338">
        <v>275.4348</v>
      </c>
      <c r="AL100" s="338">
        <v>285.5958</v>
      </c>
      <c r="AM100" s="338">
        <v>292.54649999999998</v>
      </c>
      <c r="AN100" s="338">
        <v>297.89729999999997</v>
      </c>
      <c r="AO100" s="338">
        <v>309.18079999999998</v>
      </c>
      <c r="AP100" s="338">
        <v>317.1934</v>
      </c>
      <c r="AQ100" s="338">
        <v>322.50450000000001</v>
      </c>
      <c r="AR100" s="338">
        <v>329.63260000000002</v>
      </c>
      <c r="AS100" s="338">
        <v>335.87529999999998</v>
      </c>
      <c r="AT100" s="338">
        <v>344.45499999999998</v>
      </c>
      <c r="AU100" s="338">
        <v>352.4418</v>
      </c>
      <c r="AV100" s="338">
        <v>366.78120000000001</v>
      </c>
      <c r="AW100" s="338">
        <v>378.17</v>
      </c>
      <c r="AX100" s="338">
        <v>394.47019999999998</v>
      </c>
      <c r="AY100" s="338">
        <v>416.2149</v>
      </c>
      <c r="AZ100" s="339">
        <v>429.91820000000001</v>
      </c>
      <c r="BA100" s="339">
        <v>447.91050000000001</v>
      </c>
      <c r="BB100" s="338">
        <v>465.79899999999998</v>
      </c>
      <c r="BC100" s="338">
        <v>480.91570000000002</v>
      </c>
      <c r="BD100" s="338">
        <v>496.72019999999998</v>
      </c>
      <c r="BE100" s="338">
        <v>510.39460000000003</v>
      </c>
      <c r="BF100" s="338">
        <v>522.5566</v>
      </c>
      <c r="BG100" s="338">
        <v>539.59619999999995</v>
      </c>
      <c r="BH100" s="338">
        <v>556.8596</v>
      </c>
      <c r="BI100" s="338">
        <v>571.64520000000005</v>
      </c>
      <c r="BJ100" s="338">
        <v>594.74749999999995</v>
      </c>
      <c r="BK100" s="338">
        <v>618.75620000000004</v>
      </c>
      <c r="BL100" s="338">
        <v>648.78049999999996</v>
      </c>
      <c r="BM100" s="338">
        <v>692.68269999999995</v>
      </c>
      <c r="BN100" s="338">
        <v>736.77269999999999</v>
      </c>
      <c r="BO100" s="338">
        <v>777.66740000000004</v>
      </c>
      <c r="BP100" s="338">
        <v>818.41099999999994</v>
      </c>
      <c r="BQ100" s="338">
        <v>873.56240000000003</v>
      </c>
      <c r="BR100" s="338">
        <v>940.04340000000002</v>
      </c>
      <c r="BS100" s="338">
        <v>997.77850000000001</v>
      </c>
      <c r="BT100" s="338">
        <v>1060.4603999999999</v>
      </c>
      <c r="BU100" s="338">
        <v>1108.8388</v>
      </c>
      <c r="BV100" s="338">
        <v>1160.5028</v>
      </c>
      <c r="BW100" s="338">
        <v>1233.9903999999999</v>
      </c>
      <c r="BX100" s="338">
        <v>1323.9654</v>
      </c>
      <c r="BY100" s="338">
        <v>1421.13</v>
      </c>
      <c r="BZ100" s="338">
        <v>1530.4512</v>
      </c>
    </row>
    <row r="101" spans="1:78" s="336" customFormat="1" ht="11.25">
      <c r="A101" s="450" t="s">
        <v>361</v>
      </c>
      <c r="B101" s="339">
        <v>100</v>
      </c>
      <c r="C101" s="339">
        <v>101.0322</v>
      </c>
      <c r="D101" s="339">
        <v>103.8789</v>
      </c>
      <c r="E101" s="339">
        <v>105.9988</v>
      </c>
      <c r="F101" s="339">
        <v>108.3813</v>
      </c>
      <c r="G101" s="339">
        <v>109.5925</v>
      </c>
      <c r="H101" s="339">
        <v>110.239</v>
      </c>
      <c r="I101" s="339">
        <v>111.3233</v>
      </c>
      <c r="J101" s="339">
        <v>112.78740000000001</v>
      </c>
      <c r="K101" s="339">
        <v>115.8514</v>
      </c>
      <c r="L101" s="339">
        <v>118.05119999999999</v>
      </c>
      <c r="M101" s="339">
        <v>119.1339</v>
      </c>
      <c r="N101" s="339">
        <v>120.5958</v>
      </c>
      <c r="O101" s="339">
        <v>122.4465</v>
      </c>
      <c r="P101" s="339">
        <v>124.6618</v>
      </c>
      <c r="Q101" s="339">
        <v>128.4881</v>
      </c>
      <c r="R101" s="339">
        <v>129.87960000000001</v>
      </c>
      <c r="S101" s="339">
        <v>133.62020000000001</v>
      </c>
      <c r="T101" s="339">
        <v>140.86080000000001</v>
      </c>
      <c r="U101" s="339">
        <v>146.88120000000001</v>
      </c>
      <c r="V101" s="339">
        <v>154.62880000000001</v>
      </c>
      <c r="W101" s="339">
        <v>164.26759999999999</v>
      </c>
      <c r="X101" s="339">
        <v>173.28</v>
      </c>
      <c r="Y101" s="339">
        <v>178.29570000000001</v>
      </c>
      <c r="Z101" s="339">
        <v>181.8631</v>
      </c>
      <c r="AA101" s="339">
        <v>187.73609999999999</v>
      </c>
      <c r="AB101" s="339">
        <v>200.6078</v>
      </c>
      <c r="AC101" s="339">
        <v>213.03389999999999</v>
      </c>
      <c r="AD101" s="339">
        <v>218.34620000000001</v>
      </c>
      <c r="AE101" s="339">
        <v>223.1516</v>
      </c>
      <c r="AF101" s="339">
        <v>227.94309999999999</v>
      </c>
      <c r="AG101" s="339">
        <v>231.19929999999999</v>
      </c>
      <c r="AH101" s="339">
        <v>243.39750000000001</v>
      </c>
      <c r="AI101" s="339">
        <v>257.15629999999999</v>
      </c>
      <c r="AJ101" s="339">
        <v>261.45569999999998</v>
      </c>
      <c r="AK101" s="339">
        <v>271.62540000000001</v>
      </c>
      <c r="AL101" s="339">
        <v>280.72289999999998</v>
      </c>
      <c r="AM101" s="339">
        <v>293.8845</v>
      </c>
      <c r="AN101" s="339">
        <v>304.64949999999999</v>
      </c>
      <c r="AO101" s="339">
        <v>319.8956</v>
      </c>
      <c r="AP101" s="339">
        <v>334.79969999999997</v>
      </c>
      <c r="AQ101" s="339">
        <v>336.89010000000002</v>
      </c>
      <c r="AR101" s="339">
        <v>340.66390000000001</v>
      </c>
      <c r="AS101" s="339">
        <v>342.41019999999997</v>
      </c>
      <c r="AT101" s="339">
        <v>351.8039</v>
      </c>
      <c r="AU101" s="339">
        <v>362.66609999999997</v>
      </c>
      <c r="AV101" s="339">
        <v>382.69009999999997</v>
      </c>
      <c r="AW101" s="339">
        <v>390.71960000000001</v>
      </c>
      <c r="AX101" s="339">
        <v>415.69779999999997</v>
      </c>
      <c r="AY101" s="339">
        <v>438.27460000000002</v>
      </c>
      <c r="AZ101" s="339">
        <v>455.41860000000003</v>
      </c>
      <c r="BA101" s="339">
        <v>471.39400000000001</v>
      </c>
      <c r="BB101" s="339">
        <v>489.8741</v>
      </c>
      <c r="BC101" s="339">
        <v>505.79509999999999</v>
      </c>
      <c r="BD101" s="339">
        <v>522.86220000000003</v>
      </c>
      <c r="BE101" s="339">
        <v>537.43010000000004</v>
      </c>
      <c r="BF101" s="339">
        <v>545.25540000000001</v>
      </c>
      <c r="BG101" s="339">
        <v>559.69970000000001</v>
      </c>
      <c r="BH101" s="339">
        <v>579.63070000000005</v>
      </c>
      <c r="BI101" s="339">
        <v>593.66449999999998</v>
      </c>
      <c r="BJ101" s="339">
        <v>621.3492</v>
      </c>
      <c r="BK101" s="339">
        <v>652.69550000000004</v>
      </c>
      <c r="BL101" s="339">
        <v>693.56119999999999</v>
      </c>
      <c r="BM101" s="339">
        <v>753.55679999999995</v>
      </c>
      <c r="BN101" s="339">
        <v>801.13890000000004</v>
      </c>
      <c r="BO101" s="339">
        <v>838.64469999999994</v>
      </c>
      <c r="BP101" s="339">
        <v>874.85810000000004</v>
      </c>
      <c r="BQ101" s="339">
        <v>922.745</v>
      </c>
      <c r="BR101" s="339">
        <v>988.42129999999997</v>
      </c>
      <c r="BS101" s="339">
        <v>1041.0436999999999</v>
      </c>
      <c r="BT101" s="339">
        <v>1098.8796</v>
      </c>
      <c r="BU101" s="339">
        <v>1142.1966</v>
      </c>
      <c r="BV101" s="339">
        <v>1179.9822999999999</v>
      </c>
      <c r="BW101" s="339">
        <v>1272.7179000000001</v>
      </c>
      <c r="BX101" s="339">
        <v>1407.5310999999999</v>
      </c>
      <c r="BY101" s="339">
        <v>1524.2950000000001</v>
      </c>
      <c r="BZ101" s="339">
        <v>1652.9989</v>
      </c>
    </row>
    <row r="102" spans="1:78" s="336" customFormat="1" ht="11.25">
      <c r="A102" s="450" t="s">
        <v>362</v>
      </c>
      <c r="B102" s="339">
        <v>100</v>
      </c>
      <c r="C102" s="339">
        <v>101.34439999999999</v>
      </c>
      <c r="D102" s="339">
        <v>105.45910000000001</v>
      </c>
      <c r="E102" s="339">
        <v>107.1161</v>
      </c>
      <c r="F102" s="339">
        <v>109.2687</v>
      </c>
      <c r="G102" s="339">
        <v>111.2548</v>
      </c>
      <c r="H102" s="339">
        <v>111.59990000000001</v>
      </c>
      <c r="I102" s="339">
        <v>113.8749</v>
      </c>
      <c r="J102" s="339">
        <v>116.0454</v>
      </c>
      <c r="K102" s="339">
        <v>116.804</v>
      </c>
      <c r="L102" s="339">
        <v>120.004</v>
      </c>
      <c r="M102" s="339">
        <v>120.8879</v>
      </c>
      <c r="N102" s="339">
        <v>121.4554</v>
      </c>
      <c r="O102" s="339">
        <v>124.366</v>
      </c>
      <c r="P102" s="339">
        <v>126.9426</v>
      </c>
      <c r="Q102" s="339">
        <v>127.52249999999999</v>
      </c>
      <c r="R102" s="339">
        <v>129.07749999999999</v>
      </c>
      <c r="S102" s="339">
        <v>131.35040000000001</v>
      </c>
      <c r="T102" s="339">
        <v>132.5093</v>
      </c>
      <c r="U102" s="339">
        <v>136.26</v>
      </c>
      <c r="V102" s="339">
        <v>138.154</v>
      </c>
      <c r="W102" s="339">
        <v>144.30080000000001</v>
      </c>
      <c r="X102" s="339">
        <v>147.86539999999999</v>
      </c>
      <c r="Y102" s="339">
        <v>155.40649999999999</v>
      </c>
      <c r="Z102" s="339">
        <v>157.4922</v>
      </c>
      <c r="AA102" s="339">
        <v>162.9281</v>
      </c>
      <c r="AB102" s="339">
        <v>166.94290000000001</v>
      </c>
      <c r="AC102" s="339">
        <v>173.9572</v>
      </c>
      <c r="AD102" s="339">
        <v>175.08850000000001</v>
      </c>
      <c r="AE102" s="339">
        <v>178.76230000000001</v>
      </c>
      <c r="AF102" s="339">
        <v>183.68129999999999</v>
      </c>
      <c r="AG102" s="339">
        <v>184.15799999999999</v>
      </c>
      <c r="AH102" s="339">
        <v>192.5762</v>
      </c>
      <c r="AI102" s="339">
        <v>203.7149</v>
      </c>
      <c r="AJ102" s="339">
        <v>216.5239</v>
      </c>
      <c r="AK102" s="339">
        <v>228.87100000000001</v>
      </c>
      <c r="AL102" s="339">
        <v>235.7834</v>
      </c>
      <c r="AM102" s="339">
        <v>245.83430000000001</v>
      </c>
      <c r="AN102" s="339">
        <v>249.58860000000001</v>
      </c>
      <c r="AO102" s="339">
        <v>256.78730000000002</v>
      </c>
      <c r="AP102" s="339">
        <v>260.5487</v>
      </c>
      <c r="AQ102" s="339">
        <v>261.95389999999998</v>
      </c>
      <c r="AR102" s="339">
        <v>272.4196</v>
      </c>
      <c r="AS102" s="339">
        <v>275.97579999999999</v>
      </c>
      <c r="AT102" s="339">
        <v>278.86660000000001</v>
      </c>
      <c r="AU102" s="339">
        <v>290.45999999999998</v>
      </c>
      <c r="AV102" s="339">
        <v>295.01940000000002</v>
      </c>
      <c r="AW102" s="339">
        <v>306.85169999999999</v>
      </c>
      <c r="AX102" s="339">
        <v>318.35070000000002</v>
      </c>
      <c r="AY102" s="339">
        <v>334.00659999999999</v>
      </c>
      <c r="AZ102" s="339">
        <v>347.52510000000001</v>
      </c>
      <c r="BA102" s="339">
        <v>369.9409</v>
      </c>
      <c r="BB102" s="339">
        <v>381.7518</v>
      </c>
      <c r="BC102" s="339">
        <v>389.36380000000003</v>
      </c>
      <c r="BD102" s="339">
        <v>409.65469999999999</v>
      </c>
      <c r="BE102" s="339">
        <v>423.35449999999997</v>
      </c>
      <c r="BF102" s="339">
        <v>432.18509999999998</v>
      </c>
      <c r="BG102" s="339">
        <v>456.9606</v>
      </c>
      <c r="BH102" s="339">
        <v>469.2724</v>
      </c>
      <c r="BI102" s="339">
        <v>476.27839999999998</v>
      </c>
      <c r="BJ102" s="339">
        <v>501.36939999999998</v>
      </c>
      <c r="BK102" s="339">
        <v>509.51060000000001</v>
      </c>
      <c r="BL102" s="339">
        <v>523.90949999999998</v>
      </c>
      <c r="BM102" s="339">
        <v>551.3098</v>
      </c>
      <c r="BN102" s="339">
        <v>568.81200000000001</v>
      </c>
      <c r="BO102" s="339">
        <v>605.94529999999997</v>
      </c>
      <c r="BP102" s="339">
        <v>639.87149999999997</v>
      </c>
      <c r="BQ102" s="339">
        <v>678.64239999999995</v>
      </c>
      <c r="BR102" s="339">
        <v>725.29219999999998</v>
      </c>
      <c r="BS102" s="339">
        <v>794.31719999999996</v>
      </c>
      <c r="BT102" s="339">
        <v>835.67700000000002</v>
      </c>
      <c r="BU102" s="339">
        <v>887.07730000000004</v>
      </c>
      <c r="BV102" s="339">
        <v>952.84370000000001</v>
      </c>
      <c r="BW102" s="339">
        <v>1022.842</v>
      </c>
      <c r="BX102" s="339">
        <v>1072.6902</v>
      </c>
      <c r="BY102" s="339">
        <v>1166.7916</v>
      </c>
      <c r="BZ102" s="339">
        <v>1216.539</v>
      </c>
    </row>
    <row r="103" spans="1:78" s="336" customFormat="1" ht="11.25">
      <c r="A103" s="450" t="s">
        <v>363</v>
      </c>
      <c r="B103" s="339">
        <v>100</v>
      </c>
      <c r="C103" s="339">
        <v>100.483</v>
      </c>
      <c r="D103" s="339">
        <v>100.4131</v>
      </c>
      <c r="E103" s="339">
        <v>102.2209</v>
      </c>
      <c r="F103" s="339">
        <v>105.8574</v>
      </c>
      <c r="G103" s="339">
        <v>107.8263</v>
      </c>
      <c r="H103" s="339">
        <v>110.9264</v>
      </c>
      <c r="I103" s="339">
        <v>110.601</v>
      </c>
      <c r="J103" s="339">
        <v>110.3081</v>
      </c>
      <c r="K103" s="339">
        <v>111.70699999999999</v>
      </c>
      <c r="L103" s="339">
        <v>115.1964</v>
      </c>
      <c r="M103" s="339">
        <v>116.9432</v>
      </c>
      <c r="N103" s="339">
        <v>117.80759999999999</v>
      </c>
      <c r="O103" s="339">
        <v>117.4853</v>
      </c>
      <c r="P103" s="339">
        <v>116.7573</v>
      </c>
      <c r="Q103" s="339">
        <v>118.1545</v>
      </c>
      <c r="R103" s="339">
        <v>123.2706</v>
      </c>
      <c r="S103" s="339">
        <v>126.7907</v>
      </c>
      <c r="T103" s="339">
        <v>128.80260000000001</v>
      </c>
      <c r="U103" s="339">
        <v>130.78710000000001</v>
      </c>
      <c r="V103" s="339">
        <v>130.58619999999999</v>
      </c>
      <c r="W103" s="339">
        <v>138.298</v>
      </c>
      <c r="X103" s="339">
        <v>146.3604</v>
      </c>
      <c r="Y103" s="339">
        <v>150.47370000000001</v>
      </c>
      <c r="Z103" s="339">
        <v>151.87880000000001</v>
      </c>
      <c r="AA103" s="339">
        <v>152.41220000000001</v>
      </c>
      <c r="AB103" s="339">
        <v>154.45400000000001</v>
      </c>
      <c r="AC103" s="339">
        <v>159.0908</v>
      </c>
      <c r="AD103" s="339">
        <v>167.47640000000001</v>
      </c>
      <c r="AE103" s="339">
        <v>174.13560000000001</v>
      </c>
      <c r="AF103" s="339">
        <v>179.7817</v>
      </c>
      <c r="AG103" s="339">
        <v>182.08260000000001</v>
      </c>
      <c r="AH103" s="339">
        <v>186.81</v>
      </c>
      <c r="AI103" s="339">
        <v>204.18520000000001</v>
      </c>
      <c r="AJ103" s="339">
        <v>213.24160000000001</v>
      </c>
      <c r="AK103" s="339">
        <v>221.79679999999999</v>
      </c>
      <c r="AL103" s="339">
        <v>228.3314</v>
      </c>
      <c r="AM103" s="339">
        <v>231.55439999999999</v>
      </c>
      <c r="AN103" s="339">
        <v>235.07320000000001</v>
      </c>
      <c r="AO103" s="339">
        <v>243.7132</v>
      </c>
      <c r="AP103" s="339">
        <v>250.0292</v>
      </c>
      <c r="AQ103" s="339">
        <v>267.01119999999997</v>
      </c>
      <c r="AR103" s="339">
        <v>289.36680000000001</v>
      </c>
      <c r="AS103" s="339">
        <v>301.55669999999998</v>
      </c>
      <c r="AT103" s="339">
        <v>310.44420000000002</v>
      </c>
      <c r="AU103" s="339">
        <v>319.23039999999997</v>
      </c>
      <c r="AV103" s="339">
        <v>340.01889999999997</v>
      </c>
      <c r="AW103" s="339">
        <v>358.8571</v>
      </c>
      <c r="AX103" s="339">
        <v>372.17959999999999</v>
      </c>
      <c r="AY103" s="339">
        <v>386.60050000000001</v>
      </c>
      <c r="AZ103" s="339">
        <v>395.89909999999998</v>
      </c>
      <c r="BA103" s="339">
        <v>419.57830000000001</v>
      </c>
      <c r="BB103" s="339">
        <v>444.70909999999998</v>
      </c>
      <c r="BC103" s="339">
        <v>459.19330000000002</v>
      </c>
      <c r="BD103" s="339">
        <v>470.27780000000001</v>
      </c>
      <c r="BE103" s="339">
        <v>478.3125</v>
      </c>
      <c r="BF103" s="339">
        <v>495.14850000000001</v>
      </c>
      <c r="BG103" s="339">
        <v>524.9846</v>
      </c>
      <c r="BH103" s="339">
        <v>546.49919999999997</v>
      </c>
      <c r="BI103" s="339">
        <v>569.33780000000002</v>
      </c>
      <c r="BJ103" s="339">
        <v>597.02260000000001</v>
      </c>
      <c r="BK103" s="339">
        <v>616.96</v>
      </c>
      <c r="BL103" s="339">
        <v>637.59370000000001</v>
      </c>
      <c r="BM103" s="339">
        <v>678.62080000000003</v>
      </c>
      <c r="BN103" s="339">
        <v>752.29100000000005</v>
      </c>
      <c r="BO103" s="339">
        <v>790.79669999999999</v>
      </c>
      <c r="BP103" s="339">
        <v>834.87699999999995</v>
      </c>
      <c r="BQ103" s="339">
        <v>919.25779999999997</v>
      </c>
      <c r="BR103" s="339">
        <v>1026.5281</v>
      </c>
      <c r="BS103" s="339">
        <v>1140.7017000000001</v>
      </c>
      <c r="BT103" s="339">
        <v>1223.7727</v>
      </c>
      <c r="BU103" s="339">
        <v>1281.8228999999999</v>
      </c>
      <c r="BV103" s="339">
        <v>1336.1892</v>
      </c>
      <c r="BW103" s="339">
        <v>1369.8489999999999</v>
      </c>
      <c r="BX103" s="339">
        <v>1419.1828</v>
      </c>
      <c r="BY103" s="339">
        <v>1500.2306000000001</v>
      </c>
      <c r="BZ103" s="339">
        <v>1658.0142000000001</v>
      </c>
    </row>
    <row r="104" spans="1:78" s="336" customFormat="1" ht="11.25">
      <c r="A104" s="450" t="s">
        <v>364</v>
      </c>
      <c r="B104" s="339">
        <v>100</v>
      </c>
      <c r="C104" s="339">
        <v>101.5904</v>
      </c>
      <c r="D104" s="339">
        <v>107.6923</v>
      </c>
      <c r="E104" s="339">
        <v>121.37269999999999</v>
      </c>
      <c r="F104" s="339">
        <v>131.83949999999999</v>
      </c>
      <c r="G104" s="339">
        <v>135.64250000000001</v>
      </c>
      <c r="H104" s="339">
        <v>136.40260000000001</v>
      </c>
      <c r="I104" s="339">
        <v>138.6344</v>
      </c>
      <c r="J104" s="339">
        <v>139.6986</v>
      </c>
      <c r="K104" s="339">
        <v>141.22229999999999</v>
      </c>
      <c r="L104" s="339">
        <v>142.48050000000001</v>
      </c>
      <c r="M104" s="339">
        <v>144.0943</v>
      </c>
      <c r="N104" s="339">
        <v>163.72989999999999</v>
      </c>
      <c r="O104" s="339">
        <v>170.93170000000001</v>
      </c>
      <c r="P104" s="339">
        <v>174.9795</v>
      </c>
      <c r="Q104" s="339">
        <v>178.91249999999999</v>
      </c>
      <c r="R104" s="339">
        <v>199.30670000000001</v>
      </c>
      <c r="S104" s="339">
        <v>202.74610000000001</v>
      </c>
      <c r="T104" s="339">
        <v>206.59790000000001</v>
      </c>
      <c r="U104" s="339">
        <v>208.68860000000001</v>
      </c>
      <c r="V104" s="339">
        <v>221.84719999999999</v>
      </c>
      <c r="W104" s="339">
        <v>227.87090000000001</v>
      </c>
      <c r="X104" s="339">
        <v>244.41929999999999</v>
      </c>
      <c r="Y104" s="339">
        <v>250.56659999999999</v>
      </c>
      <c r="Z104" s="339">
        <v>253.9186</v>
      </c>
      <c r="AA104" s="339">
        <v>268.71100000000001</v>
      </c>
      <c r="AB104" s="339">
        <v>288.50779999999997</v>
      </c>
      <c r="AC104" s="339">
        <v>295.416</v>
      </c>
      <c r="AD104" s="339">
        <v>304.54669999999999</v>
      </c>
      <c r="AE104" s="339">
        <v>342.548</v>
      </c>
      <c r="AF104" s="339">
        <v>353.21839999999997</v>
      </c>
      <c r="AG104" s="339">
        <v>357.45339999999999</v>
      </c>
      <c r="AH104" s="339">
        <v>365.07940000000002</v>
      </c>
      <c r="AI104" s="339">
        <v>368.99020000000002</v>
      </c>
      <c r="AJ104" s="339">
        <v>371.52969999999999</v>
      </c>
      <c r="AK104" s="339">
        <v>373.08620000000002</v>
      </c>
      <c r="AL104" s="339">
        <v>381.94760000000002</v>
      </c>
      <c r="AM104" s="339">
        <v>385.62200000000001</v>
      </c>
      <c r="AN104" s="339">
        <v>371.28100000000001</v>
      </c>
      <c r="AO104" s="339">
        <v>373.51679999999999</v>
      </c>
      <c r="AP104" s="339">
        <v>374.09289999999999</v>
      </c>
      <c r="AQ104" s="339">
        <v>374.58260000000001</v>
      </c>
      <c r="AR104" s="339">
        <v>377.18130000000002</v>
      </c>
      <c r="AS104" s="339">
        <v>381.3605</v>
      </c>
      <c r="AT104" s="339">
        <v>391.89049999999997</v>
      </c>
      <c r="AU104" s="339">
        <v>394.89019999999999</v>
      </c>
      <c r="AV104" s="339">
        <v>400.38760000000002</v>
      </c>
      <c r="AW104" s="339">
        <v>403.4443</v>
      </c>
      <c r="AX104" s="339">
        <v>409.24990000000003</v>
      </c>
      <c r="AY104" s="339">
        <v>437.85969999999998</v>
      </c>
      <c r="AZ104" s="339">
        <v>441.49279999999999</v>
      </c>
      <c r="BA104" s="339">
        <v>448.19600000000003</v>
      </c>
      <c r="BB104" s="339">
        <v>467.1902</v>
      </c>
      <c r="BC104" s="339">
        <v>474.8725</v>
      </c>
      <c r="BD104" s="339">
        <v>496.32819999999998</v>
      </c>
      <c r="BE104" s="339">
        <v>502.39879999999999</v>
      </c>
      <c r="BF104" s="339">
        <v>505.82990000000001</v>
      </c>
      <c r="BG104" s="339">
        <v>514.94539999999995</v>
      </c>
      <c r="BH104" s="339">
        <v>522.09</v>
      </c>
      <c r="BI104" s="339">
        <v>535.85699999999997</v>
      </c>
      <c r="BJ104" s="339">
        <v>544.37890000000004</v>
      </c>
      <c r="BK104" s="339">
        <v>555.84130000000005</v>
      </c>
      <c r="BL104" s="339">
        <v>557.95939999999996</v>
      </c>
      <c r="BM104" s="339">
        <v>589.39570000000003</v>
      </c>
      <c r="BN104" s="339">
        <v>617.86509999999998</v>
      </c>
      <c r="BO104" s="339">
        <v>679.6345</v>
      </c>
      <c r="BP104" s="339">
        <v>741.14660000000003</v>
      </c>
      <c r="BQ104" s="339">
        <v>775.47619999999995</v>
      </c>
      <c r="BR104" s="339">
        <v>841.67600000000004</v>
      </c>
      <c r="BS104" s="339">
        <v>860.55780000000004</v>
      </c>
      <c r="BT104" s="339">
        <v>929.04269999999997</v>
      </c>
      <c r="BU104" s="339">
        <v>983.69949999999994</v>
      </c>
      <c r="BV104" s="339">
        <v>1017.7917</v>
      </c>
      <c r="BW104" s="339">
        <v>1091.6903</v>
      </c>
      <c r="BX104" s="339">
        <v>1123.4573</v>
      </c>
      <c r="BY104" s="339">
        <v>1182.3430000000001</v>
      </c>
      <c r="BZ104" s="339">
        <v>1230.9614999999999</v>
      </c>
    </row>
    <row r="105" spans="1:78" s="336" customFormat="1" ht="11.25">
      <c r="A105" s="450" t="s">
        <v>214</v>
      </c>
      <c r="B105" s="339">
        <v>100</v>
      </c>
      <c r="C105" s="339">
        <v>100.4121</v>
      </c>
      <c r="D105" s="339">
        <v>100.6545</v>
      </c>
      <c r="E105" s="339">
        <v>102.0194</v>
      </c>
      <c r="F105" s="339">
        <v>103.1266</v>
      </c>
      <c r="G105" s="339">
        <v>106.0504</v>
      </c>
      <c r="H105" s="339">
        <v>106.5386</v>
      </c>
      <c r="I105" s="339">
        <v>109.3629</v>
      </c>
      <c r="J105" s="339">
        <v>110.1396</v>
      </c>
      <c r="K105" s="339">
        <v>111.3973</v>
      </c>
      <c r="L105" s="339">
        <v>112.4689</v>
      </c>
      <c r="M105" s="339">
        <v>113.6152</v>
      </c>
      <c r="N105" s="339">
        <v>116.48569999999999</v>
      </c>
      <c r="O105" s="339">
        <v>118.1949</v>
      </c>
      <c r="P105" s="339">
        <v>120.04689999999999</v>
      </c>
      <c r="Q105" s="339">
        <v>124.67610000000001</v>
      </c>
      <c r="R105" s="339">
        <v>126.09099999999999</v>
      </c>
      <c r="S105" s="339">
        <v>128.58750000000001</v>
      </c>
      <c r="T105" s="339">
        <v>132.97800000000001</v>
      </c>
      <c r="U105" s="339">
        <v>138.62190000000001</v>
      </c>
      <c r="V105" s="339">
        <v>143.0701</v>
      </c>
      <c r="W105" s="339">
        <v>156.70150000000001</v>
      </c>
      <c r="X105" s="339">
        <v>164.1919</v>
      </c>
      <c r="Y105" s="339">
        <v>169.2621</v>
      </c>
      <c r="Z105" s="339">
        <v>172.38810000000001</v>
      </c>
      <c r="AA105" s="339">
        <v>177.44739999999999</v>
      </c>
      <c r="AB105" s="339">
        <v>182.39490000000001</v>
      </c>
      <c r="AC105" s="339">
        <v>188.81110000000001</v>
      </c>
      <c r="AD105" s="339">
        <v>198.6893</v>
      </c>
      <c r="AE105" s="339">
        <v>205.1609</v>
      </c>
      <c r="AF105" s="339">
        <v>212.15710000000001</v>
      </c>
      <c r="AG105" s="339">
        <v>216.43430000000001</v>
      </c>
      <c r="AH105" s="339">
        <v>231.14099999999999</v>
      </c>
      <c r="AI105" s="339">
        <v>247.72839999999999</v>
      </c>
      <c r="AJ105" s="339">
        <v>268.24970000000002</v>
      </c>
      <c r="AK105" s="339">
        <v>269.78620000000001</v>
      </c>
      <c r="AL105" s="339">
        <v>284.49849999999998</v>
      </c>
      <c r="AM105" s="339">
        <v>281.68509999999998</v>
      </c>
      <c r="AN105" s="339">
        <v>286.79300000000001</v>
      </c>
      <c r="AO105" s="339">
        <v>294.68709999999999</v>
      </c>
      <c r="AP105" s="339">
        <v>299.4366</v>
      </c>
      <c r="AQ105" s="339">
        <v>307.32839999999999</v>
      </c>
      <c r="AR105" s="339">
        <v>319.87630000000001</v>
      </c>
      <c r="AS105" s="339">
        <v>331.80329999999998</v>
      </c>
      <c r="AT105" s="339">
        <v>341.46839999999997</v>
      </c>
      <c r="AU105" s="339">
        <v>346.99310000000003</v>
      </c>
      <c r="AV105" s="339">
        <v>363.02120000000002</v>
      </c>
      <c r="AW105" s="339">
        <v>382.27960000000002</v>
      </c>
      <c r="AX105" s="339">
        <v>389.95589999999999</v>
      </c>
      <c r="AY105" s="339">
        <v>401.79719999999998</v>
      </c>
      <c r="AZ105" s="339">
        <v>421.51069999999999</v>
      </c>
      <c r="BA105" s="339">
        <v>434.33670000000001</v>
      </c>
      <c r="BB105" s="339">
        <v>447.15159999999997</v>
      </c>
      <c r="BC105" s="339">
        <v>458.4332</v>
      </c>
      <c r="BD105" s="339">
        <v>473.37490000000003</v>
      </c>
      <c r="BE105" s="339">
        <v>484.22050000000002</v>
      </c>
      <c r="BF105" s="339">
        <v>500.28620000000001</v>
      </c>
      <c r="BG105" s="339">
        <v>519.50990000000002</v>
      </c>
      <c r="BH105" s="339">
        <v>533.45129999999995</v>
      </c>
      <c r="BI105" s="339">
        <v>546.89099999999996</v>
      </c>
      <c r="BJ105" s="339">
        <v>562.36339999999996</v>
      </c>
      <c r="BK105" s="339">
        <v>583.42949999999996</v>
      </c>
      <c r="BL105" s="339">
        <v>608.13310000000001</v>
      </c>
      <c r="BM105" s="339">
        <v>634.84490000000005</v>
      </c>
      <c r="BN105" s="339">
        <v>670.89170000000001</v>
      </c>
      <c r="BO105" s="339">
        <v>709.16079999999999</v>
      </c>
      <c r="BP105" s="339">
        <v>749.93880000000001</v>
      </c>
      <c r="BQ105" s="339">
        <v>824.73889999999994</v>
      </c>
      <c r="BR105" s="339">
        <v>895.01130000000001</v>
      </c>
      <c r="BS105" s="339">
        <v>945.18939999999998</v>
      </c>
      <c r="BT105" s="339">
        <v>997.10519999999997</v>
      </c>
      <c r="BU105" s="339">
        <v>1042.9712999999999</v>
      </c>
      <c r="BV105" s="339">
        <v>1110.2260000000001</v>
      </c>
      <c r="BW105" s="339">
        <v>1173.2438999999999</v>
      </c>
      <c r="BX105" s="339">
        <v>1236.7800999999999</v>
      </c>
      <c r="BY105" s="339">
        <v>1316.3036</v>
      </c>
      <c r="BZ105" s="339">
        <v>1429.7199000000001</v>
      </c>
    </row>
    <row r="106" spans="1:78" s="336" customFormat="1" ht="11.25">
      <c r="A106" s="450" t="s">
        <v>365</v>
      </c>
      <c r="B106" s="339">
        <v>100</v>
      </c>
      <c r="C106" s="339">
        <v>102.7132</v>
      </c>
      <c r="D106" s="339">
        <v>104.0851</v>
      </c>
      <c r="E106" s="339">
        <v>107.044</v>
      </c>
      <c r="F106" s="339">
        <v>109.21429999999999</v>
      </c>
      <c r="G106" s="339">
        <v>110.9083</v>
      </c>
      <c r="H106" s="339">
        <v>112.6816</v>
      </c>
      <c r="I106" s="339">
        <v>116.0536</v>
      </c>
      <c r="J106" s="339">
        <v>118.4669</v>
      </c>
      <c r="K106" s="339">
        <v>120.7606</v>
      </c>
      <c r="L106" s="339">
        <v>122.39319999999999</v>
      </c>
      <c r="M106" s="339">
        <v>123.92310000000001</v>
      </c>
      <c r="N106" s="339">
        <v>125.59990000000001</v>
      </c>
      <c r="O106" s="339">
        <v>127.55670000000001</v>
      </c>
      <c r="P106" s="339">
        <v>129.6688</v>
      </c>
      <c r="Q106" s="339">
        <v>131.92619999999999</v>
      </c>
      <c r="R106" s="339">
        <v>134.30240000000001</v>
      </c>
      <c r="S106" s="339">
        <v>138.27529999999999</v>
      </c>
      <c r="T106" s="339">
        <v>142.52600000000001</v>
      </c>
      <c r="U106" s="339">
        <v>147.51259999999999</v>
      </c>
      <c r="V106" s="339">
        <v>151.89230000000001</v>
      </c>
      <c r="W106" s="339">
        <v>158.6412</v>
      </c>
      <c r="X106" s="339">
        <v>165.78290000000001</v>
      </c>
      <c r="Y106" s="339">
        <v>180.59649999999999</v>
      </c>
      <c r="Z106" s="339">
        <v>187.59829999999999</v>
      </c>
      <c r="AA106" s="339">
        <v>196.08940000000001</v>
      </c>
      <c r="AB106" s="339">
        <v>200.7878</v>
      </c>
      <c r="AC106" s="339">
        <v>211.14580000000001</v>
      </c>
      <c r="AD106" s="339">
        <v>219.6788</v>
      </c>
      <c r="AE106" s="339">
        <v>227.85910000000001</v>
      </c>
      <c r="AF106" s="339">
        <v>239.2954</v>
      </c>
      <c r="AG106" s="339">
        <v>247.54560000000001</v>
      </c>
      <c r="AH106" s="339">
        <v>259.21100000000001</v>
      </c>
      <c r="AI106" s="339">
        <v>284.43380000000002</v>
      </c>
      <c r="AJ106" s="339">
        <v>297.18950000000001</v>
      </c>
      <c r="AK106" s="339">
        <v>319.34690000000001</v>
      </c>
      <c r="AL106" s="339">
        <v>332.56180000000001</v>
      </c>
      <c r="AM106" s="339">
        <v>329.03859999999997</v>
      </c>
      <c r="AN106" s="339">
        <v>329.58879999999999</v>
      </c>
      <c r="AO106" s="339">
        <v>338.05200000000002</v>
      </c>
      <c r="AP106" s="339">
        <v>345.58210000000003</v>
      </c>
      <c r="AQ106" s="339">
        <v>350.77600000000001</v>
      </c>
      <c r="AR106" s="339">
        <v>362.51119999999997</v>
      </c>
      <c r="AS106" s="339">
        <v>371.63659999999999</v>
      </c>
      <c r="AT106" s="339">
        <v>382.13369999999998</v>
      </c>
      <c r="AU106" s="339">
        <v>396.36770000000001</v>
      </c>
      <c r="AV106" s="339">
        <v>410.61509999999998</v>
      </c>
      <c r="AW106" s="339">
        <v>429.67410000000001</v>
      </c>
      <c r="AX106" s="339">
        <v>448.27679999999998</v>
      </c>
      <c r="AY106" s="339">
        <v>471.44650000000001</v>
      </c>
      <c r="AZ106" s="339">
        <v>486.37549999999999</v>
      </c>
      <c r="BA106" s="339">
        <v>503.95299999999997</v>
      </c>
      <c r="BB106" s="339">
        <v>521.36580000000004</v>
      </c>
      <c r="BC106" s="339">
        <v>546.21190000000001</v>
      </c>
      <c r="BD106" s="339">
        <v>571.26729999999998</v>
      </c>
      <c r="BE106" s="339">
        <v>595.45770000000005</v>
      </c>
      <c r="BF106" s="339">
        <v>615.22220000000004</v>
      </c>
      <c r="BG106" s="339">
        <v>637.16430000000003</v>
      </c>
      <c r="BH106" s="339">
        <v>657.37469999999996</v>
      </c>
      <c r="BI106" s="339">
        <v>675.80380000000002</v>
      </c>
      <c r="BJ106" s="339">
        <v>681.79269999999997</v>
      </c>
      <c r="BK106" s="339">
        <v>702.85720000000003</v>
      </c>
      <c r="BL106" s="339">
        <v>733.07979999999998</v>
      </c>
      <c r="BM106" s="339">
        <v>771.45960000000002</v>
      </c>
      <c r="BN106" s="339">
        <v>813.1644</v>
      </c>
      <c r="BO106" s="339">
        <v>861.22439999999995</v>
      </c>
      <c r="BP106" s="339">
        <v>926.93510000000003</v>
      </c>
      <c r="BQ106" s="339">
        <v>983.2876</v>
      </c>
      <c r="BR106" s="339">
        <v>1033.6036999999999</v>
      </c>
      <c r="BS106" s="339">
        <v>1092.7001</v>
      </c>
      <c r="BT106" s="339">
        <v>1157.9342999999999</v>
      </c>
      <c r="BU106" s="339">
        <v>1223.8496</v>
      </c>
      <c r="BV106" s="339">
        <v>1291.0668000000001</v>
      </c>
      <c r="BW106" s="339">
        <v>1346.3378</v>
      </c>
      <c r="BX106" s="339">
        <v>1415.28</v>
      </c>
      <c r="BY106" s="339">
        <v>1494.3576</v>
      </c>
      <c r="BZ106" s="339">
        <v>1586.6638</v>
      </c>
    </row>
    <row r="107" spans="1:78" s="336" customFormat="1" ht="11.25">
      <c r="A107" s="450" t="s">
        <v>277</v>
      </c>
      <c r="B107" s="339">
        <v>100</v>
      </c>
      <c r="C107" s="339">
        <v>102.928</v>
      </c>
      <c r="D107" s="339">
        <v>105.5673</v>
      </c>
      <c r="E107" s="339">
        <v>106.4422</v>
      </c>
      <c r="F107" s="339">
        <v>106.98909999999999</v>
      </c>
      <c r="G107" s="339">
        <v>108.233</v>
      </c>
      <c r="H107" s="339">
        <v>109.1964</v>
      </c>
      <c r="I107" s="339">
        <v>112.37779999999999</v>
      </c>
      <c r="J107" s="339">
        <v>113.7116</v>
      </c>
      <c r="K107" s="339">
        <v>114.5102</v>
      </c>
      <c r="L107" s="339">
        <v>115.9691</v>
      </c>
      <c r="M107" s="339">
        <v>119.1704</v>
      </c>
      <c r="N107" s="339">
        <v>122.96120000000001</v>
      </c>
      <c r="O107" s="339">
        <v>125.4409</v>
      </c>
      <c r="P107" s="339">
        <v>131.4907</v>
      </c>
      <c r="Q107" s="339">
        <v>136.62039999999999</v>
      </c>
      <c r="R107" s="339">
        <v>140.0829</v>
      </c>
      <c r="S107" s="339">
        <v>143.11189999999999</v>
      </c>
      <c r="T107" s="339">
        <v>149.8176</v>
      </c>
      <c r="U107" s="339">
        <v>157.565</v>
      </c>
      <c r="V107" s="339">
        <v>164.72579999999999</v>
      </c>
      <c r="W107" s="339">
        <v>177.63329999999999</v>
      </c>
      <c r="X107" s="339">
        <v>192.02529999999999</v>
      </c>
      <c r="Y107" s="339">
        <v>197.2996</v>
      </c>
      <c r="Z107" s="339">
        <v>203.07429999999999</v>
      </c>
      <c r="AA107" s="339">
        <v>204.49930000000001</v>
      </c>
      <c r="AB107" s="339">
        <v>206.5831</v>
      </c>
      <c r="AC107" s="339">
        <v>216.2516</v>
      </c>
      <c r="AD107" s="339">
        <v>227.0772</v>
      </c>
      <c r="AE107" s="339">
        <v>237.69370000000001</v>
      </c>
      <c r="AF107" s="339">
        <v>238.6925</v>
      </c>
      <c r="AG107" s="339">
        <v>245.63050000000001</v>
      </c>
      <c r="AH107" s="339">
        <v>251.6284</v>
      </c>
      <c r="AI107" s="339">
        <v>263.1232</v>
      </c>
      <c r="AJ107" s="339">
        <v>270.30849999999998</v>
      </c>
      <c r="AK107" s="339">
        <v>286.02050000000003</v>
      </c>
      <c r="AL107" s="339">
        <v>301.01850000000002</v>
      </c>
      <c r="AM107" s="339">
        <v>306.1909</v>
      </c>
      <c r="AN107" s="339">
        <v>309.27359999999999</v>
      </c>
      <c r="AO107" s="339">
        <v>310.95359999999999</v>
      </c>
      <c r="AP107" s="339">
        <v>316.51100000000002</v>
      </c>
      <c r="AQ107" s="339">
        <v>319.63740000000001</v>
      </c>
      <c r="AR107" s="339">
        <v>320.96050000000002</v>
      </c>
      <c r="AS107" s="339">
        <v>328.02210000000002</v>
      </c>
      <c r="AT107" s="339">
        <v>336.50560000000002</v>
      </c>
      <c r="AU107" s="339">
        <v>344.52050000000003</v>
      </c>
      <c r="AV107" s="339">
        <v>357.30759999999998</v>
      </c>
      <c r="AW107" s="339">
        <v>370.3972</v>
      </c>
      <c r="AX107" s="339">
        <v>387.49849999999998</v>
      </c>
      <c r="AY107" s="339">
        <v>414.80950000000001</v>
      </c>
      <c r="AZ107" s="339">
        <v>431.97239999999999</v>
      </c>
      <c r="BA107" s="339">
        <v>456.10149999999999</v>
      </c>
      <c r="BB107" s="339">
        <v>480.65969999999999</v>
      </c>
      <c r="BC107" s="339">
        <v>505.68830000000003</v>
      </c>
      <c r="BD107" s="339">
        <v>522.28470000000004</v>
      </c>
      <c r="BE107" s="339">
        <v>536.60609999999997</v>
      </c>
      <c r="BF107" s="339">
        <v>546.80150000000003</v>
      </c>
      <c r="BG107" s="339">
        <v>558.90060000000005</v>
      </c>
      <c r="BH107" s="339">
        <v>572.61869999999999</v>
      </c>
      <c r="BI107" s="339">
        <v>586.23479999999995</v>
      </c>
      <c r="BJ107" s="339">
        <v>607.16219999999998</v>
      </c>
      <c r="BK107" s="339">
        <v>623.34259999999995</v>
      </c>
      <c r="BL107" s="339">
        <v>659.16570000000002</v>
      </c>
      <c r="BM107" s="339">
        <v>699.36339999999996</v>
      </c>
      <c r="BN107" s="339">
        <v>734.71400000000006</v>
      </c>
      <c r="BO107" s="339">
        <v>778.54510000000005</v>
      </c>
      <c r="BP107" s="339">
        <v>817.90740000000005</v>
      </c>
      <c r="BQ107" s="339">
        <v>863.17229999999995</v>
      </c>
      <c r="BR107" s="339">
        <v>915.91920000000005</v>
      </c>
      <c r="BS107" s="339">
        <v>977.06870000000004</v>
      </c>
      <c r="BT107" s="339">
        <v>1031.6123</v>
      </c>
      <c r="BU107" s="339">
        <v>1084.4384</v>
      </c>
      <c r="BV107" s="339">
        <v>1151.4947</v>
      </c>
      <c r="BW107" s="339">
        <v>1207.701</v>
      </c>
      <c r="BX107" s="339">
        <v>1273.1359</v>
      </c>
      <c r="BY107" s="339">
        <v>1341.2973</v>
      </c>
      <c r="BZ107" s="339">
        <v>1414.3273999999999</v>
      </c>
    </row>
    <row r="108" spans="1:78" s="336" customFormat="1" ht="11.25">
      <c r="A108" s="450" t="s">
        <v>280</v>
      </c>
      <c r="B108" s="339">
        <v>100</v>
      </c>
      <c r="C108" s="339">
        <v>104.10980000000001</v>
      </c>
      <c r="D108" s="339">
        <v>107.0784</v>
      </c>
      <c r="E108" s="339">
        <v>113.163</v>
      </c>
      <c r="F108" s="339">
        <v>120.6617</v>
      </c>
      <c r="G108" s="339">
        <v>120.8609</v>
      </c>
      <c r="H108" s="339">
        <v>121.8266</v>
      </c>
      <c r="I108" s="339">
        <v>121.67740000000001</v>
      </c>
      <c r="J108" s="339">
        <v>124.5091</v>
      </c>
      <c r="K108" s="339">
        <v>125.999</v>
      </c>
      <c r="L108" s="339">
        <v>132.59520000000001</v>
      </c>
      <c r="M108" s="339">
        <v>134.37129999999999</v>
      </c>
      <c r="N108" s="339">
        <v>135.2912</v>
      </c>
      <c r="O108" s="339">
        <v>139.21899999999999</v>
      </c>
      <c r="P108" s="339">
        <v>154.76499999999999</v>
      </c>
      <c r="Q108" s="339">
        <v>159.8844</v>
      </c>
      <c r="R108" s="339">
        <v>164.0095</v>
      </c>
      <c r="S108" s="339">
        <v>169.83189999999999</v>
      </c>
      <c r="T108" s="339">
        <v>170.7499</v>
      </c>
      <c r="U108" s="339">
        <v>172.46520000000001</v>
      </c>
      <c r="V108" s="339">
        <v>187.40430000000001</v>
      </c>
      <c r="W108" s="339">
        <v>193.1104</v>
      </c>
      <c r="X108" s="339">
        <v>195.95349999999999</v>
      </c>
      <c r="Y108" s="339">
        <v>200.22829999999999</v>
      </c>
      <c r="Z108" s="339">
        <v>215.1189</v>
      </c>
      <c r="AA108" s="339">
        <v>228.66390000000001</v>
      </c>
      <c r="AB108" s="339">
        <v>230.3913</v>
      </c>
      <c r="AC108" s="339">
        <v>239.90430000000001</v>
      </c>
      <c r="AD108" s="339">
        <v>254.65690000000001</v>
      </c>
      <c r="AE108" s="339">
        <v>261.87290000000002</v>
      </c>
      <c r="AF108" s="339">
        <v>277.90780000000001</v>
      </c>
      <c r="AG108" s="339">
        <v>277.97030000000001</v>
      </c>
      <c r="AH108" s="339">
        <v>281.81119999999999</v>
      </c>
      <c r="AI108" s="339">
        <v>302.40570000000002</v>
      </c>
      <c r="AJ108" s="339">
        <v>305.39940000000001</v>
      </c>
      <c r="AK108" s="339">
        <v>329.16980000000001</v>
      </c>
      <c r="AL108" s="339">
        <v>363.3252</v>
      </c>
      <c r="AM108" s="339">
        <v>363.60079999999999</v>
      </c>
      <c r="AN108" s="339">
        <v>367.73419999999999</v>
      </c>
      <c r="AO108" s="339">
        <v>401.91660000000002</v>
      </c>
      <c r="AP108" s="339">
        <v>384.57920000000001</v>
      </c>
      <c r="AQ108" s="339">
        <v>386.88049999999998</v>
      </c>
      <c r="AR108" s="339">
        <v>384.29129999999998</v>
      </c>
      <c r="AS108" s="339">
        <v>383.00779999999997</v>
      </c>
      <c r="AT108" s="339">
        <v>391.62909999999999</v>
      </c>
      <c r="AU108" s="339">
        <v>387.62889999999999</v>
      </c>
      <c r="AV108" s="339">
        <v>382.93869999999998</v>
      </c>
      <c r="AW108" s="339">
        <v>390.56950000000001</v>
      </c>
      <c r="AX108" s="339">
        <v>389.42009999999999</v>
      </c>
      <c r="AY108" s="339">
        <v>450.67590000000001</v>
      </c>
      <c r="AZ108" s="339">
        <v>457.6558</v>
      </c>
      <c r="BA108" s="339">
        <v>460.4092</v>
      </c>
      <c r="BB108" s="339">
        <v>462.50779999999997</v>
      </c>
      <c r="BC108" s="339">
        <v>464.69659999999999</v>
      </c>
      <c r="BD108" s="339">
        <v>495.89960000000002</v>
      </c>
      <c r="BE108" s="339">
        <v>506.10410000000002</v>
      </c>
      <c r="BF108" s="339">
        <v>508.44439999999997</v>
      </c>
      <c r="BG108" s="339">
        <v>513.59339999999997</v>
      </c>
      <c r="BH108" s="339">
        <v>518.36900000000003</v>
      </c>
      <c r="BI108" s="339">
        <v>527.32230000000004</v>
      </c>
      <c r="BJ108" s="339">
        <v>538.96559999999999</v>
      </c>
      <c r="BK108" s="339">
        <v>574.31079999999997</v>
      </c>
      <c r="BL108" s="339">
        <v>585.15110000000004</v>
      </c>
      <c r="BM108" s="339">
        <v>608.72299999999996</v>
      </c>
      <c r="BN108" s="339">
        <v>628.00229999999999</v>
      </c>
      <c r="BO108" s="339">
        <v>652.17899999999997</v>
      </c>
      <c r="BP108" s="339">
        <v>657.96360000000004</v>
      </c>
      <c r="BQ108" s="339">
        <v>697.68309999999997</v>
      </c>
      <c r="BR108" s="339">
        <v>728.6123</v>
      </c>
      <c r="BS108" s="339">
        <v>750.99459999999999</v>
      </c>
      <c r="BT108" s="339">
        <v>834.27530000000002</v>
      </c>
      <c r="BU108" s="339">
        <v>870.75739999999996</v>
      </c>
      <c r="BV108" s="339">
        <v>918.56330000000003</v>
      </c>
      <c r="BW108" s="339">
        <v>1004.3818</v>
      </c>
      <c r="BX108" s="339">
        <v>1066.8407999999999</v>
      </c>
      <c r="BY108" s="339">
        <v>1097.9241999999999</v>
      </c>
      <c r="BZ108" s="339">
        <v>1168.8492000000001</v>
      </c>
    </row>
    <row r="109" spans="1:78" s="336" customFormat="1" ht="11.25">
      <c r="A109" s="450" t="s">
        <v>366</v>
      </c>
      <c r="B109" s="339">
        <v>100</v>
      </c>
      <c r="C109" s="339">
        <v>103.41119999999999</v>
      </c>
      <c r="D109" s="339">
        <v>103.4842</v>
      </c>
      <c r="E109" s="339">
        <v>105.1461</v>
      </c>
      <c r="F109" s="339">
        <v>107.70950000000001</v>
      </c>
      <c r="G109" s="339">
        <v>108.8826</v>
      </c>
      <c r="H109" s="339">
        <v>110.3471</v>
      </c>
      <c r="I109" s="339">
        <v>113.0802</v>
      </c>
      <c r="J109" s="339">
        <v>116.6181</v>
      </c>
      <c r="K109" s="339">
        <v>118.2457</v>
      </c>
      <c r="L109" s="339">
        <v>120.16079999999999</v>
      </c>
      <c r="M109" s="339">
        <v>123.0569</v>
      </c>
      <c r="N109" s="339">
        <v>124.73309999999999</v>
      </c>
      <c r="O109" s="339">
        <v>128.46459999999999</v>
      </c>
      <c r="P109" s="339">
        <v>129.85059999999999</v>
      </c>
      <c r="Q109" s="339">
        <v>135.5034</v>
      </c>
      <c r="R109" s="339">
        <v>139.49619999999999</v>
      </c>
      <c r="S109" s="339">
        <v>140.453</v>
      </c>
      <c r="T109" s="339">
        <v>142.8296</v>
      </c>
      <c r="U109" s="339">
        <v>148.01499999999999</v>
      </c>
      <c r="V109" s="339">
        <v>152.72399999999999</v>
      </c>
      <c r="W109" s="339">
        <v>163.06620000000001</v>
      </c>
      <c r="X109" s="339">
        <v>170.2379</v>
      </c>
      <c r="Y109" s="339">
        <v>174.47319999999999</v>
      </c>
      <c r="Z109" s="339">
        <v>179.67009999999999</v>
      </c>
      <c r="AA109" s="339">
        <v>185.4879</v>
      </c>
      <c r="AB109" s="339">
        <v>190.36060000000001</v>
      </c>
      <c r="AC109" s="339">
        <v>193.25559999999999</v>
      </c>
      <c r="AD109" s="339">
        <v>202.1036</v>
      </c>
      <c r="AE109" s="339">
        <v>207.06960000000001</v>
      </c>
      <c r="AF109" s="339">
        <v>216.23269999999999</v>
      </c>
      <c r="AG109" s="339">
        <v>224.02359999999999</v>
      </c>
      <c r="AH109" s="339">
        <v>233.29650000000001</v>
      </c>
      <c r="AI109" s="339">
        <v>246.59350000000001</v>
      </c>
      <c r="AJ109" s="339">
        <v>254.3766</v>
      </c>
      <c r="AK109" s="339">
        <v>261.31639999999999</v>
      </c>
      <c r="AL109" s="339">
        <v>273.40249999999997</v>
      </c>
      <c r="AM109" s="339">
        <v>281.09699999999998</v>
      </c>
      <c r="AN109" s="339">
        <v>288.31540000000001</v>
      </c>
      <c r="AO109" s="339">
        <v>297.92349999999999</v>
      </c>
      <c r="AP109" s="339">
        <v>305.8159</v>
      </c>
      <c r="AQ109" s="339">
        <v>315.33109999999999</v>
      </c>
      <c r="AR109" s="339">
        <v>319.7724</v>
      </c>
      <c r="AS109" s="339">
        <v>336.07209999999998</v>
      </c>
      <c r="AT109" s="339">
        <v>343.99220000000003</v>
      </c>
      <c r="AU109" s="339">
        <v>353.14960000000002</v>
      </c>
      <c r="AV109" s="339">
        <v>354.8039</v>
      </c>
      <c r="AW109" s="339">
        <v>367.35109999999997</v>
      </c>
      <c r="AX109" s="339">
        <v>383.37439999999998</v>
      </c>
      <c r="AY109" s="339">
        <v>403.11619999999999</v>
      </c>
      <c r="AZ109" s="339">
        <v>413.76170000000002</v>
      </c>
      <c r="BA109" s="339">
        <v>424.97269999999997</v>
      </c>
      <c r="BB109" s="339">
        <v>437.57429999999999</v>
      </c>
      <c r="BC109" s="339">
        <v>447.89530000000002</v>
      </c>
      <c r="BD109" s="339">
        <v>455.39499999999998</v>
      </c>
      <c r="BE109" s="339">
        <v>471.99619999999999</v>
      </c>
      <c r="BF109" s="339">
        <v>494.5034</v>
      </c>
      <c r="BG109" s="339">
        <v>512.59889999999996</v>
      </c>
      <c r="BH109" s="339">
        <v>537.23760000000004</v>
      </c>
      <c r="BI109" s="339">
        <v>546.66219999999998</v>
      </c>
      <c r="BJ109" s="339">
        <v>566.29020000000003</v>
      </c>
      <c r="BK109" s="339">
        <v>585.73919999999998</v>
      </c>
      <c r="BL109" s="339">
        <v>610.40350000000001</v>
      </c>
      <c r="BM109" s="339">
        <v>630.69529999999997</v>
      </c>
      <c r="BN109" s="339">
        <v>668.92020000000002</v>
      </c>
      <c r="BO109" s="339">
        <v>720.11440000000005</v>
      </c>
      <c r="BP109" s="339">
        <v>737.47749999999996</v>
      </c>
      <c r="BQ109" s="339">
        <v>813.55499999999995</v>
      </c>
      <c r="BR109" s="339">
        <v>875.47580000000005</v>
      </c>
      <c r="BS109" s="339">
        <v>913.06290000000001</v>
      </c>
      <c r="BT109" s="339">
        <v>978.8845</v>
      </c>
      <c r="BU109" s="339">
        <v>1013.6889</v>
      </c>
      <c r="BV109" s="339">
        <v>1078.2791999999999</v>
      </c>
      <c r="BW109" s="339">
        <v>1156.7891999999999</v>
      </c>
      <c r="BX109" s="339">
        <v>1282.6683</v>
      </c>
      <c r="BY109" s="339">
        <v>1339.7923000000001</v>
      </c>
      <c r="BZ109" s="339">
        <v>1397.3359</v>
      </c>
    </row>
    <row r="110" spans="1:78" s="336" customFormat="1" ht="11.25">
      <c r="A110" s="450" t="s">
        <v>218</v>
      </c>
      <c r="B110" s="339">
        <v>100</v>
      </c>
      <c r="C110" s="339">
        <v>100.5123</v>
      </c>
      <c r="D110" s="339">
        <v>102.8592</v>
      </c>
      <c r="E110" s="339">
        <v>130.75299999999999</v>
      </c>
      <c r="F110" s="339">
        <v>131.78829999999999</v>
      </c>
      <c r="G110" s="339">
        <v>133.0204</v>
      </c>
      <c r="H110" s="339">
        <v>133.4391</v>
      </c>
      <c r="I110" s="339">
        <v>135.33799999999999</v>
      </c>
      <c r="J110" s="339">
        <v>137.38399999999999</v>
      </c>
      <c r="K110" s="339">
        <v>139.22</v>
      </c>
      <c r="L110" s="339">
        <v>139.6695</v>
      </c>
      <c r="M110" s="339">
        <v>139.79150000000001</v>
      </c>
      <c r="N110" s="339">
        <v>139.73060000000001</v>
      </c>
      <c r="O110" s="339">
        <v>140.56030000000001</v>
      </c>
      <c r="P110" s="339">
        <v>140.95240000000001</v>
      </c>
      <c r="Q110" s="339">
        <v>169.12880000000001</v>
      </c>
      <c r="R110" s="339">
        <v>171.58430000000001</v>
      </c>
      <c r="S110" s="339">
        <v>172.20760000000001</v>
      </c>
      <c r="T110" s="339">
        <v>173.21600000000001</v>
      </c>
      <c r="U110" s="339">
        <v>176.4408</v>
      </c>
      <c r="V110" s="339">
        <v>179.74610000000001</v>
      </c>
      <c r="W110" s="339">
        <v>181.37430000000001</v>
      </c>
      <c r="X110" s="339">
        <v>181.67259999999999</v>
      </c>
      <c r="Y110" s="339">
        <v>187.18260000000001</v>
      </c>
      <c r="Z110" s="339">
        <v>187.59549999999999</v>
      </c>
      <c r="AA110" s="339">
        <v>187.59549999999999</v>
      </c>
      <c r="AB110" s="339">
        <v>190.88990000000001</v>
      </c>
      <c r="AC110" s="339">
        <v>239.1842</v>
      </c>
      <c r="AD110" s="339">
        <v>242.67140000000001</v>
      </c>
      <c r="AE110" s="339">
        <v>243.1671</v>
      </c>
      <c r="AF110" s="339">
        <v>244.38499999999999</v>
      </c>
      <c r="AG110" s="339">
        <v>251.77629999999999</v>
      </c>
      <c r="AH110" s="339">
        <v>259.22649999999999</v>
      </c>
      <c r="AI110" s="339">
        <v>260.51119999999997</v>
      </c>
      <c r="AJ110" s="339">
        <v>263.7081</v>
      </c>
      <c r="AK110" s="339">
        <v>267.27440000000001</v>
      </c>
      <c r="AL110" s="339">
        <v>267.89389999999997</v>
      </c>
      <c r="AM110" s="339">
        <v>267.89389999999997</v>
      </c>
      <c r="AN110" s="339">
        <v>272.94819999999999</v>
      </c>
      <c r="AO110" s="339">
        <v>319.92309999999998</v>
      </c>
      <c r="AP110" s="339">
        <v>322.13580000000002</v>
      </c>
      <c r="AQ110" s="339">
        <v>320.88869999999997</v>
      </c>
      <c r="AR110" s="339">
        <v>334.25880000000001</v>
      </c>
      <c r="AS110" s="339">
        <v>339.46929999999998</v>
      </c>
      <c r="AT110" s="339">
        <v>342.2903</v>
      </c>
      <c r="AU110" s="339">
        <v>343.2758</v>
      </c>
      <c r="AV110" s="339">
        <v>343.87860000000001</v>
      </c>
      <c r="AW110" s="339">
        <v>343.96539999999999</v>
      </c>
      <c r="AX110" s="339">
        <v>345.05489999999998</v>
      </c>
      <c r="AY110" s="339">
        <v>352.69720000000001</v>
      </c>
      <c r="AZ110" s="339">
        <v>352.95269999999999</v>
      </c>
      <c r="BA110" s="339">
        <v>447.73009999999999</v>
      </c>
      <c r="BB110" s="339">
        <v>454.99860000000001</v>
      </c>
      <c r="BC110" s="339">
        <v>456.44639999999998</v>
      </c>
      <c r="BD110" s="339">
        <v>458.19220000000001</v>
      </c>
      <c r="BE110" s="339">
        <v>462.51400000000001</v>
      </c>
      <c r="BF110" s="339">
        <v>492.6841</v>
      </c>
      <c r="BG110" s="339">
        <v>504.25670000000002</v>
      </c>
      <c r="BH110" s="339">
        <v>509.0213</v>
      </c>
      <c r="BI110" s="339">
        <v>512.02700000000004</v>
      </c>
      <c r="BJ110" s="339">
        <v>512.09550000000002</v>
      </c>
      <c r="BK110" s="339">
        <v>518.88499999999999</v>
      </c>
      <c r="BL110" s="339">
        <v>541.83360000000005</v>
      </c>
      <c r="BM110" s="339">
        <v>644.58709999999996</v>
      </c>
      <c r="BN110" s="339">
        <v>672.43939999999998</v>
      </c>
      <c r="BO110" s="339">
        <v>674.81309999999996</v>
      </c>
      <c r="BP110" s="339">
        <v>683.17269999999996</v>
      </c>
      <c r="BQ110" s="339">
        <v>713.27729999999997</v>
      </c>
      <c r="BR110" s="339">
        <v>748.49310000000003</v>
      </c>
      <c r="BS110" s="339">
        <v>778.22349999999994</v>
      </c>
      <c r="BT110" s="339">
        <v>806.42089999999996</v>
      </c>
      <c r="BU110" s="339">
        <v>818.54150000000004</v>
      </c>
      <c r="BV110" s="339">
        <v>824.93679999999995</v>
      </c>
      <c r="BW110" s="339">
        <v>824.93679999999995</v>
      </c>
      <c r="BX110" s="339">
        <v>842.04560000000004</v>
      </c>
      <c r="BY110" s="339">
        <v>1227.1312</v>
      </c>
      <c r="BZ110" s="339">
        <v>1256.7741000000001</v>
      </c>
    </row>
    <row r="111" spans="1:78" s="336" customFormat="1" ht="11.25">
      <c r="A111" s="450" t="s">
        <v>367</v>
      </c>
      <c r="B111" s="339">
        <v>100</v>
      </c>
      <c r="C111" s="339">
        <v>102.48</v>
      </c>
      <c r="D111" s="339">
        <v>103.3877</v>
      </c>
      <c r="E111" s="339">
        <v>105.0341</v>
      </c>
      <c r="F111" s="339">
        <v>107.1572</v>
      </c>
      <c r="G111" s="339">
        <v>109.0168</v>
      </c>
      <c r="H111" s="339">
        <v>109.398</v>
      </c>
      <c r="I111" s="339">
        <v>111.2471</v>
      </c>
      <c r="J111" s="339">
        <v>112.9072</v>
      </c>
      <c r="K111" s="339">
        <v>114.7894</v>
      </c>
      <c r="L111" s="339">
        <v>117.2603</v>
      </c>
      <c r="M111" s="339">
        <v>118.16330000000001</v>
      </c>
      <c r="N111" s="339">
        <v>118.61320000000001</v>
      </c>
      <c r="O111" s="339">
        <v>122.26439999999999</v>
      </c>
      <c r="P111" s="339">
        <v>125.1444</v>
      </c>
      <c r="Q111" s="339">
        <v>128.42429999999999</v>
      </c>
      <c r="R111" s="339">
        <v>130.62610000000001</v>
      </c>
      <c r="S111" s="339">
        <v>132.4006</v>
      </c>
      <c r="T111" s="339">
        <v>135.75909999999999</v>
      </c>
      <c r="U111" s="339">
        <v>141.6122</v>
      </c>
      <c r="V111" s="339">
        <v>145.09229999999999</v>
      </c>
      <c r="W111" s="339">
        <v>155.56039999999999</v>
      </c>
      <c r="X111" s="339">
        <v>161.16130000000001</v>
      </c>
      <c r="Y111" s="339">
        <v>165.04040000000001</v>
      </c>
      <c r="Z111" s="339">
        <v>169.47389999999999</v>
      </c>
      <c r="AA111" s="339">
        <v>177.72110000000001</v>
      </c>
      <c r="AB111" s="339">
        <v>182.19579999999999</v>
      </c>
      <c r="AC111" s="339">
        <v>189.4298</v>
      </c>
      <c r="AD111" s="339">
        <v>197.8794</v>
      </c>
      <c r="AE111" s="339">
        <v>204.83109999999999</v>
      </c>
      <c r="AF111" s="339">
        <v>213.19290000000001</v>
      </c>
      <c r="AG111" s="339">
        <v>220.9991</v>
      </c>
      <c r="AH111" s="339">
        <v>230.00550000000001</v>
      </c>
      <c r="AI111" s="339">
        <v>242.45050000000001</v>
      </c>
      <c r="AJ111" s="339">
        <v>249.14959999999999</v>
      </c>
      <c r="AK111" s="339">
        <v>257.92579999999998</v>
      </c>
      <c r="AL111" s="339">
        <v>263.96679999999998</v>
      </c>
      <c r="AM111" s="339">
        <v>272.55650000000003</v>
      </c>
      <c r="AN111" s="339">
        <v>279.1275</v>
      </c>
      <c r="AO111" s="339">
        <v>288.1968</v>
      </c>
      <c r="AP111" s="339">
        <v>295.66570000000002</v>
      </c>
      <c r="AQ111" s="339">
        <v>300.61630000000002</v>
      </c>
      <c r="AR111" s="339">
        <v>307.26060000000001</v>
      </c>
      <c r="AS111" s="339">
        <v>313.07960000000003</v>
      </c>
      <c r="AT111" s="339">
        <v>318.93380000000002</v>
      </c>
      <c r="AU111" s="339">
        <v>319.4196</v>
      </c>
      <c r="AV111" s="339">
        <v>332.91109999999998</v>
      </c>
      <c r="AW111" s="339">
        <v>344.73579999999998</v>
      </c>
      <c r="AX111" s="339">
        <v>356.63249999999999</v>
      </c>
      <c r="AY111" s="339">
        <v>381.36669999999998</v>
      </c>
      <c r="AZ111" s="339">
        <v>396.33679999999998</v>
      </c>
      <c r="BA111" s="339">
        <v>413.46800000000002</v>
      </c>
      <c r="BB111" s="339">
        <v>430.43529999999998</v>
      </c>
      <c r="BC111" s="339">
        <v>449.42290000000003</v>
      </c>
      <c r="BD111" s="339">
        <v>462.52429999999998</v>
      </c>
      <c r="BE111" s="339">
        <v>483.50220000000002</v>
      </c>
      <c r="BF111" s="339">
        <v>499.7627</v>
      </c>
      <c r="BG111" s="339">
        <v>517.70029999999997</v>
      </c>
      <c r="BH111" s="339">
        <v>534.29700000000003</v>
      </c>
      <c r="BI111" s="339">
        <v>552.56960000000004</v>
      </c>
      <c r="BJ111" s="339">
        <v>596.82119999999998</v>
      </c>
      <c r="BK111" s="339">
        <v>629.08150000000001</v>
      </c>
      <c r="BL111" s="339">
        <v>669.86019999999996</v>
      </c>
      <c r="BM111" s="339">
        <v>703.73379999999997</v>
      </c>
      <c r="BN111" s="339">
        <v>748.577</v>
      </c>
      <c r="BO111" s="339">
        <v>796.26890000000003</v>
      </c>
      <c r="BP111" s="339">
        <v>857.52409999999998</v>
      </c>
      <c r="BQ111" s="339">
        <v>915.54499999999996</v>
      </c>
      <c r="BR111" s="339">
        <v>981.0104</v>
      </c>
      <c r="BS111" s="339">
        <v>1040.6318000000001</v>
      </c>
      <c r="BT111" s="339">
        <v>1113.0381</v>
      </c>
      <c r="BU111" s="339">
        <v>1164.4648</v>
      </c>
      <c r="BV111" s="339">
        <v>1239.7318</v>
      </c>
      <c r="BW111" s="339">
        <v>1350.1977999999999</v>
      </c>
      <c r="BX111" s="339">
        <v>1451.4363000000001</v>
      </c>
      <c r="BY111" s="339">
        <v>1570.3315</v>
      </c>
      <c r="BZ111" s="339">
        <v>1738.5677000000001</v>
      </c>
    </row>
    <row r="112" spans="1:78" s="336" customFormat="1" ht="11.25">
      <c r="A112" s="450" t="s">
        <v>368</v>
      </c>
      <c r="B112" s="339">
        <v>100</v>
      </c>
      <c r="C112" s="339">
        <v>102.0385</v>
      </c>
      <c r="D112" s="339">
        <v>103.52589999999999</v>
      </c>
      <c r="E112" s="339">
        <v>105.685</v>
      </c>
      <c r="F112" s="339">
        <v>106.9473</v>
      </c>
      <c r="G112" s="339">
        <v>108.18389999999999</v>
      </c>
      <c r="H112" s="339">
        <v>108.4948</v>
      </c>
      <c r="I112" s="339">
        <v>109.41540000000001</v>
      </c>
      <c r="J112" s="339">
        <v>111.4284</v>
      </c>
      <c r="K112" s="339">
        <v>113.22920000000001</v>
      </c>
      <c r="L112" s="339">
        <v>114.7045</v>
      </c>
      <c r="M112" s="339">
        <v>116.2012</v>
      </c>
      <c r="N112" s="339">
        <v>117.4346</v>
      </c>
      <c r="O112" s="339">
        <v>119.4494</v>
      </c>
      <c r="P112" s="339">
        <v>121.4153</v>
      </c>
      <c r="Q112" s="339">
        <v>123.0472</v>
      </c>
      <c r="R112" s="339">
        <v>125.4644</v>
      </c>
      <c r="S112" s="339">
        <v>128.16810000000001</v>
      </c>
      <c r="T112" s="339">
        <v>132.44730000000001</v>
      </c>
      <c r="U112" s="339">
        <v>137.35839999999999</v>
      </c>
      <c r="V112" s="339">
        <v>141.85900000000001</v>
      </c>
      <c r="W112" s="339">
        <v>154.27170000000001</v>
      </c>
      <c r="X112" s="339">
        <v>163.50880000000001</v>
      </c>
      <c r="Y112" s="339">
        <v>172.30959999999999</v>
      </c>
      <c r="Z112" s="339">
        <v>177.65639999999999</v>
      </c>
      <c r="AA112" s="339">
        <v>185.71860000000001</v>
      </c>
      <c r="AB112" s="339">
        <v>192.54159999999999</v>
      </c>
      <c r="AC112" s="339">
        <v>198.86680000000001</v>
      </c>
      <c r="AD112" s="339">
        <v>206.1925</v>
      </c>
      <c r="AE112" s="339">
        <v>212.15940000000001</v>
      </c>
      <c r="AF112" s="339">
        <v>216.56829999999999</v>
      </c>
      <c r="AG112" s="339">
        <v>222.5813</v>
      </c>
      <c r="AH112" s="339">
        <v>235.10249999999999</v>
      </c>
      <c r="AI112" s="339">
        <v>256.72089999999997</v>
      </c>
      <c r="AJ112" s="339">
        <v>267.57080000000002</v>
      </c>
      <c r="AK112" s="339">
        <v>283.24299999999999</v>
      </c>
      <c r="AL112" s="339">
        <v>291.01690000000002</v>
      </c>
      <c r="AM112" s="339">
        <v>297.66649999999998</v>
      </c>
      <c r="AN112" s="339">
        <v>306.4341</v>
      </c>
      <c r="AO112" s="339">
        <v>313.66649999999998</v>
      </c>
      <c r="AP112" s="339">
        <v>313.95740000000001</v>
      </c>
      <c r="AQ112" s="339">
        <v>323.8596</v>
      </c>
      <c r="AR112" s="339">
        <v>321.57979999999998</v>
      </c>
      <c r="AS112" s="339">
        <v>330.89109999999999</v>
      </c>
      <c r="AT112" s="339">
        <v>336.9701</v>
      </c>
      <c r="AU112" s="339">
        <v>341.34620000000001</v>
      </c>
      <c r="AV112" s="339">
        <v>349.37349999999998</v>
      </c>
      <c r="AW112" s="339">
        <v>358.61770000000001</v>
      </c>
      <c r="AX112" s="339">
        <v>365.83269999999999</v>
      </c>
      <c r="AY112" s="339">
        <v>373.45909999999998</v>
      </c>
      <c r="AZ112" s="339">
        <v>382.92500000000001</v>
      </c>
      <c r="BA112" s="339">
        <v>394.30180000000001</v>
      </c>
      <c r="BB112" s="339">
        <v>406.48770000000002</v>
      </c>
      <c r="BC112" s="339">
        <v>419.57470000000001</v>
      </c>
      <c r="BD112" s="339">
        <v>423.8888</v>
      </c>
      <c r="BE112" s="339">
        <v>434.51909999999998</v>
      </c>
      <c r="BF112" s="339">
        <v>447.58699999999999</v>
      </c>
      <c r="BG112" s="339">
        <v>461.2903</v>
      </c>
      <c r="BH112" s="339">
        <v>476.23700000000002</v>
      </c>
      <c r="BI112" s="339">
        <v>489.88330000000002</v>
      </c>
      <c r="BJ112" s="339">
        <v>507.6875</v>
      </c>
      <c r="BK112" s="339">
        <v>532.52890000000002</v>
      </c>
      <c r="BL112" s="339">
        <v>555.87530000000004</v>
      </c>
      <c r="BM112" s="339">
        <v>582.43510000000003</v>
      </c>
      <c r="BN112" s="339">
        <v>617.61699999999996</v>
      </c>
      <c r="BO112" s="339">
        <v>648.2704</v>
      </c>
      <c r="BP112" s="339">
        <v>682.28859999999997</v>
      </c>
      <c r="BQ112" s="339">
        <v>733.40250000000003</v>
      </c>
      <c r="BR112" s="339">
        <v>791.95839999999998</v>
      </c>
      <c r="BS112" s="339">
        <v>843.3279</v>
      </c>
      <c r="BT112" s="339">
        <v>900.33040000000005</v>
      </c>
      <c r="BU112" s="339">
        <v>957.72929999999997</v>
      </c>
      <c r="BV112" s="339">
        <v>1021.2511</v>
      </c>
      <c r="BW112" s="339">
        <v>1080.2559000000001</v>
      </c>
      <c r="BX112" s="339">
        <v>1140.5523000000001</v>
      </c>
      <c r="BY112" s="339">
        <v>1211.8616</v>
      </c>
      <c r="BZ112" s="339">
        <v>1270.3368</v>
      </c>
    </row>
    <row r="113" spans="1:78" s="336" customFormat="1" ht="11.25">
      <c r="B113" s="339"/>
      <c r="C113" s="339"/>
      <c r="D113" s="339"/>
      <c r="E113" s="339"/>
      <c r="F113" s="339"/>
      <c r="G113" s="339"/>
      <c r="H113" s="339"/>
      <c r="I113" s="339"/>
      <c r="J113" s="339"/>
      <c r="K113" s="339"/>
      <c r="L113" s="339"/>
      <c r="M113" s="339"/>
      <c r="N113" s="339"/>
      <c r="O113" s="339"/>
      <c r="P113" s="339"/>
      <c r="Q113" s="339"/>
      <c r="R113" s="339"/>
      <c r="S113" s="339"/>
      <c r="T113" s="339"/>
      <c r="U113" s="339"/>
      <c r="V113" s="339"/>
      <c r="W113" s="339"/>
      <c r="X113" s="339"/>
      <c r="Y113" s="339"/>
      <c r="Z113" s="339"/>
      <c r="AA113" s="339"/>
      <c r="AB113" s="339"/>
      <c r="AC113" s="339"/>
      <c r="AD113" s="339" t="s">
        <v>446</v>
      </c>
      <c r="AE113" s="339" t="s">
        <v>446</v>
      </c>
      <c r="AF113" s="339" t="s">
        <v>446</v>
      </c>
      <c r="AG113" s="339" t="s">
        <v>446</v>
      </c>
      <c r="AH113" s="339" t="s">
        <v>446</v>
      </c>
      <c r="AI113" s="339" t="s">
        <v>446</v>
      </c>
      <c r="AJ113" s="339" t="s">
        <v>446</v>
      </c>
      <c r="AK113" s="339" t="s">
        <v>446</v>
      </c>
      <c r="AL113" s="339" t="s">
        <v>446</v>
      </c>
      <c r="AM113" s="339" t="s">
        <v>446</v>
      </c>
      <c r="AN113" s="339" t="s">
        <v>446</v>
      </c>
      <c r="AO113" s="339" t="s">
        <v>446</v>
      </c>
      <c r="AP113" s="339" t="s">
        <v>446</v>
      </c>
      <c r="AQ113" s="339" t="s">
        <v>446</v>
      </c>
      <c r="AR113" s="339" t="s">
        <v>446</v>
      </c>
      <c r="AS113" s="339" t="s">
        <v>446</v>
      </c>
      <c r="AT113" s="339" t="s">
        <v>446</v>
      </c>
      <c r="AU113" s="339" t="s">
        <v>446</v>
      </c>
      <c r="AV113" s="339" t="s">
        <v>446</v>
      </c>
      <c r="AW113" s="339" t="s">
        <v>446</v>
      </c>
      <c r="AX113" s="339" t="s">
        <v>446</v>
      </c>
      <c r="AY113" s="339" t="s">
        <v>446</v>
      </c>
      <c r="AZ113" s="339" t="s">
        <v>446</v>
      </c>
      <c r="BA113" s="339" t="s">
        <v>446</v>
      </c>
      <c r="BB113" s="339" t="s">
        <v>446</v>
      </c>
      <c r="BC113" s="339" t="s">
        <v>446</v>
      </c>
      <c r="BD113" s="339" t="s">
        <v>446</v>
      </c>
      <c r="BE113" s="339" t="s">
        <v>446</v>
      </c>
      <c r="BF113" s="339" t="s">
        <v>446</v>
      </c>
      <c r="BG113" s="339" t="s">
        <v>446</v>
      </c>
      <c r="BH113" s="339" t="s">
        <v>446</v>
      </c>
      <c r="BI113" s="339" t="s">
        <v>446</v>
      </c>
      <c r="BJ113" s="339" t="s">
        <v>446</v>
      </c>
      <c r="BK113" s="339" t="s">
        <v>446</v>
      </c>
      <c r="BL113" s="339" t="s">
        <v>446</v>
      </c>
      <c r="BM113" s="339" t="s">
        <v>446</v>
      </c>
      <c r="BN113" s="339" t="s">
        <v>446</v>
      </c>
      <c r="BO113" s="339" t="s">
        <v>446</v>
      </c>
      <c r="BP113" s="339" t="s">
        <v>446</v>
      </c>
      <c r="BQ113" s="339" t="s">
        <v>446</v>
      </c>
      <c r="BR113" s="339" t="s">
        <v>446</v>
      </c>
      <c r="BS113" s="339" t="s">
        <v>446</v>
      </c>
      <c r="BT113" s="339" t="s">
        <v>446</v>
      </c>
      <c r="BU113" s="339" t="s">
        <v>446</v>
      </c>
      <c r="BV113" s="339" t="s">
        <v>446</v>
      </c>
      <c r="BW113" s="339" t="s">
        <v>446</v>
      </c>
      <c r="BX113" s="339" t="s">
        <v>446</v>
      </c>
      <c r="BY113" s="339" t="s">
        <v>446</v>
      </c>
      <c r="BZ113" s="339" t="s">
        <v>446</v>
      </c>
    </row>
    <row r="114" spans="1:78" s="336" customFormat="1" ht="11.25">
      <c r="A114" s="449" t="s">
        <v>369</v>
      </c>
      <c r="B114" s="339"/>
      <c r="C114" s="339"/>
      <c r="D114" s="339"/>
      <c r="E114" s="339"/>
      <c r="F114" s="339"/>
      <c r="G114" s="339"/>
      <c r="H114" s="339"/>
      <c r="I114" s="339"/>
      <c r="J114" s="339"/>
      <c r="K114" s="339"/>
      <c r="L114" s="339"/>
      <c r="M114" s="339"/>
      <c r="N114" s="339"/>
      <c r="O114" s="339"/>
      <c r="P114" s="339"/>
      <c r="Q114" s="339"/>
      <c r="R114" s="339"/>
      <c r="S114" s="339"/>
      <c r="T114" s="339"/>
      <c r="U114" s="339"/>
      <c r="V114" s="339"/>
      <c r="W114" s="339"/>
      <c r="X114" s="339"/>
      <c r="Y114" s="339"/>
      <c r="Z114" s="339"/>
      <c r="AA114" s="339"/>
      <c r="AB114" s="339"/>
      <c r="AC114" s="339"/>
      <c r="AD114" s="339" t="s">
        <v>446</v>
      </c>
      <c r="AE114" s="339" t="s">
        <v>446</v>
      </c>
      <c r="AF114" s="339" t="s">
        <v>446</v>
      </c>
      <c r="AG114" s="339" t="s">
        <v>446</v>
      </c>
      <c r="AH114" s="339" t="s">
        <v>446</v>
      </c>
      <c r="AI114" s="339" t="s">
        <v>446</v>
      </c>
      <c r="AJ114" s="339" t="s">
        <v>446</v>
      </c>
      <c r="AK114" s="339" t="s">
        <v>446</v>
      </c>
      <c r="AL114" s="339" t="s">
        <v>446</v>
      </c>
      <c r="AM114" s="339" t="s">
        <v>446</v>
      </c>
      <c r="AN114" s="339" t="s">
        <v>446</v>
      </c>
      <c r="AO114" s="339" t="s">
        <v>446</v>
      </c>
      <c r="AP114" s="339" t="s">
        <v>446</v>
      </c>
      <c r="AQ114" s="339" t="s">
        <v>446</v>
      </c>
      <c r="AR114" s="339" t="s">
        <v>446</v>
      </c>
      <c r="AS114" s="339" t="s">
        <v>446</v>
      </c>
      <c r="AT114" s="339" t="s">
        <v>446</v>
      </c>
      <c r="AU114" s="339" t="s">
        <v>446</v>
      </c>
      <c r="AV114" s="339" t="s">
        <v>446</v>
      </c>
      <c r="AW114" s="339" t="s">
        <v>446</v>
      </c>
      <c r="AX114" s="339" t="s">
        <v>446</v>
      </c>
      <c r="AY114" s="339" t="s">
        <v>446</v>
      </c>
      <c r="AZ114" s="339" t="s">
        <v>446</v>
      </c>
      <c r="BA114" s="339" t="s">
        <v>446</v>
      </c>
      <c r="BB114" s="339" t="s">
        <v>446</v>
      </c>
      <c r="BC114" s="339" t="s">
        <v>446</v>
      </c>
      <c r="BD114" s="339" t="s">
        <v>446</v>
      </c>
      <c r="BE114" s="339" t="s">
        <v>446</v>
      </c>
      <c r="BF114" s="339" t="s">
        <v>446</v>
      </c>
      <c r="BG114" s="339" t="s">
        <v>446</v>
      </c>
      <c r="BH114" s="339" t="s">
        <v>446</v>
      </c>
      <c r="BI114" s="339" t="s">
        <v>446</v>
      </c>
      <c r="BJ114" s="339" t="s">
        <v>446</v>
      </c>
      <c r="BK114" s="339" t="s">
        <v>446</v>
      </c>
      <c r="BL114" s="339" t="s">
        <v>446</v>
      </c>
      <c r="BM114" s="339" t="s">
        <v>446</v>
      </c>
      <c r="BN114" s="339" t="s">
        <v>446</v>
      </c>
      <c r="BO114" s="339" t="s">
        <v>446</v>
      </c>
      <c r="BP114" s="339" t="s">
        <v>446</v>
      </c>
      <c r="BQ114" s="339" t="s">
        <v>446</v>
      </c>
      <c r="BR114" s="339" t="s">
        <v>446</v>
      </c>
      <c r="BS114" s="339" t="s">
        <v>446</v>
      </c>
      <c r="BT114" s="339" t="s">
        <v>446</v>
      </c>
      <c r="BU114" s="339" t="s">
        <v>446</v>
      </c>
      <c r="BV114" s="339" t="s">
        <v>446</v>
      </c>
      <c r="BW114" s="339" t="s">
        <v>446</v>
      </c>
      <c r="BX114" s="339" t="s">
        <v>446</v>
      </c>
      <c r="BY114" s="339" t="s">
        <v>446</v>
      </c>
      <c r="BZ114" s="339" t="s">
        <v>446</v>
      </c>
    </row>
    <row r="115" spans="1:78" s="336" customFormat="1" ht="11.25">
      <c r="A115" s="450" t="s">
        <v>370</v>
      </c>
      <c r="B115" s="339">
        <v>100</v>
      </c>
      <c r="C115" s="339">
        <v>101.5611</v>
      </c>
      <c r="D115" s="339">
        <v>103.5611</v>
      </c>
      <c r="E115" s="339">
        <v>104.2786</v>
      </c>
      <c r="F115" s="339">
        <v>107.76990000000001</v>
      </c>
      <c r="G115" s="339">
        <v>109.1944</v>
      </c>
      <c r="H115" s="339">
        <v>110.7449</v>
      </c>
      <c r="I115" s="339">
        <v>110.0316</v>
      </c>
      <c r="J115" s="339">
        <v>111.4599</v>
      </c>
      <c r="K115" s="339">
        <v>115.3391</v>
      </c>
      <c r="L115" s="339">
        <v>119.6955</v>
      </c>
      <c r="M115" s="339">
        <v>121.3064</v>
      </c>
      <c r="N115" s="339">
        <v>122.2081</v>
      </c>
      <c r="O115" s="339">
        <v>123.83</v>
      </c>
      <c r="P115" s="339">
        <v>123.7252</v>
      </c>
      <c r="Q115" s="339">
        <v>124.50839999999999</v>
      </c>
      <c r="R115" s="339">
        <v>126.1915</v>
      </c>
      <c r="S115" s="339">
        <v>128.91300000000001</v>
      </c>
      <c r="T115" s="339">
        <v>133.45339999999999</v>
      </c>
      <c r="U115" s="339">
        <v>140.22499999999999</v>
      </c>
      <c r="V115" s="339">
        <v>147.1876</v>
      </c>
      <c r="W115" s="339">
        <v>147.7903</v>
      </c>
      <c r="X115" s="339">
        <v>156.97470000000001</v>
      </c>
      <c r="Y115" s="339">
        <v>159.32079999999999</v>
      </c>
      <c r="Z115" s="339">
        <v>162.16829999999999</v>
      </c>
      <c r="AA115" s="339">
        <v>164.62129999999999</v>
      </c>
      <c r="AB115" s="339">
        <v>172.6677</v>
      </c>
      <c r="AC115" s="339">
        <v>177.072</v>
      </c>
      <c r="AD115" s="339">
        <v>180.47970000000001</v>
      </c>
      <c r="AE115" s="339">
        <v>184.8278</v>
      </c>
      <c r="AF115" s="339">
        <v>188.82149999999999</v>
      </c>
      <c r="AG115" s="339">
        <v>191.0737</v>
      </c>
      <c r="AH115" s="339">
        <v>203.5009</v>
      </c>
      <c r="AI115" s="339">
        <v>216.5496</v>
      </c>
      <c r="AJ115" s="339">
        <v>221.29429999999999</v>
      </c>
      <c r="AK115" s="339">
        <v>230.81039999999999</v>
      </c>
      <c r="AL115" s="339">
        <v>238.8579</v>
      </c>
      <c r="AM115" s="339">
        <v>248.71459999999999</v>
      </c>
      <c r="AN115" s="339">
        <v>256.983</v>
      </c>
      <c r="AO115" s="339">
        <v>273.11130000000003</v>
      </c>
      <c r="AP115" s="339">
        <v>291.82220000000001</v>
      </c>
      <c r="AQ115" s="339">
        <v>300.79660000000001</v>
      </c>
      <c r="AR115" s="339">
        <v>318.03100000000001</v>
      </c>
      <c r="AS115" s="339">
        <v>320.00069999999999</v>
      </c>
      <c r="AT115" s="339">
        <v>331.32650000000001</v>
      </c>
      <c r="AU115" s="339">
        <v>355.06079999999997</v>
      </c>
      <c r="AV115" s="339">
        <v>399.87380000000002</v>
      </c>
      <c r="AW115" s="339">
        <v>403.60329999999999</v>
      </c>
      <c r="AX115" s="339">
        <v>411.52190000000002</v>
      </c>
      <c r="AY115" s="339">
        <v>431.3526</v>
      </c>
      <c r="AZ115" s="339">
        <v>438.47730000000001</v>
      </c>
      <c r="BA115" s="339">
        <v>449.99650000000003</v>
      </c>
      <c r="BB115" s="339">
        <v>460.58679999999998</v>
      </c>
      <c r="BC115" s="339">
        <v>472.1703</v>
      </c>
      <c r="BD115" s="339">
        <v>472.33010000000002</v>
      </c>
      <c r="BE115" s="339">
        <v>490.62430000000001</v>
      </c>
      <c r="BF115" s="339">
        <v>495.91160000000002</v>
      </c>
      <c r="BG115" s="339">
        <v>523.23379999999997</v>
      </c>
      <c r="BH115" s="339">
        <v>558.346</v>
      </c>
      <c r="BI115" s="339">
        <v>571.88139999999999</v>
      </c>
      <c r="BJ115" s="339">
        <v>586.44000000000005</v>
      </c>
      <c r="BK115" s="339">
        <v>643.36599999999999</v>
      </c>
      <c r="BL115" s="339">
        <v>697.58789999999999</v>
      </c>
      <c r="BM115" s="339">
        <v>729.19</v>
      </c>
      <c r="BN115" s="339">
        <v>785.15449999999998</v>
      </c>
      <c r="BO115" s="339">
        <v>807.34490000000005</v>
      </c>
      <c r="BP115" s="339">
        <v>851.34739999999999</v>
      </c>
      <c r="BQ115" s="339">
        <v>938.32439999999997</v>
      </c>
      <c r="BR115" s="339">
        <v>1048.0606</v>
      </c>
      <c r="BS115" s="339">
        <v>1175.4957999999999</v>
      </c>
      <c r="BT115" s="339">
        <v>1301.3792000000001</v>
      </c>
      <c r="BU115" s="339">
        <v>1355.7615000000001</v>
      </c>
      <c r="BV115" s="339">
        <v>1407.5344</v>
      </c>
      <c r="BW115" s="339">
        <v>1566.211</v>
      </c>
      <c r="BX115" s="339">
        <v>1601.3803</v>
      </c>
      <c r="BY115" s="339">
        <v>1657.2927999999999</v>
      </c>
      <c r="BZ115" s="339">
        <v>1822.5518</v>
      </c>
    </row>
    <row r="116" spans="1:78" s="336" customFormat="1" ht="11.25">
      <c r="A116" s="450" t="s">
        <v>248</v>
      </c>
      <c r="B116" s="339">
        <v>100</v>
      </c>
      <c r="C116" s="339">
        <v>101.43389999999999</v>
      </c>
      <c r="D116" s="339">
        <v>102.9705</v>
      </c>
      <c r="E116" s="339">
        <v>105.264</v>
      </c>
      <c r="F116" s="339">
        <v>107.45359999999999</v>
      </c>
      <c r="G116" s="339">
        <v>109.0912</v>
      </c>
      <c r="H116" s="339">
        <v>110.1614</v>
      </c>
      <c r="I116" s="339">
        <v>111.9143</v>
      </c>
      <c r="J116" s="339">
        <v>113.3031</v>
      </c>
      <c r="K116" s="339">
        <v>115.2821</v>
      </c>
      <c r="L116" s="339">
        <v>117.08029999999999</v>
      </c>
      <c r="M116" s="339">
        <v>118.4813</v>
      </c>
      <c r="N116" s="339">
        <v>119.98220000000001</v>
      </c>
      <c r="O116" s="339">
        <v>121.9401</v>
      </c>
      <c r="P116" s="339">
        <v>124.0185</v>
      </c>
      <c r="Q116" s="339">
        <v>127.8267</v>
      </c>
      <c r="R116" s="339">
        <v>130.43049999999999</v>
      </c>
      <c r="S116" s="339">
        <v>133.5703</v>
      </c>
      <c r="T116" s="339">
        <v>138.68680000000001</v>
      </c>
      <c r="U116" s="339">
        <v>143.4915</v>
      </c>
      <c r="V116" s="339">
        <v>148.04310000000001</v>
      </c>
      <c r="W116" s="339">
        <v>159.29</v>
      </c>
      <c r="X116" s="339">
        <v>167.1825</v>
      </c>
      <c r="Y116" s="339">
        <v>173.41300000000001</v>
      </c>
      <c r="Z116" s="339">
        <v>177.3631</v>
      </c>
      <c r="AA116" s="339">
        <v>183.27500000000001</v>
      </c>
      <c r="AB116" s="339">
        <v>191.01580000000001</v>
      </c>
      <c r="AC116" s="339">
        <v>200.67779999999999</v>
      </c>
      <c r="AD116" s="339">
        <v>208.36760000000001</v>
      </c>
      <c r="AE116" s="339">
        <v>214.31979999999999</v>
      </c>
      <c r="AF116" s="339">
        <v>220.75729999999999</v>
      </c>
      <c r="AG116" s="339">
        <v>225.60990000000001</v>
      </c>
      <c r="AH116" s="339">
        <v>235.52449999999999</v>
      </c>
      <c r="AI116" s="339">
        <v>251.512</v>
      </c>
      <c r="AJ116" s="339">
        <v>260.05970000000002</v>
      </c>
      <c r="AK116" s="339">
        <v>270.21609999999998</v>
      </c>
      <c r="AL116" s="339">
        <v>279.57569999999998</v>
      </c>
      <c r="AM116" s="339">
        <v>286.72430000000003</v>
      </c>
      <c r="AN116" s="339">
        <v>294.19220000000001</v>
      </c>
      <c r="AO116" s="339">
        <v>304.63830000000002</v>
      </c>
      <c r="AP116" s="339">
        <v>313.20580000000001</v>
      </c>
      <c r="AQ116" s="339">
        <v>318.99419999999998</v>
      </c>
      <c r="AR116" s="339">
        <v>325.20269999999999</v>
      </c>
      <c r="AS116" s="339">
        <v>333.40960000000001</v>
      </c>
      <c r="AT116" s="339">
        <v>342.05610000000001</v>
      </c>
      <c r="AU116" s="339">
        <v>348.19959999999998</v>
      </c>
      <c r="AV116" s="339">
        <v>359.72019999999998</v>
      </c>
      <c r="AW116" s="339">
        <v>374.10520000000002</v>
      </c>
      <c r="AX116" s="339">
        <v>394.11099999999999</v>
      </c>
      <c r="AY116" s="339">
        <v>413.97969999999998</v>
      </c>
      <c r="AZ116" s="339">
        <v>430.39679999999998</v>
      </c>
      <c r="BA116" s="339">
        <v>448.54059999999998</v>
      </c>
      <c r="BB116" s="339">
        <v>468.33240000000001</v>
      </c>
      <c r="BC116" s="339">
        <v>484.7928</v>
      </c>
      <c r="BD116" s="339">
        <v>502.90960000000001</v>
      </c>
      <c r="BE116" s="339">
        <v>517.24440000000004</v>
      </c>
      <c r="BF116" s="339">
        <v>531.96960000000001</v>
      </c>
      <c r="BG116" s="339">
        <v>548.86540000000002</v>
      </c>
      <c r="BH116" s="339">
        <v>565.83479999999997</v>
      </c>
      <c r="BI116" s="339">
        <v>582.55510000000004</v>
      </c>
      <c r="BJ116" s="339">
        <v>610.41189999999995</v>
      </c>
      <c r="BK116" s="339">
        <v>631.75630000000001</v>
      </c>
      <c r="BL116" s="339">
        <v>661.07389999999998</v>
      </c>
      <c r="BM116" s="339">
        <v>707.86030000000005</v>
      </c>
      <c r="BN116" s="339">
        <v>754.19050000000004</v>
      </c>
      <c r="BO116" s="339">
        <v>797.08709999999996</v>
      </c>
      <c r="BP116" s="339">
        <v>836.85479999999995</v>
      </c>
      <c r="BQ116" s="339">
        <v>892.375</v>
      </c>
      <c r="BR116" s="339">
        <v>955.84299999999996</v>
      </c>
      <c r="BS116" s="339">
        <v>1006.2868999999999</v>
      </c>
      <c r="BT116" s="339">
        <v>1057.4526000000001</v>
      </c>
      <c r="BU116" s="339">
        <v>1104.9181000000001</v>
      </c>
      <c r="BV116" s="339">
        <v>1157.9242999999999</v>
      </c>
      <c r="BW116" s="339">
        <v>1220.6357</v>
      </c>
      <c r="BX116" s="339">
        <v>1332.5231000000001</v>
      </c>
      <c r="BY116" s="339">
        <v>1438.1088</v>
      </c>
      <c r="BZ116" s="339">
        <v>1553.9725000000001</v>
      </c>
    </row>
    <row r="117" spans="1:78" s="336" customFormat="1" ht="11.25">
      <c r="A117" s="450" t="s">
        <v>247</v>
      </c>
      <c r="B117" s="339">
        <v>100</v>
      </c>
      <c r="C117" s="339">
        <v>102.2777</v>
      </c>
      <c r="D117" s="339">
        <v>106.6823</v>
      </c>
      <c r="E117" s="339">
        <v>115.9572</v>
      </c>
      <c r="F117" s="339">
        <v>121.2229</v>
      </c>
      <c r="G117" s="339">
        <v>123.2123</v>
      </c>
      <c r="H117" s="339">
        <v>123.8629</v>
      </c>
      <c r="I117" s="339">
        <v>126.4854</v>
      </c>
      <c r="J117" s="339">
        <v>128.20320000000001</v>
      </c>
      <c r="K117" s="339">
        <v>129.16390000000001</v>
      </c>
      <c r="L117" s="339">
        <v>131.46559999999999</v>
      </c>
      <c r="M117" s="339">
        <v>133.33619999999999</v>
      </c>
      <c r="N117" s="339">
        <v>142.55000000000001</v>
      </c>
      <c r="O117" s="339">
        <v>146.85079999999999</v>
      </c>
      <c r="P117" s="339">
        <v>153.3304</v>
      </c>
      <c r="Q117" s="339">
        <v>160.43430000000001</v>
      </c>
      <c r="R117" s="339">
        <v>170.21449999999999</v>
      </c>
      <c r="S117" s="339">
        <v>173.75129999999999</v>
      </c>
      <c r="T117" s="339">
        <v>177.32579999999999</v>
      </c>
      <c r="U117" s="339">
        <v>181.60570000000001</v>
      </c>
      <c r="V117" s="339">
        <v>192.2885</v>
      </c>
      <c r="W117" s="339">
        <v>200.3383</v>
      </c>
      <c r="X117" s="339">
        <v>212.26240000000001</v>
      </c>
      <c r="Y117" s="339">
        <v>218.24860000000001</v>
      </c>
      <c r="Z117" s="339">
        <v>223.65539999999999</v>
      </c>
      <c r="AA117" s="339">
        <v>231.9982</v>
      </c>
      <c r="AB117" s="339">
        <v>240.93260000000001</v>
      </c>
      <c r="AC117" s="339">
        <v>254.2432</v>
      </c>
      <c r="AD117" s="339">
        <v>264.00209999999998</v>
      </c>
      <c r="AE117" s="339">
        <v>284.32130000000001</v>
      </c>
      <c r="AF117" s="339">
        <v>291.73610000000002</v>
      </c>
      <c r="AG117" s="339">
        <v>296.67959999999999</v>
      </c>
      <c r="AH117" s="339">
        <v>303.61950000000002</v>
      </c>
      <c r="AI117" s="339">
        <v>311.7371</v>
      </c>
      <c r="AJ117" s="339">
        <v>316.41410000000002</v>
      </c>
      <c r="AK117" s="339">
        <v>327.45100000000002</v>
      </c>
      <c r="AL117" s="339">
        <v>342.21769999999998</v>
      </c>
      <c r="AM117" s="339">
        <v>346.32920000000001</v>
      </c>
      <c r="AN117" s="339">
        <v>341.4169</v>
      </c>
      <c r="AO117" s="339">
        <v>352.4778</v>
      </c>
      <c r="AP117" s="339">
        <v>350.71069999999997</v>
      </c>
      <c r="AQ117" s="339">
        <v>351.56270000000001</v>
      </c>
      <c r="AR117" s="339">
        <v>355.03089999999997</v>
      </c>
      <c r="AS117" s="339">
        <v>356.73360000000002</v>
      </c>
      <c r="AT117" s="339">
        <v>363.09539999999998</v>
      </c>
      <c r="AU117" s="339">
        <v>366.96480000000003</v>
      </c>
      <c r="AV117" s="339">
        <v>370.4461</v>
      </c>
      <c r="AW117" s="339">
        <v>375.72379999999998</v>
      </c>
      <c r="AX117" s="339">
        <v>383.68770000000001</v>
      </c>
      <c r="AY117" s="339">
        <v>414.0478</v>
      </c>
      <c r="AZ117" s="339">
        <v>421.96</v>
      </c>
      <c r="BA117" s="339">
        <v>443.98700000000002</v>
      </c>
      <c r="BB117" s="339">
        <v>459.72980000000001</v>
      </c>
      <c r="BC117" s="339">
        <v>472.17630000000003</v>
      </c>
      <c r="BD117" s="339">
        <v>490.2122</v>
      </c>
      <c r="BE117" s="339">
        <v>498.03680000000003</v>
      </c>
      <c r="BF117" s="339">
        <v>505.20170000000002</v>
      </c>
      <c r="BG117" s="339">
        <v>515.45740000000001</v>
      </c>
      <c r="BH117" s="339">
        <v>521.11770000000001</v>
      </c>
      <c r="BI117" s="339">
        <v>529.31939999999997</v>
      </c>
      <c r="BJ117" s="339">
        <v>540.14750000000004</v>
      </c>
      <c r="BK117" s="339">
        <v>550.95699999999999</v>
      </c>
      <c r="BL117" s="339">
        <v>566.44129999999996</v>
      </c>
      <c r="BM117" s="339">
        <v>607.97739999999999</v>
      </c>
      <c r="BN117" s="339">
        <v>634.9357</v>
      </c>
      <c r="BO117" s="339">
        <v>681.44489999999996</v>
      </c>
      <c r="BP117" s="339">
        <v>723.63369999999998</v>
      </c>
      <c r="BQ117" s="339">
        <v>754.64459999999997</v>
      </c>
      <c r="BR117" s="339">
        <v>801.89499999999998</v>
      </c>
      <c r="BS117" s="339">
        <v>838.05529999999999</v>
      </c>
      <c r="BT117" s="339">
        <v>900.1277</v>
      </c>
      <c r="BU117" s="339">
        <v>947.74839999999995</v>
      </c>
      <c r="BV117" s="339">
        <v>994.14779999999996</v>
      </c>
      <c r="BW117" s="339">
        <v>1048.4727</v>
      </c>
      <c r="BX117" s="339">
        <v>1092.8925999999999</v>
      </c>
      <c r="BY117" s="339">
        <v>1186.961</v>
      </c>
      <c r="BZ117" s="339">
        <v>1231.0758000000001</v>
      </c>
    </row>
    <row r="118" spans="1:78" s="336" customFormat="1" ht="11.25">
      <c r="B118" s="339"/>
      <c r="C118" s="339"/>
      <c r="D118" s="339"/>
      <c r="E118" s="339"/>
      <c r="F118" s="339"/>
      <c r="G118" s="339"/>
      <c r="H118" s="339"/>
      <c r="I118" s="339"/>
      <c r="J118" s="339"/>
      <c r="K118" s="339"/>
      <c r="L118" s="339"/>
      <c r="M118" s="339"/>
      <c r="N118" s="339"/>
      <c r="O118" s="339"/>
      <c r="P118" s="339"/>
      <c r="Q118" s="339"/>
      <c r="R118" s="339"/>
      <c r="S118" s="339"/>
      <c r="T118" s="339"/>
      <c r="U118" s="339"/>
      <c r="V118" s="339"/>
      <c r="W118" s="339"/>
      <c r="X118" s="339"/>
      <c r="Y118" s="339"/>
      <c r="Z118" s="339"/>
      <c r="AA118" s="339"/>
      <c r="AB118" s="339"/>
      <c r="AC118" s="339"/>
      <c r="AD118" s="339" t="s">
        <v>446</v>
      </c>
      <c r="AE118" s="339" t="s">
        <v>446</v>
      </c>
      <c r="AF118" s="339" t="s">
        <v>446</v>
      </c>
      <c r="AG118" s="339" t="s">
        <v>446</v>
      </c>
      <c r="AH118" s="339" t="s">
        <v>446</v>
      </c>
      <c r="AI118" s="339" t="s">
        <v>446</v>
      </c>
      <c r="AJ118" s="339" t="s">
        <v>446</v>
      </c>
      <c r="AK118" s="339" t="s">
        <v>446</v>
      </c>
      <c r="AL118" s="339" t="s">
        <v>446</v>
      </c>
      <c r="AM118" s="339" t="s">
        <v>446</v>
      </c>
      <c r="AN118" s="339" t="s">
        <v>446</v>
      </c>
      <c r="AO118" s="339" t="s">
        <v>446</v>
      </c>
      <c r="AP118" s="339" t="s">
        <v>446</v>
      </c>
      <c r="AQ118" s="339" t="s">
        <v>446</v>
      </c>
      <c r="AR118" s="339" t="s">
        <v>446</v>
      </c>
      <c r="AS118" s="339" t="s">
        <v>446</v>
      </c>
      <c r="AT118" s="339" t="s">
        <v>446</v>
      </c>
      <c r="AU118" s="339" t="s">
        <v>446</v>
      </c>
      <c r="AV118" s="339" t="s">
        <v>446</v>
      </c>
      <c r="AW118" s="339" t="s">
        <v>446</v>
      </c>
      <c r="AX118" s="339" t="s">
        <v>446</v>
      </c>
      <c r="AY118" s="339" t="s">
        <v>446</v>
      </c>
      <c r="AZ118" s="339" t="s">
        <v>446</v>
      </c>
      <c r="BA118" s="339" t="s">
        <v>446</v>
      </c>
      <c r="BB118" s="339" t="s">
        <v>446</v>
      </c>
      <c r="BC118" s="339" t="s">
        <v>446</v>
      </c>
      <c r="BD118" s="339" t="s">
        <v>446</v>
      </c>
      <c r="BE118" s="339" t="s">
        <v>446</v>
      </c>
      <c r="BF118" s="339" t="s">
        <v>446</v>
      </c>
      <c r="BG118" s="339" t="s">
        <v>446</v>
      </c>
      <c r="BH118" s="339" t="s">
        <v>446</v>
      </c>
      <c r="BI118" s="339" t="s">
        <v>446</v>
      </c>
      <c r="BJ118" s="339" t="s">
        <v>446</v>
      </c>
      <c r="BK118" s="339" t="s">
        <v>446</v>
      </c>
      <c r="BL118" s="339" t="s">
        <v>446</v>
      </c>
      <c r="BM118" s="339" t="s">
        <v>446</v>
      </c>
      <c r="BN118" s="339" t="s">
        <v>446</v>
      </c>
      <c r="BO118" s="339" t="s">
        <v>446</v>
      </c>
      <c r="BP118" s="339" t="s">
        <v>446</v>
      </c>
      <c r="BQ118" s="339" t="s">
        <v>446</v>
      </c>
      <c r="BR118" s="339" t="s">
        <v>446</v>
      </c>
      <c r="BS118" s="339" t="s">
        <v>446</v>
      </c>
      <c r="BT118" s="339" t="s">
        <v>446</v>
      </c>
      <c r="BU118" s="339" t="s">
        <v>446</v>
      </c>
      <c r="BV118" s="339" t="s">
        <v>446</v>
      </c>
      <c r="BW118" s="339" t="s">
        <v>446</v>
      </c>
      <c r="BX118" s="339" t="s">
        <v>446</v>
      </c>
      <c r="BY118" s="339" t="s">
        <v>446</v>
      </c>
      <c r="BZ118" s="339" t="s">
        <v>446</v>
      </c>
    </row>
    <row r="119" spans="1:78" s="336" customFormat="1" ht="11.25">
      <c r="A119" s="449" t="s">
        <v>371</v>
      </c>
      <c r="B119" s="339"/>
      <c r="C119" s="339"/>
      <c r="D119" s="339"/>
      <c r="E119" s="339"/>
      <c r="F119" s="339"/>
      <c r="G119" s="339"/>
      <c r="H119" s="339"/>
      <c r="I119" s="339"/>
      <c r="J119" s="339"/>
      <c r="K119" s="339"/>
      <c r="L119" s="339"/>
      <c r="M119" s="339"/>
      <c r="N119" s="339"/>
      <c r="O119" s="339"/>
      <c r="P119" s="339"/>
      <c r="Q119" s="339"/>
      <c r="R119" s="339"/>
      <c r="S119" s="339"/>
      <c r="T119" s="339"/>
      <c r="U119" s="339"/>
      <c r="V119" s="339"/>
      <c r="W119" s="339"/>
      <c r="X119" s="339"/>
      <c r="Y119" s="339"/>
      <c r="Z119" s="339"/>
      <c r="AA119" s="339"/>
      <c r="AB119" s="339"/>
      <c r="AC119" s="339"/>
      <c r="AD119" s="339" t="s">
        <v>446</v>
      </c>
      <c r="AE119" s="339" t="s">
        <v>446</v>
      </c>
      <c r="AF119" s="339" t="s">
        <v>446</v>
      </c>
      <c r="AG119" s="339" t="s">
        <v>446</v>
      </c>
      <c r="AH119" s="339" t="s">
        <v>446</v>
      </c>
      <c r="AI119" s="339" t="s">
        <v>446</v>
      </c>
      <c r="AJ119" s="339" t="s">
        <v>446</v>
      </c>
      <c r="AK119" s="339" t="s">
        <v>446</v>
      </c>
      <c r="AL119" s="339" t="s">
        <v>446</v>
      </c>
      <c r="AM119" s="339" t="s">
        <v>446</v>
      </c>
      <c r="AN119" s="339" t="s">
        <v>446</v>
      </c>
      <c r="AO119" s="339" t="s">
        <v>446</v>
      </c>
      <c r="AP119" s="339" t="s">
        <v>446</v>
      </c>
      <c r="AQ119" s="339" t="s">
        <v>446</v>
      </c>
      <c r="AR119" s="339" t="s">
        <v>446</v>
      </c>
      <c r="AS119" s="339" t="s">
        <v>446</v>
      </c>
      <c r="AT119" s="339" t="s">
        <v>446</v>
      </c>
      <c r="AU119" s="339" t="s">
        <v>446</v>
      </c>
      <c r="AV119" s="339" t="s">
        <v>446</v>
      </c>
      <c r="AW119" s="339" t="s">
        <v>446</v>
      </c>
      <c r="AX119" s="339" t="s">
        <v>446</v>
      </c>
      <c r="AY119" s="339" t="s">
        <v>446</v>
      </c>
      <c r="AZ119" s="339" t="s">
        <v>446</v>
      </c>
      <c r="BA119" s="339" t="s">
        <v>446</v>
      </c>
      <c r="BB119" s="339" t="s">
        <v>446</v>
      </c>
      <c r="BC119" s="339" t="s">
        <v>446</v>
      </c>
      <c r="BD119" s="339" t="s">
        <v>446</v>
      </c>
      <c r="BE119" s="339" t="s">
        <v>446</v>
      </c>
      <c r="BF119" s="339" t="s">
        <v>446</v>
      </c>
      <c r="BG119" s="339" t="s">
        <v>446</v>
      </c>
      <c r="BH119" s="339" t="s">
        <v>446</v>
      </c>
      <c r="BI119" s="339" t="s">
        <v>446</v>
      </c>
      <c r="BJ119" s="339" t="s">
        <v>446</v>
      </c>
      <c r="BK119" s="339" t="s">
        <v>446</v>
      </c>
      <c r="BL119" s="339" t="s">
        <v>446</v>
      </c>
      <c r="BM119" s="339" t="s">
        <v>446</v>
      </c>
      <c r="BN119" s="339" t="s">
        <v>446</v>
      </c>
      <c r="BO119" s="339" t="s">
        <v>446</v>
      </c>
      <c r="BP119" s="339" t="s">
        <v>446</v>
      </c>
      <c r="BQ119" s="339" t="s">
        <v>446</v>
      </c>
      <c r="BR119" s="339" t="s">
        <v>446</v>
      </c>
      <c r="BS119" s="339" t="s">
        <v>446</v>
      </c>
      <c r="BT119" s="339" t="s">
        <v>446</v>
      </c>
      <c r="BU119" s="339" t="s">
        <v>446</v>
      </c>
      <c r="BV119" s="339" t="s">
        <v>446</v>
      </c>
      <c r="BW119" s="339" t="s">
        <v>446</v>
      </c>
      <c r="BX119" s="339" t="s">
        <v>446</v>
      </c>
      <c r="BY119" s="339" t="s">
        <v>446</v>
      </c>
      <c r="BZ119" s="339" t="s">
        <v>446</v>
      </c>
    </row>
    <row r="120" spans="1:78" s="336" customFormat="1" ht="11.25">
      <c r="A120" s="450" t="s">
        <v>306</v>
      </c>
      <c r="B120" s="339">
        <v>100</v>
      </c>
      <c r="C120" s="339">
        <v>101.2813</v>
      </c>
      <c r="D120" s="339">
        <v>103.1504</v>
      </c>
      <c r="E120" s="339">
        <v>104.9863</v>
      </c>
      <c r="F120" s="339">
        <v>107.5219</v>
      </c>
      <c r="G120" s="339">
        <v>108.96729999999999</v>
      </c>
      <c r="H120" s="339">
        <v>110.0899</v>
      </c>
      <c r="I120" s="339">
        <v>111.3794</v>
      </c>
      <c r="J120" s="339">
        <v>112.6237</v>
      </c>
      <c r="K120" s="339">
        <v>114.9021</v>
      </c>
      <c r="L120" s="339">
        <v>117.2757</v>
      </c>
      <c r="M120" s="339">
        <v>118.7041</v>
      </c>
      <c r="N120" s="339">
        <v>120.3176</v>
      </c>
      <c r="O120" s="339">
        <v>122.0222</v>
      </c>
      <c r="P120" s="339">
        <v>123.98820000000001</v>
      </c>
      <c r="Q120" s="339">
        <v>126.7602</v>
      </c>
      <c r="R120" s="339">
        <v>129.28809999999999</v>
      </c>
      <c r="S120" s="339">
        <v>132.74080000000001</v>
      </c>
      <c r="T120" s="339">
        <v>138.23699999999999</v>
      </c>
      <c r="U120" s="339">
        <v>143.75710000000001</v>
      </c>
      <c r="V120" s="339">
        <v>149.32990000000001</v>
      </c>
      <c r="W120" s="339">
        <v>160.3158</v>
      </c>
      <c r="X120" s="339">
        <v>169.6979</v>
      </c>
      <c r="Y120" s="339">
        <v>175.78909999999999</v>
      </c>
      <c r="Z120" s="339">
        <v>179.0573</v>
      </c>
      <c r="AA120" s="339">
        <v>184.23859999999999</v>
      </c>
      <c r="AB120" s="339">
        <v>192.4742</v>
      </c>
      <c r="AC120" s="339">
        <v>201.5882</v>
      </c>
      <c r="AD120" s="339">
        <v>208.7543</v>
      </c>
      <c r="AE120" s="339">
        <v>215.00399999999999</v>
      </c>
      <c r="AF120" s="339">
        <v>221.04679999999999</v>
      </c>
      <c r="AG120" s="339">
        <v>225.07400000000001</v>
      </c>
      <c r="AH120" s="339">
        <v>235.63040000000001</v>
      </c>
      <c r="AI120" s="339">
        <v>252.14019999999999</v>
      </c>
      <c r="AJ120" s="339">
        <v>259.50749999999999</v>
      </c>
      <c r="AK120" s="339">
        <v>271.14890000000003</v>
      </c>
      <c r="AL120" s="339">
        <v>280.25049999999999</v>
      </c>
      <c r="AM120" s="339">
        <v>288.13290000000001</v>
      </c>
      <c r="AN120" s="339">
        <v>295.31299999999999</v>
      </c>
      <c r="AO120" s="339">
        <v>306.41199999999998</v>
      </c>
      <c r="AP120" s="339">
        <v>317.0231</v>
      </c>
      <c r="AQ120" s="339">
        <v>322.73680000000002</v>
      </c>
      <c r="AR120" s="339">
        <v>331.03980000000001</v>
      </c>
      <c r="AS120" s="339">
        <v>338.29469999999998</v>
      </c>
      <c r="AT120" s="339">
        <v>347.57819999999998</v>
      </c>
      <c r="AU120" s="339">
        <v>357.41379999999998</v>
      </c>
      <c r="AV120" s="339">
        <v>374.71260000000001</v>
      </c>
      <c r="AW120" s="339">
        <v>387.49689999999998</v>
      </c>
      <c r="AX120" s="339">
        <v>405.97199999999998</v>
      </c>
      <c r="AY120" s="339">
        <v>426.50360000000001</v>
      </c>
      <c r="AZ120" s="339">
        <v>442.67910000000001</v>
      </c>
      <c r="BA120" s="339">
        <v>460.99919999999997</v>
      </c>
      <c r="BB120" s="339">
        <v>481.97660000000002</v>
      </c>
      <c r="BC120" s="339">
        <v>499.07670000000002</v>
      </c>
      <c r="BD120" s="339">
        <v>515.35029999999995</v>
      </c>
      <c r="BE120" s="339">
        <v>529.9624</v>
      </c>
      <c r="BF120" s="339">
        <v>542.86519999999996</v>
      </c>
      <c r="BG120" s="339">
        <v>560.91330000000005</v>
      </c>
      <c r="BH120" s="339">
        <v>580.28219999999999</v>
      </c>
      <c r="BI120" s="339">
        <v>596.2835</v>
      </c>
      <c r="BJ120" s="339">
        <v>621.30399999999997</v>
      </c>
      <c r="BK120" s="339">
        <v>646.75980000000004</v>
      </c>
      <c r="BL120" s="339">
        <v>681.87869999999998</v>
      </c>
      <c r="BM120" s="339">
        <v>728.00990000000002</v>
      </c>
      <c r="BN120" s="339">
        <v>778.26649999999995</v>
      </c>
      <c r="BO120" s="339">
        <v>819.17409999999995</v>
      </c>
      <c r="BP120" s="339">
        <v>861.07960000000003</v>
      </c>
      <c r="BQ120" s="339">
        <v>920.73360000000002</v>
      </c>
      <c r="BR120" s="339">
        <v>993.02189999999996</v>
      </c>
      <c r="BS120" s="339">
        <v>1059.5244</v>
      </c>
      <c r="BT120" s="339">
        <v>1121.1034999999999</v>
      </c>
      <c r="BU120" s="339">
        <v>1171.6514</v>
      </c>
      <c r="BV120" s="339">
        <v>1227.6632</v>
      </c>
      <c r="BW120" s="339">
        <v>1302.7883999999999</v>
      </c>
      <c r="BX120" s="339">
        <v>1403.519</v>
      </c>
      <c r="BY120" s="339">
        <v>1504.0229999999999</v>
      </c>
      <c r="BZ120" s="339">
        <v>1632.5924</v>
      </c>
    </row>
    <row r="121" spans="1:78" s="336" customFormat="1" ht="11.25">
      <c r="A121" s="451" t="s">
        <v>250</v>
      </c>
      <c r="B121" s="340">
        <v>100</v>
      </c>
      <c r="C121" s="340">
        <v>102.5706</v>
      </c>
      <c r="D121" s="340">
        <v>105.41030000000001</v>
      </c>
      <c r="E121" s="340">
        <v>113.3175</v>
      </c>
      <c r="F121" s="340">
        <v>117.3518</v>
      </c>
      <c r="G121" s="340">
        <v>119.71510000000001</v>
      </c>
      <c r="H121" s="340">
        <v>120.5714</v>
      </c>
      <c r="I121" s="340">
        <v>123.0843</v>
      </c>
      <c r="J121" s="340">
        <v>125.16840000000001</v>
      </c>
      <c r="K121" s="340">
        <v>126.4851</v>
      </c>
      <c r="L121" s="340">
        <v>128.22300000000001</v>
      </c>
      <c r="M121" s="340">
        <v>129.98840000000001</v>
      </c>
      <c r="N121" s="340">
        <v>136.40870000000001</v>
      </c>
      <c r="O121" s="340">
        <v>140.65170000000001</v>
      </c>
      <c r="P121" s="340">
        <v>145.1232</v>
      </c>
      <c r="Q121" s="340">
        <v>152.8888</v>
      </c>
      <c r="R121" s="340">
        <v>160.42949999999999</v>
      </c>
      <c r="S121" s="340">
        <v>162.69309999999999</v>
      </c>
      <c r="T121" s="340">
        <v>165.2501</v>
      </c>
      <c r="U121" s="340">
        <v>168.52369999999999</v>
      </c>
      <c r="V121" s="340">
        <v>175.65309999999999</v>
      </c>
      <c r="W121" s="340">
        <v>179.89619999999999</v>
      </c>
      <c r="X121" s="340">
        <v>186.85579999999999</v>
      </c>
      <c r="Y121" s="340">
        <v>191.32990000000001</v>
      </c>
      <c r="Z121" s="340">
        <v>197.8279</v>
      </c>
      <c r="AA121" s="340">
        <v>205.92429999999999</v>
      </c>
      <c r="AB121" s="340">
        <v>213.18639999999999</v>
      </c>
      <c r="AC121" s="340">
        <v>224.43219999999999</v>
      </c>
      <c r="AD121" s="340">
        <v>232.99449999999999</v>
      </c>
      <c r="AE121" s="340">
        <v>247.59270000000001</v>
      </c>
      <c r="AF121" s="340">
        <v>254.67160000000001</v>
      </c>
      <c r="AG121" s="340">
        <v>260.7484</v>
      </c>
      <c r="AH121" s="340">
        <v>267.86720000000003</v>
      </c>
      <c r="AI121" s="340">
        <v>275.07670000000002</v>
      </c>
      <c r="AJ121" s="340">
        <v>282.44310000000002</v>
      </c>
      <c r="AK121" s="340">
        <v>288.40989999999999</v>
      </c>
      <c r="AL121" s="340">
        <v>301.77809999999999</v>
      </c>
      <c r="AM121" s="340">
        <v>305.90839999999997</v>
      </c>
      <c r="AN121" s="340">
        <v>305.72089999999997</v>
      </c>
      <c r="AO121" s="340">
        <v>317.56290000000001</v>
      </c>
      <c r="AP121" s="340">
        <v>317.70890000000003</v>
      </c>
      <c r="AQ121" s="340">
        <v>321.80119999999999</v>
      </c>
      <c r="AR121" s="340">
        <v>325.3725</v>
      </c>
      <c r="AS121" s="340">
        <v>328.55070000000001</v>
      </c>
      <c r="AT121" s="340">
        <v>335</v>
      </c>
      <c r="AU121" s="340">
        <v>337.38959999999997</v>
      </c>
      <c r="AV121" s="340">
        <v>342.77</v>
      </c>
      <c r="AW121" s="340">
        <v>349.93389999999999</v>
      </c>
      <c r="AX121" s="340">
        <v>359.65010000000001</v>
      </c>
      <c r="AY121" s="340">
        <v>385.06740000000002</v>
      </c>
      <c r="AZ121" s="340">
        <v>391.28629999999998</v>
      </c>
      <c r="BA121" s="340">
        <v>408.28620000000001</v>
      </c>
      <c r="BB121" s="340">
        <v>416.82319999999999</v>
      </c>
      <c r="BC121" s="340">
        <v>425.93549999999999</v>
      </c>
      <c r="BD121" s="340">
        <v>440.32</v>
      </c>
      <c r="BE121" s="340">
        <v>451.15519999999998</v>
      </c>
      <c r="BF121" s="340">
        <v>461.07490000000001</v>
      </c>
      <c r="BG121" s="340">
        <v>475.06119999999999</v>
      </c>
      <c r="BH121" s="340">
        <v>485.95049999999998</v>
      </c>
      <c r="BI121" s="340">
        <v>497.0557</v>
      </c>
      <c r="BJ121" s="340">
        <v>514.35080000000005</v>
      </c>
      <c r="BK121" s="340">
        <v>533.97850000000005</v>
      </c>
      <c r="BL121" s="340">
        <v>548.5797</v>
      </c>
      <c r="BM121" s="340">
        <v>585.73360000000002</v>
      </c>
      <c r="BN121" s="340">
        <v>611.15499999999997</v>
      </c>
      <c r="BO121" s="340">
        <v>652.01099999999997</v>
      </c>
      <c r="BP121" s="340">
        <v>689.23720000000003</v>
      </c>
      <c r="BQ121" s="340">
        <v>730.75729999999999</v>
      </c>
      <c r="BR121" s="340">
        <v>779.65750000000003</v>
      </c>
      <c r="BS121" s="340">
        <v>810.85</v>
      </c>
      <c r="BT121" s="340">
        <v>876.87080000000003</v>
      </c>
      <c r="BU121" s="340">
        <v>918.68119999999999</v>
      </c>
      <c r="BV121" s="340">
        <v>957.18280000000004</v>
      </c>
      <c r="BW121" s="340">
        <v>1025.7127</v>
      </c>
      <c r="BX121" s="340">
        <v>1083.1264000000001</v>
      </c>
      <c r="BY121" s="340">
        <v>1170.1814999999999</v>
      </c>
      <c r="BZ121" s="340">
        <v>1221.2311999999999</v>
      </c>
    </row>
    <row r="122" spans="1:78" s="336" customFormat="1" ht="15">
      <c r="AD122" s="336" t="s">
        <v>446</v>
      </c>
      <c r="AE122" s="336" t="s">
        <v>446</v>
      </c>
      <c r="AF122" s="336" t="s">
        <v>446</v>
      </c>
      <c r="AG122" s="336" t="s">
        <v>446</v>
      </c>
      <c r="AH122" s="336" t="s">
        <v>446</v>
      </c>
      <c r="AI122" s="336" t="s">
        <v>446</v>
      </c>
      <c r="AJ122" s="336" t="s">
        <v>446</v>
      </c>
      <c r="AK122" s="336" t="s">
        <v>446</v>
      </c>
      <c r="AL122" s="336" t="s">
        <v>446</v>
      </c>
      <c r="AM122" s="336" t="s">
        <v>446</v>
      </c>
      <c r="AN122" s="336" t="s">
        <v>446</v>
      </c>
      <c r="AO122" s="336" t="s">
        <v>446</v>
      </c>
      <c r="AP122" s="336" t="s">
        <v>446</v>
      </c>
      <c r="AQ122" s="336" t="s">
        <v>446</v>
      </c>
      <c r="AR122" s="336" t="s">
        <v>446</v>
      </c>
      <c r="AS122" s="336" t="s">
        <v>446</v>
      </c>
      <c r="AT122" s="336" t="s">
        <v>446</v>
      </c>
      <c r="AU122" s="336" t="s">
        <v>446</v>
      </c>
      <c r="AV122" s="336" t="s">
        <v>446</v>
      </c>
      <c r="AW122" s="336" t="s">
        <v>446</v>
      </c>
      <c r="AX122" s="336" t="s">
        <v>446</v>
      </c>
      <c r="AY122" s="336" t="s">
        <v>446</v>
      </c>
      <c r="BA122" s="336" t="s">
        <v>446</v>
      </c>
      <c r="BB122" s="336" t="s">
        <v>446</v>
      </c>
      <c r="BC122" s="473" t="s">
        <v>446</v>
      </c>
      <c r="BD122" s="473"/>
      <c r="BE122" s="473" t="s">
        <v>446</v>
      </c>
      <c r="BF122" s="473"/>
      <c r="BG122" s="473"/>
      <c r="BH122" s="473"/>
      <c r="BI122" s="473" t="s">
        <v>446</v>
      </c>
      <c r="BJ122" s="473" t="s">
        <v>446</v>
      </c>
      <c r="BK122" s="473" t="s">
        <v>446</v>
      </c>
      <c r="BL122" s="473" t="s">
        <v>446</v>
      </c>
      <c r="BM122" s="473" t="s">
        <v>446</v>
      </c>
      <c r="BN122" s="473" t="s">
        <v>446</v>
      </c>
      <c r="BO122" s="473" t="s">
        <v>446</v>
      </c>
      <c r="BP122" s="473" t="s">
        <v>446</v>
      </c>
      <c r="BQ122" s="473" t="s">
        <v>446</v>
      </c>
      <c r="BR122" s="473" t="s">
        <v>446</v>
      </c>
      <c r="BS122" s="473" t="s">
        <v>446</v>
      </c>
      <c r="BT122" s="473" t="s">
        <v>446</v>
      </c>
      <c r="BU122" s="473" t="s">
        <v>446</v>
      </c>
      <c r="BV122" s="473" t="s">
        <v>446</v>
      </c>
      <c r="BW122" s="473" t="s">
        <v>446</v>
      </c>
      <c r="BX122" s="473" t="s">
        <v>446</v>
      </c>
      <c r="BY122" s="473" t="s">
        <v>446</v>
      </c>
      <c r="BZ122" s="473" t="s">
        <v>446</v>
      </c>
    </row>
    <row r="123" spans="1:78" s="336" customFormat="1" ht="15">
      <c r="AD123" s="336" t="s">
        <v>446</v>
      </c>
      <c r="AE123" s="336" t="s">
        <v>446</v>
      </c>
      <c r="AF123" s="336" t="s">
        <v>446</v>
      </c>
      <c r="AG123" s="336" t="s">
        <v>446</v>
      </c>
      <c r="AH123" s="336" t="s">
        <v>446</v>
      </c>
      <c r="AI123" s="336" t="s">
        <v>446</v>
      </c>
      <c r="AJ123" s="336" t="s">
        <v>446</v>
      </c>
      <c r="AK123" s="336" t="s">
        <v>446</v>
      </c>
      <c r="AL123" s="336" t="s">
        <v>446</v>
      </c>
      <c r="AM123" s="336" t="s">
        <v>446</v>
      </c>
      <c r="AN123" s="336" t="s">
        <v>446</v>
      </c>
      <c r="AO123" s="336" t="s">
        <v>446</v>
      </c>
      <c r="AP123" s="336" t="s">
        <v>446</v>
      </c>
      <c r="AQ123" s="336" t="s">
        <v>446</v>
      </c>
      <c r="AR123" s="336" t="s">
        <v>446</v>
      </c>
      <c r="AS123" s="336" t="s">
        <v>446</v>
      </c>
      <c r="AT123" s="336" t="s">
        <v>446</v>
      </c>
      <c r="AU123" s="336" t="s">
        <v>446</v>
      </c>
      <c r="AV123" s="336" t="s">
        <v>446</v>
      </c>
      <c r="AW123" s="336" t="s">
        <v>446</v>
      </c>
      <c r="AX123" s="336" t="s">
        <v>446</v>
      </c>
      <c r="AY123" s="336" t="s">
        <v>446</v>
      </c>
      <c r="BA123" s="336" t="s">
        <v>446</v>
      </c>
      <c r="BB123" s="336" t="s">
        <v>446</v>
      </c>
      <c r="BC123" s="473" t="s">
        <v>446</v>
      </c>
      <c r="BD123" s="473"/>
      <c r="BE123" s="473" t="s">
        <v>446</v>
      </c>
      <c r="BF123" s="473"/>
      <c r="BG123" s="473"/>
      <c r="BH123" s="473"/>
      <c r="BI123" s="473" t="s">
        <v>446</v>
      </c>
      <c r="BJ123" s="473" t="s">
        <v>446</v>
      </c>
      <c r="BK123" s="473" t="s">
        <v>446</v>
      </c>
      <c r="BL123" s="473" t="s">
        <v>446</v>
      </c>
      <c r="BM123" s="473" t="s">
        <v>446</v>
      </c>
      <c r="BN123" s="473" t="s">
        <v>446</v>
      </c>
      <c r="BO123" s="473" t="s">
        <v>446</v>
      </c>
      <c r="BP123" s="473" t="s">
        <v>446</v>
      </c>
      <c r="BQ123" s="473" t="s">
        <v>446</v>
      </c>
      <c r="BR123" s="473" t="s">
        <v>446</v>
      </c>
      <c r="BS123" s="473" t="s">
        <v>446</v>
      </c>
      <c r="BT123" s="473" t="s">
        <v>446</v>
      </c>
      <c r="BU123" s="473" t="s">
        <v>446</v>
      </c>
      <c r="BV123" s="473" t="s">
        <v>446</v>
      </c>
      <c r="BW123" s="473" t="s">
        <v>446</v>
      </c>
      <c r="BX123" s="473" t="s">
        <v>446</v>
      </c>
      <c r="BY123" s="473" t="s">
        <v>446</v>
      </c>
      <c r="BZ123" s="473" t="s">
        <v>446</v>
      </c>
    </row>
    <row r="124" spans="1:78" s="336" customFormat="1" ht="15">
      <c r="AD124" s="336" t="s">
        <v>446</v>
      </c>
      <c r="AE124" s="336" t="s">
        <v>446</v>
      </c>
      <c r="AF124" s="336" t="s">
        <v>446</v>
      </c>
      <c r="AG124" s="336" t="s">
        <v>446</v>
      </c>
      <c r="AH124" s="336" t="s">
        <v>446</v>
      </c>
      <c r="AI124" s="336" t="s">
        <v>446</v>
      </c>
      <c r="AJ124" s="336" t="s">
        <v>446</v>
      </c>
      <c r="AK124" s="336" t="s">
        <v>446</v>
      </c>
      <c r="AL124" s="336" t="s">
        <v>446</v>
      </c>
      <c r="AM124" s="336" t="s">
        <v>446</v>
      </c>
      <c r="AN124" s="336" t="s">
        <v>446</v>
      </c>
      <c r="AO124" s="336" t="s">
        <v>446</v>
      </c>
      <c r="AP124" s="336" t="s">
        <v>446</v>
      </c>
      <c r="AQ124" s="336" t="s">
        <v>446</v>
      </c>
      <c r="AR124" s="336" t="s">
        <v>446</v>
      </c>
      <c r="AS124" s="336" t="s">
        <v>446</v>
      </c>
      <c r="AT124" s="336" t="s">
        <v>446</v>
      </c>
      <c r="AU124" s="336" t="s">
        <v>446</v>
      </c>
      <c r="AV124" s="336" t="s">
        <v>446</v>
      </c>
      <c r="AW124" s="336" t="s">
        <v>446</v>
      </c>
      <c r="AX124" s="336" t="s">
        <v>446</v>
      </c>
      <c r="AY124" s="336" t="s">
        <v>446</v>
      </c>
      <c r="BA124" s="336" t="s">
        <v>446</v>
      </c>
      <c r="BB124" s="336" t="s">
        <v>446</v>
      </c>
      <c r="BC124" s="473" t="s">
        <v>446</v>
      </c>
      <c r="BD124" s="473"/>
      <c r="BE124" s="473" t="s">
        <v>446</v>
      </c>
      <c r="BF124" s="473"/>
      <c r="BG124" s="473"/>
      <c r="BH124" s="473"/>
      <c r="BI124" s="473" t="s">
        <v>446</v>
      </c>
      <c r="BJ124" s="473" t="s">
        <v>446</v>
      </c>
      <c r="BK124" s="473" t="s">
        <v>446</v>
      </c>
      <c r="BL124" s="473" t="s">
        <v>446</v>
      </c>
      <c r="BM124" s="473" t="s">
        <v>446</v>
      </c>
      <c r="BN124" s="473" t="s">
        <v>446</v>
      </c>
      <c r="BO124" s="473" t="s">
        <v>446</v>
      </c>
      <c r="BP124" s="473" t="s">
        <v>446</v>
      </c>
      <c r="BQ124" s="473" t="s">
        <v>446</v>
      </c>
      <c r="BR124" s="473" t="s">
        <v>446</v>
      </c>
      <c r="BS124" s="473" t="s">
        <v>446</v>
      </c>
      <c r="BT124" s="473" t="s">
        <v>446</v>
      </c>
      <c r="BU124" s="473" t="s">
        <v>446</v>
      </c>
      <c r="BV124" s="473" t="s">
        <v>446</v>
      </c>
      <c r="BW124" s="473" t="s">
        <v>446</v>
      </c>
      <c r="BX124" s="473" t="s">
        <v>446</v>
      </c>
      <c r="BY124" s="473" t="s">
        <v>446</v>
      </c>
      <c r="BZ124" s="473" t="s">
        <v>446</v>
      </c>
    </row>
    <row r="125" spans="1:78" s="336" customFormat="1" ht="15">
      <c r="AD125" s="336" t="s">
        <v>446</v>
      </c>
      <c r="AE125" s="336" t="s">
        <v>446</v>
      </c>
      <c r="AF125" s="336" t="s">
        <v>446</v>
      </c>
      <c r="AG125" s="336" t="s">
        <v>446</v>
      </c>
      <c r="AH125" s="336" t="s">
        <v>446</v>
      </c>
      <c r="AI125" s="336" t="s">
        <v>446</v>
      </c>
      <c r="AJ125" s="336" t="s">
        <v>446</v>
      </c>
      <c r="AK125" s="336" t="s">
        <v>446</v>
      </c>
      <c r="AL125" s="336" t="s">
        <v>446</v>
      </c>
      <c r="AM125" s="336" t="s">
        <v>446</v>
      </c>
      <c r="AN125" s="336" t="s">
        <v>446</v>
      </c>
      <c r="AO125" s="336" t="s">
        <v>446</v>
      </c>
      <c r="AP125" s="336" t="s">
        <v>446</v>
      </c>
      <c r="AQ125" s="336" t="s">
        <v>446</v>
      </c>
      <c r="AR125" s="336" t="s">
        <v>446</v>
      </c>
      <c r="AS125" s="336" t="s">
        <v>446</v>
      </c>
      <c r="AT125" s="336" t="s">
        <v>446</v>
      </c>
      <c r="AU125" s="336" t="s">
        <v>446</v>
      </c>
      <c r="AV125" s="336" t="s">
        <v>446</v>
      </c>
      <c r="AW125" s="336" t="s">
        <v>446</v>
      </c>
      <c r="AX125" s="336" t="s">
        <v>446</v>
      </c>
      <c r="AY125" s="336" t="s">
        <v>446</v>
      </c>
      <c r="BA125" s="336" t="s">
        <v>446</v>
      </c>
      <c r="BB125" s="336" t="s">
        <v>446</v>
      </c>
      <c r="BC125" s="473" t="s">
        <v>446</v>
      </c>
      <c r="BD125" s="473"/>
      <c r="BE125" s="473" t="s">
        <v>446</v>
      </c>
      <c r="BF125" s="473"/>
      <c r="BG125" s="473"/>
      <c r="BH125" s="473"/>
      <c r="BI125" s="473" t="s">
        <v>446</v>
      </c>
      <c r="BJ125" s="473" t="s">
        <v>446</v>
      </c>
      <c r="BK125" s="473" t="s">
        <v>446</v>
      </c>
      <c r="BL125" s="473" t="s">
        <v>446</v>
      </c>
      <c r="BM125" s="473" t="s">
        <v>446</v>
      </c>
      <c r="BN125" s="473" t="s">
        <v>446</v>
      </c>
      <c r="BO125" s="473" t="s">
        <v>446</v>
      </c>
      <c r="BP125" s="473" t="s">
        <v>446</v>
      </c>
      <c r="BQ125" s="473" t="s">
        <v>446</v>
      </c>
      <c r="BR125" s="473" t="s">
        <v>446</v>
      </c>
      <c r="BS125" s="473" t="s">
        <v>446</v>
      </c>
      <c r="BT125" s="473" t="s">
        <v>446</v>
      </c>
      <c r="BU125" s="473" t="s">
        <v>446</v>
      </c>
      <c r="BV125" s="473" t="s">
        <v>446</v>
      </c>
      <c r="BW125" s="473" t="s">
        <v>446</v>
      </c>
      <c r="BX125" s="473" t="s">
        <v>446</v>
      </c>
      <c r="BY125" s="473" t="s">
        <v>446</v>
      </c>
      <c r="BZ125" s="473" t="s">
        <v>446</v>
      </c>
    </row>
    <row r="126" spans="1:78" s="336" customFormat="1" ht="17.25" customHeight="1">
      <c r="A126" s="447" t="s">
        <v>375</v>
      </c>
      <c r="B126" s="335">
        <v>42705</v>
      </c>
      <c r="C126" s="335">
        <v>42736</v>
      </c>
      <c r="D126" s="335">
        <v>42767</v>
      </c>
      <c r="E126" s="335">
        <v>42795</v>
      </c>
      <c r="F126" s="335">
        <v>42826</v>
      </c>
      <c r="G126" s="335">
        <v>42856</v>
      </c>
      <c r="H126" s="335">
        <v>42887</v>
      </c>
      <c r="I126" s="335">
        <v>42917</v>
      </c>
      <c r="J126" s="335">
        <v>42948</v>
      </c>
      <c r="K126" s="335">
        <v>42979</v>
      </c>
      <c r="L126" s="335">
        <v>43009</v>
      </c>
      <c r="M126" s="335">
        <v>43040</v>
      </c>
      <c r="N126" s="335">
        <v>43070</v>
      </c>
      <c r="O126" s="335">
        <v>43101</v>
      </c>
      <c r="P126" s="335">
        <v>43132</v>
      </c>
      <c r="Q126" s="335">
        <v>43160</v>
      </c>
      <c r="R126" s="335">
        <v>43191</v>
      </c>
      <c r="S126" s="335">
        <v>43221</v>
      </c>
      <c r="T126" s="335">
        <v>43252</v>
      </c>
      <c r="U126" s="335">
        <v>43282</v>
      </c>
      <c r="V126" s="335">
        <v>43313</v>
      </c>
      <c r="W126" s="335">
        <v>43344</v>
      </c>
      <c r="X126" s="335">
        <v>43374</v>
      </c>
      <c r="Y126" s="335">
        <v>43405</v>
      </c>
      <c r="Z126" s="335">
        <v>43435</v>
      </c>
      <c r="AA126" s="335">
        <v>43466</v>
      </c>
      <c r="AB126" s="335">
        <v>43497</v>
      </c>
      <c r="AC126" s="335">
        <v>43525</v>
      </c>
      <c r="AD126" s="335">
        <v>43556</v>
      </c>
      <c r="AE126" s="335">
        <v>43586</v>
      </c>
      <c r="AF126" s="335">
        <v>43617</v>
      </c>
      <c r="AG126" s="335">
        <v>43647</v>
      </c>
      <c r="AH126" s="335">
        <v>43678</v>
      </c>
      <c r="AI126" s="335">
        <v>43709</v>
      </c>
      <c r="AJ126" s="335">
        <v>43739</v>
      </c>
      <c r="AK126" s="335">
        <v>43770</v>
      </c>
      <c r="AL126" s="335">
        <v>43800</v>
      </c>
      <c r="AM126" s="335">
        <v>43831</v>
      </c>
      <c r="AN126" s="335" t="s">
        <v>446</v>
      </c>
      <c r="AO126" s="335">
        <v>43891</v>
      </c>
      <c r="AP126" s="335">
        <v>43922</v>
      </c>
      <c r="AQ126" s="335">
        <v>43952</v>
      </c>
      <c r="AR126" s="335">
        <v>43983</v>
      </c>
      <c r="AS126" s="335">
        <v>44013</v>
      </c>
      <c r="AT126" s="335">
        <v>44044</v>
      </c>
      <c r="AU126" s="335">
        <v>44075</v>
      </c>
      <c r="AV126" s="335">
        <v>44105</v>
      </c>
      <c r="AW126" s="335">
        <v>44136</v>
      </c>
      <c r="AX126" s="335">
        <v>44166</v>
      </c>
      <c r="AY126" s="335">
        <v>44197</v>
      </c>
      <c r="AZ126" s="335">
        <v>44228</v>
      </c>
      <c r="BA126" s="335">
        <v>44256</v>
      </c>
      <c r="BB126" s="335">
        <v>44287</v>
      </c>
      <c r="BC126" s="335">
        <v>44317</v>
      </c>
      <c r="BD126" s="335">
        <v>44348</v>
      </c>
      <c r="BE126" s="335">
        <v>44378</v>
      </c>
      <c r="BF126" s="335">
        <v>44409</v>
      </c>
      <c r="BG126" s="335">
        <v>44440</v>
      </c>
      <c r="BH126" s="335">
        <v>44470</v>
      </c>
      <c r="BI126" s="335">
        <v>44501</v>
      </c>
      <c r="BJ126" s="335">
        <v>44531</v>
      </c>
      <c r="BK126" s="335">
        <v>44562</v>
      </c>
      <c r="BL126" s="335">
        <v>44593</v>
      </c>
      <c r="BM126" s="335">
        <v>44621</v>
      </c>
      <c r="BN126" s="335">
        <v>44652</v>
      </c>
      <c r="BO126" s="335">
        <v>44682</v>
      </c>
      <c r="BP126" s="335">
        <v>44713</v>
      </c>
      <c r="BQ126" s="335">
        <v>44743</v>
      </c>
      <c r="BR126" s="335">
        <v>44774</v>
      </c>
      <c r="BS126" s="335">
        <v>44805</v>
      </c>
      <c r="BT126" s="335">
        <v>44835</v>
      </c>
      <c r="BU126" s="335">
        <v>44866</v>
      </c>
      <c r="BV126" s="335">
        <v>44896</v>
      </c>
      <c r="BW126" s="335">
        <v>44927</v>
      </c>
      <c r="BX126" s="335">
        <v>44958</v>
      </c>
      <c r="BY126" s="335">
        <v>44986</v>
      </c>
      <c r="BZ126" s="335">
        <v>45017</v>
      </c>
    </row>
    <row r="127" spans="1:78" s="336" customFormat="1" ht="15">
      <c r="A127" s="449"/>
      <c r="B127" s="337"/>
      <c r="C127" s="337"/>
      <c r="D127" s="337"/>
      <c r="E127" s="337"/>
      <c r="F127" s="337"/>
      <c r="G127" s="337"/>
      <c r="H127" s="337"/>
      <c r="I127" s="337"/>
      <c r="J127" s="337"/>
      <c r="K127" s="337"/>
      <c r="L127" s="337"/>
      <c r="M127" s="337"/>
      <c r="N127" s="337"/>
      <c r="O127" s="337"/>
      <c r="P127" s="337"/>
      <c r="Q127" s="337"/>
      <c r="R127" s="337"/>
      <c r="AD127" s="336" t="s">
        <v>446</v>
      </c>
      <c r="AE127" s="336" t="s">
        <v>446</v>
      </c>
      <c r="AF127" s="336" t="s">
        <v>446</v>
      </c>
      <c r="AG127" s="336" t="s">
        <v>446</v>
      </c>
      <c r="AH127" s="336" t="s">
        <v>446</v>
      </c>
      <c r="AI127" s="336" t="s">
        <v>446</v>
      </c>
      <c r="AJ127" s="336" t="s">
        <v>446</v>
      </c>
      <c r="AK127" s="336" t="s">
        <v>446</v>
      </c>
      <c r="AL127" s="336" t="s">
        <v>446</v>
      </c>
      <c r="AM127" s="336" t="s">
        <v>446</v>
      </c>
      <c r="AN127" s="336" t="s">
        <v>446</v>
      </c>
      <c r="AO127" s="336" t="s">
        <v>446</v>
      </c>
      <c r="AP127" s="336" t="s">
        <v>446</v>
      </c>
      <c r="AQ127" s="336" t="s">
        <v>446</v>
      </c>
      <c r="AR127" s="336" t="s">
        <v>446</v>
      </c>
      <c r="AS127" s="336" t="s">
        <v>446</v>
      </c>
      <c r="AT127" s="336" t="s">
        <v>446</v>
      </c>
      <c r="AU127" s="336" t="s">
        <v>446</v>
      </c>
      <c r="AV127" s="336" t="s">
        <v>446</v>
      </c>
      <c r="AW127" s="336" t="s">
        <v>446</v>
      </c>
      <c r="AX127" s="336" t="s">
        <v>446</v>
      </c>
      <c r="AY127" s="336" t="s">
        <v>446</v>
      </c>
      <c r="BA127" s="336" t="s">
        <v>446</v>
      </c>
      <c r="BB127" s="336" t="s">
        <v>446</v>
      </c>
      <c r="BC127" s="473" t="s">
        <v>446</v>
      </c>
      <c r="BD127" s="473"/>
      <c r="BE127" s="473" t="s">
        <v>446</v>
      </c>
      <c r="BF127" s="473"/>
      <c r="BG127" s="473"/>
      <c r="BH127" s="473"/>
      <c r="BI127" s="473" t="s">
        <v>446</v>
      </c>
      <c r="BJ127" s="473" t="s">
        <v>446</v>
      </c>
      <c r="BK127" s="473" t="s">
        <v>446</v>
      </c>
      <c r="BL127" s="473" t="s">
        <v>446</v>
      </c>
      <c r="BM127" s="473" t="s">
        <v>446</v>
      </c>
      <c r="BN127" s="473" t="s">
        <v>446</v>
      </c>
      <c r="BO127" s="473" t="s">
        <v>446</v>
      </c>
      <c r="BP127" s="473" t="s">
        <v>446</v>
      </c>
      <c r="BQ127" s="473" t="s">
        <v>446</v>
      </c>
      <c r="BR127" s="473" t="s">
        <v>446</v>
      </c>
      <c r="BS127" s="473" t="s">
        <v>446</v>
      </c>
      <c r="BT127" s="473" t="s">
        <v>446</v>
      </c>
      <c r="BU127" s="473" t="s">
        <v>446</v>
      </c>
      <c r="BV127" s="473" t="s">
        <v>446</v>
      </c>
      <c r="BW127" s="473" t="s">
        <v>446</v>
      </c>
      <c r="BX127" s="473" t="s">
        <v>446</v>
      </c>
      <c r="BY127" s="473" t="s">
        <v>446</v>
      </c>
      <c r="BZ127" s="473" t="s">
        <v>446</v>
      </c>
    </row>
    <row r="128" spans="1:78" s="336" customFormat="1" ht="15">
      <c r="A128" s="449" t="s">
        <v>360</v>
      </c>
      <c r="B128" s="337"/>
      <c r="C128" s="337"/>
      <c r="D128" s="337"/>
      <c r="E128" s="337"/>
      <c r="F128" s="337"/>
      <c r="G128" s="337"/>
      <c r="H128" s="337"/>
      <c r="I128" s="337"/>
      <c r="J128" s="337"/>
      <c r="K128" s="337"/>
      <c r="L128" s="337"/>
      <c r="M128" s="337"/>
      <c r="N128" s="337"/>
      <c r="O128" s="337"/>
      <c r="P128" s="337"/>
      <c r="Q128" s="337"/>
      <c r="R128" s="337"/>
      <c r="AD128" s="336" t="s">
        <v>446</v>
      </c>
      <c r="AE128" s="336" t="s">
        <v>446</v>
      </c>
      <c r="AF128" s="336" t="s">
        <v>446</v>
      </c>
      <c r="AG128" s="336" t="s">
        <v>446</v>
      </c>
      <c r="AH128" s="336" t="s">
        <v>446</v>
      </c>
      <c r="AI128" s="336" t="s">
        <v>446</v>
      </c>
      <c r="AJ128" s="336" t="s">
        <v>446</v>
      </c>
      <c r="AK128" s="336" t="s">
        <v>446</v>
      </c>
      <c r="AL128" s="336" t="s">
        <v>446</v>
      </c>
      <c r="AM128" s="336" t="s">
        <v>446</v>
      </c>
      <c r="AN128" s="336" t="s">
        <v>446</v>
      </c>
      <c r="AO128" s="336" t="s">
        <v>446</v>
      </c>
      <c r="AP128" s="336" t="s">
        <v>446</v>
      </c>
      <c r="AQ128" s="336" t="s">
        <v>446</v>
      </c>
      <c r="AR128" s="336" t="s">
        <v>446</v>
      </c>
      <c r="AS128" s="336" t="s">
        <v>446</v>
      </c>
      <c r="AT128" s="336" t="s">
        <v>446</v>
      </c>
      <c r="AU128" s="336" t="s">
        <v>446</v>
      </c>
      <c r="AV128" s="336" t="s">
        <v>446</v>
      </c>
      <c r="AW128" s="336" t="s">
        <v>446</v>
      </c>
      <c r="AX128" s="336" t="s">
        <v>446</v>
      </c>
      <c r="AY128" s="336" t="s">
        <v>446</v>
      </c>
      <c r="BA128" s="336" t="s">
        <v>446</v>
      </c>
      <c r="BB128" s="336" t="s">
        <v>446</v>
      </c>
      <c r="BC128" s="473" t="s">
        <v>446</v>
      </c>
      <c r="BD128" s="473"/>
      <c r="BE128" s="473" t="s">
        <v>446</v>
      </c>
      <c r="BF128" s="473"/>
      <c r="BG128" s="473"/>
      <c r="BH128" s="473"/>
      <c r="BI128" s="473" t="s">
        <v>446</v>
      </c>
      <c r="BJ128" s="473" t="s">
        <v>446</v>
      </c>
      <c r="BK128" s="473" t="s">
        <v>446</v>
      </c>
      <c r="BL128" s="473" t="s">
        <v>446</v>
      </c>
      <c r="BM128" s="473" t="s">
        <v>446</v>
      </c>
      <c r="BN128" s="473" t="s">
        <v>446</v>
      </c>
      <c r="BO128" s="473" t="s">
        <v>446</v>
      </c>
      <c r="BP128" s="473" t="s">
        <v>446</v>
      </c>
      <c r="BQ128" s="473" t="s">
        <v>446</v>
      </c>
      <c r="BR128" s="473" t="s">
        <v>446</v>
      </c>
      <c r="BS128" s="473" t="s">
        <v>446</v>
      </c>
      <c r="BT128" s="473" t="s">
        <v>446</v>
      </c>
      <c r="BU128" s="473" t="s">
        <v>446</v>
      </c>
      <c r="BV128" s="473" t="s">
        <v>446</v>
      </c>
      <c r="BW128" s="473" t="s">
        <v>446</v>
      </c>
      <c r="BX128" s="473" t="s">
        <v>446</v>
      </c>
      <c r="BY128" s="473" t="s">
        <v>446</v>
      </c>
      <c r="BZ128" s="473" t="s">
        <v>446</v>
      </c>
    </row>
    <row r="129" spans="1:78" s="336" customFormat="1" ht="15">
      <c r="A129" s="449"/>
      <c r="B129" s="337"/>
      <c r="C129" s="337"/>
      <c r="D129" s="337"/>
      <c r="E129" s="337"/>
      <c r="F129" s="337"/>
      <c r="G129" s="337"/>
      <c r="H129" s="337"/>
      <c r="I129" s="337"/>
      <c r="J129" s="337"/>
      <c r="K129" s="337"/>
      <c r="L129" s="337"/>
      <c r="M129" s="337"/>
      <c r="N129" s="337"/>
      <c r="O129" s="337"/>
      <c r="P129" s="337"/>
      <c r="Q129" s="337"/>
      <c r="R129" s="337"/>
      <c r="AD129" s="336" t="s">
        <v>446</v>
      </c>
      <c r="AE129" s="336" t="s">
        <v>446</v>
      </c>
      <c r="AF129" s="336" t="s">
        <v>446</v>
      </c>
      <c r="AG129" s="336" t="s">
        <v>446</v>
      </c>
      <c r="AH129" s="336" t="s">
        <v>446</v>
      </c>
      <c r="AI129" s="336" t="s">
        <v>446</v>
      </c>
      <c r="AJ129" s="336" t="s">
        <v>446</v>
      </c>
      <c r="AK129" s="336" t="s">
        <v>446</v>
      </c>
      <c r="AL129" s="336" t="s">
        <v>446</v>
      </c>
      <c r="AM129" s="336" t="s">
        <v>446</v>
      </c>
      <c r="AN129" s="336" t="s">
        <v>446</v>
      </c>
      <c r="AO129" s="336" t="s">
        <v>446</v>
      </c>
      <c r="AP129" s="336" t="s">
        <v>446</v>
      </c>
      <c r="AQ129" s="336" t="s">
        <v>446</v>
      </c>
      <c r="AR129" s="336" t="s">
        <v>446</v>
      </c>
      <c r="AS129" s="336" t="s">
        <v>446</v>
      </c>
      <c r="AT129" s="336" t="s">
        <v>446</v>
      </c>
      <c r="AU129" s="336" t="s">
        <v>446</v>
      </c>
      <c r="AV129" s="336" t="s">
        <v>446</v>
      </c>
      <c r="AW129" s="336" t="s">
        <v>446</v>
      </c>
      <c r="AX129" s="336" t="s">
        <v>446</v>
      </c>
      <c r="AY129" s="336" t="s">
        <v>446</v>
      </c>
      <c r="BA129" s="336" t="s">
        <v>446</v>
      </c>
      <c r="BB129" s="336" t="s">
        <v>446</v>
      </c>
      <c r="BC129" s="473" t="s">
        <v>446</v>
      </c>
      <c r="BD129" s="473"/>
      <c r="BE129" s="473" t="s">
        <v>446</v>
      </c>
      <c r="BF129" s="473"/>
      <c r="BG129" s="473"/>
      <c r="BH129" s="473"/>
      <c r="BI129" s="473" t="s">
        <v>446</v>
      </c>
      <c r="BJ129" s="473" t="s">
        <v>446</v>
      </c>
      <c r="BK129" s="473" t="s">
        <v>446</v>
      </c>
      <c r="BL129" s="473" t="s">
        <v>446</v>
      </c>
      <c r="BM129" s="473" t="s">
        <v>446</v>
      </c>
      <c r="BN129" s="473" t="s">
        <v>446</v>
      </c>
      <c r="BO129" s="473" t="s">
        <v>446</v>
      </c>
      <c r="BP129" s="473" t="s">
        <v>446</v>
      </c>
      <c r="BQ129" s="473" t="s">
        <v>446</v>
      </c>
      <c r="BR129" s="473" t="s">
        <v>446</v>
      </c>
      <c r="BS129" s="473" t="s">
        <v>446</v>
      </c>
      <c r="BT129" s="473" t="s">
        <v>446</v>
      </c>
      <c r="BU129" s="473" t="s">
        <v>446</v>
      </c>
      <c r="BV129" s="473" t="s">
        <v>446</v>
      </c>
      <c r="BW129" s="473" t="s">
        <v>446</v>
      </c>
      <c r="BX129" s="473" t="s">
        <v>446</v>
      </c>
      <c r="BY129" s="473" t="s">
        <v>446</v>
      </c>
      <c r="BZ129" s="473" t="s">
        <v>446</v>
      </c>
    </row>
    <row r="130" spans="1:78" s="336" customFormat="1" ht="11.25">
      <c r="A130" s="449" t="s">
        <v>26</v>
      </c>
      <c r="B130" s="338">
        <v>100</v>
      </c>
      <c r="C130" s="338">
        <v>101.67270000000001</v>
      </c>
      <c r="D130" s="338">
        <v>103.46169999999999</v>
      </c>
      <c r="E130" s="338">
        <v>105.988</v>
      </c>
      <c r="F130" s="338">
        <v>108.3473</v>
      </c>
      <c r="G130" s="338">
        <v>110.4331</v>
      </c>
      <c r="H130" s="338">
        <v>111.94029999999999</v>
      </c>
      <c r="I130" s="338">
        <v>113.3741</v>
      </c>
      <c r="J130" s="338">
        <v>114.68089999999999</v>
      </c>
      <c r="K130" s="338">
        <v>116.17019999999999</v>
      </c>
      <c r="L130" s="338">
        <v>117.90260000000001</v>
      </c>
      <c r="M130" s="338">
        <v>119.696</v>
      </c>
      <c r="N130" s="338">
        <v>122.2757</v>
      </c>
      <c r="O130" s="338">
        <v>124.71720000000001</v>
      </c>
      <c r="P130" s="338">
        <v>127.29340000000001</v>
      </c>
      <c r="Q130" s="338">
        <v>130.3843</v>
      </c>
      <c r="R130" s="338">
        <v>133.8357</v>
      </c>
      <c r="S130" s="338">
        <v>137.25360000000001</v>
      </c>
      <c r="T130" s="338">
        <v>141.50550000000001</v>
      </c>
      <c r="U130" s="338">
        <v>146.3416</v>
      </c>
      <c r="V130" s="338">
        <v>152.1739</v>
      </c>
      <c r="W130" s="338">
        <v>163.30000000000001</v>
      </c>
      <c r="X130" s="338">
        <v>171.25</v>
      </c>
      <c r="Y130" s="338">
        <v>176.42830000000001</v>
      </c>
      <c r="Z130" s="338">
        <v>180.77180000000001</v>
      </c>
      <c r="AA130" s="338">
        <v>186.97370000000001</v>
      </c>
      <c r="AB130" s="338">
        <v>195.4282</v>
      </c>
      <c r="AC130" s="338">
        <v>205.48599999999999</v>
      </c>
      <c r="AD130" s="338">
        <v>212.69730000000001</v>
      </c>
      <c r="AE130" s="338">
        <v>218.6002</v>
      </c>
      <c r="AF130" s="338">
        <v>224.98060000000001</v>
      </c>
      <c r="AG130" s="338">
        <v>229.1739</v>
      </c>
      <c r="AH130" s="338">
        <v>239.39930000000001</v>
      </c>
      <c r="AI130" s="338">
        <v>254.215</v>
      </c>
      <c r="AJ130" s="338">
        <v>262.608</v>
      </c>
      <c r="AK130" s="338">
        <v>273.89150000000001</v>
      </c>
      <c r="AL130" s="338">
        <v>284.81119999999999</v>
      </c>
      <c r="AM130" s="338">
        <v>293.6216</v>
      </c>
      <c r="AN130" s="338">
        <v>300.14749999999998</v>
      </c>
      <c r="AO130" s="338">
        <v>310.58</v>
      </c>
      <c r="AP130" s="338">
        <v>317.23180000000002</v>
      </c>
      <c r="AQ130" s="338">
        <v>322.45710000000003</v>
      </c>
      <c r="AR130" s="338">
        <v>329.89420000000001</v>
      </c>
      <c r="AS130" s="338">
        <v>337.1583</v>
      </c>
      <c r="AT130" s="338">
        <v>345.05610000000001</v>
      </c>
      <c r="AU130" s="338">
        <v>356.7869</v>
      </c>
      <c r="AV130" s="338">
        <v>370.15219999999999</v>
      </c>
      <c r="AW130" s="338">
        <v>383.76679999999999</v>
      </c>
      <c r="AX130" s="338">
        <v>405.06189999999998</v>
      </c>
      <c r="AY130" s="338">
        <v>422.54</v>
      </c>
      <c r="AZ130" s="338">
        <v>438.58249999999998</v>
      </c>
      <c r="BA130" s="338">
        <v>453.17649999999998</v>
      </c>
      <c r="BB130" s="338">
        <v>471.91019999999997</v>
      </c>
      <c r="BC130" s="338">
        <v>486.75510000000003</v>
      </c>
      <c r="BD130" s="338">
        <v>500.64460000000003</v>
      </c>
      <c r="BE130" s="338">
        <v>515.54729999999995</v>
      </c>
      <c r="BF130" s="338">
        <v>529.66039999999998</v>
      </c>
      <c r="BG130" s="338">
        <v>544.65250000000003</v>
      </c>
      <c r="BH130" s="338">
        <v>563.83199999999999</v>
      </c>
      <c r="BI130" s="338">
        <v>580.5865</v>
      </c>
      <c r="BJ130" s="338">
        <v>606.20780000000002</v>
      </c>
      <c r="BK130" s="338">
        <v>626.96400000000006</v>
      </c>
      <c r="BL130" s="338">
        <v>658.08259999999996</v>
      </c>
      <c r="BM130" s="338">
        <v>705.78380000000004</v>
      </c>
      <c r="BN130" s="338">
        <v>748.30560000000003</v>
      </c>
      <c r="BO130" s="338">
        <v>787.69799999999998</v>
      </c>
      <c r="BP130" s="338">
        <v>826.48220000000003</v>
      </c>
      <c r="BQ130" s="338">
        <v>887.95740000000001</v>
      </c>
      <c r="BR130" s="338">
        <v>955.64210000000003</v>
      </c>
      <c r="BS130" s="338">
        <v>1021.0723</v>
      </c>
      <c r="BT130" s="338">
        <v>1084.624</v>
      </c>
      <c r="BU130" s="338">
        <v>1133.7592</v>
      </c>
      <c r="BV130" s="338">
        <v>1188.0618999999999</v>
      </c>
      <c r="BW130" s="338">
        <v>1255.1401000000001</v>
      </c>
      <c r="BX130" s="338">
        <v>1352.5571</v>
      </c>
      <c r="BY130" s="338">
        <v>1437.0682999999999</v>
      </c>
      <c r="BZ130" s="338">
        <v>1556.9070999999999</v>
      </c>
    </row>
    <row r="131" spans="1:78" s="336" customFormat="1" ht="11.25">
      <c r="A131" s="450" t="s">
        <v>361</v>
      </c>
      <c r="B131" s="339">
        <v>100</v>
      </c>
      <c r="C131" s="339">
        <v>101.73260000000001</v>
      </c>
      <c r="D131" s="339">
        <v>103.3712</v>
      </c>
      <c r="E131" s="339">
        <v>105.02979999999999</v>
      </c>
      <c r="F131" s="339">
        <v>107.93519999999999</v>
      </c>
      <c r="G131" s="339">
        <v>109.8801</v>
      </c>
      <c r="H131" s="339">
        <v>111.3432</v>
      </c>
      <c r="I131" s="339">
        <v>112.1396</v>
      </c>
      <c r="J131" s="339">
        <v>113.6752</v>
      </c>
      <c r="K131" s="339">
        <v>115.5282</v>
      </c>
      <c r="L131" s="339">
        <v>117.3227</v>
      </c>
      <c r="M131" s="339">
        <v>119.117</v>
      </c>
      <c r="N131" s="339">
        <v>120.45440000000001</v>
      </c>
      <c r="O131" s="339">
        <v>122.23909999999999</v>
      </c>
      <c r="P131" s="339">
        <v>124.745</v>
      </c>
      <c r="Q131" s="339">
        <v>127.8202</v>
      </c>
      <c r="R131" s="339">
        <v>130.15600000000001</v>
      </c>
      <c r="S131" s="339">
        <v>134.67230000000001</v>
      </c>
      <c r="T131" s="339">
        <v>140.0188</v>
      </c>
      <c r="U131" s="339">
        <v>145.34610000000001</v>
      </c>
      <c r="V131" s="339">
        <v>152.08840000000001</v>
      </c>
      <c r="W131" s="339">
        <v>162.90899999999999</v>
      </c>
      <c r="X131" s="339">
        <v>172.29490000000001</v>
      </c>
      <c r="Y131" s="339">
        <v>177.67080000000001</v>
      </c>
      <c r="Z131" s="339">
        <v>181.74019999999999</v>
      </c>
      <c r="AA131" s="339">
        <v>187.5026</v>
      </c>
      <c r="AB131" s="339">
        <v>197.35120000000001</v>
      </c>
      <c r="AC131" s="339">
        <v>209.72409999999999</v>
      </c>
      <c r="AD131" s="339">
        <v>217.32419999999999</v>
      </c>
      <c r="AE131" s="339">
        <v>222.4479</v>
      </c>
      <c r="AF131" s="339">
        <v>228.06309999999999</v>
      </c>
      <c r="AG131" s="339">
        <v>232.15299999999999</v>
      </c>
      <c r="AH131" s="339">
        <v>244.49969999999999</v>
      </c>
      <c r="AI131" s="339">
        <v>258.63319999999999</v>
      </c>
      <c r="AJ131" s="339">
        <v>264.33010000000002</v>
      </c>
      <c r="AK131" s="339">
        <v>276.74430000000001</v>
      </c>
      <c r="AL131" s="339">
        <v>287.53559999999999</v>
      </c>
      <c r="AM131" s="339">
        <v>304.75869999999998</v>
      </c>
      <c r="AN131" s="339">
        <v>313.62400000000002</v>
      </c>
      <c r="AO131" s="339">
        <v>323.65100000000001</v>
      </c>
      <c r="AP131" s="339">
        <v>335.20589999999999</v>
      </c>
      <c r="AQ131" s="339">
        <v>336.4375</v>
      </c>
      <c r="AR131" s="339">
        <v>341.7851</v>
      </c>
      <c r="AS131" s="339">
        <v>347.39449999999999</v>
      </c>
      <c r="AT131" s="339">
        <v>357.6112</v>
      </c>
      <c r="AU131" s="339">
        <v>370.58960000000002</v>
      </c>
      <c r="AV131" s="339">
        <v>387.19119999999998</v>
      </c>
      <c r="AW131" s="339">
        <v>400.6413</v>
      </c>
      <c r="AX131" s="339">
        <v>437.01229999999998</v>
      </c>
      <c r="AY131" s="339">
        <v>461.12079999999997</v>
      </c>
      <c r="AZ131" s="339">
        <v>478.19920000000002</v>
      </c>
      <c r="BA131" s="339">
        <v>493.31119999999999</v>
      </c>
      <c r="BB131" s="339">
        <v>510.59070000000003</v>
      </c>
      <c r="BC131" s="339">
        <v>524.54470000000003</v>
      </c>
      <c r="BD131" s="339">
        <v>538.07759999999996</v>
      </c>
      <c r="BE131" s="339">
        <v>554.42610000000002</v>
      </c>
      <c r="BF131" s="339">
        <v>565.28340000000003</v>
      </c>
      <c r="BG131" s="339">
        <v>578.88440000000003</v>
      </c>
      <c r="BH131" s="339">
        <v>597.22630000000004</v>
      </c>
      <c r="BI131" s="339">
        <v>613.43449999999996</v>
      </c>
      <c r="BJ131" s="339">
        <v>649.25189999999998</v>
      </c>
      <c r="BK131" s="339">
        <v>674.04740000000004</v>
      </c>
      <c r="BL131" s="339">
        <v>716.47090000000003</v>
      </c>
      <c r="BM131" s="339">
        <v>771.91899999999998</v>
      </c>
      <c r="BN131" s="339">
        <v>821.46759999999995</v>
      </c>
      <c r="BO131" s="339">
        <v>863.0607</v>
      </c>
      <c r="BP131" s="339">
        <v>900.13440000000003</v>
      </c>
      <c r="BQ131" s="339">
        <v>959.17089999999996</v>
      </c>
      <c r="BR131" s="339">
        <v>1031.0056</v>
      </c>
      <c r="BS131" s="339">
        <v>1101.2800999999999</v>
      </c>
      <c r="BT131" s="339">
        <v>1165.5308</v>
      </c>
      <c r="BU131" s="339">
        <v>1207.7786000000001</v>
      </c>
      <c r="BV131" s="339">
        <v>1250.7602999999999</v>
      </c>
      <c r="BW131" s="339">
        <v>1333.8569</v>
      </c>
      <c r="BX131" s="339">
        <v>1464.6519000000001</v>
      </c>
      <c r="BY131" s="339">
        <v>1565.5211999999999</v>
      </c>
      <c r="BZ131" s="339">
        <v>1718.9866999999999</v>
      </c>
    </row>
    <row r="132" spans="1:78" s="336" customFormat="1" ht="11.25">
      <c r="A132" s="450" t="s">
        <v>362</v>
      </c>
      <c r="B132" s="339">
        <v>100</v>
      </c>
      <c r="C132" s="339">
        <v>100.7754</v>
      </c>
      <c r="D132" s="339">
        <v>104.2784</v>
      </c>
      <c r="E132" s="339">
        <v>106.3092</v>
      </c>
      <c r="F132" s="339">
        <v>109.41679999999999</v>
      </c>
      <c r="G132" s="339">
        <v>111.5329</v>
      </c>
      <c r="H132" s="339">
        <v>114.2932</v>
      </c>
      <c r="I132" s="339">
        <v>117.5087</v>
      </c>
      <c r="J132" s="339">
        <v>119.621</v>
      </c>
      <c r="K132" s="339">
        <v>120.8207</v>
      </c>
      <c r="L132" s="339">
        <v>124.096</v>
      </c>
      <c r="M132" s="339">
        <v>125.5617</v>
      </c>
      <c r="N132" s="339">
        <v>126.12569999999999</v>
      </c>
      <c r="O132" s="339">
        <v>128.64769999999999</v>
      </c>
      <c r="P132" s="339">
        <v>130.93700000000001</v>
      </c>
      <c r="Q132" s="339">
        <v>131.82069999999999</v>
      </c>
      <c r="R132" s="339">
        <v>133.97730000000001</v>
      </c>
      <c r="S132" s="339">
        <v>137.35470000000001</v>
      </c>
      <c r="T132" s="339">
        <v>138.77590000000001</v>
      </c>
      <c r="U132" s="339">
        <v>142.7192</v>
      </c>
      <c r="V132" s="339">
        <v>145.30449999999999</v>
      </c>
      <c r="W132" s="339">
        <v>152.21889999999999</v>
      </c>
      <c r="X132" s="339">
        <v>155.2388</v>
      </c>
      <c r="Y132" s="339">
        <v>161.3845</v>
      </c>
      <c r="Z132" s="339">
        <v>163.7105</v>
      </c>
      <c r="AA132" s="339">
        <v>167.48589999999999</v>
      </c>
      <c r="AB132" s="339">
        <v>171.95769999999999</v>
      </c>
      <c r="AC132" s="339">
        <v>177.25749999999999</v>
      </c>
      <c r="AD132" s="339">
        <v>178.77979999999999</v>
      </c>
      <c r="AE132" s="339">
        <v>181.0498</v>
      </c>
      <c r="AF132" s="339">
        <v>185.7216</v>
      </c>
      <c r="AG132" s="339">
        <v>188.21379999999999</v>
      </c>
      <c r="AH132" s="339">
        <v>196.99279999999999</v>
      </c>
      <c r="AI132" s="339">
        <v>207.18799999999999</v>
      </c>
      <c r="AJ132" s="339">
        <v>217.76660000000001</v>
      </c>
      <c r="AK132" s="339">
        <v>230.1284</v>
      </c>
      <c r="AL132" s="339">
        <v>237.696</v>
      </c>
      <c r="AM132" s="339">
        <v>246.51339999999999</v>
      </c>
      <c r="AN132" s="339">
        <v>250.44669999999999</v>
      </c>
      <c r="AO132" s="339">
        <v>256.0086</v>
      </c>
      <c r="AP132" s="339">
        <v>261.6035</v>
      </c>
      <c r="AQ132" s="339">
        <v>259.24599999999998</v>
      </c>
      <c r="AR132" s="339">
        <v>274.45839999999998</v>
      </c>
      <c r="AS132" s="339">
        <v>276.94970000000001</v>
      </c>
      <c r="AT132" s="339">
        <v>281.71440000000001</v>
      </c>
      <c r="AU132" s="339">
        <v>292.98880000000003</v>
      </c>
      <c r="AV132" s="339">
        <v>297.0951</v>
      </c>
      <c r="AW132" s="339">
        <v>305.9135</v>
      </c>
      <c r="AX132" s="339">
        <v>323.36259999999999</v>
      </c>
      <c r="AY132" s="339">
        <v>337.91699999999997</v>
      </c>
      <c r="AZ132" s="339">
        <v>348.20780000000002</v>
      </c>
      <c r="BA132" s="339">
        <v>367.70060000000001</v>
      </c>
      <c r="BB132" s="339">
        <v>383.697</v>
      </c>
      <c r="BC132" s="339">
        <v>388.33269999999999</v>
      </c>
      <c r="BD132" s="339">
        <v>416.2269</v>
      </c>
      <c r="BE132" s="339">
        <v>424.93189999999998</v>
      </c>
      <c r="BF132" s="339">
        <v>442.02859999999998</v>
      </c>
      <c r="BG132" s="339">
        <v>464.8236</v>
      </c>
      <c r="BH132" s="339">
        <v>478.49130000000002</v>
      </c>
      <c r="BI132" s="339">
        <v>492.12849999999997</v>
      </c>
      <c r="BJ132" s="339">
        <v>522.34540000000004</v>
      </c>
      <c r="BK132" s="339">
        <v>532.73929999999996</v>
      </c>
      <c r="BL132" s="339">
        <v>554.02919999999995</v>
      </c>
      <c r="BM132" s="339">
        <v>575.09590000000003</v>
      </c>
      <c r="BN132" s="339">
        <v>593.69989999999996</v>
      </c>
      <c r="BO132" s="339">
        <v>640.19830000000002</v>
      </c>
      <c r="BP132" s="339">
        <v>678.74149999999997</v>
      </c>
      <c r="BQ132" s="339">
        <v>721.14250000000004</v>
      </c>
      <c r="BR132" s="339">
        <v>768.26440000000002</v>
      </c>
      <c r="BS132" s="339">
        <v>850.06610000000001</v>
      </c>
      <c r="BT132" s="339">
        <v>896.97280000000001</v>
      </c>
      <c r="BU132" s="339">
        <v>956.30190000000005</v>
      </c>
      <c r="BV132" s="339">
        <v>1022.9953</v>
      </c>
      <c r="BW132" s="339">
        <v>1094.2367999999999</v>
      </c>
      <c r="BX132" s="339">
        <v>1164.3136999999999</v>
      </c>
      <c r="BY132" s="339">
        <v>1260.5052000000001</v>
      </c>
      <c r="BZ132" s="339">
        <v>1328.5187000000001</v>
      </c>
    </row>
    <row r="133" spans="1:78" s="336" customFormat="1" ht="11.25">
      <c r="A133" s="450" t="s">
        <v>363</v>
      </c>
      <c r="B133" s="339">
        <v>100</v>
      </c>
      <c r="C133" s="339">
        <v>100.2847</v>
      </c>
      <c r="D133" s="339">
        <v>100.42910000000001</v>
      </c>
      <c r="E133" s="339">
        <v>103.2313</v>
      </c>
      <c r="F133" s="339">
        <v>103.2573</v>
      </c>
      <c r="G133" s="339">
        <v>107.36239999999999</v>
      </c>
      <c r="H133" s="339">
        <v>107.6865</v>
      </c>
      <c r="I133" s="339">
        <v>107.3429</v>
      </c>
      <c r="J133" s="339">
        <v>106.0912</v>
      </c>
      <c r="K133" s="339">
        <v>108.3729</v>
      </c>
      <c r="L133" s="339">
        <v>109.2453</v>
      </c>
      <c r="M133" s="339">
        <v>111.6844</v>
      </c>
      <c r="N133" s="339">
        <v>113.23480000000001</v>
      </c>
      <c r="O133" s="339">
        <v>114.03959999999999</v>
      </c>
      <c r="P133" s="339">
        <v>112.5759</v>
      </c>
      <c r="Q133" s="339">
        <v>113.4136</v>
      </c>
      <c r="R133" s="339">
        <v>115.7987</v>
      </c>
      <c r="S133" s="339">
        <v>118.89790000000001</v>
      </c>
      <c r="T133" s="339">
        <v>120.5296</v>
      </c>
      <c r="U133" s="339">
        <v>122.1503</v>
      </c>
      <c r="V133" s="339">
        <v>123.1921</v>
      </c>
      <c r="W133" s="339">
        <v>134.42089999999999</v>
      </c>
      <c r="X133" s="339">
        <v>140.3176</v>
      </c>
      <c r="Y133" s="339">
        <v>141.99289999999999</v>
      </c>
      <c r="Z133" s="339">
        <v>145.41630000000001</v>
      </c>
      <c r="AA133" s="339">
        <v>148.25909999999999</v>
      </c>
      <c r="AB133" s="339">
        <v>151.93029999999999</v>
      </c>
      <c r="AC133" s="339">
        <v>159.4717</v>
      </c>
      <c r="AD133" s="339">
        <v>166.10579999999999</v>
      </c>
      <c r="AE133" s="339">
        <v>171.0145</v>
      </c>
      <c r="AF133" s="339">
        <v>175.1748</v>
      </c>
      <c r="AG133" s="339">
        <v>177.1789</v>
      </c>
      <c r="AH133" s="339">
        <v>184.25370000000001</v>
      </c>
      <c r="AI133" s="339">
        <v>200.06039999999999</v>
      </c>
      <c r="AJ133" s="339">
        <v>211.46019999999999</v>
      </c>
      <c r="AK133" s="339">
        <v>220.63079999999999</v>
      </c>
      <c r="AL133" s="339">
        <v>228.9624</v>
      </c>
      <c r="AM133" s="339">
        <v>231.57919999999999</v>
      </c>
      <c r="AN133" s="339">
        <v>236.37889999999999</v>
      </c>
      <c r="AO133" s="339">
        <v>246.0669</v>
      </c>
      <c r="AP133" s="339">
        <v>251.33699999999999</v>
      </c>
      <c r="AQ133" s="339">
        <v>264.20530000000002</v>
      </c>
      <c r="AR133" s="339">
        <v>272.02420000000001</v>
      </c>
      <c r="AS133" s="339">
        <v>288.10860000000002</v>
      </c>
      <c r="AT133" s="339">
        <v>286.666</v>
      </c>
      <c r="AU133" s="339">
        <v>302.79820000000001</v>
      </c>
      <c r="AV133" s="339">
        <v>318.51010000000002</v>
      </c>
      <c r="AW133" s="339">
        <v>334.1207</v>
      </c>
      <c r="AX133" s="339">
        <v>354.5455</v>
      </c>
      <c r="AY133" s="339">
        <v>357.5874</v>
      </c>
      <c r="AZ133" s="339">
        <v>370.70639999999997</v>
      </c>
      <c r="BA133" s="339">
        <v>383.3997</v>
      </c>
      <c r="BB133" s="339">
        <v>406.84730000000002</v>
      </c>
      <c r="BC133" s="339">
        <v>432.58690000000001</v>
      </c>
      <c r="BD133" s="339">
        <v>439.58819999999997</v>
      </c>
      <c r="BE133" s="339">
        <v>453.64210000000003</v>
      </c>
      <c r="BF133" s="339">
        <v>476.1927</v>
      </c>
      <c r="BG133" s="339">
        <v>495.23230000000001</v>
      </c>
      <c r="BH133" s="339">
        <v>529.61279999999999</v>
      </c>
      <c r="BI133" s="339">
        <v>547.75580000000002</v>
      </c>
      <c r="BJ133" s="339">
        <v>576.80949999999996</v>
      </c>
      <c r="BK133" s="339">
        <v>590.67179999999996</v>
      </c>
      <c r="BL133" s="339">
        <v>608.92539999999997</v>
      </c>
      <c r="BM133" s="339">
        <v>654.52760000000001</v>
      </c>
      <c r="BN133" s="339">
        <v>712.37139999999999</v>
      </c>
      <c r="BO133" s="339">
        <v>745.95510000000002</v>
      </c>
      <c r="BP133" s="339">
        <v>790.39179999999999</v>
      </c>
      <c r="BQ133" s="339">
        <v>867.83240000000001</v>
      </c>
      <c r="BR133" s="339">
        <v>959.78470000000004</v>
      </c>
      <c r="BS133" s="339">
        <v>1060.2226000000001</v>
      </c>
      <c r="BT133" s="339">
        <v>1145.8843999999999</v>
      </c>
      <c r="BU133" s="339">
        <v>1189.8228999999999</v>
      </c>
      <c r="BV133" s="339">
        <v>1242.8506</v>
      </c>
      <c r="BW133" s="339">
        <v>1285.1650999999999</v>
      </c>
      <c r="BX133" s="339">
        <v>1343.7585999999999</v>
      </c>
      <c r="BY133" s="339">
        <v>1419.2901999999999</v>
      </c>
      <c r="BZ133" s="339">
        <v>1552.6465000000001</v>
      </c>
    </row>
    <row r="134" spans="1:78" s="336" customFormat="1" ht="11.25">
      <c r="A134" s="450" t="s">
        <v>364</v>
      </c>
      <c r="B134" s="339">
        <v>100</v>
      </c>
      <c r="C134" s="339">
        <v>101.39400000000001</v>
      </c>
      <c r="D134" s="339">
        <v>103.9854</v>
      </c>
      <c r="E134" s="339">
        <v>113.2471</v>
      </c>
      <c r="F134" s="339">
        <v>116.5835</v>
      </c>
      <c r="G134" s="339">
        <v>117.776</v>
      </c>
      <c r="H134" s="339">
        <v>120.8334</v>
      </c>
      <c r="I134" s="339">
        <v>122.6814</v>
      </c>
      <c r="J134" s="339">
        <v>125.24</v>
      </c>
      <c r="K134" s="339">
        <v>126.0757</v>
      </c>
      <c r="L134" s="339">
        <v>127.26730000000001</v>
      </c>
      <c r="M134" s="339">
        <v>129.54740000000001</v>
      </c>
      <c r="N134" s="339">
        <v>142.96350000000001</v>
      </c>
      <c r="O134" s="339">
        <v>150.86529999999999</v>
      </c>
      <c r="P134" s="339">
        <v>156.38030000000001</v>
      </c>
      <c r="Q134" s="339">
        <v>158.1823</v>
      </c>
      <c r="R134" s="339">
        <v>174.41489999999999</v>
      </c>
      <c r="S134" s="339">
        <v>176.35499999999999</v>
      </c>
      <c r="T134" s="339">
        <v>179.7354</v>
      </c>
      <c r="U134" s="339">
        <v>182.48480000000001</v>
      </c>
      <c r="V134" s="339">
        <v>192.8235</v>
      </c>
      <c r="W134" s="339">
        <v>204.48849999999999</v>
      </c>
      <c r="X134" s="339">
        <v>209.12219999999999</v>
      </c>
      <c r="Y134" s="339">
        <v>211.49440000000001</v>
      </c>
      <c r="Z134" s="339">
        <v>213.6807</v>
      </c>
      <c r="AA134" s="339">
        <v>227.9795</v>
      </c>
      <c r="AB134" s="339">
        <v>251.08420000000001</v>
      </c>
      <c r="AC134" s="339">
        <v>263.59899999999999</v>
      </c>
      <c r="AD134" s="339">
        <v>267.79680000000002</v>
      </c>
      <c r="AE134" s="339">
        <v>280.61540000000002</v>
      </c>
      <c r="AF134" s="339">
        <v>291.18470000000002</v>
      </c>
      <c r="AG134" s="339">
        <v>294.4477</v>
      </c>
      <c r="AH134" s="339">
        <v>299.41500000000002</v>
      </c>
      <c r="AI134" s="339">
        <v>309.67509999999999</v>
      </c>
      <c r="AJ134" s="339">
        <v>311.92899999999997</v>
      </c>
      <c r="AK134" s="339">
        <v>316.96179999999998</v>
      </c>
      <c r="AL134" s="339">
        <v>323.39019999999999</v>
      </c>
      <c r="AM134" s="339">
        <v>327.33229999999998</v>
      </c>
      <c r="AN134" s="339">
        <v>329.34829999999999</v>
      </c>
      <c r="AO134" s="339">
        <v>336.29500000000002</v>
      </c>
      <c r="AP134" s="339">
        <v>340.91730000000001</v>
      </c>
      <c r="AQ134" s="339">
        <v>343.35430000000002</v>
      </c>
      <c r="AR134" s="339">
        <v>347.0378</v>
      </c>
      <c r="AS134" s="339">
        <v>349.80720000000002</v>
      </c>
      <c r="AT134" s="339">
        <v>354.45549999999997</v>
      </c>
      <c r="AU134" s="339">
        <v>358.66739999999999</v>
      </c>
      <c r="AV134" s="339">
        <v>368.42430000000002</v>
      </c>
      <c r="AW134" s="339">
        <v>378.81659999999999</v>
      </c>
      <c r="AX134" s="339">
        <v>385.26639999999998</v>
      </c>
      <c r="AY134" s="339">
        <v>388.82639999999998</v>
      </c>
      <c r="AZ134" s="339">
        <v>394.06830000000002</v>
      </c>
      <c r="BA134" s="339">
        <v>402.16590000000002</v>
      </c>
      <c r="BB134" s="339">
        <v>422.60559999999998</v>
      </c>
      <c r="BC134" s="339">
        <v>434.43979999999999</v>
      </c>
      <c r="BD134" s="339">
        <v>443.16550000000001</v>
      </c>
      <c r="BE134" s="339">
        <v>450.98050000000001</v>
      </c>
      <c r="BF134" s="339">
        <v>462.98910000000001</v>
      </c>
      <c r="BG134" s="339">
        <v>475.22519999999997</v>
      </c>
      <c r="BH134" s="339">
        <v>483.61380000000003</v>
      </c>
      <c r="BI134" s="339">
        <v>498.10250000000002</v>
      </c>
      <c r="BJ134" s="339">
        <v>506.54219999999998</v>
      </c>
      <c r="BK134" s="339">
        <v>519.39869999999996</v>
      </c>
      <c r="BL134" s="339">
        <v>532.3501</v>
      </c>
      <c r="BM134" s="339">
        <v>614.45500000000004</v>
      </c>
      <c r="BN134" s="339">
        <v>649.88639999999998</v>
      </c>
      <c r="BO134" s="339">
        <v>683.82129999999995</v>
      </c>
      <c r="BP134" s="339">
        <v>711.6069</v>
      </c>
      <c r="BQ134" s="339">
        <v>750.77719999999999</v>
      </c>
      <c r="BR134" s="339">
        <v>809.7423</v>
      </c>
      <c r="BS134" s="339">
        <v>893.95360000000005</v>
      </c>
      <c r="BT134" s="339">
        <v>960.59289999999999</v>
      </c>
      <c r="BU134" s="339">
        <v>1028.0217</v>
      </c>
      <c r="BV134" s="339">
        <v>1072.7994000000001</v>
      </c>
      <c r="BW134" s="339">
        <v>1106.8607999999999</v>
      </c>
      <c r="BX134" s="339">
        <v>1162.9031</v>
      </c>
      <c r="BY134" s="339">
        <v>1225.9077</v>
      </c>
      <c r="BZ134" s="339">
        <v>1282.1463000000001</v>
      </c>
    </row>
    <row r="135" spans="1:78" s="336" customFormat="1" ht="11.25">
      <c r="A135" s="450" t="s">
        <v>214</v>
      </c>
      <c r="B135" s="339">
        <v>100</v>
      </c>
      <c r="C135" s="339">
        <v>101.4132</v>
      </c>
      <c r="D135" s="339">
        <v>101.7747</v>
      </c>
      <c r="E135" s="339">
        <v>103.1742</v>
      </c>
      <c r="F135" s="339">
        <v>104.9504</v>
      </c>
      <c r="G135" s="339">
        <v>106.84569999999999</v>
      </c>
      <c r="H135" s="339">
        <v>107.4653</v>
      </c>
      <c r="I135" s="339">
        <v>109.8963</v>
      </c>
      <c r="J135" s="339">
        <v>110.20269999999999</v>
      </c>
      <c r="K135" s="339">
        <v>111.002</v>
      </c>
      <c r="L135" s="339">
        <v>112.0223</v>
      </c>
      <c r="M135" s="339">
        <v>112.81440000000001</v>
      </c>
      <c r="N135" s="339">
        <v>115.08159999999999</v>
      </c>
      <c r="O135" s="339">
        <v>115.7603</v>
      </c>
      <c r="P135" s="339">
        <v>117.5562</v>
      </c>
      <c r="Q135" s="339">
        <v>121.65170000000001</v>
      </c>
      <c r="R135" s="339">
        <v>123.24590000000001</v>
      </c>
      <c r="S135" s="339">
        <v>125.3505</v>
      </c>
      <c r="T135" s="339">
        <v>129.73159999999999</v>
      </c>
      <c r="U135" s="339">
        <v>134.44200000000001</v>
      </c>
      <c r="V135" s="339">
        <v>138.67679999999999</v>
      </c>
      <c r="W135" s="339">
        <v>151.63460000000001</v>
      </c>
      <c r="X135" s="339">
        <v>161.96960000000001</v>
      </c>
      <c r="Y135" s="339">
        <v>168.50749999999999</v>
      </c>
      <c r="Z135" s="339">
        <v>170.31379999999999</v>
      </c>
      <c r="AA135" s="339">
        <v>174.67509999999999</v>
      </c>
      <c r="AB135" s="339">
        <v>181.01329999999999</v>
      </c>
      <c r="AC135" s="339">
        <v>186.57079999999999</v>
      </c>
      <c r="AD135" s="339">
        <v>196.1482</v>
      </c>
      <c r="AE135" s="339">
        <v>201.66849999999999</v>
      </c>
      <c r="AF135" s="339">
        <v>208.93360000000001</v>
      </c>
      <c r="AG135" s="339">
        <v>214.52940000000001</v>
      </c>
      <c r="AH135" s="339">
        <v>229.5438</v>
      </c>
      <c r="AI135" s="339">
        <v>244.66579999999999</v>
      </c>
      <c r="AJ135" s="339">
        <v>262.53199999999998</v>
      </c>
      <c r="AK135" s="339">
        <v>265.10910000000001</v>
      </c>
      <c r="AL135" s="339">
        <v>278.97280000000001</v>
      </c>
      <c r="AM135" s="339">
        <v>277.56060000000002</v>
      </c>
      <c r="AN135" s="339">
        <v>285.46769999999998</v>
      </c>
      <c r="AO135" s="339">
        <v>292.9796</v>
      </c>
      <c r="AP135" s="339">
        <v>299.3064</v>
      </c>
      <c r="AQ135" s="339">
        <v>309.83760000000001</v>
      </c>
      <c r="AR135" s="339">
        <v>332.99630000000002</v>
      </c>
      <c r="AS135" s="339">
        <v>342.79489999999998</v>
      </c>
      <c r="AT135" s="339">
        <v>354.24639999999999</v>
      </c>
      <c r="AU135" s="339">
        <v>368.45859999999999</v>
      </c>
      <c r="AV135" s="339">
        <v>386.82260000000002</v>
      </c>
      <c r="AW135" s="339">
        <v>403.61009999999999</v>
      </c>
      <c r="AX135" s="339">
        <v>411.69709999999998</v>
      </c>
      <c r="AY135" s="339">
        <v>423.2817</v>
      </c>
      <c r="AZ135" s="339">
        <v>441.12189999999998</v>
      </c>
      <c r="BA135" s="339">
        <v>453.83730000000003</v>
      </c>
      <c r="BB135" s="339">
        <v>473.09500000000003</v>
      </c>
      <c r="BC135" s="339">
        <v>478.58069999999998</v>
      </c>
      <c r="BD135" s="339">
        <v>494.77460000000002</v>
      </c>
      <c r="BE135" s="339">
        <v>509.346</v>
      </c>
      <c r="BF135" s="339">
        <v>528.06910000000005</v>
      </c>
      <c r="BG135" s="339">
        <v>539.12850000000003</v>
      </c>
      <c r="BH135" s="339">
        <v>552.78890000000001</v>
      </c>
      <c r="BI135" s="339">
        <v>567.47320000000002</v>
      </c>
      <c r="BJ135" s="339">
        <v>583.79870000000005</v>
      </c>
      <c r="BK135" s="339">
        <v>601.77080000000001</v>
      </c>
      <c r="BL135" s="339">
        <v>630.60559999999998</v>
      </c>
      <c r="BM135" s="339">
        <v>654.16840000000002</v>
      </c>
      <c r="BN135" s="339">
        <v>690.26009999999997</v>
      </c>
      <c r="BO135" s="339">
        <v>724.94410000000005</v>
      </c>
      <c r="BP135" s="339">
        <v>764.26279999999997</v>
      </c>
      <c r="BQ135" s="339">
        <v>850.14930000000004</v>
      </c>
      <c r="BR135" s="339">
        <v>922.90980000000002</v>
      </c>
      <c r="BS135" s="339">
        <v>973.07690000000002</v>
      </c>
      <c r="BT135" s="339">
        <v>1019.3931</v>
      </c>
      <c r="BU135" s="339">
        <v>1069.7639999999999</v>
      </c>
      <c r="BV135" s="339">
        <v>1140.1874</v>
      </c>
      <c r="BW135" s="339">
        <v>1214.0663999999999</v>
      </c>
      <c r="BX135" s="339">
        <v>1304.6880000000001</v>
      </c>
      <c r="BY135" s="339">
        <v>1377.8498</v>
      </c>
      <c r="BZ135" s="339">
        <v>1492.1755000000001</v>
      </c>
    </row>
    <row r="136" spans="1:78" s="336" customFormat="1" ht="11.25">
      <c r="A136" s="450" t="s">
        <v>365</v>
      </c>
      <c r="B136" s="339">
        <v>100</v>
      </c>
      <c r="C136" s="339">
        <v>102.5966</v>
      </c>
      <c r="D136" s="339">
        <v>105.2343</v>
      </c>
      <c r="E136" s="339">
        <v>107.6407</v>
      </c>
      <c r="F136" s="339">
        <v>110.3274</v>
      </c>
      <c r="G136" s="339">
        <v>112.6649</v>
      </c>
      <c r="H136" s="339">
        <v>114.50409999999999</v>
      </c>
      <c r="I136" s="339">
        <v>116.3472</v>
      </c>
      <c r="J136" s="339">
        <v>119.303</v>
      </c>
      <c r="K136" s="339">
        <v>121.3068</v>
      </c>
      <c r="L136" s="339">
        <v>122.9813</v>
      </c>
      <c r="M136" s="339">
        <v>124.4777</v>
      </c>
      <c r="N136" s="339">
        <v>125.73860000000001</v>
      </c>
      <c r="O136" s="339">
        <v>127.99160000000001</v>
      </c>
      <c r="P136" s="339">
        <v>130.8022</v>
      </c>
      <c r="Q136" s="339">
        <v>133.29519999999999</v>
      </c>
      <c r="R136" s="339">
        <v>135.81290000000001</v>
      </c>
      <c r="S136" s="339">
        <v>139.2183</v>
      </c>
      <c r="T136" s="339">
        <v>146.74789999999999</v>
      </c>
      <c r="U136" s="339">
        <v>150.92400000000001</v>
      </c>
      <c r="V136" s="339">
        <v>155.43270000000001</v>
      </c>
      <c r="W136" s="339">
        <v>165.3278</v>
      </c>
      <c r="X136" s="339">
        <v>172.83199999999999</v>
      </c>
      <c r="Y136" s="339">
        <v>186.2175</v>
      </c>
      <c r="Z136" s="339">
        <v>193.114</v>
      </c>
      <c r="AA136" s="339">
        <v>201.60239999999999</v>
      </c>
      <c r="AB136" s="339">
        <v>205.93</v>
      </c>
      <c r="AC136" s="339">
        <v>213.5318</v>
      </c>
      <c r="AD136" s="339">
        <v>222.6283</v>
      </c>
      <c r="AE136" s="339">
        <v>233.6713</v>
      </c>
      <c r="AF136" s="339">
        <v>243.7698</v>
      </c>
      <c r="AG136" s="339">
        <v>254.29339999999999</v>
      </c>
      <c r="AH136" s="339">
        <v>267.02820000000003</v>
      </c>
      <c r="AI136" s="339">
        <v>289.32470000000001</v>
      </c>
      <c r="AJ136" s="339">
        <v>305.41120000000001</v>
      </c>
      <c r="AK136" s="339">
        <v>324.1266</v>
      </c>
      <c r="AL136" s="339">
        <v>338.13670000000002</v>
      </c>
      <c r="AM136" s="339">
        <v>332.39819999999997</v>
      </c>
      <c r="AN136" s="339">
        <v>335.1721</v>
      </c>
      <c r="AO136" s="339">
        <v>345.45420000000001</v>
      </c>
      <c r="AP136" s="339">
        <v>353.69139999999999</v>
      </c>
      <c r="AQ136" s="339">
        <v>362.303</v>
      </c>
      <c r="AR136" s="339">
        <v>370.90109999999999</v>
      </c>
      <c r="AS136" s="339">
        <v>380.71710000000002</v>
      </c>
      <c r="AT136" s="339">
        <v>391.60520000000002</v>
      </c>
      <c r="AU136" s="339">
        <v>409.64769999999999</v>
      </c>
      <c r="AV136" s="339">
        <v>421.69490000000002</v>
      </c>
      <c r="AW136" s="339">
        <v>439.51319999999998</v>
      </c>
      <c r="AX136" s="339">
        <v>459.72859999999997</v>
      </c>
      <c r="AY136" s="339">
        <v>477.0172</v>
      </c>
      <c r="AZ136" s="339">
        <v>507.11520000000002</v>
      </c>
      <c r="BA136" s="339">
        <v>521.62009999999998</v>
      </c>
      <c r="BB136" s="339">
        <v>537.56129999999996</v>
      </c>
      <c r="BC136" s="339">
        <v>558.33860000000004</v>
      </c>
      <c r="BD136" s="339">
        <v>583.28930000000003</v>
      </c>
      <c r="BE136" s="339">
        <v>609.23249999999996</v>
      </c>
      <c r="BF136" s="339">
        <v>630.19190000000003</v>
      </c>
      <c r="BG136" s="339">
        <v>651.92759999999998</v>
      </c>
      <c r="BH136" s="339">
        <v>674.99900000000002</v>
      </c>
      <c r="BI136" s="339">
        <v>697.69079999999997</v>
      </c>
      <c r="BJ136" s="339">
        <v>703.93089999999995</v>
      </c>
      <c r="BK136" s="339">
        <v>728.18709999999999</v>
      </c>
      <c r="BL136" s="339">
        <v>762.85</v>
      </c>
      <c r="BM136" s="339">
        <v>797.47389999999996</v>
      </c>
      <c r="BN136" s="339">
        <v>847.66250000000002</v>
      </c>
      <c r="BO136" s="339">
        <v>898.99990000000003</v>
      </c>
      <c r="BP136" s="339">
        <v>959.80219999999997</v>
      </c>
      <c r="BQ136" s="339">
        <v>1023.7507000000001</v>
      </c>
      <c r="BR136" s="339">
        <v>1077.5753</v>
      </c>
      <c r="BS136" s="339">
        <v>1134.345</v>
      </c>
      <c r="BT136" s="339">
        <v>1198.4779000000001</v>
      </c>
      <c r="BU136" s="339">
        <v>1259.8725999999999</v>
      </c>
      <c r="BV136" s="339">
        <v>1324.9135000000001</v>
      </c>
      <c r="BW136" s="339">
        <v>1380.1413</v>
      </c>
      <c r="BX136" s="339">
        <v>1443.2473</v>
      </c>
      <c r="BY136" s="339">
        <v>1525.1347000000001</v>
      </c>
      <c r="BZ136" s="339">
        <v>1631.2057</v>
      </c>
    </row>
    <row r="137" spans="1:78" s="336" customFormat="1" ht="11.25">
      <c r="A137" s="450" t="s">
        <v>277</v>
      </c>
      <c r="B137" s="339">
        <v>100</v>
      </c>
      <c r="C137" s="339">
        <v>100.3463</v>
      </c>
      <c r="D137" s="339">
        <v>101.2812</v>
      </c>
      <c r="E137" s="339">
        <v>102.3716</v>
      </c>
      <c r="F137" s="339">
        <v>102.8986</v>
      </c>
      <c r="G137" s="339">
        <v>104.89149999999999</v>
      </c>
      <c r="H137" s="339">
        <v>106.5643</v>
      </c>
      <c r="I137" s="339">
        <v>110.6746</v>
      </c>
      <c r="J137" s="339">
        <v>111.5878</v>
      </c>
      <c r="K137" s="339">
        <v>112.42189999999999</v>
      </c>
      <c r="L137" s="339">
        <v>114.7539</v>
      </c>
      <c r="M137" s="339">
        <v>118.3001</v>
      </c>
      <c r="N137" s="339">
        <v>121.8522</v>
      </c>
      <c r="O137" s="339">
        <v>125.8222</v>
      </c>
      <c r="P137" s="339">
        <v>129.3279</v>
      </c>
      <c r="Q137" s="339">
        <v>134.3939</v>
      </c>
      <c r="R137" s="339">
        <v>138.0523</v>
      </c>
      <c r="S137" s="339">
        <v>140.32480000000001</v>
      </c>
      <c r="T137" s="339">
        <v>146.6386</v>
      </c>
      <c r="U137" s="339">
        <v>158.08920000000001</v>
      </c>
      <c r="V137" s="339">
        <v>165.69579999999999</v>
      </c>
      <c r="W137" s="339">
        <v>183.31630000000001</v>
      </c>
      <c r="X137" s="339">
        <v>196.3142</v>
      </c>
      <c r="Y137" s="339">
        <v>201.8416</v>
      </c>
      <c r="Z137" s="339">
        <v>208.2355</v>
      </c>
      <c r="AA137" s="339">
        <v>210.22130000000001</v>
      </c>
      <c r="AB137" s="339">
        <v>218.01220000000001</v>
      </c>
      <c r="AC137" s="339">
        <v>228.1952</v>
      </c>
      <c r="AD137" s="339">
        <v>235.31319999999999</v>
      </c>
      <c r="AE137" s="339">
        <v>242.29329999999999</v>
      </c>
      <c r="AF137" s="339">
        <v>246.21809999999999</v>
      </c>
      <c r="AG137" s="339">
        <v>248.69649999999999</v>
      </c>
      <c r="AH137" s="339">
        <v>258.45179999999999</v>
      </c>
      <c r="AI137" s="339">
        <v>272.14640000000003</v>
      </c>
      <c r="AJ137" s="339">
        <v>283.14659999999998</v>
      </c>
      <c r="AK137" s="339">
        <v>299.5421</v>
      </c>
      <c r="AL137" s="339">
        <v>318.22309999999999</v>
      </c>
      <c r="AM137" s="339">
        <v>323.2063</v>
      </c>
      <c r="AN137" s="339">
        <v>329.04419999999999</v>
      </c>
      <c r="AO137" s="339">
        <v>340.93680000000001</v>
      </c>
      <c r="AP137" s="339">
        <v>342.47710000000001</v>
      </c>
      <c r="AQ137" s="339">
        <v>347.57299999999998</v>
      </c>
      <c r="AR137" s="339">
        <v>349.30720000000002</v>
      </c>
      <c r="AS137" s="339">
        <v>357.89769999999999</v>
      </c>
      <c r="AT137" s="339">
        <v>371.91039999999998</v>
      </c>
      <c r="AU137" s="339">
        <v>381.4486</v>
      </c>
      <c r="AV137" s="339">
        <v>396.34280000000001</v>
      </c>
      <c r="AW137" s="339">
        <v>412.0487</v>
      </c>
      <c r="AX137" s="339">
        <v>426.78930000000003</v>
      </c>
      <c r="AY137" s="339">
        <v>453.68040000000002</v>
      </c>
      <c r="AZ137" s="339">
        <v>475.61090000000002</v>
      </c>
      <c r="BA137" s="339">
        <v>495.17349999999999</v>
      </c>
      <c r="BB137" s="339">
        <v>525.08889999999997</v>
      </c>
      <c r="BC137" s="339">
        <v>548.78790000000004</v>
      </c>
      <c r="BD137" s="339">
        <v>563.83339999999998</v>
      </c>
      <c r="BE137" s="339">
        <v>580.18119999999999</v>
      </c>
      <c r="BF137" s="339">
        <v>597.78809999999999</v>
      </c>
      <c r="BG137" s="339">
        <v>611.0326</v>
      </c>
      <c r="BH137" s="339">
        <v>635.28020000000004</v>
      </c>
      <c r="BI137" s="339">
        <v>659.13499999999999</v>
      </c>
      <c r="BJ137" s="339">
        <v>680.11699999999996</v>
      </c>
      <c r="BK137" s="339">
        <v>700.91849999999999</v>
      </c>
      <c r="BL137" s="339">
        <v>741.56230000000005</v>
      </c>
      <c r="BM137" s="339">
        <v>801.06920000000002</v>
      </c>
      <c r="BN137" s="339">
        <v>834.0788</v>
      </c>
      <c r="BO137" s="339">
        <v>881.53510000000006</v>
      </c>
      <c r="BP137" s="339">
        <v>940.27970000000005</v>
      </c>
      <c r="BQ137" s="339">
        <v>988.6105</v>
      </c>
      <c r="BR137" s="339">
        <v>1066.0541000000001</v>
      </c>
      <c r="BS137" s="339">
        <v>1118.115</v>
      </c>
      <c r="BT137" s="339">
        <v>1188.1101000000001</v>
      </c>
      <c r="BU137" s="339">
        <v>1242.9649999999999</v>
      </c>
      <c r="BV137" s="339">
        <v>1320.8494000000001</v>
      </c>
      <c r="BW137" s="339">
        <v>1390.3132000000001</v>
      </c>
      <c r="BX137" s="339">
        <v>1489.3810000000001</v>
      </c>
      <c r="BY137" s="339">
        <v>1565.3430000000001</v>
      </c>
      <c r="BZ137" s="339">
        <v>1648.7021</v>
      </c>
    </row>
    <row r="138" spans="1:78" s="336" customFormat="1" ht="11.25">
      <c r="A138" s="450" t="s">
        <v>280</v>
      </c>
      <c r="B138" s="339">
        <v>100</v>
      </c>
      <c r="C138" s="339">
        <v>102.7252</v>
      </c>
      <c r="D138" s="339">
        <v>107.0976</v>
      </c>
      <c r="E138" s="339">
        <v>110.7662</v>
      </c>
      <c r="F138" s="339">
        <v>120.0581</v>
      </c>
      <c r="G138" s="339">
        <v>120.4868</v>
      </c>
      <c r="H138" s="339">
        <v>120.80670000000001</v>
      </c>
      <c r="I138" s="339">
        <v>121.6829</v>
      </c>
      <c r="J138" s="339">
        <v>122.6999</v>
      </c>
      <c r="K138" s="339">
        <v>123.532</v>
      </c>
      <c r="L138" s="339">
        <v>129.69280000000001</v>
      </c>
      <c r="M138" s="339">
        <v>130.2373</v>
      </c>
      <c r="N138" s="339">
        <v>130.99610000000001</v>
      </c>
      <c r="O138" s="339">
        <v>134.34569999999999</v>
      </c>
      <c r="P138" s="339">
        <v>146.66409999999999</v>
      </c>
      <c r="Q138" s="339">
        <v>150.5669</v>
      </c>
      <c r="R138" s="339">
        <v>154.3117</v>
      </c>
      <c r="S138" s="339">
        <v>158.7191</v>
      </c>
      <c r="T138" s="339">
        <v>159.8092</v>
      </c>
      <c r="U138" s="339">
        <v>161.52879999999999</v>
      </c>
      <c r="V138" s="339">
        <v>175.6737</v>
      </c>
      <c r="W138" s="339">
        <v>179.73849999999999</v>
      </c>
      <c r="X138" s="339">
        <v>181.40119999999999</v>
      </c>
      <c r="Y138" s="339">
        <v>184.9453</v>
      </c>
      <c r="Z138" s="339">
        <v>198.6506</v>
      </c>
      <c r="AA138" s="339">
        <v>215.2833</v>
      </c>
      <c r="AB138" s="339">
        <v>218.13200000000001</v>
      </c>
      <c r="AC138" s="339">
        <v>228.76599999999999</v>
      </c>
      <c r="AD138" s="339">
        <v>236.423</v>
      </c>
      <c r="AE138" s="339">
        <v>243.73570000000001</v>
      </c>
      <c r="AF138" s="339">
        <v>258.10969999999998</v>
      </c>
      <c r="AG138" s="339">
        <v>259.69139999999999</v>
      </c>
      <c r="AH138" s="339">
        <v>263.42230000000001</v>
      </c>
      <c r="AI138" s="339">
        <v>281.79649999999998</v>
      </c>
      <c r="AJ138" s="339">
        <v>285.11059999999998</v>
      </c>
      <c r="AK138" s="339">
        <v>305.5822</v>
      </c>
      <c r="AL138" s="339">
        <v>328.27080000000001</v>
      </c>
      <c r="AM138" s="339">
        <v>330.49799999999999</v>
      </c>
      <c r="AN138" s="339">
        <v>338.06389999999999</v>
      </c>
      <c r="AO138" s="339">
        <v>364.76499999999999</v>
      </c>
      <c r="AP138" s="339">
        <v>347.61590000000001</v>
      </c>
      <c r="AQ138" s="339">
        <v>348.80180000000001</v>
      </c>
      <c r="AR138" s="339">
        <v>352.03280000000001</v>
      </c>
      <c r="AS138" s="339">
        <v>354.59539999999998</v>
      </c>
      <c r="AT138" s="339">
        <v>357.13839999999999</v>
      </c>
      <c r="AU138" s="339">
        <v>362.01850000000002</v>
      </c>
      <c r="AV138" s="339">
        <v>362.27659999999997</v>
      </c>
      <c r="AW138" s="339">
        <v>362.15719999999999</v>
      </c>
      <c r="AX138" s="339">
        <v>364.92809999999997</v>
      </c>
      <c r="AY138" s="339">
        <v>412.5874</v>
      </c>
      <c r="AZ138" s="339">
        <v>426.3605</v>
      </c>
      <c r="BA138" s="339">
        <v>433.28019999999998</v>
      </c>
      <c r="BB138" s="339">
        <v>437.1961</v>
      </c>
      <c r="BC138" s="339">
        <v>443.72190000000001</v>
      </c>
      <c r="BD138" s="339">
        <v>470.68889999999999</v>
      </c>
      <c r="BE138" s="339">
        <v>476.75040000000001</v>
      </c>
      <c r="BF138" s="339">
        <v>472.31950000000001</v>
      </c>
      <c r="BG138" s="339">
        <v>487.14319999999998</v>
      </c>
      <c r="BH138" s="339">
        <v>492.87700000000001</v>
      </c>
      <c r="BI138" s="339">
        <v>494.84390000000002</v>
      </c>
      <c r="BJ138" s="339">
        <v>504.99979999999999</v>
      </c>
      <c r="BK138" s="339">
        <v>542.0942</v>
      </c>
      <c r="BL138" s="339">
        <v>551.02610000000004</v>
      </c>
      <c r="BM138" s="339">
        <v>576.13599999999997</v>
      </c>
      <c r="BN138" s="339">
        <v>595.97040000000004</v>
      </c>
      <c r="BO138" s="339">
        <v>611.96770000000004</v>
      </c>
      <c r="BP138" s="339">
        <v>623.60950000000003</v>
      </c>
      <c r="BQ138" s="339">
        <v>665.15189999999996</v>
      </c>
      <c r="BR138" s="339">
        <v>688.1739</v>
      </c>
      <c r="BS138" s="339">
        <v>705.60249999999996</v>
      </c>
      <c r="BT138" s="339">
        <v>786.61400000000003</v>
      </c>
      <c r="BU138" s="339">
        <v>829.98140000000001</v>
      </c>
      <c r="BV138" s="339">
        <v>860.45240000000001</v>
      </c>
      <c r="BW138" s="339">
        <v>920.85599999999999</v>
      </c>
      <c r="BX138" s="339">
        <v>1003.6746000000001</v>
      </c>
      <c r="BY138" s="339">
        <v>1018.6818</v>
      </c>
      <c r="BZ138" s="339">
        <v>1078.6663000000001</v>
      </c>
    </row>
    <row r="139" spans="1:78" s="336" customFormat="1" ht="11.25">
      <c r="A139" s="450" t="s">
        <v>366</v>
      </c>
      <c r="B139" s="339">
        <v>100</v>
      </c>
      <c r="C139" s="339">
        <v>103.633</v>
      </c>
      <c r="D139" s="339">
        <v>105.6846</v>
      </c>
      <c r="E139" s="339">
        <v>105.7406</v>
      </c>
      <c r="F139" s="339">
        <v>109.1455</v>
      </c>
      <c r="G139" s="339">
        <v>109.7089</v>
      </c>
      <c r="H139" s="339">
        <v>112.3574</v>
      </c>
      <c r="I139" s="339">
        <v>114.8339</v>
      </c>
      <c r="J139" s="339">
        <v>118.114</v>
      </c>
      <c r="K139" s="339">
        <v>119.73909999999999</v>
      </c>
      <c r="L139" s="339">
        <v>121.6468</v>
      </c>
      <c r="M139" s="339">
        <v>121.8421</v>
      </c>
      <c r="N139" s="339">
        <v>123.0341</v>
      </c>
      <c r="O139" s="339">
        <v>126.12009999999999</v>
      </c>
      <c r="P139" s="339">
        <v>127.2774</v>
      </c>
      <c r="Q139" s="339">
        <v>129.85169999999999</v>
      </c>
      <c r="R139" s="339">
        <v>131.2139</v>
      </c>
      <c r="S139" s="339">
        <v>134.91059999999999</v>
      </c>
      <c r="T139" s="339">
        <v>137.14510000000001</v>
      </c>
      <c r="U139" s="339">
        <v>141.88339999999999</v>
      </c>
      <c r="V139" s="339">
        <v>144.7698</v>
      </c>
      <c r="W139" s="339">
        <v>154.86959999999999</v>
      </c>
      <c r="X139" s="339">
        <v>162.86410000000001</v>
      </c>
      <c r="Y139" s="339">
        <v>168.06319999999999</v>
      </c>
      <c r="Z139" s="339">
        <v>173.68899999999999</v>
      </c>
      <c r="AA139" s="339">
        <v>179.9331</v>
      </c>
      <c r="AB139" s="339">
        <v>184.6412</v>
      </c>
      <c r="AC139" s="339">
        <v>189.1737</v>
      </c>
      <c r="AD139" s="339">
        <v>195.3075</v>
      </c>
      <c r="AE139" s="339">
        <v>197.86189999999999</v>
      </c>
      <c r="AF139" s="339">
        <v>206.45</v>
      </c>
      <c r="AG139" s="339">
        <v>211.3623</v>
      </c>
      <c r="AH139" s="339">
        <v>220.57660000000001</v>
      </c>
      <c r="AI139" s="339">
        <v>238.43350000000001</v>
      </c>
      <c r="AJ139" s="339">
        <v>245.83869999999999</v>
      </c>
      <c r="AK139" s="339">
        <v>257.34879999999998</v>
      </c>
      <c r="AL139" s="339">
        <v>261.18459999999999</v>
      </c>
      <c r="AM139" s="339">
        <v>269.7509</v>
      </c>
      <c r="AN139" s="339">
        <v>281.24860000000001</v>
      </c>
      <c r="AO139" s="339">
        <v>292.0684</v>
      </c>
      <c r="AP139" s="339">
        <v>298.47800000000001</v>
      </c>
      <c r="AQ139" s="339">
        <v>314.98289999999997</v>
      </c>
      <c r="AR139" s="339">
        <v>326.57249999999999</v>
      </c>
      <c r="AS139" s="339">
        <v>334.0557</v>
      </c>
      <c r="AT139" s="339">
        <v>340.0498</v>
      </c>
      <c r="AU139" s="339">
        <v>352.70170000000002</v>
      </c>
      <c r="AV139" s="339">
        <v>362.9391</v>
      </c>
      <c r="AW139" s="339">
        <v>384.97539999999998</v>
      </c>
      <c r="AX139" s="339">
        <v>393.46910000000003</v>
      </c>
      <c r="AY139" s="339">
        <v>409.42579999999998</v>
      </c>
      <c r="AZ139" s="339">
        <v>420.9735</v>
      </c>
      <c r="BA139" s="339">
        <v>428.2826</v>
      </c>
      <c r="BB139" s="339">
        <v>440.25720000000001</v>
      </c>
      <c r="BC139" s="339">
        <v>455.10070000000002</v>
      </c>
      <c r="BD139" s="339">
        <v>469.46469999999999</v>
      </c>
      <c r="BE139" s="339">
        <v>484.03609999999998</v>
      </c>
      <c r="BF139" s="339">
        <v>498.36290000000002</v>
      </c>
      <c r="BG139" s="339">
        <v>514.37440000000004</v>
      </c>
      <c r="BH139" s="339">
        <v>533.89509999999996</v>
      </c>
      <c r="BI139" s="339">
        <v>545.58680000000004</v>
      </c>
      <c r="BJ139" s="339">
        <v>559.74829999999997</v>
      </c>
      <c r="BK139" s="339">
        <v>577.15290000000005</v>
      </c>
      <c r="BL139" s="339">
        <v>600.54049999999995</v>
      </c>
      <c r="BM139" s="339">
        <v>618.53800000000001</v>
      </c>
      <c r="BN139" s="339">
        <v>646.02589999999998</v>
      </c>
      <c r="BO139" s="339">
        <v>678.73509999999999</v>
      </c>
      <c r="BP139" s="339">
        <v>704.30150000000003</v>
      </c>
      <c r="BQ139" s="339">
        <v>784.64760000000001</v>
      </c>
      <c r="BR139" s="339">
        <v>827.1721</v>
      </c>
      <c r="BS139" s="339">
        <v>862.44529999999997</v>
      </c>
      <c r="BT139" s="339">
        <v>900.85050000000001</v>
      </c>
      <c r="BU139" s="339">
        <v>958.4443</v>
      </c>
      <c r="BV139" s="339">
        <v>1021.1976</v>
      </c>
      <c r="BW139" s="339">
        <v>1098.7965999999999</v>
      </c>
      <c r="BX139" s="339">
        <v>1177.7956999999999</v>
      </c>
      <c r="BY139" s="339">
        <v>1240.1518000000001</v>
      </c>
      <c r="BZ139" s="339">
        <v>1322.0314000000001</v>
      </c>
    </row>
    <row r="140" spans="1:78" s="336" customFormat="1" ht="11.25">
      <c r="A140" s="450" t="s">
        <v>218</v>
      </c>
      <c r="B140" s="339">
        <v>100</v>
      </c>
      <c r="C140" s="339">
        <v>101.6601</v>
      </c>
      <c r="D140" s="339">
        <v>109.7825</v>
      </c>
      <c r="E140" s="339">
        <v>123.958</v>
      </c>
      <c r="F140" s="339">
        <v>125.2085</v>
      </c>
      <c r="G140" s="339">
        <v>125.2085</v>
      </c>
      <c r="H140" s="339">
        <v>125.4614</v>
      </c>
      <c r="I140" s="339">
        <v>126.8147</v>
      </c>
      <c r="J140" s="339">
        <v>128.41909999999999</v>
      </c>
      <c r="K140" s="339">
        <v>130.8278</v>
      </c>
      <c r="L140" s="339">
        <v>133.22489999999999</v>
      </c>
      <c r="M140" s="339">
        <v>133.22489999999999</v>
      </c>
      <c r="N140" s="339">
        <v>133.36000000000001</v>
      </c>
      <c r="O140" s="339">
        <v>135.16290000000001</v>
      </c>
      <c r="P140" s="339">
        <v>138.14019999999999</v>
      </c>
      <c r="Q140" s="339">
        <v>164.06899999999999</v>
      </c>
      <c r="R140" s="339">
        <v>164.9556</v>
      </c>
      <c r="S140" s="339">
        <v>165.36490000000001</v>
      </c>
      <c r="T140" s="339">
        <v>166.13560000000001</v>
      </c>
      <c r="U140" s="339">
        <v>167.53649999999999</v>
      </c>
      <c r="V140" s="339">
        <v>169.9057</v>
      </c>
      <c r="W140" s="339">
        <v>170.52</v>
      </c>
      <c r="X140" s="339">
        <v>170.8742</v>
      </c>
      <c r="Y140" s="339">
        <v>170.9691</v>
      </c>
      <c r="Z140" s="339">
        <v>172.97210000000001</v>
      </c>
      <c r="AA140" s="339">
        <v>181.13740000000001</v>
      </c>
      <c r="AB140" s="339">
        <v>181.13740000000001</v>
      </c>
      <c r="AC140" s="339">
        <v>221.70910000000001</v>
      </c>
      <c r="AD140" s="339">
        <v>232.62459999999999</v>
      </c>
      <c r="AE140" s="339">
        <v>235.33459999999999</v>
      </c>
      <c r="AF140" s="339">
        <v>235.8091</v>
      </c>
      <c r="AG140" s="339">
        <v>240.47069999999999</v>
      </c>
      <c r="AH140" s="339">
        <v>251.5583</v>
      </c>
      <c r="AI140" s="339">
        <v>255.1061</v>
      </c>
      <c r="AJ140" s="339">
        <v>261.01670000000001</v>
      </c>
      <c r="AK140" s="339">
        <v>261.02809999999999</v>
      </c>
      <c r="AL140" s="339">
        <v>261.91750000000002</v>
      </c>
      <c r="AM140" s="339">
        <v>261.07760000000002</v>
      </c>
      <c r="AN140" s="339">
        <v>276.29379999999998</v>
      </c>
      <c r="AO140" s="339">
        <v>322.64479999999998</v>
      </c>
      <c r="AP140" s="339">
        <v>320.98439999999999</v>
      </c>
      <c r="AQ140" s="339">
        <v>322.113</v>
      </c>
      <c r="AR140" s="339">
        <v>322.29669999999999</v>
      </c>
      <c r="AS140" s="339">
        <v>322.66039999999998</v>
      </c>
      <c r="AT140" s="339">
        <v>327.06599999999997</v>
      </c>
      <c r="AU140" s="339">
        <v>327.06599999999997</v>
      </c>
      <c r="AV140" s="339">
        <v>327.7792</v>
      </c>
      <c r="AW140" s="339">
        <v>328.75529999999998</v>
      </c>
      <c r="AX140" s="339">
        <v>328.75529999999998</v>
      </c>
      <c r="AY140" s="339">
        <v>328.99430000000001</v>
      </c>
      <c r="AZ140" s="339">
        <v>334.6893</v>
      </c>
      <c r="BA140" s="339">
        <v>412.90170000000001</v>
      </c>
      <c r="BB140" s="339">
        <v>438.12459999999999</v>
      </c>
      <c r="BC140" s="339">
        <v>438.12459999999999</v>
      </c>
      <c r="BD140" s="339">
        <v>441.88440000000003</v>
      </c>
      <c r="BE140" s="339">
        <v>442.57889999999998</v>
      </c>
      <c r="BF140" s="339">
        <v>448.0532</v>
      </c>
      <c r="BG140" s="339">
        <v>457.60550000000001</v>
      </c>
      <c r="BH140" s="339">
        <v>458.41430000000003</v>
      </c>
      <c r="BI140" s="339">
        <v>458.49259999999998</v>
      </c>
      <c r="BJ140" s="339">
        <v>461.76299999999998</v>
      </c>
      <c r="BK140" s="339">
        <v>464.26319999999998</v>
      </c>
      <c r="BL140" s="339">
        <v>497.35919999999999</v>
      </c>
      <c r="BM140" s="339">
        <v>624.71199999999999</v>
      </c>
      <c r="BN140" s="339">
        <v>642.89469999999994</v>
      </c>
      <c r="BO140" s="339">
        <v>665.6087</v>
      </c>
      <c r="BP140" s="339">
        <v>669.23800000000006</v>
      </c>
      <c r="BQ140" s="339">
        <v>693.55510000000004</v>
      </c>
      <c r="BR140" s="339">
        <v>724.26790000000005</v>
      </c>
      <c r="BS140" s="339">
        <v>737.71569999999997</v>
      </c>
      <c r="BT140" s="339">
        <v>742.83929999999998</v>
      </c>
      <c r="BU140" s="339">
        <v>748.04010000000005</v>
      </c>
      <c r="BV140" s="339">
        <v>756.30650000000003</v>
      </c>
      <c r="BW140" s="339">
        <v>757.15509999999995</v>
      </c>
      <c r="BX140" s="339">
        <v>870.1635</v>
      </c>
      <c r="BY140" s="339">
        <v>1068.5110999999999</v>
      </c>
      <c r="BZ140" s="339">
        <v>1105.8432</v>
      </c>
    </row>
    <row r="141" spans="1:78" s="336" customFormat="1" ht="11.25">
      <c r="A141" s="450" t="s">
        <v>367</v>
      </c>
      <c r="B141" s="339">
        <v>100</v>
      </c>
      <c r="C141" s="339">
        <v>104.29389999999999</v>
      </c>
      <c r="D141" s="339">
        <v>108.3164</v>
      </c>
      <c r="E141" s="339">
        <v>110.4746</v>
      </c>
      <c r="F141" s="339">
        <v>110.876</v>
      </c>
      <c r="G141" s="339">
        <v>114.1092</v>
      </c>
      <c r="H141" s="339">
        <v>114.7012</v>
      </c>
      <c r="I141" s="339">
        <v>114.911</v>
      </c>
      <c r="J141" s="339">
        <v>114.8047</v>
      </c>
      <c r="K141" s="339">
        <v>115.1332</v>
      </c>
      <c r="L141" s="339">
        <v>115.64919999999999</v>
      </c>
      <c r="M141" s="339">
        <v>117.60720000000001</v>
      </c>
      <c r="N141" s="339">
        <v>119.8308</v>
      </c>
      <c r="O141" s="339">
        <v>121.1752</v>
      </c>
      <c r="P141" s="339">
        <v>124.5937</v>
      </c>
      <c r="Q141" s="339">
        <v>127.4808</v>
      </c>
      <c r="R141" s="339">
        <v>129.04310000000001</v>
      </c>
      <c r="S141" s="339">
        <v>132.6337</v>
      </c>
      <c r="T141" s="339">
        <v>136.1575</v>
      </c>
      <c r="U141" s="339">
        <v>139.46260000000001</v>
      </c>
      <c r="V141" s="339">
        <v>144.8913</v>
      </c>
      <c r="W141" s="339">
        <v>154.3553</v>
      </c>
      <c r="X141" s="339">
        <v>158.19669999999999</v>
      </c>
      <c r="Y141" s="339">
        <v>161.97290000000001</v>
      </c>
      <c r="Z141" s="339">
        <v>164.0146</v>
      </c>
      <c r="AA141" s="339">
        <v>170.82380000000001</v>
      </c>
      <c r="AB141" s="339">
        <v>178.21449999999999</v>
      </c>
      <c r="AC141" s="339">
        <v>187.0104</v>
      </c>
      <c r="AD141" s="339">
        <v>198.3279</v>
      </c>
      <c r="AE141" s="339">
        <v>200.76259999999999</v>
      </c>
      <c r="AF141" s="339">
        <v>205.71510000000001</v>
      </c>
      <c r="AG141" s="339">
        <v>211.5652</v>
      </c>
      <c r="AH141" s="339">
        <v>218.119</v>
      </c>
      <c r="AI141" s="339">
        <v>233.8715</v>
      </c>
      <c r="AJ141" s="339">
        <v>238.02670000000001</v>
      </c>
      <c r="AK141" s="339">
        <v>245.61750000000001</v>
      </c>
      <c r="AL141" s="339">
        <v>254.49369999999999</v>
      </c>
      <c r="AM141" s="339">
        <v>270.9855</v>
      </c>
      <c r="AN141" s="339">
        <v>269.68970000000002</v>
      </c>
      <c r="AO141" s="339">
        <v>278.57560000000001</v>
      </c>
      <c r="AP141" s="339">
        <v>284.54199999999997</v>
      </c>
      <c r="AQ141" s="339">
        <v>289.22879999999998</v>
      </c>
      <c r="AR141" s="339">
        <v>295.89949999999999</v>
      </c>
      <c r="AS141" s="339">
        <v>302.4151</v>
      </c>
      <c r="AT141" s="339">
        <v>307.15039999999999</v>
      </c>
      <c r="AU141" s="339">
        <v>316.91980000000001</v>
      </c>
      <c r="AV141" s="339">
        <v>322.26220000000001</v>
      </c>
      <c r="AW141" s="339">
        <v>333.32810000000001</v>
      </c>
      <c r="AX141" s="339">
        <v>353.94760000000002</v>
      </c>
      <c r="AY141" s="339">
        <v>370.23579999999998</v>
      </c>
      <c r="AZ141" s="339">
        <v>391.64440000000002</v>
      </c>
      <c r="BA141" s="339">
        <v>406.99450000000002</v>
      </c>
      <c r="BB141" s="339">
        <v>420.1841</v>
      </c>
      <c r="BC141" s="339">
        <v>430.19690000000003</v>
      </c>
      <c r="BD141" s="339">
        <v>439.86369999999999</v>
      </c>
      <c r="BE141" s="339">
        <v>459.7998</v>
      </c>
      <c r="BF141" s="339">
        <v>468.96199999999999</v>
      </c>
      <c r="BG141" s="339">
        <v>485.35039999999998</v>
      </c>
      <c r="BH141" s="339">
        <v>508.89490000000001</v>
      </c>
      <c r="BI141" s="339">
        <v>538.49720000000002</v>
      </c>
      <c r="BJ141" s="339">
        <v>588.62310000000002</v>
      </c>
      <c r="BK141" s="339">
        <v>621.00819999999999</v>
      </c>
      <c r="BL141" s="339">
        <v>647.85929999999996</v>
      </c>
      <c r="BM141" s="339">
        <v>677.59400000000005</v>
      </c>
      <c r="BN141" s="339">
        <v>728.49369999999999</v>
      </c>
      <c r="BO141" s="339">
        <v>779.62660000000005</v>
      </c>
      <c r="BP141" s="339">
        <v>816.69380000000001</v>
      </c>
      <c r="BQ141" s="339">
        <v>887.13620000000003</v>
      </c>
      <c r="BR141" s="339">
        <v>949.72490000000005</v>
      </c>
      <c r="BS141" s="339">
        <v>997.45330000000001</v>
      </c>
      <c r="BT141" s="339">
        <v>1068.5793000000001</v>
      </c>
      <c r="BU141" s="339">
        <v>1122.7119</v>
      </c>
      <c r="BV141" s="339">
        <v>1206.3206</v>
      </c>
      <c r="BW141" s="339">
        <v>1264.9845</v>
      </c>
      <c r="BX141" s="339">
        <v>1389.5864999999999</v>
      </c>
      <c r="BY141" s="339">
        <v>1491.4927</v>
      </c>
      <c r="BZ141" s="339">
        <v>1704.9675</v>
      </c>
    </row>
    <row r="142" spans="1:78" s="336" customFormat="1" ht="11.25">
      <c r="A142" s="450" t="s">
        <v>368</v>
      </c>
      <c r="B142" s="339">
        <v>100</v>
      </c>
      <c r="C142" s="339">
        <v>102.0562</v>
      </c>
      <c r="D142" s="339">
        <v>103.2166</v>
      </c>
      <c r="E142" s="339">
        <v>104.53749999999999</v>
      </c>
      <c r="F142" s="339">
        <v>107.72620000000001</v>
      </c>
      <c r="G142" s="339">
        <v>110.1254</v>
      </c>
      <c r="H142" s="339">
        <v>112.9007</v>
      </c>
      <c r="I142" s="339">
        <v>113.985</v>
      </c>
      <c r="J142" s="339">
        <v>117.2701</v>
      </c>
      <c r="K142" s="339">
        <v>118.3978</v>
      </c>
      <c r="L142" s="339">
        <v>119.5804</v>
      </c>
      <c r="M142" s="339">
        <v>120.5569</v>
      </c>
      <c r="N142" s="339">
        <v>121.3574</v>
      </c>
      <c r="O142" s="339">
        <v>122.9868</v>
      </c>
      <c r="P142" s="339">
        <v>125.2907</v>
      </c>
      <c r="Q142" s="339">
        <v>126.0938</v>
      </c>
      <c r="R142" s="339">
        <v>128.09690000000001</v>
      </c>
      <c r="S142" s="339">
        <v>130.6259</v>
      </c>
      <c r="T142" s="339">
        <v>135.1353</v>
      </c>
      <c r="U142" s="339">
        <v>140.74719999999999</v>
      </c>
      <c r="V142" s="339">
        <v>147.3871</v>
      </c>
      <c r="W142" s="339">
        <v>158.2312</v>
      </c>
      <c r="X142" s="339">
        <v>166.5727</v>
      </c>
      <c r="Y142" s="339">
        <v>176.01159999999999</v>
      </c>
      <c r="Z142" s="339">
        <v>183.97380000000001</v>
      </c>
      <c r="AA142" s="339">
        <v>191.73429999999999</v>
      </c>
      <c r="AB142" s="339">
        <v>200.92509999999999</v>
      </c>
      <c r="AC142" s="339">
        <v>207.73779999999999</v>
      </c>
      <c r="AD142" s="339">
        <v>212.14940000000001</v>
      </c>
      <c r="AE142" s="339">
        <v>218.09299999999999</v>
      </c>
      <c r="AF142" s="339">
        <v>224.76599999999999</v>
      </c>
      <c r="AG142" s="339">
        <v>231.7055</v>
      </c>
      <c r="AH142" s="339">
        <v>243.52879999999999</v>
      </c>
      <c r="AI142" s="339">
        <v>263.49430000000001</v>
      </c>
      <c r="AJ142" s="339">
        <v>274.2045</v>
      </c>
      <c r="AK142" s="339">
        <v>290.65989999999999</v>
      </c>
      <c r="AL142" s="339">
        <v>302.7928</v>
      </c>
      <c r="AM142" s="339">
        <v>312.34859999999998</v>
      </c>
      <c r="AN142" s="339">
        <v>316.49369999999999</v>
      </c>
      <c r="AO142" s="339">
        <v>323.61219999999997</v>
      </c>
      <c r="AP142" s="339">
        <v>327.22340000000003</v>
      </c>
      <c r="AQ142" s="339">
        <v>330.60930000000002</v>
      </c>
      <c r="AR142" s="339">
        <v>337.29599999999999</v>
      </c>
      <c r="AS142" s="339">
        <v>341.21370000000002</v>
      </c>
      <c r="AT142" s="339">
        <v>351.95150000000001</v>
      </c>
      <c r="AU142" s="339">
        <v>356.21550000000002</v>
      </c>
      <c r="AV142" s="339">
        <v>366.01350000000002</v>
      </c>
      <c r="AW142" s="339">
        <v>372.14909999999998</v>
      </c>
      <c r="AX142" s="339">
        <v>377.76920000000001</v>
      </c>
      <c r="AY142" s="339">
        <v>385.22910000000002</v>
      </c>
      <c r="AZ142" s="339">
        <v>396.15159999999997</v>
      </c>
      <c r="BA142" s="339">
        <v>405.5625</v>
      </c>
      <c r="BB142" s="339">
        <v>423.80070000000001</v>
      </c>
      <c r="BC142" s="339">
        <v>435.79169999999999</v>
      </c>
      <c r="BD142" s="339">
        <v>446.95089999999999</v>
      </c>
      <c r="BE142" s="339">
        <v>459.04559999999998</v>
      </c>
      <c r="BF142" s="339">
        <v>474.65039999999999</v>
      </c>
      <c r="BG142" s="339">
        <v>490.43779999999998</v>
      </c>
      <c r="BH142" s="339">
        <v>501.61290000000002</v>
      </c>
      <c r="BI142" s="339">
        <v>512.80190000000005</v>
      </c>
      <c r="BJ142" s="339">
        <v>528.09439999999995</v>
      </c>
      <c r="BK142" s="339">
        <v>543.98599999999999</v>
      </c>
      <c r="BL142" s="339">
        <v>566.01739999999995</v>
      </c>
      <c r="BM142" s="339">
        <v>596.06830000000002</v>
      </c>
      <c r="BN142" s="339">
        <v>629.26059999999995</v>
      </c>
      <c r="BO142" s="339">
        <v>661.49030000000005</v>
      </c>
      <c r="BP142" s="339">
        <v>696.59569999999997</v>
      </c>
      <c r="BQ142" s="339">
        <v>763.88800000000003</v>
      </c>
      <c r="BR142" s="339">
        <v>836.19359999999995</v>
      </c>
      <c r="BS142" s="339">
        <v>897.30169999999998</v>
      </c>
      <c r="BT142" s="339">
        <v>952.58389999999997</v>
      </c>
      <c r="BU142" s="339">
        <v>997.81510000000003</v>
      </c>
      <c r="BV142" s="339">
        <v>1042.8313000000001</v>
      </c>
      <c r="BW142" s="339">
        <v>1123.7778000000001</v>
      </c>
      <c r="BX142" s="339">
        <v>1198.4830999999999</v>
      </c>
      <c r="BY142" s="339">
        <v>1263.7900999999999</v>
      </c>
      <c r="BZ142" s="339">
        <v>1347.4223999999999</v>
      </c>
    </row>
    <row r="143" spans="1:78" s="336" customFormat="1" ht="11.25">
      <c r="B143" s="339"/>
      <c r="C143" s="339"/>
      <c r="D143" s="339"/>
      <c r="E143" s="339"/>
      <c r="F143" s="339"/>
      <c r="G143" s="339"/>
      <c r="H143" s="339"/>
      <c r="I143" s="339"/>
      <c r="J143" s="339"/>
      <c r="K143" s="339"/>
      <c r="L143" s="339"/>
      <c r="M143" s="339"/>
      <c r="N143" s="339"/>
      <c r="O143" s="339"/>
      <c r="P143" s="339"/>
      <c r="Q143" s="339"/>
      <c r="R143" s="339"/>
      <c r="S143" s="339"/>
      <c r="T143" s="339"/>
      <c r="U143" s="339"/>
      <c r="V143" s="339"/>
      <c r="W143" s="339"/>
      <c r="X143" s="339"/>
      <c r="Y143" s="339"/>
      <c r="Z143" s="339"/>
      <c r="AA143" s="339"/>
      <c r="AB143" s="339"/>
      <c r="AC143" s="339"/>
      <c r="AD143" s="339" t="s">
        <v>446</v>
      </c>
      <c r="AE143" s="339" t="s">
        <v>446</v>
      </c>
      <c r="AF143" s="339" t="s">
        <v>446</v>
      </c>
      <c r="AG143" s="339" t="s">
        <v>446</v>
      </c>
      <c r="AH143" s="339" t="s">
        <v>446</v>
      </c>
      <c r="AI143" s="339" t="s">
        <v>446</v>
      </c>
      <c r="AJ143" s="339" t="s">
        <v>446</v>
      </c>
      <c r="AK143" s="339" t="s">
        <v>446</v>
      </c>
      <c r="AL143" s="339" t="s">
        <v>446</v>
      </c>
      <c r="AM143" s="339" t="s">
        <v>446</v>
      </c>
      <c r="AN143" s="339" t="s">
        <v>446</v>
      </c>
      <c r="AO143" s="339" t="s">
        <v>446</v>
      </c>
      <c r="AP143" s="339" t="s">
        <v>446</v>
      </c>
      <c r="AQ143" s="339" t="s">
        <v>446</v>
      </c>
      <c r="AR143" s="339" t="s">
        <v>446</v>
      </c>
      <c r="AS143" s="339" t="s">
        <v>446</v>
      </c>
      <c r="AT143" s="339" t="s">
        <v>446</v>
      </c>
      <c r="AU143" s="339" t="s">
        <v>446</v>
      </c>
      <c r="AV143" s="339" t="s">
        <v>446</v>
      </c>
      <c r="AW143" s="339" t="s">
        <v>446</v>
      </c>
      <c r="AX143" s="339" t="s">
        <v>446</v>
      </c>
      <c r="AY143" s="339" t="s">
        <v>446</v>
      </c>
      <c r="AZ143" s="339" t="s">
        <v>446</v>
      </c>
      <c r="BA143" s="339" t="s">
        <v>446</v>
      </c>
      <c r="BB143" s="339" t="s">
        <v>446</v>
      </c>
      <c r="BC143" s="339" t="s">
        <v>446</v>
      </c>
      <c r="BD143" s="339" t="s">
        <v>446</v>
      </c>
      <c r="BE143" s="339" t="s">
        <v>446</v>
      </c>
      <c r="BF143" s="339" t="s">
        <v>446</v>
      </c>
      <c r="BG143" s="339" t="s">
        <v>446</v>
      </c>
      <c r="BH143" s="339" t="s">
        <v>446</v>
      </c>
      <c r="BI143" s="339" t="s">
        <v>446</v>
      </c>
      <c r="BJ143" s="339" t="s">
        <v>446</v>
      </c>
      <c r="BK143" s="339" t="s">
        <v>446</v>
      </c>
      <c r="BL143" s="339" t="s">
        <v>446</v>
      </c>
      <c r="BM143" s="339" t="s">
        <v>446</v>
      </c>
      <c r="BN143" s="339" t="s">
        <v>446</v>
      </c>
      <c r="BO143" s="339" t="s">
        <v>446</v>
      </c>
      <c r="BP143" s="339" t="s">
        <v>446</v>
      </c>
      <c r="BQ143" s="339" t="s">
        <v>446</v>
      </c>
      <c r="BR143" s="339" t="s">
        <v>446</v>
      </c>
      <c r="BS143" s="339" t="s">
        <v>446</v>
      </c>
      <c r="BT143" s="339" t="s">
        <v>446</v>
      </c>
      <c r="BU143" s="339" t="s">
        <v>446</v>
      </c>
      <c r="BV143" s="339" t="s">
        <v>446</v>
      </c>
      <c r="BW143" s="339" t="s">
        <v>446</v>
      </c>
      <c r="BX143" s="339" t="s">
        <v>446</v>
      </c>
      <c r="BY143" s="339" t="s">
        <v>446</v>
      </c>
      <c r="BZ143" s="339" t="s">
        <v>446</v>
      </c>
    </row>
    <row r="144" spans="1:78" s="336" customFormat="1" ht="11.25">
      <c r="A144" s="449" t="s">
        <v>369</v>
      </c>
      <c r="B144" s="339"/>
      <c r="C144" s="339"/>
      <c r="D144" s="339"/>
      <c r="E144" s="339"/>
      <c r="F144" s="339"/>
      <c r="G144" s="339"/>
      <c r="H144" s="339"/>
      <c r="I144" s="339"/>
      <c r="J144" s="339"/>
      <c r="K144" s="339"/>
      <c r="L144" s="339"/>
      <c r="M144" s="339"/>
      <c r="N144" s="339"/>
      <c r="O144" s="339"/>
      <c r="P144" s="339"/>
      <c r="Q144" s="339"/>
      <c r="R144" s="339"/>
      <c r="S144" s="339"/>
      <c r="T144" s="339"/>
      <c r="U144" s="339"/>
      <c r="V144" s="339"/>
      <c r="W144" s="339"/>
      <c r="X144" s="339"/>
      <c r="Y144" s="339"/>
      <c r="Z144" s="339"/>
      <c r="AA144" s="339"/>
      <c r="AB144" s="339"/>
      <c r="AC144" s="339"/>
      <c r="AD144" s="339" t="s">
        <v>446</v>
      </c>
      <c r="AE144" s="339" t="s">
        <v>446</v>
      </c>
      <c r="AF144" s="339" t="s">
        <v>446</v>
      </c>
      <c r="AG144" s="339" t="s">
        <v>446</v>
      </c>
      <c r="AH144" s="339" t="s">
        <v>446</v>
      </c>
      <c r="AI144" s="339" t="s">
        <v>446</v>
      </c>
      <c r="AJ144" s="339" t="s">
        <v>446</v>
      </c>
      <c r="AK144" s="339" t="s">
        <v>446</v>
      </c>
      <c r="AL144" s="339" t="s">
        <v>446</v>
      </c>
      <c r="AM144" s="339" t="s">
        <v>446</v>
      </c>
      <c r="AN144" s="339" t="s">
        <v>446</v>
      </c>
      <c r="AO144" s="339" t="s">
        <v>446</v>
      </c>
      <c r="AP144" s="339" t="s">
        <v>446</v>
      </c>
      <c r="AQ144" s="339" t="s">
        <v>446</v>
      </c>
      <c r="AR144" s="339" t="s">
        <v>446</v>
      </c>
      <c r="AS144" s="339" t="s">
        <v>446</v>
      </c>
      <c r="AT144" s="339" t="s">
        <v>446</v>
      </c>
      <c r="AU144" s="339" t="s">
        <v>446</v>
      </c>
      <c r="AV144" s="339" t="s">
        <v>446</v>
      </c>
      <c r="AW144" s="339" t="s">
        <v>446</v>
      </c>
      <c r="AX144" s="339" t="s">
        <v>446</v>
      </c>
      <c r="AY144" s="339" t="s">
        <v>446</v>
      </c>
      <c r="AZ144" s="339" t="s">
        <v>446</v>
      </c>
      <c r="BA144" s="339" t="s">
        <v>446</v>
      </c>
      <c r="BB144" s="339" t="s">
        <v>446</v>
      </c>
      <c r="BC144" s="339" t="s">
        <v>446</v>
      </c>
      <c r="BD144" s="339" t="s">
        <v>446</v>
      </c>
      <c r="BE144" s="339" t="s">
        <v>446</v>
      </c>
      <c r="BF144" s="339" t="s">
        <v>446</v>
      </c>
      <c r="BG144" s="339" t="s">
        <v>446</v>
      </c>
      <c r="BH144" s="339" t="s">
        <v>446</v>
      </c>
      <c r="BI144" s="339" t="s">
        <v>446</v>
      </c>
      <c r="BJ144" s="339" t="s">
        <v>446</v>
      </c>
      <c r="BK144" s="339" t="s">
        <v>446</v>
      </c>
      <c r="BL144" s="339" t="s">
        <v>446</v>
      </c>
      <c r="BM144" s="339" t="s">
        <v>446</v>
      </c>
      <c r="BN144" s="339" t="s">
        <v>446</v>
      </c>
      <c r="BO144" s="339" t="s">
        <v>446</v>
      </c>
      <c r="BP144" s="339" t="s">
        <v>446</v>
      </c>
      <c r="BQ144" s="339" t="s">
        <v>446</v>
      </c>
      <c r="BR144" s="339" t="s">
        <v>446</v>
      </c>
      <c r="BS144" s="339" t="s">
        <v>446</v>
      </c>
      <c r="BT144" s="339" t="s">
        <v>446</v>
      </c>
      <c r="BU144" s="339" t="s">
        <v>446</v>
      </c>
      <c r="BV144" s="339" t="s">
        <v>446</v>
      </c>
      <c r="BW144" s="339" t="s">
        <v>446</v>
      </c>
      <c r="BX144" s="339" t="s">
        <v>446</v>
      </c>
      <c r="BY144" s="339" t="s">
        <v>446</v>
      </c>
      <c r="BZ144" s="339" t="s">
        <v>446</v>
      </c>
    </row>
    <row r="145" spans="1:78" s="336" customFormat="1" ht="11.25">
      <c r="A145" s="450" t="s">
        <v>370</v>
      </c>
      <c r="B145" s="339">
        <v>100</v>
      </c>
      <c r="C145" s="339">
        <v>102.47709999999999</v>
      </c>
      <c r="D145" s="339">
        <v>104.07129999999999</v>
      </c>
      <c r="E145" s="339">
        <v>104.9091</v>
      </c>
      <c r="F145" s="339">
        <v>107.1165</v>
      </c>
      <c r="G145" s="339">
        <v>109.2521</v>
      </c>
      <c r="H145" s="339">
        <v>108.84</v>
      </c>
      <c r="I145" s="339">
        <v>107.55800000000001</v>
      </c>
      <c r="J145" s="339">
        <v>108.6521</v>
      </c>
      <c r="K145" s="339">
        <v>111.5347</v>
      </c>
      <c r="L145" s="339">
        <v>113.67570000000001</v>
      </c>
      <c r="M145" s="339">
        <v>116.875</v>
      </c>
      <c r="N145" s="339">
        <v>117.52719999999999</v>
      </c>
      <c r="O145" s="339">
        <v>120.04430000000001</v>
      </c>
      <c r="P145" s="339">
        <v>120.3421</v>
      </c>
      <c r="Q145" s="339">
        <v>120.9623</v>
      </c>
      <c r="R145" s="339">
        <v>121.6058</v>
      </c>
      <c r="S145" s="339">
        <v>124.4665</v>
      </c>
      <c r="T145" s="339">
        <v>126.77460000000001</v>
      </c>
      <c r="U145" s="339">
        <v>129.7672</v>
      </c>
      <c r="V145" s="339">
        <v>134.24629999999999</v>
      </c>
      <c r="W145" s="339">
        <v>139.92910000000001</v>
      </c>
      <c r="X145" s="339">
        <v>147.5889</v>
      </c>
      <c r="Y145" s="339">
        <v>152.02459999999999</v>
      </c>
      <c r="Z145" s="339">
        <v>155.64859999999999</v>
      </c>
      <c r="AA145" s="339">
        <v>158.74969999999999</v>
      </c>
      <c r="AB145" s="339">
        <v>163.934</v>
      </c>
      <c r="AC145" s="339">
        <v>172.0753</v>
      </c>
      <c r="AD145" s="339">
        <v>176.27199999999999</v>
      </c>
      <c r="AE145" s="339">
        <v>177.25020000000001</v>
      </c>
      <c r="AF145" s="339">
        <v>181.4751</v>
      </c>
      <c r="AG145" s="339">
        <v>185.49379999999999</v>
      </c>
      <c r="AH145" s="339">
        <v>197.05600000000001</v>
      </c>
      <c r="AI145" s="339">
        <v>212.4134</v>
      </c>
      <c r="AJ145" s="339">
        <v>221.46530000000001</v>
      </c>
      <c r="AK145" s="339">
        <v>229.75360000000001</v>
      </c>
      <c r="AL145" s="339">
        <v>242.34889999999999</v>
      </c>
      <c r="AM145" s="339">
        <v>252.94640000000001</v>
      </c>
      <c r="AN145" s="339">
        <v>257.7944</v>
      </c>
      <c r="AO145" s="339">
        <v>272.01080000000002</v>
      </c>
      <c r="AP145" s="339">
        <v>288.26330000000002</v>
      </c>
      <c r="AQ145" s="339">
        <v>293.72579999999999</v>
      </c>
      <c r="AR145" s="339">
        <v>305.4384</v>
      </c>
      <c r="AS145" s="339">
        <v>312.29169999999999</v>
      </c>
      <c r="AT145" s="339">
        <v>320.57279999999997</v>
      </c>
      <c r="AU145" s="339">
        <v>343.76560000000001</v>
      </c>
      <c r="AV145" s="339">
        <v>375.97579999999999</v>
      </c>
      <c r="AW145" s="339">
        <v>389.52480000000003</v>
      </c>
      <c r="AX145" s="339">
        <v>405.42079999999999</v>
      </c>
      <c r="AY145" s="339">
        <v>417.36669999999998</v>
      </c>
      <c r="AZ145" s="339">
        <v>430.65019999999998</v>
      </c>
      <c r="BA145" s="339">
        <v>441.113</v>
      </c>
      <c r="BB145" s="339">
        <v>446.62349999999998</v>
      </c>
      <c r="BC145" s="339">
        <v>463.85120000000001</v>
      </c>
      <c r="BD145" s="339">
        <v>462.25240000000002</v>
      </c>
      <c r="BE145" s="339">
        <v>482.31209999999999</v>
      </c>
      <c r="BF145" s="339">
        <v>494.416</v>
      </c>
      <c r="BG145" s="339">
        <v>508.3546</v>
      </c>
      <c r="BH145" s="339">
        <v>542.80899999999997</v>
      </c>
      <c r="BI145" s="339">
        <v>554.10450000000003</v>
      </c>
      <c r="BJ145" s="339">
        <v>575.57650000000001</v>
      </c>
      <c r="BK145" s="339">
        <v>613.19839999999999</v>
      </c>
      <c r="BL145" s="339">
        <v>664.75260000000003</v>
      </c>
      <c r="BM145" s="339">
        <v>710.94910000000004</v>
      </c>
      <c r="BN145" s="339">
        <v>752.35640000000001</v>
      </c>
      <c r="BO145" s="339">
        <v>777.33929999999998</v>
      </c>
      <c r="BP145" s="339">
        <v>817.55169999999998</v>
      </c>
      <c r="BQ145" s="339">
        <v>895.27850000000001</v>
      </c>
      <c r="BR145" s="339">
        <v>999.51589999999999</v>
      </c>
      <c r="BS145" s="339">
        <v>1125.6894</v>
      </c>
      <c r="BT145" s="339">
        <v>1250.9559999999999</v>
      </c>
      <c r="BU145" s="339">
        <v>1301.7642000000001</v>
      </c>
      <c r="BV145" s="339">
        <v>1354.2639999999999</v>
      </c>
      <c r="BW145" s="339">
        <v>1499.0170000000001</v>
      </c>
      <c r="BX145" s="339">
        <v>1550.7363</v>
      </c>
      <c r="BY145" s="339">
        <v>1621.5037</v>
      </c>
      <c r="BZ145" s="339">
        <v>1767.5971999999999</v>
      </c>
    </row>
    <row r="146" spans="1:78" s="336" customFormat="1" ht="11.25">
      <c r="A146" s="450" t="s">
        <v>248</v>
      </c>
      <c r="B146" s="339">
        <v>100</v>
      </c>
      <c r="C146" s="339">
        <v>101.8639</v>
      </c>
      <c r="D146" s="339">
        <v>103.4466</v>
      </c>
      <c r="E146" s="339">
        <v>105.4076</v>
      </c>
      <c r="F146" s="339">
        <v>107.5916</v>
      </c>
      <c r="G146" s="339">
        <v>109.8413</v>
      </c>
      <c r="H146" s="339">
        <v>111.54430000000001</v>
      </c>
      <c r="I146" s="339">
        <v>113.18380000000001</v>
      </c>
      <c r="J146" s="339">
        <v>114.4192</v>
      </c>
      <c r="K146" s="339">
        <v>115.9294</v>
      </c>
      <c r="L146" s="339">
        <v>117.3565</v>
      </c>
      <c r="M146" s="339">
        <v>118.6951</v>
      </c>
      <c r="N146" s="339">
        <v>120.4722</v>
      </c>
      <c r="O146" s="339">
        <v>121.9888</v>
      </c>
      <c r="P146" s="339">
        <v>124.07259999999999</v>
      </c>
      <c r="Q146" s="339">
        <v>127.1854</v>
      </c>
      <c r="R146" s="339">
        <v>129.7902</v>
      </c>
      <c r="S146" s="339">
        <v>133.7912</v>
      </c>
      <c r="T146" s="339">
        <v>138.4881</v>
      </c>
      <c r="U146" s="339">
        <v>143.184</v>
      </c>
      <c r="V146" s="339">
        <v>148.29079999999999</v>
      </c>
      <c r="W146" s="339">
        <v>160.07339999999999</v>
      </c>
      <c r="X146" s="339">
        <v>168.4787</v>
      </c>
      <c r="Y146" s="339">
        <v>174.04499999999999</v>
      </c>
      <c r="Z146" s="339">
        <v>178.54179999999999</v>
      </c>
      <c r="AA146" s="339">
        <v>184.42949999999999</v>
      </c>
      <c r="AB146" s="339">
        <v>192.00540000000001</v>
      </c>
      <c r="AC146" s="339">
        <v>201.5779</v>
      </c>
      <c r="AD146" s="339">
        <v>209.40350000000001</v>
      </c>
      <c r="AE146" s="339">
        <v>215.25899999999999</v>
      </c>
      <c r="AF146" s="339">
        <v>221.56559999999999</v>
      </c>
      <c r="AG146" s="339">
        <v>226.04730000000001</v>
      </c>
      <c r="AH146" s="339">
        <v>237.6189</v>
      </c>
      <c r="AI146" s="339">
        <v>253.32929999999999</v>
      </c>
      <c r="AJ146" s="339">
        <v>262.358</v>
      </c>
      <c r="AK146" s="339">
        <v>274.15440000000001</v>
      </c>
      <c r="AL146" s="339">
        <v>283.94229999999999</v>
      </c>
      <c r="AM146" s="339">
        <v>293.78960000000001</v>
      </c>
      <c r="AN146" s="339">
        <v>301.25209999999998</v>
      </c>
      <c r="AO146" s="339">
        <v>309.59219999999999</v>
      </c>
      <c r="AP146" s="339">
        <v>316.31799999999998</v>
      </c>
      <c r="AQ146" s="339">
        <v>322.51409999999998</v>
      </c>
      <c r="AR146" s="339">
        <v>330.39420000000001</v>
      </c>
      <c r="AS146" s="339">
        <v>339.25810000000001</v>
      </c>
      <c r="AT146" s="339">
        <v>347.99009999999998</v>
      </c>
      <c r="AU146" s="339">
        <v>359.13229999999999</v>
      </c>
      <c r="AV146" s="339">
        <v>371.23079999999999</v>
      </c>
      <c r="AW146" s="339">
        <v>386.31110000000001</v>
      </c>
      <c r="AX146" s="339">
        <v>411.78410000000002</v>
      </c>
      <c r="AY146" s="339">
        <v>429.81060000000002</v>
      </c>
      <c r="AZ146" s="339">
        <v>447.53120000000001</v>
      </c>
      <c r="BA146" s="339">
        <v>462.39550000000003</v>
      </c>
      <c r="BB146" s="339">
        <v>483.43020000000001</v>
      </c>
      <c r="BC146" s="339">
        <v>498.14589999999998</v>
      </c>
      <c r="BD146" s="339">
        <v>515.17309999999998</v>
      </c>
      <c r="BE146" s="339">
        <v>531.26750000000004</v>
      </c>
      <c r="BF146" s="339">
        <v>547.27449999999999</v>
      </c>
      <c r="BG146" s="339">
        <v>563.82029999999997</v>
      </c>
      <c r="BH146" s="339">
        <v>582.90819999999997</v>
      </c>
      <c r="BI146" s="339">
        <v>603.08090000000004</v>
      </c>
      <c r="BJ146" s="339">
        <v>634.06979999999999</v>
      </c>
      <c r="BK146" s="339">
        <v>652.99490000000003</v>
      </c>
      <c r="BL146" s="339">
        <v>683.85839999999996</v>
      </c>
      <c r="BM146" s="339">
        <v>725.36360000000002</v>
      </c>
      <c r="BN146" s="339">
        <v>772.21</v>
      </c>
      <c r="BO146" s="339">
        <v>814.22649999999999</v>
      </c>
      <c r="BP146" s="339">
        <v>854.69960000000003</v>
      </c>
      <c r="BQ146" s="339">
        <v>919.89599999999996</v>
      </c>
      <c r="BR146" s="339">
        <v>983.73040000000003</v>
      </c>
      <c r="BS146" s="339">
        <v>1039.133</v>
      </c>
      <c r="BT146" s="339">
        <v>1090.1865</v>
      </c>
      <c r="BU146" s="339">
        <v>1137.1147000000001</v>
      </c>
      <c r="BV146" s="339">
        <v>1191.5862999999999</v>
      </c>
      <c r="BW146" s="339">
        <v>1249.9364</v>
      </c>
      <c r="BX146" s="339">
        <v>1361.1439</v>
      </c>
      <c r="BY146" s="339">
        <v>1451.7759000000001</v>
      </c>
      <c r="BZ146" s="339">
        <v>1581.9495999999999</v>
      </c>
    </row>
    <row r="147" spans="1:78" s="336" customFormat="1" ht="11.25">
      <c r="A147" s="450" t="s">
        <v>247</v>
      </c>
      <c r="B147" s="339">
        <v>100</v>
      </c>
      <c r="C147" s="339">
        <v>100.3476</v>
      </c>
      <c r="D147" s="339">
        <v>103.0912</v>
      </c>
      <c r="E147" s="339">
        <v>109.04689999999999</v>
      </c>
      <c r="F147" s="339">
        <v>112.2076</v>
      </c>
      <c r="G147" s="339">
        <v>113.6091</v>
      </c>
      <c r="H147" s="339">
        <v>115.6964</v>
      </c>
      <c r="I147" s="339">
        <v>118.2337</v>
      </c>
      <c r="J147" s="339">
        <v>119.9735</v>
      </c>
      <c r="K147" s="339">
        <v>120.3964</v>
      </c>
      <c r="L147" s="339">
        <v>123.0485</v>
      </c>
      <c r="M147" s="339">
        <v>125.64879999999999</v>
      </c>
      <c r="N147" s="339">
        <v>132.76650000000001</v>
      </c>
      <c r="O147" s="339">
        <v>138.81530000000001</v>
      </c>
      <c r="P147" s="339">
        <v>144.94929999999999</v>
      </c>
      <c r="Q147" s="339">
        <v>149.69759999999999</v>
      </c>
      <c r="R147" s="339">
        <v>158.48240000000001</v>
      </c>
      <c r="S147" s="339">
        <v>159.9853</v>
      </c>
      <c r="T147" s="339">
        <v>163.84899999999999</v>
      </c>
      <c r="U147" s="339">
        <v>170.541</v>
      </c>
      <c r="V147" s="339">
        <v>180.2003</v>
      </c>
      <c r="W147" s="339">
        <v>192.57140000000001</v>
      </c>
      <c r="X147" s="339">
        <v>198.92420000000001</v>
      </c>
      <c r="Y147" s="339">
        <v>203.09100000000001</v>
      </c>
      <c r="Z147" s="339">
        <v>207.33580000000001</v>
      </c>
      <c r="AA147" s="339">
        <v>216.97059999999999</v>
      </c>
      <c r="AB147" s="339">
        <v>231.21109999999999</v>
      </c>
      <c r="AC147" s="339">
        <v>244.5429</v>
      </c>
      <c r="AD147" s="339">
        <v>251.4512</v>
      </c>
      <c r="AE147" s="339">
        <v>261.01909999999998</v>
      </c>
      <c r="AF147" s="339">
        <v>269.2133</v>
      </c>
      <c r="AG147" s="339">
        <v>272.38819999999998</v>
      </c>
      <c r="AH147" s="339">
        <v>276.34210000000002</v>
      </c>
      <c r="AI147" s="339">
        <v>287.23379999999997</v>
      </c>
      <c r="AJ147" s="339">
        <v>292.64589999999998</v>
      </c>
      <c r="AK147" s="339">
        <v>304.01389999999998</v>
      </c>
      <c r="AL147" s="339">
        <v>318.23009999999999</v>
      </c>
      <c r="AM147" s="339">
        <v>321.67469999999997</v>
      </c>
      <c r="AN147" s="339">
        <v>325.67829999999998</v>
      </c>
      <c r="AO147" s="339">
        <v>341.72050000000002</v>
      </c>
      <c r="AP147" s="339">
        <v>341.30160000000001</v>
      </c>
      <c r="AQ147" s="339">
        <v>342.51659999999998</v>
      </c>
      <c r="AR147" s="339">
        <v>345.1816</v>
      </c>
      <c r="AS147" s="339">
        <v>346.4042</v>
      </c>
      <c r="AT147" s="339">
        <v>350.72969999999998</v>
      </c>
      <c r="AU147" s="339">
        <v>356.69760000000002</v>
      </c>
      <c r="AV147" s="339">
        <v>361.77159999999998</v>
      </c>
      <c r="AW147" s="339">
        <v>369.63099999999997</v>
      </c>
      <c r="AX147" s="339">
        <v>378.20260000000002</v>
      </c>
      <c r="AY147" s="339">
        <v>397.41609999999997</v>
      </c>
      <c r="AZ147" s="339">
        <v>408.76490000000001</v>
      </c>
      <c r="BA147" s="339">
        <v>425.20580000000001</v>
      </c>
      <c r="BB147" s="339">
        <v>444.16860000000003</v>
      </c>
      <c r="BC147" s="339">
        <v>457.84210000000002</v>
      </c>
      <c r="BD147" s="339">
        <v>470.24829999999997</v>
      </c>
      <c r="BE147" s="339">
        <v>476.79340000000002</v>
      </c>
      <c r="BF147" s="339">
        <v>484.82920000000001</v>
      </c>
      <c r="BG147" s="339">
        <v>494.41590000000002</v>
      </c>
      <c r="BH147" s="339">
        <v>503.17270000000002</v>
      </c>
      <c r="BI147" s="339">
        <v>510.2527</v>
      </c>
      <c r="BJ147" s="339">
        <v>517.55899999999997</v>
      </c>
      <c r="BK147" s="339">
        <v>533.65509999999995</v>
      </c>
      <c r="BL147" s="339">
        <v>551.35500000000002</v>
      </c>
      <c r="BM147" s="339">
        <v>624.64170000000001</v>
      </c>
      <c r="BN147" s="339">
        <v>650.8338</v>
      </c>
      <c r="BO147" s="339">
        <v>690.01379999999995</v>
      </c>
      <c r="BP147" s="339">
        <v>721.10530000000006</v>
      </c>
      <c r="BQ147" s="339">
        <v>756.37829999999997</v>
      </c>
      <c r="BR147" s="339">
        <v>813.49469999999997</v>
      </c>
      <c r="BS147" s="339">
        <v>875.72640000000001</v>
      </c>
      <c r="BT147" s="339">
        <v>945.17200000000003</v>
      </c>
      <c r="BU147" s="339">
        <v>1001.8613</v>
      </c>
      <c r="BV147" s="339">
        <v>1056.7683</v>
      </c>
      <c r="BW147" s="339">
        <v>1103.5505000000001</v>
      </c>
      <c r="BX147" s="339">
        <v>1178.6501000000001</v>
      </c>
      <c r="BY147" s="339">
        <v>1248.6395</v>
      </c>
      <c r="BZ147" s="339">
        <v>1309.0373</v>
      </c>
    </row>
    <row r="148" spans="1:78" s="336" customFormat="1" ht="11.25">
      <c r="B148" s="339"/>
      <c r="C148" s="339"/>
      <c r="D148" s="339"/>
      <c r="E148" s="339"/>
      <c r="F148" s="339"/>
      <c r="G148" s="339"/>
      <c r="H148" s="339"/>
      <c r="I148" s="339"/>
      <c r="J148" s="339"/>
      <c r="K148" s="339"/>
      <c r="L148" s="339"/>
      <c r="M148" s="339"/>
      <c r="N148" s="339"/>
      <c r="O148" s="339"/>
      <c r="P148" s="339"/>
      <c r="Q148" s="339"/>
      <c r="R148" s="339"/>
      <c r="S148" s="339"/>
      <c r="T148" s="339"/>
      <c r="U148" s="339"/>
      <c r="V148" s="339"/>
      <c r="W148" s="339"/>
      <c r="X148" s="339"/>
      <c r="Y148" s="339"/>
      <c r="Z148" s="339"/>
      <c r="AA148" s="339"/>
      <c r="AB148" s="339"/>
      <c r="AC148" s="339"/>
      <c r="AD148" s="339" t="s">
        <v>446</v>
      </c>
      <c r="AE148" s="339" t="s">
        <v>446</v>
      </c>
      <c r="AF148" s="339" t="s">
        <v>446</v>
      </c>
      <c r="AG148" s="339" t="s">
        <v>446</v>
      </c>
      <c r="AH148" s="339" t="s">
        <v>446</v>
      </c>
      <c r="AI148" s="339" t="s">
        <v>446</v>
      </c>
      <c r="AJ148" s="339" t="s">
        <v>446</v>
      </c>
      <c r="AK148" s="339" t="s">
        <v>446</v>
      </c>
      <c r="AL148" s="339" t="s">
        <v>446</v>
      </c>
      <c r="AM148" s="339" t="s">
        <v>446</v>
      </c>
      <c r="AN148" s="339" t="s">
        <v>446</v>
      </c>
      <c r="AO148" s="339" t="s">
        <v>446</v>
      </c>
      <c r="AP148" s="339" t="s">
        <v>446</v>
      </c>
      <c r="AQ148" s="339" t="s">
        <v>446</v>
      </c>
      <c r="AR148" s="339" t="s">
        <v>446</v>
      </c>
      <c r="AS148" s="339" t="s">
        <v>446</v>
      </c>
      <c r="AT148" s="339" t="s">
        <v>446</v>
      </c>
      <c r="AU148" s="339" t="s">
        <v>446</v>
      </c>
      <c r="AV148" s="339" t="s">
        <v>446</v>
      </c>
      <c r="AW148" s="339" t="s">
        <v>446</v>
      </c>
      <c r="AX148" s="339" t="s">
        <v>446</v>
      </c>
      <c r="AY148" s="339" t="s">
        <v>446</v>
      </c>
      <c r="AZ148" s="339" t="s">
        <v>446</v>
      </c>
      <c r="BA148" s="339" t="s">
        <v>446</v>
      </c>
      <c r="BB148" s="339" t="s">
        <v>446</v>
      </c>
      <c r="BC148" s="339" t="s">
        <v>446</v>
      </c>
      <c r="BD148" s="339" t="s">
        <v>446</v>
      </c>
      <c r="BE148" s="339" t="s">
        <v>446</v>
      </c>
      <c r="BF148" s="339" t="s">
        <v>446</v>
      </c>
      <c r="BG148" s="339" t="s">
        <v>446</v>
      </c>
      <c r="BH148" s="339" t="s">
        <v>446</v>
      </c>
      <c r="BI148" s="339" t="s">
        <v>446</v>
      </c>
      <c r="BJ148" s="339" t="s">
        <v>446</v>
      </c>
      <c r="BK148" s="339" t="s">
        <v>446</v>
      </c>
      <c r="BL148" s="339" t="s">
        <v>446</v>
      </c>
      <c r="BM148" s="339" t="s">
        <v>446</v>
      </c>
      <c r="BN148" s="339" t="s">
        <v>446</v>
      </c>
      <c r="BO148" s="339" t="s">
        <v>446</v>
      </c>
      <c r="BP148" s="339" t="s">
        <v>446</v>
      </c>
      <c r="BQ148" s="339" t="s">
        <v>446</v>
      </c>
      <c r="BR148" s="339" t="s">
        <v>446</v>
      </c>
      <c r="BS148" s="339" t="s">
        <v>446</v>
      </c>
      <c r="BT148" s="339" t="s">
        <v>446</v>
      </c>
      <c r="BU148" s="339" t="s">
        <v>446</v>
      </c>
      <c r="BV148" s="339" t="s">
        <v>446</v>
      </c>
      <c r="BW148" s="339" t="s">
        <v>446</v>
      </c>
      <c r="BX148" s="339" t="s">
        <v>446</v>
      </c>
      <c r="BY148" s="339" t="s">
        <v>446</v>
      </c>
      <c r="BZ148" s="339" t="s">
        <v>446</v>
      </c>
    </row>
    <row r="149" spans="1:78" s="336" customFormat="1" ht="11.25">
      <c r="A149" s="449" t="s">
        <v>371</v>
      </c>
      <c r="B149" s="339"/>
      <c r="C149" s="339"/>
      <c r="D149" s="339"/>
      <c r="E149" s="339"/>
      <c r="F149" s="339"/>
      <c r="G149" s="339"/>
      <c r="H149" s="339"/>
      <c r="I149" s="339"/>
      <c r="J149" s="339"/>
      <c r="K149" s="339"/>
      <c r="L149" s="339"/>
      <c r="M149" s="339"/>
      <c r="N149" s="339"/>
      <c r="O149" s="339"/>
      <c r="P149" s="339"/>
      <c r="Q149" s="339"/>
      <c r="R149" s="339"/>
      <c r="S149" s="339"/>
      <c r="T149" s="339"/>
      <c r="U149" s="339"/>
      <c r="V149" s="339"/>
      <c r="W149" s="339"/>
      <c r="X149" s="339"/>
      <c r="Y149" s="339"/>
      <c r="Z149" s="339"/>
      <c r="AA149" s="339"/>
      <c r="AB149" s="339"/>
      <c r="AC149" s="339"/>
      <c r="AD149" s="339" t="s">
        <v>446</v>
      </c>
      <c r="AE149" s="339" t="s">
        <v>446</v>
      </c>
      <c r="AF149" s="339" t="s">
        <v>446</v>
      </c>
      <c r="AG149" s="339" t="s">
        <v>446</v>
      </c>
      <c r="AH149" s="339" t="s">
        <v>446</v>
      </c>
      <c r="AI149" s="339" t="s">
        <v>446</v>
      </c>
      <c r="AJ149" s="339" t="s">
        <v>446</v>
      </c>
      <c r="AK149" s="339" t="s">
        <v>446</v>
      </c>
      <c r="AL149" s="339" t="s">
        <v>446</v>
      </c>
      <c r="AM149" s="339" t="s">
        <v>446</v>
      </c>
      <c r="AN149" s="339" t="s">
        <v>446</v>
      </c>
      <c r="AO149" s="339" t="s">
        <v>446</v>
      </c>
      <c r="AP149" s="339" t="s">
        <v>446</v>
      </c>
      <c r="AQ149" s="339" t="s">
        <v>446</v>
      </c>
      <c r="AR149" s="339" t="s">
        <v>446</v>
      </c>
      <c r="AS149" s="339" t="s">
        <v>446</v>
      </c>
      <c r="AT149" s="339" t="s">
        <v>446</v>
      </c>
      <c r="AU149" s="339" t="s">
        <v>446</v>
      </c>
      <c r="AV149" s="339" t="s">
        <v>446</v>
      </c>
      <c r="AW149" s="339" t="s">
        <v>446</v>
      </c>
      <c r="AX149" s="339" t="s">
        <v>446</v>
      </c>
      <c r="AY149" s="339" t="s">
        <v>446</v>
      </c>
      <c r="AZ149" s="339" t="s">
        <v>446</v>
      </c>
      <c r="BA149" s="339" t="s">
        <v>446</v>
      </c>
      <c r="BB149" s="339" t="s">
        <v>446</v>
      </c>
      <c r="BC149" s="339" t="s">
        <v>446</v>
      </c>
      <c r="BD149" s="339" t="s">
        <v>446</v>
      </c>
      <c r="BE149" s="339" t="s">
        <v>446</v>
      </c>
      <c r="BF149" s="339" t="s">
        <v>446</v>
      </c>
      <c r="BG149" s="339" t="s">
        <v>446</v>
      </c>
      <c r="BH149" s="339" t="s">
        <v>446</v>
      </c>
      <c r="BI149" s="339" t="s">
        <v>446</v>
      </c>
      <c r="BJ149" s="339" t="s">
        <v>446</v>
      </c>
      <c r="BK149" s="339" t="s">
        <v>446</v>
      </c>
      <c r="BL149" s="339" t="s">
        <v>446</v>
      </c>
      <c r="BM149" s="339" t="s">
        <v>446</v>
      </c>
      <c r="BN149" s="339" t="s">
        <v>446</v>
      </c>
      <c r="BO149" s="339" t="s">
        <v>446</v>
      </c>
      <c r="BP149" s="339" t="s">
        <v>446</v>
      </c>
      <c r="BQ149" s="339" t="s">
        <v>446</v>
      </c>
      <c r="BR149" s="339" t="s">
        <v>446</v>
      </c>
      <c r="BS149" s="339" t="s">
        <v>446</v>
      </c>
      <c r="BT149" s="339" t="s">
        <v>446</v>
      </c>
      <c r="BU149" s="339" t="s">
        <v>446</v>
      </c>
      <c r="BV149" s="339" t="s">
        <v>446</v>
      </c>
      <c r="BW149" s="339" t="s">
        <v>446</v>
      </c>
      <c r="BX149" s="339" t="s">
        <v>446</v>
      </c>
      <c r="BY149" s="339" t="s">
        <v>446</v>
      </c>
      <c r="BZ149" s="339" t="s">
        <v>446</v>
      </c>
    </row>
    <row r="150" spans="1:78" s="336" customFormat="1" ht="11.25">
      <c r="A150" s="450" t="s">
        <v>306</v>
      </c>
      <c r="B150" s="339">
        <v>100</v>
      </c>
      <c r="C150" s="339">
        <v>101.4038</v>
      </c>
      <c r="D150" s="339">
        <v>102.8653</v>
      </c>
      <c r="E150" s="339">
        <v>104.7201</v>
      </c>
      <c r="F150" s="339">
        <v>107.0962</v>
      </c>
      <c r="G150" s="339">
        <v>109.2778</v>
      </c>
      <c r="H150" s="339">
        <v>110.6088</v>
      </c>
      <c r="I150" s="339">
        <v>111.89409999999999</v>
      </c>
      <c r="J150" s="339">
        <v>112.89919999999999</v>
      </c>
      <c r="K150" s="339">
        <v>114.5372</v>
      </c>
      <c r="L150" s="339">
        <v>116.3357</v>
      </c>
      <c r="M150" s="339">
        <v>118.251</v>
      </c>
      <c r="N150" s="339">
        <v>120.09910000000001</v>
      </c>
      <c r="O150" s="339">
        <v>122.1103</v>
      </c>
      <c r="P150" s="339">
        <v>124.0579</v>
      </c>
      <c r="Q150" s="339">
        <v>126.71510000000001</v>
      </c>
      <c r="R150" s="339">
        <v>129.40950000000001</v>
      </c>
      <c r="S150" s="339">
        <v>133.17580000000001</v>
      </c>
      <c r="T150" s="339">
        <v>137.75389999999999</v>
      </c>
      <c r="U150" s="339">
        <v>143.00030000000001</v>
      </c>
      <c r="V150" s="339">
        <v>148.4374</v>
      </c>
      <c r="W150" s="339">
        <v>160.5779</v>
      </c>
      <c r="X150" s="339">
        <v>169.74250000000001</v>
      </c>
      <c r="Y150" s="339">
        <v>175.5592</v>
      </c>
      <c r="Z150" s="339">
        <v>179.27440000000001</v>
      </c>
      <c r="AA150" s="339">
        <v>184.36240000000001</v>
      </c>
      <c r="AB150" s="339">
        <v>191.9933</v>
      </c>
      <c r="AC150" s="339">
        <v>201.77170000000001</v>
      </c>
      <c r="AD150" s="339">
        <v>209.2697</v>
      </c>
      <c r="AE150" s="339">
        <v>214.96969999999999</v>
      </c>
      <c r="AF150" s="339">
        <v>221.07390000000001</v>
      </c>
      <c r="AG150" s="339">
        <v>225.4649</v>
      </c>
      <c r="AH150" s="339">
        <v>237.42</v>
      </c>
      <c r="AI150" s="339">
        <v>253.57490000000001</v>
      </c>
      <c r="AJ150" s="339">
        <v>262.1456</v>
      </c>
      <c r="AK150" s="339">
        <v>275.00009999999997</v>
      </c>
      <c r="AL150" s="339">
        <v>285.5145</v>
      </c>
      <c r="AM150" s="339">
        <v>296.01089999999999</v>
      </c>
      <c r="AN150" s="339">
        <v>302.49400000000003</v>
      </c>
      <c r="AO150" s="339">
        <v>310.97329999999999</v>
      </c>
      <c r="AP150" s="339">
        <v>319.32600000000002</v>
      </c>
      <c r="AQ150" s="339">
        <v>324.70359999999999</v>
      </c>
      <c r="AR150" s="339">
        <v>333.5018</v>
      </c>
      <c r="AS150" s="339">
        <v>342.3374</v>
      </c>
      <c r="AT150" s="339">
        <v>351.58429999999998</v>
      </c>
      <c r="AU150" s="339">
        <v>365.23450000000003</v>
      </c>
      <c r="AV150" s="339">
        <v>381.35120000000001</v>
      </c>
      <c r="AW150" s="339">
        <v>396.42200000000003</v>
      </c>
      <c r="AX150" s="339">
        <v>420.96499999999997</v>
      </c>
      <c r="AY150" s="339">
        <v>439.85419999999999</v>
      </c>
      <c r="AZ150" s="339">
        <v>457.06659999999999</v>
      </c>
      <c r="BA150" s="339">
        <v>472.8852</v>
      </c>
      <c r="BB150" s="339">
        <v>493.52359999999999</v>
      </c>
      <c r="BC150" s="339">
        <v>509.43549999999999</v>
      </c>
      <c r="BD150" s="339">
        <v>523.85109999999997</v>
      </c>
      <c r="BE150" s="339">
        <v>540.61860000000001</v>
      </c>
      <c r="BF150" s="339">
        <v>555.31060000000002</v>
      </c>
      <c r="BG150" s="339">
        <v>570.27430000000004</v>
      </c>
      <c r="BH150" s="339">
        <v>591.33130000000006</v>
      </c>
      <c r="BI150" s="339">
        <v>609.12300000000005</v>
      </c>
      <c r="BJ150" s="339">
        <v>638.21370000000002</v>
      </c>
      <c r="BK150" s="339">
        <v>659.38919999999996</v>
      </c>
      <c r="BL150" s="339">
        <v>694.875</v>
      </c>
      <c r="BM150" s="339">
        <v>740.52319999999997</v>
      </c>
      <c r="BN150" s="339">
        <v>787.03009999999995</v>
      </c>
      <c r="BO150" s="339">
        <v>829.98749999999995</v>
      </c>
      <c r="BP150" s="339">
        <v>872.84040000000005</v>
      </c>
      <c r="BQ150" s="339">
        <v>939.72500000000002</v>
      </c>
      <c r="BR150" s="339">
        <v>1013.8797</v>
      </c>
      <c r="BS150" s="339">
        <v>1083.0153</v>
      </c>
      <c r="BT150" s="339">
        <v>1149.0645999999999</v>
      </c>
      <c r="BU150" s="339">
        <v>1198.4972</v>
      </c>
      <c r="BV150" s="339">
        <v>1255.4238</v>
      </c>
      <c r="BW150" s="339">
        <v>1329.0697</v>
      </c>
      <c r="BX150" s="339">
        <v>1434.4178999999999</v>
      </c>
      <c r="BY150" s="339">
        <v>1526.7989</v>
      </c>
      <c r="BZ150" s="339">
        <v>1661.6966</v>
      </c>
    </row>
    <row r="151" spans="1:78" s="336" customFormat="1" ht="11.25">
      <c r="A151" s="451" t="s">
        <v>250</v>
      </c>
      <c r="B151" s="340">
        <v>100</v>
      </c>
      <c r="C151" s="340">
        <v>102.5939</v>
      </c>
      <c r="D151" s="340">
        <v>105.50490000000001</v>
      </c>
      <c r="E151" s="340">
        <v>110.3317</v>
      </c>
      <c r="F151" s="340">
        <v>112.6336</v>
      </c>
      <c r="G151" s="340">
        <v>114.3912</v>
      </c>
      <c r="H151" s="340">
        <v>116.502</v>
      </c>
      <c r="I151" s="340">
        <v>118.44450000000001</v>
      </c>
      <c r="J151" s="340">
        <v>120.785</v>
      </c>
      <c r="K151" s="340">
        <v>121.7649</v>
      </c>
      <c r="L151" s="340">
        <v>123.2709</v>
      </c>
      <c r="M151" s="340">
        <v>124.6463</v>
      </c>
      <c r="N151" s="340">
        <v>129.7328</v>
      </c>
      <c r="O151" s="340">
        <v>133.64840000000001</v>
      </c>
      <c r="P151" s="340">
        <v>138.37799999999999</v>
      </c>
      <c r="Q151" s="340">
        <v>142.9547</v>
      </c>
      <c r="R151" s="340">
        <v>148.99950000000001</v>
      </c>
      <c r="S151" s="340">
        <v>151.22370000000001</v>
      </c>
      <c r="T151" s="340">
        <v>154.35839999999999</v>
      </c>
      <c r="U151" s="340">
        <v>157.7885</v>
      </c>
      <c r="V151" s="340">
        <v>164.9751</v>
      </c>
      <c r="W151" s="340">
        <v>172.6258</v>
      </c>
      <c r="X151" s="340">
        <v>176.41470000000001</v>
      </c>
      <c r="Y151" s="340">
        <v>179.4057</v>
      </c>
      <c r="Z151" s="340">
        <v>185.90170000000001</v>
      </c>
      <c r="AA151" s="340">
        <v>195.91990000000001</v>
      </c>
      <c r="AB151" s="340">
        <v>207.19579999999999</v>
      </c>
      <c r="AC151" s="340">
        <v>218.21100000000001</v>
      </c>
      <c r="AD151" s="340">
        <v>224.44</v>
      </c>
      <c r="AE151" s="340">
        <v>231.03809999999999</v>
      </c>
      <c r="AF151" s="340">
        <v>238.3646</v>
      </c>
      <c r="AG151" s="340">
        <v>241.88059999999999</v>
      </c>
      <c r="AH151" s="340">
        <v>246.18039999999999</v>
      </c>
      <c r="AI151" s="340">
        <v>256.40800000000002</v>
      </c>
      <c r="AJ151" s="340">
        <v>264.19220000000001</v>
      </c>
      <c r="AK151" s="340">
        <v>270.09339999999997</v>
      </c>
      <c r="AL151" s="340">
        <v>282.40179999999998</v>
      </c>
      <c r="AM151" s="340">
        <v>285.43610000000001</v>
      </c>
      <c r="AN151" s="340">
        <v>292.10829999999999</v>
      </c>
      <c r="AO151" s="340">
        <v>309.23259999999999</v>
      </c>
      <c r="AP151" s="340">
        <v>310.0575</v>
      </c>
      <c r="AQ151" s="340">
        <v>314.76069999999999</v>
      </c>
      <c r="AR151" s="340">
        <v>317.53480000000002</v>
      </c>
      <c r="AS151" s="340">
        <v>319.41520000000003</v>
      </c>
      <c r="AT151" s="340">
        <v>322.69119999999998</v>
      </c>
      <c r="AU151" s="340">
        <v>327.84620000000001</v>
      </c>
      <c r="AV151" s="340">
        <v>331.78550000000001</v>
      </c>
      <c r="AW151" s="340">
        <v>340.411</v>
      </c>
      <c r="AX151" s="340">
        <v>350.57909999999998</v>
      </c>
      <c r="AY151" s="340">
        <v>363.22309999999999</v>
      </c>
      <c r="AZ151" s="340">
        <v>375.25779999999997</v>
      </c>
      <c r="BA151" s="340">
        <v>385.65640000000002</v>
      </c>
      <c r="BB151" s="340">
        <v>397.8646</v>
      </c>
      <c r="BC151" s="340">
        <v>409.05399999999997</v>
      </c>
      <c r="BD151" s="340">
        <v>421.14100000000002</v>
      </c>
      <c r="BE151" s="340">
        <v>429.6551</v>
      </c>
      <c r="BF151" s="340">
        <v>441.7851</v>
      </c>
      <c r="BG151" s="340">
        <v>456.87459999999999</v>
      </c>
      <c r="BH151" s="340">
        <v>469.62139999999999</v>
      </c>
      <c r="BI151" s="340">
        <v>482.8227</v>
      </c>
      <c r="BJ151" s="340">
        <v>496.55829999999997</v>
      </c>
      <c r="BK151" s="340">
        <v>515.87819999999999</v>
      </c>
      <c r="BL151" s="340">
        <v>532.03489999999999</v>
      </c>
      <c r="BM151" s="340">
        <v>586.76930000000004</v>
      </c>
      <c r="BN151" s="340">
        <v>615.6386</v>
      </c>
      <c r="BO151" s="340">
        <v>642.8175</v>
      </c>
      <c r="BP151" s="340">
        <v>667.66279999999995</v>
      </c>
      <c r="BQ151" s="340">
        <v>710.60599999999999</v>
      </c>
      <c r="BR151" s="340">
        <v>756.12490000000003</v>
      </c>
      <c r="BS151" s="340">
        <v>808.86099999999999</v>
      </c>
      <c r="BT151" s="340">
        <v>863.85580000000004</v>
      </c>
      <c r="BU151" s="340">
        <v>911.97230000000002</v>
      </c>
      <c r="BV151" s="340">
        <v>957.28570000000002</v>
      </c>
      <c r="BW151" s="340">
        <v>1001.8636</v>
      </c>
      <c r="BX151" s="340">
        <v>1072.1088999999999</v>
      </c>
      <c r="BY151" s="340">
        <v>1129.6587</v>
      </c>
      <c r="BZ151" s="340">
        <v>1197.9072000000001</v>
      </c>
    </row>
    <row r="152" spans="1:78" s="336" customFormat="1" ht="15">
      <c r="AD152" s="336" t="s">
        <v>446</v>
      </c>
      <c r="AE152" s="336" t="s">
        <v>446</v>
      </c>
      <c r="AF152" s="336" t="s">
        <v>446</v>
      </c>
      <c r="AG152" s="336" t="s">
        <v>446</v>
      </c>
      <c r="AH152" s="336" t="s">
        <v>446</v>
      </c>
      <c r="AI152" s="336" t="s">
        <v>446</v>
      </c>
      <c r="AJ152" s="336" t="s">
        <v>446</v>
      </c>
      <c r="AK152" s="336" t="s">
        <v>446</v>
      </c>
      <c r="AL152" s="336" t="s">
        <v>446</v>
      </c>
      <c r="AM152" s="336" t="s">
        <v>446</v>
      </c>
      <c r="AN152" s="336" t="s">
        <v>446</v>
      </c>
      <c r="AO152" s="336" t="s">
        <v>446</v>
      </c>
      <c r="AP152" s="336" t="s">
        <v>446</v>
      </c>
      <c r="AQ152" s="336" t="s">
        <v>446</v>
      </c>
      <c r="AR152" s="336" t="s">
        <v>446</v>
      </c>
      <c r="AS152" s="336" t="s">
        <v>446</v>
      </c>
      <c r="AT152" s="336" t="s">
        <v>446</v>
      </c>
      <c r="AU152" s="336" t="s">
        <v>446</v>
      </c>
      <c r="AV152" s="336" t="s">
        <v>446</v>
      </c>
      <c r="AW152" s="336" t="s">
        <v>446</v>
      </c>
      <c r="AX152" s="336" t="s">
        <v>446</v>
      </c>
      <c r="AY152" s="336" t="s">
        <v>446</v>
      </c>
      <c r="BA152" s="336" t="s">
        <v>446</v>
      </c>
      <c r="BB152" s="336" t="s">
        <v>446</v>
      </c>
      <c r="BC152" s="473" t="s">
        <v>446</v>
      </c>
      <c r="BD152" s="473"/>
      <c r="BE152" s="473" t="s">
        <v>446</v>
      </c>
      <c r="BF152" s="473"/>
      <c r="BG152" s="473"/>
      <c r="BH152" s="473"/>
      <c r="BI152" s="473" t="s">
        <v>446</v>
      </c>
      <c r="BJ152" s="473" t="s">
        <v>446</v>
      </c>
      <c r="BK152" s="473" t="s">
        <v>446</v>
      </c>
      <c r="BL152" s="473" t="s">
        <v>446</v>
      </c>
      <c r="BM152" s="473" t="s">
        <v>446</v>
      </c>
      <c r="BN152" s="473" t="s">
        <v>446</v>
      </c>
      <c r="BO152" s="473" t="s">
        <v>446</v>
      </c>
      <c r="BP152" s="473" t="s">
        <v>446</v>
      </c>
      <c r="BQ152" s="473" t="s">
        <v>446</v>
      </c>
      <c r="BR152" s="473" t="s">
        <v>446</v>
      </c>
      <c r="BS152" s="473" t="s">
        <v>446</v>
      </c>
      <c r="BT152" s="473" t="s">
        <v>446</v>
      </c>
      <c r="BU152" s="473" t="s">
        <v>446</v>
      </c>
      <c r="BV152" s="473" t="s">
        <v>446</v>
      </c>
      <c r="BW152" s="473" t="s">
        <v>446</v>
      </c>
      <c r="BX152" s="473" t="s">
        <v>446</v>
      </c>
      <c r="BY152" s="473" t="s">
        <v>446</v>
      </c>
      <c r="BZ152" s="473" t="s">
        <v>446</v>
      </c>
    </row>
    <row r="153" spans="1:78" s="336" customFormat="1" ht="15">
      <c r="AD153" s="336" t="s">
        <v>446</v>
      </c>
      <c r="AE153" s="336" t="s">
        <v>446</v>
      </c>
      <c r="AF153" s="336" t="s">
        <v>446</v>
      </c>
      <c r="AG153" s="336" t="s">
        <v>446</v>
      </c>
      <c r="AH153" s="336" t="s">
        <v>446</v>
      </c>
      <c r="AI153" s="336" t="s">
        <v>446</v>
      </c>
      <c r="AJ153" s="336" t="s">
        <v>446</v>
      </c>
      <c r="AK153" s="336" t="s">
        <v>446</v>
      </c>
      <c r="AL153" s="336" t="s">
        <v>446</v>
      </c>
      <c r="AM153" s="336" t="s">
        <v>446</v>
      </c>
      <c r="AN153" s="336" t="s">
        <v>446</v>
      </c>
      <c r="AO153" s="336" t="s">
        <v>446</v>
      </c>
      <c r="AP153" s="336" t="s">
        <v>446</v>
      </c>
      <c r="AQ153" s="336" t="s">
        <v>446</v>
      </c>
      <c r="AR153" s="336" t="s">
        <v>446</v>
      </c>
      <c r="AS153" s="336" t="s">
        <v>446</v>
      </c>
      <c r="AT153" s="336" t="s">
        <v>446</v>
      </c>
      <c r="AU153" s="336" t="s">
        <v>446</v>
      </c>
      <c r="AV153" s="336" t="s">
        <v>446</v>
      </c>
      <c r="AW153" s="336" t="s">
        <v>446</v>
      </c>
      <c r="AX153" s="336" t="s">
        <v>446</v>
      </c>
      <c r="AY153" s="336" t="s">
        <v>446</v>
      </c>
      <c r="BA153" s="336" t="s">
        <v>446</v>
      </c>
      <c r="BB153" s="336" t="s">
        <v>446</v>
      </c>
      <c r="BC153" s="473" t="s">
        <v>446</v>
      </c>
      <c r="BD153" s="473"/>
      <c r="BE153" s="473" t="s">
        <v>446</v>
      </c>
      <c r="BF153" s="473"/>
      <c r="BG153" s="473"/>
      <c r="BH153" s="473"/>
      <c r="BI153" s="473" t="s">
        <v>446</v>
      </c>
      <c r="BJ153" s="473" t="s">
        <v>446</v>
      </c>
      <c r="BK153" s="473" t="s">
        <v>446</v>
      </c>
      <c r="BL153" s="473" t="s">
        <v>446</v>
      </c>
      <c r="BM153" s="473" t="s">
        <v>446</v>
      </c>
      <c r="BN153" s="473" t="s">
        <v>446</v>
      </c>
      <c r="BO153" s="473" t="s">
        <v>446</v>
      </c>
      <c r="BP153" s="473" t="s">
        <v>446</v>
      </c>
      <c r="BQ153" s="473" t="s">
        <v>446</v>
      </c>
      <c r="BR153" s="473" t="s">
        <v>446</v>
      </c>
      <c r="BS153" s="473" t="s">
        <v>446</v>
      </c>
      <c r="BT153" s="473" t="s">
        <v>446</v>
      </c>
      <c r="BU153" s="473" t="s">
        <v>446</v>
      </c>
      <c r="BV153" s="473" t="s">
        <v>446</v>
      </c>
      <c r="BW153" s="473" t="s">
        <v>446</v>
      </c>
      <c r="BX153" s="473" t="s">
        <v>446</v>
      </c>
      <c r="BY153" s="473" t="s">
        <v>446</v>
      </c>
      <c r="BZ153" s="473" t="s">
        <v>446</v>
      </c>
    </row>
    <row r="154" spans="1:78" s="336" customFormat="1" ht="15">
      <c r="AD154" s="336" t="s">
        <v>446</v>
      </c>
      <c r="AE154" s="336" t="s">
        <v>446</v>
      </c>
      <c r="AF154" s="336" t="s">
        <v>446</v>
      </c>
      <c r="AG154" s="336" t="s">
        <v>446</v>
      </c>
      <c r="AH154" s="336" t="s">
        <v>446</v>
      </c>
      <c r="AI154" s="336" t="s">
        <v>446</v>
      </c>
      <c r="AJ154" s="336" t="s">
        <v>446</v>
      </c>
      <c r="AK154" s="336" t="s">
        <v>446</v>
      </c>
      <c r="AL154" s="336" t="s">
        <v>446</v>
      </c>
      <c r="AM154" s="336" t="s">
        <v>446</v>
      </c>
      <c r="AN154" s="336" t="s">
        <v>446</v>
      </c>
      <c r="AO154" s="336" t="s">
        <v>446</v>
      </c>
      <c r="AP154" s="336" t="s">
        <v>446</v>
      </c>
      <c r="AQ154" s="336" t="s">
        <v>446</v>
      </c>
      <c r="AR154" s="336" t="s">
        <v>446</v>
      </c>
      <c r="AS154" s="336" t="s">
        <v>446</v>
      </c>
      <c r="AT154" s="336" t="s">
        <v>446</v>
      </c>
      <c r="AU154" s="336" t="s">
        <v>446</v>
      </c>
      <c r="AV154" s="336" t="s">
        <v>446</v>
      </c>
      <c r="AW154" s="336" t="s">
        <v>446</v>
      </c>
      <c r="AX154" s="336" t="s">
        <v>446</v>
      </c>
      <c r="AY154" s="336" t="s">
        <v>446</v>
      </c>
      <c r="BA154" s="336" t="s">
        <v>446</v>
      </c>
      <c r="BB154" s="336" t="s">
        <v>446</v>
      </c>
      <c r="BC154" s="473" t="s">
        <v>446</v>
      </c>
      <c r="BD154" s="473"/>
      <c r="BE154" s="473" t="s">
        <v>446</v>
      </c>
      <c r="BF154" s="473"/>
      <c r="BG154" s="473"/>
      <c r="BH154" s="473"/>
      <c r="BI154" s="473" t="s">
        <v>446</v>
      </c>
      <c r="BJ154" s="473" t="s">
        <v>446</v>
      </c>
      <c r="BK154" s="473" t="s">
        <v>446</v>
      </c>
      <c r="BL154" s="473" t="s">
        <v>446</v>
      </c>
      <c r="BM154" s="473" t="s">
        <v>446</v>
      </c>
      <c r="BN154" s="473" t="s">
        <v>446</v>
      </c>
      <c r="BO154" s="473" t="s">
        <v>446</v>
      </c>
      <c r="BP154" s="473" t="s">
        <v>446</v>
      </c>
      <c r="BQ154" s="473" t="s">
        <v>446</v>
      </c>
      <c r="BR154" s="473" t="s">
        <v>446</v>
      </c>
      <c r="BS154" s="473" t="s">
        <v>446</v>
      </c>
      <c r="BT154" s="473" t="s">
        <v>446</v>
      </c>
      <c r="BU154" s="473" t="s">
        <v>446</v>
      </c>
      <c r="BV154" s="473" t="s">
        <v>446</v>
      </c>
      <c r="BW154" s="473" t="s">
        <v>446</v>
      </c>
      <c r="BX154" s="473" t="s">
        <v>446</v>
      </c>
      <c r="BY154" s="473" t="s">
        <v>446</v>
      </c>
      <c r="BZ154" s="473" t="s">
        <v>446</v>
      </c>
    </row>
    <row r="155" spans="1:78" s="336" customFormat="1" ht="15">
      <c r="AD155" s="336" t="s">
        <v>446</v>
      </c>
      <c r="AE155" s="336" t="s">
        <v>446</v>
      </c>
      <c r="AF155" s="336" t="s">
        <v>446</v>
      </c>
      <c r="AG155" s="336" t="s">
        <v>446</v>
      </c>
      <c r="AH155" s="336" t="s">
        <v>446</v>
      </c>
      <c r="AI155" s="336" t="s">
        <v>446</v>
      </c>
      <c r="AJ155" s="336" t="s">
        <v>446</v>
      </c>
      <c r="AK155" s="336" t="s">
        <v>446</v>
      </c>
      <c r="AL155" s="336" t="s">
        <v>446</v>
      </c>
      <c r="AM155" s="336" t="s">
        <v>446</v>
      </c>
      <c r="AN155" s="336" t="s">
        <v>446</v>
      </c>
      <c r="AO155" s="336" t="s">
        <v>446</v>
      </c>
      <c r="AP155" s="336" t="s">
        <v>446</v>
      </c>
      <c r="AQ155" s="336" t="s">
        <v>446</v>
      </c>
      <c r="AR155" s="336" t="s">
        <v>446</v>
      </c>
      <c r="AS155" s="336" t="s">
        <v>446</v>
      </c>
      <c r="AT155" s="336" t="s">
        <v>446</v>
      </c>
      <c r="AU155" s="336" t="s">
        <v>446</v>
      </c>
      <c r="AV155" s="336" t="s">
        <v>446</v>
      </c>
      <c r="AW155" s="336" t="s">
        <v>446</v>
      </c>
      <c r="AX155" s="336" t="s">
        <v>446</v>
      </c>
      <c r="AY155" s="336" t="s">
        <v>446</v>
      </c>
      <c r="BA155" s="336" t="s">
        <v>446</v>
      </c>
      <c r="BB155" s="336" t="s">
        <v>446</v>
      </c>
      <c r="BC155" s="473" t="s">
        <v>446</v>
      </c>
      <c r="BD155" s="473"/>
      <c r="BE155" s="473" t="s">
        <v>446</v>
      </c>
      <c r="BF155" s="473"/>
      <c r="BG155" s="473"/>
      <c r="BH155" s="473"/>
      <c r="BI155" s="473" t="s">
        <v>446</v>
      </c>
      <c r="BJ155" s="473" t="s">
        <v>446</v>
      </c>
      <c r="BK155" s="473" t="s">
        <v>446</v>
      </c>
      <c r="BL155" s="473" t="s">
        <v>446</v>
      </c>
      <c r="BM155" s="473" t="s">
        <v>446</v>
      </c>
      <c r="BN155" s="473" t="s">
        <v>446</v>
      </c>
      <c r="BO155" s="473" t="s">
        <v>446</v>
      </c>
      <c r="BP155" s="473" t="s">
        <v>446</v>
      </c>
      <c r="BQ155" s="473" t="s">
        <v>446</v>
      </c>
      <c r="BR155" s="473" t="s">
        <v>446</v>
      </c>
      <c r="BS155" s="473" t="s">
        <v>446</v>
      </c>
      <c r="BT155" s="473" t="s">
        <v>446</v>
      </c>
      <c r="BU155" s="473" t="s">
        <v>446</v>
      </c>
      <c r="BV155" s="473" t="s">
        <v>446</v>
      </c>
      <c r="BW155" s="473" t="s">
        <v>446</v>
      </c>
      <c r="BX155" s="473" t="s">
        <v>446</v>
      </c>
      <c r="BY155" s="473" t="s">
        <v>446</v>
      </c>
      <c r="BZ155" s="473" t="s">
        <v>446</v>
      </c>
    </row>
    <row r="156" spans="1:78" s="336" customFormat="1" ht="18" customHeight="1">
      <c r="A156" s="447" t="s">
        <v>376</v>
      </c>
      <c r="B156" s="335">
        <v>42705</v>
      </c>
      <c r="C156" s="335">
        <v>42736</v>
      </c>
      <c r="D156" s="335">
        <v>42767</v>
      </c>
      <c r="E156" s="335">
        <v>42795</v>
      </c>
      <c r="F156" s="335">
        <v>42826</v>
      </c>
      <c r="G156" s="335">
        <v>42856</v>
      </c>
      <c r="H156" s="335">
        <v>42887</v>
      </c>
      <c r="I156" s="335">
        <v>42917</v>
      </c>
      <c r="J156" s="335">
        <v>42948</v>
      </c>
      <c r="K156" s="335">
        <v>42979</v>
      </c>
      <c r="L156" s="335">
        <v>43009</v>
      </c>
      <c r="M156" s="335">
        <v>43040</v>
      </c>
      <c r="N156" s="335">
        <v>43070</v>
      </c>
      <c r="O156" s="335">
        <v>43101</v>
      </c>
      <c r="P156" s="335">
        <v>43132</v>
      </c>
      <c r="Q156" s="335">
        <v>43160</v>
      </c>
      <c r="R156" s="335">
        <v>43191</v>
      </c>
      <c r="S156" s="335">
        <v>43221</v>
      </c>
      <c r="T156" s="335">
        <v>43252</v>
      </c>
      <c r="U156" s="335">
        <v>43282</v>
      </c>
      <c r="V156" s="335">
        <v>43313</v>
      </c>
      <c r="W156" s="335">
        <v>43344</v>
      </c>
      <c r="X156" s="335">
        <v>43374</v>
      </c>
      <c r="Y156" s="335">
        <v>43405</v>
      </c>
      <c r="Z156" s="335">
        <v>43435</v>
      </c>
      <c r="AA156" s="335">
        <v>43466</v>
      </c>
      <c r="AB156" s="335">
        <v>43497</v>
      </c>
      <c r="AC156" s="335">
        <v>43525</v>
      </c>
      <c r="AD156" s="335">
        <v>43556</v>
      </c>
      <c r="AE156" s="335">
        <v>43586</v>
      </c>
      <c r="AF156" s="335">
        <v>43617</v>
      </c>
      <c r="AG156" s="335">
        <v>43647</v>
      </c>
      <c r="AH156" s="335">
        <v>43678</v>
      </c>
      <c r="AI156" s="335">
        <v>43709</v>
      </c>
      <c r="AJ156" s="335">
        <v>43739</v>
      </c>
      <c r="AK156" s="335">
        <v>43770</v>
      </c>
      <c r="AL156" s="335">
        <v>43800</v>
      </c>
      <c r="AM156" s="335">
        <v>43831</v>
      </c>
      <c r="AN156" s="335" t="s">
        <v>446</v>
      </c>
      <c r="AO156" s="335">
        <v>43891</v>
      </c>
      <c r="AP156" s="335">
        <v>43922</v>
      </c>
      <c r="AQ156" s="335">
        <v>43952</v>
      </c>
      <c r="AR156" s="335">
        <v>43983</v>
      </c>
      <c r="AS156" s="335">
        <v>44013</v>
      </c>
      <c r="AT156" s="335">
        <v>44044</v>
      </c>
      <c r="AU156" s="335">
        <v>44075</v>
      </c>
      <c r="AV156" s="335">
        <v>44105</v>
      </c>
      <c r="AW156" s="335">
        <v>44136</v>
      </c>
      <c r="AX156" s="335">
        <v>44166</v>
      </c>
      <c r="AY156" s="335">
        <v>44197</v>
      </c>
      <c r="AZ156" s="335">
        <v>44228</v>
      </c>
      <c r="BA156" s="335">
        <v>44256</v>
      </c>
      <c r="BB156" s="335">
        <v>44287</v>
      </c>
      <c r="BC156" s="335">
        <v>44317</v>
      </c>
      <c r="BD156" s="335">
        <v>44348</v>
      </c>
      <c r="BE156" s="335">
        <v>44378</v>
      </c>
      <c r="BF156" s="335">
        <v>44409</v>
      </c>
      <c r="BG156" s="335">
        <v>44440</v>
      </c>
      <c r="BH156" s="335">
        <v>44470</v>
      </c>
      <c r="BI156" s="335">
        <v>44501</v>
      </c>
      <c r="BJ156" s="335">
        <v>44531</v>
      </c>
      <c r="BK156" s="335">
        <v>44562</v>
      </c>
      <c r="BL156" s="335">
        <v>44593</v>
      </c>
      <c r="BM156" s="335">
        <v>44621</v>
      </c>
      <c r="BN156" s="335">
        <v>44652</v>
      </c>
      <c r="BO156" s="335">
        <v>44682</v>
      </c>
      <c r="BP156" s="335">
        <v>44713</v>
      </c>
      <c r="BQ156" s="335">
        <v>44743</v>
      </c>
      <c r="BR156" s="335">
        <v>44774</v>
      </c>
      <c r="BS156" s="335">
        <v>44805</v>
      </c>
      <c r="BT156" s="335">
        <v>44835</v>
      </c>
      <c r="BU156" s="335">
        <v>44866</v>
      </c>
      <c r="BV156" s="335">
        <v>44896</v>
      </c>
      <c r="BW156" s="335">
        <v>44927</v>
      </c>
      <c r="BX156" s="335">
        <v>44958</v>
      </c>
      <c r="BY156" s="335">
        <v>44986</v>
      </c>
      <c r="BZ156" s="335">
        <v>45017</v>
      </c>
    </row>
    <row r="157" spans="1:78" s="336" customFormat="1" ht="15">
      <c r="A157" s="449"/>
      <c r="B157" s="337"/>
      <c r="C157" s="337"/>
      <c r="D157" s="337"/>
      <c r="E157" s="337"/>
      <c r="F157" s="337"/>
      <c r="G157" s="337"/>
      <c r="H157" s="337"/>
      <c r="I157" s="337"/>
      <c r="J157" s="337"/>
      <c r="K157" s="337"/>
      <c r="L157" s="337"/>
      <c r="M157" s="337"/>
      <c r="N157" s="337"/>
      <c r="O157" s="337"/>
      <c r="P157" s="337"/>
      <c r="Q157" s="337"/>
      <c r="R157" s="337"/>
      <c r="AD157" s="336" t="s">
        <v>446</v>
      </c>
      <c r="AE157" s="336" t="s">
        <v>446</v>
      </c>
      <c r="AF157" s="336" t="s">
        <v>446</v>
      </c>
      <c r="AG157" s="336" t="s">
        <v>446</v>
      </c>
      <c r="AH157" s="336" t="s">
        <v>446</v>
      </c>
      <c r="AI157" s="336" t="s">
        <v>446</v>
      </c>
      <c r="AJ157" s="336" t="s">
        <v>446</v>
      </c>
      <c r="AK157" s="336" t="s">
        <v>446</v>
      </c>
      <c r="AL157" s="336" t="s">
        <v>446</v>
      </c>
      <c r="AM157" s="336" t="s">
        <v>446</v>
      </c>
      <c r="AN157" s="336" t="s">
        <v>446</v>
      </c>
      <c r="AO157" s="336" t="s">
        <v>446</v>
      </c>
      <c r="AP157" s="336" t="s">
        <v>446</v>
      </c>
      <c r="AQ157" s="336" t="s">
        <v>446</v>
      </c>
      <c r="AR157" s="336" t="s">
        <v>446</v>
      </c>
      <c r="AS157" s="336" t="s">
        <v>446</v>
      </c>
      <c r="AT157" s="336" t="s">
        <v>446</v>
      </c>
      <c r="AU157" s="336" t="s">
        <v>446</v>
      </c>
      <c r="AV157" s="336" t="s">
        <v>446</v>
      </c>
      <c r="AW157" s="336" t="s">
        <v>446</v>
      </c>
      <c r="AX157" s="336" t="s">
        <v>446</v>
      </c>
      <c r="AY157" s="336" t="s">
        <v>446</v>
      </c>
      <c r="BA157" s="336" t="s">
        <v>446</v>
      </c>
      <c r="BB157" s="336" t="s">
        <v>446</v>
      </c>
      <c r="BC157" s="473" t="s">
        <v>446</v>
      </c>
      <c r="BD157" s="473"/>
      <c r="BE157" s="473" t="s">
        <v>446</v>
      </c>
      <c r="BF157" s="473"/>
      <c r="BG157" s="473"/>
      <c r="BH157" s="473"/>
      <c r="BI157" s="473" t="s">
        <v>446</v>
      </c>
      <c r="BJ157" s="473" t="s">
        <v>446</v>
      </c>
      <c r="BK157" s="473" t="s">
        <v>446</v>
      </c>
      <c r="BL157" s="473" t="s">
        <v>446</v>
      </c>
      <c r="BM157" s="473" t="s">
        <v>446</v>
      </c>
      <c r="BN157" s="473" t="s">
        <v>446</v>
      </c>
      <c r="BO157" s="473" t="s">
        <v>446</v>
      </c>
      <c r="BP157" s="473" t="s">
        <v>446</v>
      </c>
      <c r="BQ157" s="473" t="s">
        <v>446</v>
      </c>
      <c r="BR157" s="473" t="s">
        <v>446</v>
      </c>
      <c r="BS157" s="473" t="s">
        <v>446</v>
      </c>
      <c r="BT157" s="473" t="s">
        <v>446</v>
      </c>
      <c r="BU157" s="473" t="s">
        <v>446</v>
      </c>
      <c r="BV157" s="473" t="s">
        <v>446</v>
      </c>
      <c r="BW157" s="473" t="s">
        <v>446</v>
      </c>
      <c r="BX157" s="473" t="s">
        <v>446</v>
      </c>
      <c r="BY157" s="473" t="s">
        <v>446</v>
      </c>
      <c r="BZ157" s="473" t="s">
        <v>446</v>
      </c>
    </row>
    <row r="158" spans="1:78" s="336" customFormat="1" ht="15">
      <c r="A158" s="449" t="s">
        <v>360</v>
      </c>
      <c r="B158" s="337"/>
      <c r="C158" s="337"/>
      <c r="D158" s="337"/>
      <c r="E158" s="337"/>
      <c r="F158" s="337"/>
      <c r="G158" s="337"/>
      <c r="H158" s="337"/>
      <c r="I158" s="337"/>
      <c r="J158" s="337"/>
      <c r="K158" s="337"/>
      <c r="L158" s="337"/>
      <c r="M158" s="337"/>
      <c r="N158" s="337"/>
      <c r="O158" s="337"/>
      <c r="P158" s="337"/>
      <c r="Q158" s="337"/>
      <c r="R158" s="337"/>
      <c r="AD158" s="336" t="s">
        <v>446</v>
      </c>
      <c r="AE158" s="336" t="s">
        <v>446</v>
      </c>
      <c r="AF158" s="336" t="s">
        <v>446</v>
      </c>
      <c r="AG158" s="336" t="s">
        <v>446</v>
      </c>
      <c r="AH158" s="336" t="s">
        <v>446</v>
      </c>
      <c r="AI158" s="336" t="s">
        <v>446</v>
      </c>
      <c r="AJ158" s="336" t="s">
        <v>446</v>
      </c>
      <c r="AK158" s="336" t="s">
        <v>446</v>
      </c>
      <c r="AL158" s="336" t="s">
        <v>446</v>
      </c>
      <c r="AM158" s="336" t="s">
        <v>446</v>
      </c>
      <c r="AN158" s="336" t="s">
        <v>446</v>
      </c>
      <c r="AO158" s="336" t="s">
        <v>446</v>
      </c>
      <c r="AP158" s="336" t="s">
        <v>446</v>
      </c>
      <c r="AQ158" s="336" t="s">
        <v>446</v>
      </c>
      <c r="AR158" s="336" t="s">
        <v>446</v>
      </c>
      <c r="AS158" s="336" t="s">
        <v>446</v>
      </c>
      <c r="AT158" s="336" t="s">
        <v>446</v>
      </c>
      <c r="AU158" s="336" t="s">
        <v>446</v>
      </c>
      <c r="AV158" s="336" t="s">
        <v>446</v>
      </c>
      <c r="AW158" s="336" t="s">
        <v>446</v>
      </c>
      <c r="AX158" s="336" t="s">
        <v>446</v>
      </c>
      <c r="AY158" s="336" t="s">
        <v>446</v>
      </c>
      <c r="BA158" s="336" t="s">
        <v>446</v>
      </c>
      <c r="BB158" s="336" t="s">
        <v>446</v>
      </c>
      <c r="BC158" s="473" t="s">
        <v>446</v>
      </c>
      <c r="BD158" s="473"/>
      <c r="BE158" s="473" t="s">
        <v>446</v>
      </c>
      <c r="BF158" s="473"/>
      <c r="BG158" s="473"/>
      <c r="BH158" s="473"/>
      <c r="BI158" s="473" t="s">
        <v>446</v>
      </c>
      <c r="BJ158" s="473" t="s">
        <v>446</v>
      </c>
      <c r="BK158" s="473" t="s">
        <v>446</v>
      </c>
      <c r="BL158" s="473" t="s">
        <v>446</v>
      </c>
      <c r="BM158" s="473" t="s">
        <v>446</v>
      </c>
      <c r="BN158" s="473" t="s">
        <v>446</v>
      </c>
      <c r="BO158" s="473" t="s">
        <v>446</v>
      </c>
      <c r="BP158" s="473" t="s">
        <v>446</v>
      </c>
      <c r="BQ158" s="473" t="s">
        <v>446</v>
      </c>
      <c r="BR158" s="473" t="s">
        <v>446</v>
      </c>
      <c r="BS158" s="473" t="s">
        <v>446</v>
      </c>
      <c r="BT158" s="473" t="s">
        <v>446</v>
      </c>
      <c r="BU158" s="473" t="s">
        <v>446</v>
      </c>
      <c r="BV158" s="473" t="s">
        <v>446</v>
      </c>
      <c r="BW158" s="473" t="s">
        <v>446</v>
      </c>
      <c r="BX158" s="473" t="s">
        <v>446</v>
      </c>
      <c r="BY158" s="473" t="s">
        <v>446</v>
      </c>
      <c r="BZ158" s="473" t="s">
        <v>446</v>
      </c>
    </row>
    <row r="159" spans="1:78" s="336" customFormat="1" ht="15">
      <c r="A159" s="449"/>
      <c r="B159" s="337"/>
      <c r="C159" s="337"/>
      <c r="D159" s="337"/>
      <c r="E159" s="337"/>
      <c r="F159" s="337"/>
      <c r="G159" s="337"/>
      <c r="H159" s="337"/>
      <c r="I159" s="337"/>
      <c r="J159" s="337"/>
      <c r="K159" s="337"/>
      <c r="L159" s="337"/>
      <c r="M159" s="337"/>
      <c r="N159" s="337"/>
      <c r="O159" s="337"/>
      <c r="P159" s="337"/>
      <c r="Q159" s="337"/>
      <c r="R159" s="337"/>
      <c r="AD159" s="336" t="s">
        <v>446</v>
      </c>
      <c r="AE159" s="336" t="s">
        <v>446</v>
      </c>
      <c r="AF159" s="336" t="s">
        <v>446</v>
      </c>
      <c r="AG159" s="336" t="s">
        <v>446</v>
      </c>
      <c r="AH159" s="336" t="s">
        <v>446</v>
      </c>
      <c r="AI159" s="336" t="s">
        <v>446</v>
      </c>
      <c r="AJ159" s="336" t="s">
        <v>446</v>
      </c>
      <c r="AK159" s="336" t="s">
        <v>446</v>
      </c>
      <c r="AL159" s="336" t="s">
        <v>446</v>
      </c>
      <c r="AM159" s="336" t="s">
        <v>446</v>
      </c>
      <c r="AN159" s="336" t="s">
        <v>446</v>
      </c>
      <c r="AO159" s="336" t="s">
        <v>446</v>
      </c>
      <c r="AP159" s="336" t="s">
        <v>446</v>
      </c>
      <c r="AQ159" s="336" t="s">
        <v>446</v>
      </c>
      <c r="AR159" s="336" t="s">
        <v>446</v>
      </c>
      <c r="AS159" s="336" t="s">
        <v>446</v>
      </c>
      <c r="AT159" s="336" t="s">
        <v>446</v>
      </c>
      <c r="AU159" s="336" t="s">
        <v>446</v>
      </c>
      <c r="AV159" s="336" t="s">
        <v>446</v>
      </c>
      <c r="AW159" s="336" t="s">
        <v>446</v>
      </c>
      <c r="AX159" s="336" t="s">
        <v>446</v>
      </c>
      <c r="AY159" s="336" t="s">
        <v>446</v>
      </c>
      <c r="BA159" s="336" t="s">
        <v>446</v>
      </c>
      <c r="BB159" s="336" t="s">
        <v>446</v>
      </c>
      <c r="BC159" s="473" t="s">
        <v>446</v>
      </c>
      <c r="BD159" s="473"/>
      <c r="BE159" s="473" t="s">
        <v>446</v>
      </c>
      <c r="BF159" s="473"/>
      <c r="BG159" s="473"/>
      <c r="BH159" s="473"/>
      <c r="BI159" s="473" t="s">
        <v>446</v>
      </c>
      <c r="BJ159" s="473" t="s">
        <v>446</v>
      </c>
      <c r="BK159" s="473" t="s">
        <v>446</v>
      </c>
      <c r="BL159" s="473" t="s">
        <v>446</v>
      </c>
      <c r="BM159" s="473" t="s">
        <v>446</v>
      </c>
      <c r="BN159" s="473" t="s">
        <v>446</v>
      </c>
      <c r="BO159" s="473" t="s">
        <v>446</v>
      </c>
      <c r="BP159" s="473" t="s">
        <v>446</v>
      </c>
      <c r="BQ159" s="473" t="s">
        <v>446</v>
      </c>
      <c r="BR159" s="473" t="s">
        <v>446</v>
      </c>
      <c r="BS159" s="473" t="s">
        <v>446</v>
      </c>
      <c r="BT159" s="473" t="s">
        <v>446</v>
      </c>
      <c r="BU159" s="473" t="s">
        <v>446</v>
      </c>
      <c r="BV159" s="473" t="s">
        <v>446</v>
      </c>
      <c r="BW159" s="473" t="s">
        <v>446</v>
      </c>
      <c r="BX159" s="473" t="s">
        <v>446</v>
      </c>
      <c r="BY159" s="473" t="s">
        <v>446</v>
      </c>
      <c r="BZ159" s="473" t="s">
        <v>446</v>
      </c>
    </row>
    <row r="160" spans="1:78" s="336" customFormat="1" ht="11.25">
      <c r="A160" s="449" t="s">
        <v>26</v>
      </c>
      <c r="B160" s="338">
        <v>100</v>
      </c>
      <c r="C160" s="338">
        <v>101.70740000000001</v>
      </c>
      <c r="D160" s="338">
        <v>103.26519999999999</v>
      </c>
      <c r="E160" s="338">
        <v>105.9238</v>
      </c>
      <c r="F160" s="338">
        <v>109.45059999999999</v>
      </c>
      <c r="G160" s="338">
        <v>111.3091</v>
      </c>
      <c r="H160" s="338">
        <v>112.4298</v>
      </c>
      <c r="I160" s="338">
        <v>114.0184</v>
      </c>
      <c r="J160" s="338">
        <v>115.56740000000001</v>
      </c>
      <c r="K160" s="338">
        <v>117.57769999999999</v>
      </c>
      <c r="L160" s="338">
        <v>119.5964</v>
      </c>
      <c r="M160" s="338">
        <v>121.4671</v>
      </c>
      <c r="N160" s="338">
        <v>125.5295</v>
      </c>
      <c r="O160" s="338">
        <v>127.41419999999999</v>
      </c>
      <c r="P160" s="338">
        <v>130.773</v>
      </c>
      <c r="Q160" s="338">
        <v>133.5455</v>
      </c>
      <c r="R160" s="338">
        <v>138.02459999999999</v>
      </c>
      <c r="S160" s="338">
        <v>140.5213</v>
      </c>
      <c r="T160" s="338">
        <v>145.6472</v>
      </c>
      <c r="U160" s="338">
        <v>150.9503</v>
      </c>
      <c r="V160" s="338">
        <v>156.0822</v>
      </c>
      <c r="W160" s="338">
        <v>166.75620000000001</v>
      </c>
      <c r="X160" s="338">
        <v>176.6713</v>
      </c>
      <c r="Y160" s="338">
        <v>183.13939999999999</v>
      </c>
      <c r="Z160" s="338">
        <v>187.70849999999999</v>
      </c>
      <c r="AA160" s="338">
        <v>193.20679999999999</v>
      </c>
      <c r="AB160" s="338">
        <v>200.51390000000001</v>
      </c>
      <c r="AC160" s="338">
        <v>209.4128</v>
      </c>
      <c r="AD160" s="338">
        <v>216.4238</v>
      </c>
      <c r="AE160" s="338">
        <v>222.66200000000001</v>
      </c>
      <c r="AF160" s="338">
        <v>228.50749999999999</v>
      </c>
      <c r="AG160" s="338">
        <v>234.91030000000001</v>
      </c>
      <c r="AH160" s="338">
        <v>245.18459999999999</v>
      </c>
      <c r="AI160" s="338">
        <v>259.46600000000001</v>
      </c>
      <c r="AJ160" s="338">
        <v>269.12569999999999</v>
      </c>
      <c r="AK160" s="338">
        <v>281.27690000000001</v>
      </c>
      <c r="AL160" s="338">
        <v>290.46870000000001</v>
      </c>
      <c r="AM160" s="338">
        <v>297.76979999999998</v>
      </c>
      <c r="AN160" s="338">
        <v>304.60300000000001</v>
      </c>
      <c r="AO160" s="338">
        <v>314.12189999999998</v>
      </c>
      <c r="AP160" s="338">
        <v>318.18740000000003</v>
      </c>
      <c r="AQ160" s="338">
        <v>322.47089999999997</v>
      </c>
      <c r="AR160" s="338">
        <v>329.97919999999999</v>
      </c>
      <c r="AS160" s="338">
        <v>337.45519999999999</v>
      </c>
      <c r="AT160" s="338">
        <v>346.53800000000001</v>
      </c>
      <c r="AU160" s="338">
        <v>358.89580000000001</v>
      </c>
      <c r="AV160" s="338">
        <v>372.0342</v>
      </c>
      <c r="AW160" s="338">
        <v>383.75130000000001</v>
      </c>
      <c r="AX160" s="338">
        <v>400.16930000000002</v>
      </c>
      <c r="AY160" s="338">
        <v>418.01479999999998</v>
      </c>
      <c r="AZ160" s="338">
        <v>435.07850000000002</v>
      </c>
      <c r="BA160" s="338">
        <v>453.95569999999998</v>
      </c>
      <c r="BB160" s="338">
        <v>472.88220000000001</v>
      </c>
      <c r="BC160" s="338">
        <v>490.07549999999998</v>
      </c>
      <c r="BD160" s="338">
        <v>507.4581</v>
      </c>
      <c r="BE160" s="338">
        <v>523.53769999999997</v>
      </c>
      <c r="BF160" s="338">
        <v>532.84429999999998</v>
      </c>
      <c r="BG160" s="338">
        <v>548.13520000000005</v>
      </c>
      <c r="BH160" s="338">
        <v>565.16060000000004</v>
      </c>
      <c r="BI160" s="338">
        <v>580.13789999999995</v>
      </c>
      <c r="BJ160" s="338">
        <v>602.82899999999995</v>
      </c>
      <c r="BK160" s="338">
        <v>627.24540000000002</v>
      </c>
      <c r="BL160" s="338">
        <v>661.14620000000002</v>
      </c>
      <c r="BM160" s="338">
        <v>706.06169999999997</v>
      </c>
      <c r="BN160" s="338">
        <v>747.34829999999999</v>
      </c>
      <c r="BO160" s="338">
        <v>786.34910000000002</v>
      </c>
      <c r="BP160" s="338">
        <v>827.99720000000002</v>
      </c>
      <c r="BQ160" s="338">
        <v>888.70169999999996</v>
      </c>
      <c r="BR160" s="338">
        <v>946.05799999999999</v>
      </c>
      <c r="BS160" s="338">
        <v>1003.4171</v>
      </c>
      <c r="BT160" s="338">
        <v>1063.4947999999999</v>
      </c>
      <c r="BU160" s="338">
        <v>1115.8732</v>
      </c>
      <c r="BV160" s="338">
        <v>1171.7081000000001</v>
      </c>
      <c r="BW160" s="338">
        <v>1246.1487999999999</v>
      </c>
      <c r="BX160" s="338">
        <v>1329.9143999999999</v>
      </c>
      <c r="BY160" s="338">
        <v>1434.4221</v>
      </c>
      <c r="BZ160" s="338">
        <v>1538.0630000000001</v>
      </c>
    </row>
    <row r="161" spans="1:78" s="336" customFormat="1" ht="11.25">
      <c r="A161" s="450" t="s">
        <v>361</v>
      </c>
      <c r="B161" s="339">
        <v>100</v>
      </c>
      <c r="C161" s="339">
        <v>101.4532</v>
      </c>
      <c r="D161" s="339">
        <v>103.2726</v>
      </c>
      <c r="E161" s="339">
        <v>105.61069999999999</v>
      </c>
      <c r="F161" s="339">
        <v>108.66200000000001</v>
      </c>
      <c r="G161" s="339">
        <v>110.5564</v>
      </c>
      <c r="H161" s="339">
        <v>111.17910000000001</v>
      </c>
      <c r="I161" s="339">
        <v>112.524</v>
      </c>
      <c r="J161" s="339">
        <v>115.00579999999999</v>
      </c>
      <c r="K161" s="339">
        <v>117.16540000000001</v>
      </c>
      <c r="L161" s="339">
        <v>119.12860000000001</v>
      </c>
      <c r="M161" s="339">
        <v>120.7283</v>
      </c>
      <c r="N161" s="339">
        <v>121.41849999999999</v>
      </c>
      <c r="O161" s="339">
        <v>122.1729</v>
      </c>
      <c r="P161" s="339">
        <v>124.8639</v>
      </c>
      <c r="Q161" s="339">
        <v>128.37970000000001</v>
      </c>
      <c r="R161" s="339">
        <v>130.68709999999999</v>
      </c>
      <c r="S161" s="339">
        <v>134.4059</v>
      </c>
      <c r="T161" s="339">
        <v>142.50229999999999</v>
      </c>
      <c r="U161" s="339">
        <v>148.5976</v>
      </c>
      <c r="V161" s="339">
        <v>154.9999</v>
      </c>
      <c r="W161" s="339">
        <v>167.81270000000001</v>
      </c>
      <c r="X161" s="339">
        <v>177.57689999999999</v>
      </c>
      <c r="Y161" s="339">
        <v>183.27719999999999</v>
      </c>
      <c r="Z161" s="339">
        <v>184.88720000000001</v>
      </c>
      <c r="AA161" s="339">
        <v>190.02799999999999</v>
      </c>
      <c r="AB161" s="339">
        <v>201.97669999999999</v>
      </c>
      <c r="AC161" s="339">
        <v>215.73009999999999</v>
      </c>
      <c r="AD161" s="339">
        <v>222.2396</v>
      </c>
      <c r="AE161" s="339">
        <v>227.31219999999999</v>
      </c>
      <c r="AF161" s="339">
        <v>232.84610000000001</v>
      </c>
      <c r="AG161" s="339">
        <v>237.2552</v>
      </c>
      <c r="AH161" s="339">
        <v>250.13560000000001</v>
      </c>
      <c r="AI161" s="339">
        <v>263.43369999999999</v>
      </c>
      <c r="AJ161" s="339">
        <v>269.17419999999998</v>
      </c>
      <c r="AK161" s="339">
        <v>283.75940000000003</v>
      </c>
      <c r="AL161" s="339">
        <v>291.81689999999998</v>
      </c>
      <c r="AM161" s="339">
        <v>304.67290000000003</v>
      </c>
      <c r="AN161" s="339">
        <v>315.28519999999997</v>
      </c>
      <c r="AO161" s="339">
        <v>326.62040000000002</v>
      </c>
      <c r="AP161" s="339">
        <v>337.74470000000002</v>
      </c>
      <c r="AQ161" s="339">
        <v>340.59120000000001</v>
      </c>
      <c r="AR161" s="339">
        <v>344.75729999999999</v>
      </c>
      <c r="AS161" s="339">
        <v>348.43049999999999</v>
      </c>
      <c r="AT161" s="339">
        <v>359.84199999999998</v>
      </c>
      <c r="AU161" s="339">
        <v>371.12599999999998</v>
      </c>
      <c r="AV161" s="339">
        <v>388.22210000000001</v>
      </c>
      <c r="AW161" s="339">
        <v>399.11079999999998</v>
      </c>
      <c r="AX161" s="339">
        <v>422.5693</v>
      </c>
      <c r="AY161" s="339">
        <v>443.95240000000001</v>
      </c>
      <c r="AZ161" s="339">
        <v>459.91759999999999</v>
      </c>
      <c r="BA161" s="339">
        <v>479.5129</v>
      </c>
      <c r="BB161" s="339">
        <v>501.56990000000002</v>
      </c>
      <c r="BC161" s="339">
        <v>518.56939999999997</v>
      </c>
      <c r="BD161" s="339">
        <v>538.92939999999999</v>
      </c>
      <c r="BE161" s="339">
        <v>556.70180000000005</v>
      </c>
      <c r="BF161" s="339">
        <v>563.07529999999997</v>
      </c>
      <c r="BG161" s="339">
        <v>576.7106</v>
      </c>
      <c r="BH161" s="339">
        <v>591.27560000000005</v>
      </c>
      <c r="BI161" s="339">
        <v>607.32270000000005</v>
      </c>
      <c r="BJ161" s="339">
        <v>634.23760000000004</v>
      </c>
      <c r="BK161" s="339">
        <v>661.12720000000002</v>
      </c>
      <c r="BL161" s="339">
        <v>710.64359999999999</v>
      </c>
      <c r="BM161" s="339">
        <v>774.98990000000003</v>
      </c>
      <c r="BN161" s="339">
        <v>818.5181</v>
      </c>
      <c r="BO161" s="339">
        <v>851.44470000000001</v>
      </c>
      <c r="BP161" s="339">
        <v>890.23490000000004</v>
      </c>
      <c r="BQ161" s="339">
        <v>943.48559999999998</v>
      </c>
      <c r="BR161" s="339">
        <v>1013.1572</v>
      </c>
      <c r="BS161" s="339">
        <v>1078.2487000000001</v>
      </c>
      <c r="BT161" s="339">
        <v>1141.8172999999999</v>
      </c>
      <c r="BU161" s="339">
        <v>1183.0934</v>
      </c>
      <c r="BV161" s="339">
        <v>1215.5482999999999</v>
      </c>
      <c r="BW161" s="339">
        <v>1300.9128000000001</v>
      </c>
      <c r="BX161" s="339">
        <v>1438.1712</v>
      </c>
      <c r="BY161" s="339">
        <v>1573.8833</v>
      </c>
      <c r="BZ161" s="339">
        <v>1708.6806999999999</v>
      </c>
    </row>
    <row r="162" spans="1:78" s="336" customFormat="1" ht="11.25">
      <c r="A162" s="450" t="s">
        <v>362</v>
      </c>
      <c r="B162" s="339">
        <v>100</v>
      </c>
      <c r="C162" s="339">
        <v>101.3446</v>
      </c>
      <c r="D162" s="339">
        <v>103.6784</v>
      </c>
      <c r="E162" s="339">
        <v>107.6177</v>
      </c>
      <c r="F162" s="339">
        <v>110.4164</v>
      </c>
      <c r="G162" s="339">
        <v>111.7646</v>
      </c>
      <c r="H162" s="339">
        <v>112.0463</v>
      </c>
      <c r="I162" s="339">
        <v>114.64409999999999</v>
      </c>
      <c r="J162" s="339">
        <v>116.9571</v>
      </c>
      <c r="K162" s="339">
        <v>117.5981</v>
      </c>
      <c r="L162" s="339">
        <v>121.0022</v>
      </c>
      <c r="M162" s="339">
        <v>122.3994</v>
      </c>
      <c r="N162" s="339">
        <v>122.8733</v>
      </c>
      <c r="O162" s="339">
        <v>125.51260000000001</v>
      </c>
      <c r="P162" s="339">
        <v>127.71429999999999</v>
      </c>
      <c r="Q162" s="339">
        <v>128.90190000000001</v>
      </c>
      <c r="R162" s="339">
        <v>130.51320000000001</v>
      </c>
      <c r="S162" s="339">
        <v>133.14070000000001</v>
      </c>
      <c r="T162" s="339">
        <v>134.3355</v>
      </c>
      <c r="U162" s="339">
        <v>138.0368</v>
      </c>
      <c r="V162" s="339">
        <v>139.72749999999999</v>
      </c>
      <c r="W162" s="339">
        <v>145.94479999999999</v>
      </c>
      <c r="X162" s="339">
        <v>148.6378</v>
      </c>
      <c r="Y162" s="339">
        <v>155.44980000000001</v>
      </c>
      <c r="Z162" s="339">
        <v>158.2336</v>
      </c>
      <c r="AA162" s="339">
        <v>163.13059999999999</v>
      </c>
      <c r="AB162" s="339">
        <v>167.37379999999999</v>
      </c>
      <c r="AC162" s="339">
        <v>173.8673</v>
      </c>
      <c r="AD162" s="339">
        <v>175.6661</v>
      </c>
      <c r="AE162" s="339">
        <v>179.51079999999999</v>
      </c>
      <c r="AF162" s="339">
        <v>184.7621</v>
      </c>
      <c r="AG162" s="339">
        <v>185.78440000000001</v>
      </c>
      <c r="AH162" s="339">
        <v>193.517</v>
      </c>
      <c r="AI162" s="339">
        <v>204.28620000000001</v>
      </c>
      <c r="AJ162" s="339">
        <v>217.12440000000001</v>
      </c>
      <c r="AK162" s="339">
        <v>230.76589999999999</v>
      </c>
      <c r="AL162" s="339">
        <v>237.8552</v>
      </c>
      <c r="AM162" s="339">
        <v>247.61619999999999</v>
      </c>
      <c r="AN162" s="339">
        <v>251.25919999999999</v>
      </c>
      <c r="AO162" s="339">
        <v>258.80169999999998</v>
      </c>
      <c r="AP162" s="339">
        <v>262.66199999999998</v>
      </c>
      <c r="AQ162" s="339">
        <v>264.01080000000002</v>
      </c>
      <c r="AR162" s="339">
        <v>274.029</v>
      </c>
      <c r="AS162" s="339">
        <v>278.15309999999999</v>
      </c>
      <c r="AT162" s="339">
        <v>281.00940000000003</v>
      </c>
      <c r="AU162" s="339">
        <v>293.21420000000001</v>
      </c>
      <c r="AV162" s="339">
        <v>297.59899999999999</v>
      </c>
      <c r="AW162" s="339">
        <v>306.78789999999998</v>
      </c>
      <c r="AX162" s="339">
        <v>318.87020000000001</v>
      </c>
      <c r="AY162" s="339">
        <v>332.82490000000001</v>
      </c>
      <c r="AZ162" s="339">
        <v>345.65789999999998</v>
      </c>
      <c r="BA162" s="339">
        <v>367.93520000000001</v>
      </c>
      <c r="BB162" s="339">
        <v>380.80180000000001</v>
      </c>
      <c r="BC162" s="339">
        <v>388.7192</v>
      </c>
      <c r="BD162" s="339">
        <v>410.91980000000001</v>
      </c>
      <c r="BE162" s="339">
        <v>419.58670000000001</v>
      </c>
      <c r="BF162" s="339">
        <v>425.90410000000003</v>
      </c>
      <c r="BG162" s="339">
        <v>449.7654</v>
      </c>
      <c r="BH162" s="339">
        <v>462.23590000000002</v>
      </c>
      <c r="BI162" s="339">
        <v>467.22460000000001</v>
      </c>
      <c r="BJ162" s="339">
        <v>491.4649</v>
      </c>
      <c r="BK162" s="339">
        <v>499.53039999999999</v>
      </c>
      <c r="BL162" s="339">
        <v>513.77290000000005</v>
      </c>
      <c r="BM162" s="339">
        <v>544.92939999999999</v>
      </c>
      <c r="BN162" s="339">
        <v>561.84910000000002</v>
      </c>
      <c r="BO162" s="339">
        <v>598.41010000000006</v>
      </c>
      <c r="BP162" s="339">
        <v>633.07380000000001</v>
      </c>
      <c r="BQ162" s="339">
        <v>670.13520000000005</v>
      </c>
      <c r="BR162" s="339">
        <v>714.3279</v>
      </c>
      <c r="BS162" s="339">
        <v>780.94330000000002</v>
      </c>
      <c r="BT162" s="339">
        <v>816.24900000000002</v>
      </c>
      <c r="BU162" s="339">
        <v>871.20690000000002</v>
      </c>
      <c r="BV162" s="339">
        <v>942.98829999999998</v>
      </c>
      <c r="BW162" s="339">
        <v>1005.4141</v>
      </c>
      <c r="BX162" s="339">
        <v>1058.0681</v>
      </c>
      <c r="BY162" s="339">
        <v>1150.6090999999999</v>
      </c>
      <c r="BZ162" s="339">
        <v>1182.9208000000001</v>
      </c>
    </row>
    <row r="163" spans="1:78" s="336" customFormat="1" ht="11.25">
      <c r="A163" s="450" t="s">
        <v>363</v>
      </c>
      <c r="B163" s="339">
        <v>100</v>
      </c>
      <c r="C163" s="339">
        <v>99.890100000000004</v>
      </c>
      <c r="D163" s="339">
        <v>97.656899999999993</v>
      </c>
      <c r="E163" s="339">
        <v>99.965900000000005</v>
      </c>
      <c r="F163" s="339">
        <v>103.6297</v>
      </c>
      <c r="G163" s="339">
        <v>105.77160000000001</v>
      </c>
      <c r="H163" s="339">
        <v>105.7636</v>
      </c>
      <c r="I163" s="339">
        <v>105.76519999999999</v>
      </c>
      <c r="J163" s="339">
        <v>105.09350000000001</v>
      </c>
      <c r="K163" s="339">
        <v>107.93640000000001</v>
      </c>
      <c r="L163" s="339">
        <v>110.34059999999999</v>
      </c>
      <c r="M163" s="339">
        <v>110.2628</v>
      </c>
      <c r="N163" s="339">
        <v>111.7244</v>
      </c>
      <c r="O163" s="339">
        <v>111.3325</v>
      </c>
      <c r="P163" s="339">
        <v>113.2231</v>
      </c>
      <c r="Q163" s="339">
        <v>115.0064</v>
      </c>
      <c r="R163" s="339">
        <v>119.4644</v>
      </c>
      <c r="S163" s="339">
        <v>119.8026</v>
      </c>
      <c r="T163" s="339">
        <v>120.6733</v>
      </c>
      <c r="U163" s="339">
        <v>123.9204</v>
      </c>
      <c r="V163" s="339">
        <v>123.39239999999999</v>
      </c>
      <c r="W163" s="339">
        <v>133.59950000000001</v>
      </c>
      <c r="X163" s="339">
        <v>140.16300000000001</v>
      </c>
      <c r="Y163" s="339">
        <v>145.90649999999999</v>
      </c>
      <c r="Z163" s="339">
        <v>149.73560000000001</v>
      </c>
      <c r="AA163" s="339">
        <v>149.0438</v>
      </c>
      <c r="AB163" s="339">
        <v>150.08539999999999</v>
      </c>
      <c r="AC163" s="339">
        <v>155.20779999999999</v>
      </c>
      <c r="AD163" s="339">
        <v>163.7047</v>
      </c>
      <c r="AE163" s="339">
        <v>169.79820000000001</v>
      </c>
      <c r="AF163" s="339">
        <v>174.6995</v>
      </c>
      <c r="AG163" s="339">
        <v>175.65170000000001</v>
      </c>
      <c r="AH163" s="339">
        <v>181.2704</v>
      </c>
      <c r="AI163" s="339">
        <v>194.0333</v>
      </c>
      <c r="AJ163" s="339">
        <v>207.64019999999999</v>
      </c>
      <c r="AK163" s="339">
        <v>219.39830000000001</v>
      </c>
      <c r="AL163" s="339">
        <v>222.6283</v>
      </c>
      <c r="AM163" s="339">
        <v>225.59780000000001</v>
      </c>
      <c r="AN163" s="339">
        <v>232.95599999999999</v>
      </c>
      <c r="AO163" s="339">
        <v>245.45959999999999</v>
      </c>
      <c r="AP163" s="339">
        <v>248.63650000000001</v>
      </c>
      <c r="AQ163" s="339">
        <v>254.66659999999999</v>
      </c>
      <c r="AR163" s="339">
        <v>280.32049999999998</v>
      </c>
      <c r="AS163" s="339">
        <v>296.42250000000001</v>
      </c>
      <c r="AT163" s="339">
        <v>303.46730000000002</v>
      </c>
      <c r="AU163" s="339">
        <v>331.8143</v>
      </c>
      <c r="AV163" s="339">
        <v>339.75540000000001</v>
      </c>
      <c r="AW163" s="339">
        <v>354.93689999999998</v>
      </c>
      <c r="AX163" s="339">
        <v>365.47390000000001</v>
      </c>
      <c r="AY163" s="339">
        <v>380.12020000000001</v>
      </c>
      <c r="AZ163" s="339">
        <v>398.44819999999999</v>
      </c>
      <c r="BA163" s="339">
        <v>417.73759999999999</v>
      </c>
      <c r="BB163" s="339">
        <v>442.2944</v>
      </c>
      <c r="BC163" s="339">
        <v>453.77569999999997</v>
      </c>
      <c r="BD163" s="339">
        <v>472.45209999999997</v>
      </c>
      <c r="BE163" s="339">
        <v>487.9941</v>
      </c>
      <c r="BF163" s="339">
        <v>497.57</v>
      </c>
      <c r="BG163" s="339">
        <v>526.90409999999997</v>
      </c>
      <c r="BH163" s="339">
        <v>541.23779999999999</v>
      </c>
      <c r="BI163" s="339">
        <v>554.28440000000001</v>
      </c>
      <c r="BJ163" s="339">
        <v>589.84349999999995</v>
      </c>
      <c r="BK163" s="339">
        <v>606.51009999999997</v>
      </c>
      <c r="BL163" s="339">
        <v>629.06960000000004</v>
      </c>
      <c r="BM163" s="339">
        <v>676.69140000000004</v>
      </c>
      <c r="BN163" s="339">
        <v>740.82280000000003</v>
      </c>
      <c r="BO163" s="339">
        <v>803.70870000000002</v>
      </c>
      <c r="BP163" s="339">
        <v>840.63120000000004</v>
      </c>
      <c r="BQ163" s="339">
        <v>916.41420000000005</v>
      </c>
      <c r="BR163" s="339">
        <v>996.89829999999995</v>
      </c>
      <c r="BS163" s="339">
        <v>1104.3895</v>
      </c>
      <c r="BT163" s="339">
        <v>1177.8085000000001</v>
      </c>
      <c r="BU163" s="339">
        <v>1230.5595000000001</v>
      </c>
      <c r="BV163" s="339">
        <v>1283.7474999999999</v>
      </c>
      <c r="BW163" s="339">
        <v>1320.8486</v>
      </c>
      <c r="BX163" s="339">
        <v>1355.9557</v>
      </c>
      <c r="BY163" s="339">
        <v>1465.8574000000001</v>
      </c>
      <c r="BZ163" s="339">
        <v>1594.9241999999999</v>
      </c>
    </row>
    <row r="164" spans="1:78" s="336" customFormat="1" ht="11.25">
      <c r="A164" s="450" t="s">
        <v>364</v>
      </c>
      <c r="B164" s="339">
        <v>100</v>
      </c>
      <c r="C164" s="339">
        <v>102.9333</v>
      </c>
      <c r="D164" s="339">
        <v>106.73820000000001</v>
      </c>
      <c r="E164" s="339">
        <v>111.8642</v>
      </c>
      <c r="F164" s="339">
        <v>122.532</v>
      </c>
      <c r="G164" s="339">
        <v>126.0123</v>
      </c>
      <c r="H164" s="339">
        <v>127.1536</v>
      </c>
      <c r="I164" s="339">
        <v>128.38650000000001</v>
      </c>
      <c r="J164" s="339">
        <v>131.3004</v>
      </c>
      <c r="K164" s="339">
        <v>132.9221</v>
      </c>
      <c r="L164" s="339">
        <v>134.6046</v>
      </c>
      <c r="M164" s="339">
        <v>138.76050000000001</v>
      </c>
      <c r="N164" s="339">
        <v>165.11750000000001</v>
      </c>
      <c r="O164" s="339">
        <v>168.02019999999999</v>
      </c>
      <c r="P164" s="339">
        <v>171.25470000000001</v>
      </c>
      <c r="Q164" s="339">
        <v>172.4761</v>
      </c>
      <c r="R164" s="339">
        <v>192.60659999999999</v>
      </c>
      <c r="S164" s="339">
        <v>192.11930000000001</v>
      </c>
      <c r="T164" s="339">
        <v>195.29929999999999</v>
      </c>
      <c r="U164" s="339">
        <v>198.1353</v>
      </c>
      <c r="V164" s="339">
        <v>210.29859999999999</v>
      </c>
      <c r="W164" s="339">
        <v>215.56479999999999</v>
      </c>
      <c r="X164" s="339">
        <v>242.55779999999999</v>
      </c>
      <c r="Y164" s="339">
        <v>250.72149999999999</v>
      </c>
      <c r="Z164" s="339">
        <v>254.8493</v>
      </c>
      <c r="AA164" s="339">
        <v>261.51280000000003</v>
      </c>
      <c r="AB164" s="339">
        <v>277.74509999999998</v>
      </c>
      <c r="AC164" s="339">
        <v>277.75880000000001</v>
      </c>
      <c r="AD164" s="339">
        <v>280.89359999999999</v>
      </c>
      <c r="AE164" s="339">
        <v>287.18270000000001</v>
      </c>
      <c r="AF164" s="339">
        <v>293.89679999999998</v>
      </c>
      <c r="AG164" s="339">
        <v>305.93299999999999</v>
      </c>
      <c r="AH164" s="339">
        <v>321.2287</v>
      </c>
      <c r="AI164" s="339">
        <v>331.24509999999998</v>
      </c>
      <c r="AJ164" s="339">
        <v>339.23259999999999</v>
      </c>
      <c r="AK164" s="339">
        <v>342.56400000000002</v>
      </c>
      <c r="AL164" s="339">
        <v>345.22930000000002</v>
      </c>
      <c r="AM164" s="339">
        <v>351.44130000000001</v>
      </c>
      <c r="AN164" s="339">
        <v>356.76850000000002</v>
      </c>
      <c r="AO164" s="339">
        <v>357.60809999999998</v>
      </c>
      <c r="AP164" s="339">
        <v>353.35719999999998</v>
      </c>
      <c r="AQ164" s="339">
        <v>353.53289999999998</v>
      </c>
      <c r="AR164" s="339">
        <v>356.0926</v>
      </c>
      <c r="AS164" s="339">
        <v>361.74090000000001</v>
      </c>
      <c r="AT164" s="339">
        <v>373.2251</v>
      </c>
      <c r="AU164" s="339">
        <v>385.50450000000001</v>
      </c>
      <c r="AV164" s="339">
        <v>395.97480000000002</v>
      </c>
      <c r="AW164" s="339">
        <v>405.44049999999999</v>
      </c>
      <c r="AX164" s="339">
        <v>412.09059999999999</v>
      </c>
      <c r="AY164" s="339">
        <v>421.61079999999998</v>
      </c>
      <c r="AZ164" s="339">
        <v>445.9511</v>
      </c>
      <c r="BA164" s="339">
        <v>456.9785</v>
      </c>
      <c r="BB164" s="339">
        <v>464.60430000000002</v>
      </c>
      <c r="BC164" s="339">
        <v>462.62009999999998</v>
      </c>
      <c r="BD164" s="339">
        <v>477.15460000000002</v>
      </c>
      <c r="BE164" s="339">
        <v>488.72239999999999</v>
      </c>
      <c r="BF164" s="339">
        <v>475.97140000000002</v>
      </c>
      <c r="BG164" s="339">
        <v>486.93889999999999</v>
      </c>
      <c r="BH164" s="339">
        <v>510.55329999999998</v>
      </c>
      <c r="BI164" s="339">
        <v>518.98099999999999</v>
      </c>
      <c r="BJ164" s="339">
        <v>525.67259999999999</v>
      </c>
      <c r="BK164" s="339">
        <v>541.36980000000005</v>
      </c>
      <c r="BL164" s="339">
        <v>562.78819999999996</v>
      </c>
      <c r="BM164" s="339">
        <v>597.9837</v>
      </c>
      <c r="BN164" s="339">
        <v>620.52850000000001</v>
      </c>
      <c r="BO164" s="339">
        <v>633.03120000000001</v>
      </c>
      <c r="BP164" s="339">
        <v>674.84720000000004</v>
      </c>
      <c r="BQ164" s="339">
        <v>707.5693</v>
      </c>
      <c r="BR164" s="339">
        <v>746.95979999999997</v>
      </c>
      <c r="BS164" s="339">
        <v>771.76959999999997</v>
      </c>
      <c r="BT164" s="339">
        <v>819.7921</v>
      </c>
      <c r="BU164" s="339">
        <v>856.23159999999996</v>
      </c>
      <c r="BV164" s="339">
        <v>886.83280000000002</v>
      </c>
      <c r="BW164" s="339">
        <v>990.23419999999999</v>
      </c>
      <c r="BX164" s="339">
        <v>1036.7179000000001</v>
      </c>
      <c r="BY164" s="339">
        <v>1109.9484</v>
      </c>
      <c r="BZ164" s="339">
        <v>1149.7869000000001</v>
      </c>
    </row>
    <row r="165" spans="1:78" s="336" customFormat="1" ht="11.25">
      <c r="A165" s="450" t="s">
        <v>214</v>
      </c>
      <c r="B165" s="339">
        <v>100</v>
      </c>
      <c r="C165" s="339">
        <v>101.2098</v>
      </c>
      <c r="D165" s="339">
        <v>101.4084</v>
      </c>
      <c r="E165" s="339">
        <v>102.4367</v>
      </c>
      <c r="F165" s="339">
        <v>103.4704</v>
      </c>
      <c r="G165" s="339">
        <v>105.9601</v>
      </c>
      <c r="H165" s="339">
        <v>107.3218</v>
      </c>
      <c r="I165" s="339">
        <v>109.2936</v>
      </c>
      <c r="J165" s="339">
        <v>110.3561</v>
      </c>
      <c r="K165" s="339">
        <v>111.9858</v>
      </c>
      <c r="L165" s="339">
        <v>112.39660000000001</v>
      </c>
      <c r="M165" s="339">
        <v>113.631</v>
      </c>
      <c r="N165" s="339">
        <v>116.5744</v>
      </c>
      <c r="O165" s="339">
        <v>117.1258</v>
      </c>
      <c r="P165" s="339">
        <v>119.46720000000001</v>
      </c>
      <c r="Q165" s="339">
        <v>124.5471</v>
      </c>
      <c r="R165" s="339">
        <v>125.9871</v>
      </c>
      <c r="S165" s="339">
        <v>129.6516</v>
      </c>
      <c r="T165" s="339">
        <v>135.44</v>
      </c>
      <c r="U165" s="339">
        <v>140.6677</v>
      </c>
      <c r="V165" s="339">
        <v>145.06209999999999</v>
      </c>
      <c r="W165" s="339">
        <v>158.9075</v>
      </c>
      <c r="X165" s="339">
        <v>166.6301</v>
      </c>
      <c r="Y165" s="339">
        <v>172.87799999999999</v>
      </c>
      <c r="Z165" s="339">
        <v>177.6481</v>
      </c>
      <c r="AA165" s="339">
        <v>182.2216</v>
      </c>
      <c r="AB165" s="339">
        <v>188.19739999999999</v>
      </c>
      <c r="AC165" s="339">
        <v>194.98740000000001</v>
      </c>
      <c r="AD165" s="339">
        <v>203.40190000000001</v>
      </c>
      <c r="AE165" s="339">
        <v>209.90639999999999</v>
      </c>
      <c r="AF165" s="339">
        <v>215.358</v>
      </c>
      <c r="AG165" s="339">
        <v>221.75319999999999</v>
      </c>
      <c r="AH165" s="339">
        <v>232.499</v>
      </c>
      <c r="AI165" s="339">
        <v>250.61500000000001</v>
      </c>
      <c r="AJ165" s="339">
        <v>270.77229999999997</v>
      </c>
      <c r="AK165" s="339">
        <v>273.99130000000002</v>
      </c>
      <c r="AL165" s="339">
        <v>289.28050000000002</v>
      </c>
      <c r="AM165" s="339">
        <v>287.42919999999998</v>
      </c>
      <c r="AN165" s="339">
        <v>292.69470000000001</v>
      </c>
      <c r="AO165" s="339">
        <v>298.3886</v>
      </c>
      <c r="AP165" s="339">
        <v>302.24400000000003</v>
      </c>
      <c r="AQ165" s="339">
        <v>310.87709999999998</v>
      </c>
      <c r="AR165" s="339">
        <v>318.08969999999999</v>
      </c>
      <c r="AS165" s="339">
        <v>329.95530000000002</v>
      </c>
      <c r="AT165" s="339">
        <v>343.1694</v>
      </c>
      <c r="AU165" s="339">
        <v>350.82979999999998</v>
      </c>
      <c r="AV165" s="339">
        <v>363.58300000000003</v>
      </c>
      <c r="AW165" s="339">
        <v>376.84789999999998</v>
      </c>
      <c r="AX165" s="339">
        <v>388.45400000000001</v>
      </c>
      <c r="AY165" s="339">
        <v>405.90600000000001</v>
      </c>
      <c r="AZ165" s="339">
        <v>423.56700000000001</v>
      </c>
      <c r="BA165" s="339">
        <v>438.86950000000002</v>
      </c>
      <c r="BB165" s="339">
        <v>451.24450000000002</v>
      </c>
      <c r="BC165" s="339">
        <v>465.34210000000002</v>
      </c>
      <c r="BD165" s="339">
        <v>481.58510000000001</v>
      </c>
      <c r="BE165" s="339">
        <v>497.08359999999999</v>
      </c>
      <c r="BF165" s="339">
        <v>515.50360000000001</v>
      </c>
      <c r="BG165" s="339">
        <v>530.42240000000004</v>
      </c>
      <c r="BH165" s="339">
        <v>544.4923</v>
      </c>
      <c r="BI165" s="339">
        <v>558.47979999999995</v>
      </c>
      <c r="BJ165" s="339">
        <v>578.28200000000004</v>
      </c>
      <c r="BK165" s="339">
        <v>597.48410000000001</v>
      </c>
      <c r="BL165" s="339">
        <v>623.36030000000005</v>
      </c>
      <c r="BM165" s="339">
        <v>655.72860000000003</v>
      </c>
      <c r="BN165" s="339">
        <v>695.39120000000003</v>
      </c>
      <c r="BO165" s="339">
        <v>727.4135</v>
      </c>
      <c r="BP165" s="339">
        <v>773.66589999999997</v>
      </c>
      <c r="BQ165" s="339">
        <v>841.72580000000005</v>
      </c>
      <c r="BR165" s="339">
        <v>908.80589999999995</v>
      </c>
      <c r="BS165" s="339">
        <v>971.83709999999996</v>
      </c>
      <c r="BT165" s="339">
        <v>1027.5944999999999</v>
      </c>
      <c r="BU165" s="339">
        <v>1080.8733999999999</v>
      </c>
      <c r="BV165" s="339">
        <v>1145.2426</v>
      </c>
      <c r="BW165" s="339">
        <v>1212.7706000000001</v>
      </c>
      <c r="BX165" s="339">
        <v>1275.7697000000001</v>
      </c>
      <c r="BY165" s="339">
        <v>1351.5902000000001</v>
      </c>
      <c r="BZ165" s="339">
        <v>1463.146</v>
      </c>
    </row>
    <row r="166" spans="1:78" s="336" customFormat="1" ht="11.25">
      <c r="A166" s="450" t="s">
        <v>365</v>
      </c>
      <c r="B166" s="339">
        <v>100</v>
      </c>
      <c r="C166" s="339">
        <v>103.1395</v>
      </c>
      <c r="D166" s="339">
        <v>105.49209999999999</v>
      </c>
      <c r="E166" s="339">
        <v>107.55370000000001</v>
      </c>
      <c r="F166" s="339">
        <v>109.9679</v>
      </c>
      <c r="G166" s="339">
        <v>111.5318</v>
      </c>
      <c r="H166" s="339">
        <v>113.73650000000001</v>
      </c>
      <c r="I166" s="339">
        <v>117.285</v>
      </c>
      <c r="J166" s="339">
        <v>119.52979999999999</v>
      </c>
      <c r="K166" s="339">
        <v>123.3663</v>
      </c>
      <c r="L166" s="339">
        <v>125.8797</v>
      </c>
      <c r="M166" s="339">
        <v>127.5262</v>
      </c>
      <c r="N166" s="339">
        <v>130.21729999999999</v>
      </c>
      <c r="O166" s="339">
        <v>132.24340000000001</v>
      </c>
      <c r="P166" s="339">
        <v>134.29429999999999</v>
      </c>
      <c r="Q166" s="339">
        <v>136.7567</v>
      </c>
      <c r="R166" s="339">
        <v>140.0968</v>
      </c>
      <c r="S166" s="339">
        <v>142.25409999999999</v>
      </c>
      <c r="T166" s="339">
        <v>147.5675</v>
      </c>
      <c r="U166" s="339">
        <v>151.84350000000001</v>
      </c>
      <c r="V166" s="339">
        <v>156.37899999999999</v>
      </c>
      <c r="W166" s="339">
        <v>163.58930000000001</v>
      </c>
      <c r="X166" s="339">
        <v>172.25389999999999</v>
      </c>
      <c r="Y166" s="339">
        <v>188.43680000000001</v>
      </c>
      <c r="Z166" s="339">
        <v>196.26150000000001</v>
      </c>
      <c r="AA166" s="339">
        <v>204.43719999999999</v>
      </c>
      <c r="AB166" s="339">
        <v>210.30029999999999</v>
      </c>
      <c r="AC166" s="339">
        <v>218.81829999999999</v>
      </c>
      <c r="AD166" s="339">
        <v>227.31389999999999</v>
      </c>
      <c r="AE166" s="339">
        <v>237.5976</v>
      </c>
      <c r="AF166" s="339">
        <v>249.01560000000001</v>
      </c>
      <c r="AG166" s="339">
        <v>258.58609999999999</v>
      </c>
      <c r="AH166" s="339">
        <v>270.12110000000001</v>
      </c>
      <c r="AI166" s="339">
        <v>293.4359</v>
      </c>
      <c r="AJ166" s="339">
        <v>307.29289999999997</v>
      </c>
      <c r="AK166" s="339">
        <v>328.31229999999999</v>
      </c>
      <c r="AL166" s="339">
        <v>345.65899999999999</v>
      </c>
      <c r="AM166" s="339">
        <v>337.47399999999999</v>
      </c>
      <c r="AN166" s="339">
        <v>339.42380000000003</v>
      </c>
      <c r="AO166" s="339">
        <v>349.03919999999999</v>
      </c>
      <c r="AP166" s="339">
        <v>355.65289999999999</v>
      </c>
      <c r="AQ166" s="339">
        <v>358.0598</v>
      </c>
      <c r="AR166" s="339">
        <v>363.79989999999998</v>
      </c>
      <c r="AS166" s="339">
        <v>375.71929999999998</v>
      </c>
      <c r="AT166" s="339">
        <v>386.08780000000002</v>
      </c>
      <c r="AU166" s="339">
        <v>400.1388</v>
      </c>
      <c r="AV166" s="339">
        <v>416.63319999999999</v>
      </c>
      <c r="AW166" s="339">
        <v>433.84160000000003</v>
      </c>
      <c r="AX166" s="339">
        <v>456.48469999999998</v>
      </c>
      <c r="AY166" s="339">
        <v>470.93920000000003</v>
      </c>
      <c r="AZ166" s="339">
        <v>488.78989999999999</v>
      </c>
      <c r="BA166" s="339">
        <v>506.5566</v>
      </c>
      <c r="BB166" s="339">
        <v>525.18029999999999</v>
      </c>
      <c r="BC166" s="339">
        <v>550.89250000000004</v>
      </c>
      <c r="BD166" s="339">
        <v>573.29849999999999</v>
      </c>
      <c r="BE166" s="339">
        <v>602.33600000000001</v>
      </c>
      <c r="BF166" s="339">
        <v>626.75250000000005</v>
      </c>
      <c r="BG166" s="339">
        <v>650.375</v>
      </c>
      <c r="BH166" s="339">
        <v>675.25900000000001</v>
      </c>
      <c r="BI166" s="339">
        <v>695.11120000000005</v>
      </c>
      <c r="BJ166" s="339">
        <v>701.06870000000004</v>
      </c>
      <c r="BK166" s="339">
        <v>726.72739999999999</v>
      </c>
      <c r="BL166" s="339">
        <v>757.96199999999999</v>
      </c>
      <c r="BM166" s="339">
        <v>790.30399999999997</v>
      </c>
      <c r="BN166" s="339">
        <v>845.41470000000004</v>
      </c>
      <c r="BO166" s="339">
        <v>901.75329999999997</v>
      </c>
      <c r="BP166" s="339">
        <v>966.43579999999997</v>
      </c>
      <c r="BQ166" s="339">
        <v>1032.1161999999999</v>
      </c>
      <c r="BR166" s="339">
        <v>1078.0811000000001</v>
      </c>
      <c r="BS166" s="339">
        <v>1135.2945</v>
      </c>
      <c r="BT166" s="339">
        <v>1215.0547999999999</v>
      </c>
      <c r="BU166" s="339">
        <v>1278.7392</v>
      </c>
      <c r="BV166" s="339">
        <v>1350.4129</v>
      </c>
      <c r="BW166" s="339">
        <v>1404.8318999999999</v>
      </c>
      <c r="BX166" s="339">
        <v>1478.2953</v>
      </c>
      <c r="BY166" s="339">
        <v>1561.9746</v>
      </c>
      <c r="BZ166" s="339">
        <v>1659.1732999999999</v>
      </c>
    </row>
    <row r="167" spans="1:78" s="336" customFormat="1" ht="11.25">
      <c r="A167" s="450" t="s">
        <v>277</v>
      </c>
      <c r="B167" s="339">
        <v>100</v>
      </c>
      <c r="C167" s="339">
        <v>102.6271</v>
      </c>
      <c r="D167" s="339">
        <v>105.0294</v>
      </c>
      <c r="E167" s="339">
        <v>107.7578</v>
      </c>
      <c r="F167" s="339">
        <v>108.5852</v>
      </c>
      <c r="G167" s="339">
        <v>109.0421</v>
      </c>
      <c r="H167" s="339">
        <v>111.879</v>
      </c>
      <c r="I167" s="339">
        <v>112.9427</v>
      </c>
      <c r="J167" s="339">
        <v>113.4674</v>
      </c>
      <c r="K167" s="339">
        <v>114.61839999999999</v>
      </c>
      <c r="L167" s="339">
        <v>116.8203</v>
      </c>
      <c r="M167" s="339">
        <v>120.2882</v>
      </c>
      <c r="N167" s="339">
        <v>125.0211</v>
      </c>
      <c r="O167" s="339">
        <v>130.12039999999999</v>
      </c>
      <c r="P167" s="339">
        <v>136.5915</v>
      </c>
      <c r="Q167" s="339">
        <v>137.83869999999999</v>
      </c>
      <c r="R167" s="339">
        <v>142.39670000000001</v>
      </c>
      <c r="S167" s="339">
        <v>145.518</v>
      </c>
      <c r="T167" s="339">
        <v>151.90119999999999</v>
      </c>
      <c r="U167" s="339">
        <v>160.566</v>
      </c>
      <c r="V167" s="339">
        <v>166.3646</v>
      </c>
      <c r="W167" s="339">
        <v>181.29830000000001</v>
      </c>
      <c r="X167" s="339">
        <v>195.94040000000001</v>
      </c>
      <c r="Y167" s="339">
        <v>200.61439999999999</v>
      </c>
      <c r="Z167" s="339">
        <v>208.58029999999999</v>
      </c>
      <c r="AA167" s="339">
        <v>213.03700000000001</v>
      </c>
      <c r="AB167" s="339">
        <v>216.77250000000001</v>
      </c>
      <c r="AC167" s="339">
        <v>224.8528</v>
      </c>
      <c r="AD167" s="339">
        <v>235.32210000000001</v>
      </c>
      <c r="AE167" s="339">
        <v>244.05539999999999</v>
      </c>
      <c r="AF167" s="339">
        <v>246.88220000000001</v>
      </c>
      <c r="AG167" s="339">
        <v>255.50069999999999</v>
      </c>
      <c r="AH167" s="339">
        <v>262.97949999999997</v>
      </c>
      <c r="AI167" s="339">
        <v>276.05220000000003</v>
      </c>
      <c r="AJ167" s="339">
        <v>288.38889999999998</v>
      </c>
      <c r="AK167" s="339">
        <v>301.53390000000002</v>
      </c>
      <c r="AL167" s="339">
        <v>318.67180000000002</v>
      </c>
      <c r="AM167" s="339">
        <v>328.14080000000001</v>
      </c>
      <c r="AN167" s="339">
        <v>329.87040000000002</v>
      </c>
      <c r="AO167" s="339">
        <v>334.58449999999999</v>
      </c>
      <c r="AP167" s="339">
        <v>331.5761</v>
      </c>
      <c r="AQ167" s="339">
        <v>338.25009999999997</v>
      </c>
      <c r="AR167" s="339">
        <v>344.06130000000002</v>
      </c>
      <c r="AS167" s="339">
        <v>351.43979999999999</v>
      </c>
      <c r="AT167" s="339">
        <v>362.13099999999997</v>
      </c>
      <c r="AU167" s="339">
        <v>378.43639999999999</v>
      </c>
      <c r="AV167" s="339">
        <v>396.2482</v>
      </c>
      <c r="AW167" s="339">
        <v>409.19589999999999</v>
      </c>
      <c r="AX167" s="339">
        <v>431.65710000000001</v>
      </c>
      <c r="AY167" s="339">
        <v>454.4119</v>
      </c>
      <c r="AZ167" s="339">
        <v>480.29079999999999</v>
      </c>
      <c r="BA167" s="339">
        <v>502.13369999999998</v>
      </c>
      <c r="BB167" s="339">
        <v>534.64850000000001</v>
      </c>
      <c r="BC167" s="339">
        <v>575.59950000000003</v>
      </c>
      <c r="BD167" s="339">
        <v>587.3537</v>
      </c>
      <c r="BE167" s="339">
        <v>603.51909999999998</v>
      </c>
      <c r="BF167" s="339">
        <v>619.71510000000001</v>
      </c>
      <c r="BG167" s="339">
        <v>630.02809999999999</v>
      </c>
      <c r="BH167" s="339">
        <v>651.33159999999998</v>
      </c>
      <c r="BI167" s="339">
        <v>672.42520000000002</v>
      </c>
      <c r="BJ167" s="339">
        <v>697.52449999999999</v>
      </c>
      <c r="BK167" s="339">
        <v>720.2962</v>
      </c>
      <c r="BL167" s="339">
        <v>763.91510000000005</v>
      </c>
      <c r="BM167" s="339">
        <v>814.23450000000003</v>
      </c>
      <c r="BN167" s="339">
        <v>858.05539999999996</v>
      </c>
      <c r="BO167" s="339">
        <v>910.76840000000004</v>
      </c>
      <c r="BP167" s="339">
        <v>964.39869999999996</v>
      </c>
      <c r="BQ167" s="339">
        <v>1033.6685</v>
      </c>
      <c r="BR167" s="339">
        <v>1069.3371999999999</v>
      </c>
      <c r="BS167" s="339">
        <v>1106.6678999999999</v>
      </c>
      <c r="BT167" s="339">
        <v>1177.3574000000001</v>
      </c>
      <c r="BU167" s="339">
        <v>1247.3034</v>
      </c>
      <c r="BV167" s="339">
        <v>1348.6304</v>
      </c>
      <c r="BW167" s="339">
        <v>1427.2735</v>
      </c>
      <c r="BX167" s="339">
        <v>1497.9201</v>
      </c>
      <c r="BY167" s="339">
        <v>1564.5800999999999</v>
      </c>
      <c r="BZ167" s="339">
        <v>1652.6885</v>
      </c>
    </row>
    <row r="168" spans="1:78" s="336" customFormat="1" ht="11.25">
      <c r="A168" s="450" t="s">
        <v>280</v>
      </c>
      <c r="B168" s="339">
        <v>100</v>
      </c>
      <c r="C168" s="339">
        <v>102.79730000000001</v>
      </c>
      <c r="D168" s="339">
        <v>105.09269999999999</v>
      </c>
      <c r="E168" s="339">
        <v>108.0971</v>
      </c>
      <c r="F168" s="339">
        <v>117.3494</v>
      </c>
      <c r="G168" s="339">
        <v>117.3533</v>
      </c>
      <c r="H168" s="339">
        <v>117.0591</v>
      </c>
      <c r="I168" s="339">
        <v>119.8053</v>
      </c>
      <c r="J168" s="339">
        <v>121.3918</v>
      </c>
      <c r="K168" s="339">
        <v>121.5069</v>
      </c>
      <c r="L168" s="339">
        <v>127.7813</v>
      </c>
      <c r="M168" s="339">
        <v>129.5342</v>
      </c>
      <c r="N168" s="339">
        <v>131.9562</v>
      </c>
      <c r="O168" s="339">
        <v>132.6422</v>
      </c>
      <c r="P168" s="339">
        <v>143.8904</v>
      </c>
      <c r="Q168" s="339">
        <v>148.64089999999999</v>
      </c>
      <c r="R168" s="339">
        <v>148.5419</v>
      </c>
      <c r="S168" s="339">
        <v>152.33779999999999</v>
      </c>
      <c r="T168" s="339">
        <v>153.16730000000001</v>
      </c>
      <c r="U168" s="339">
        <v>155.16229999999999</v>
      </c>
      <c r="V168" s="339">
        <v>169.11940000000001</v>
      </c>
      <c r="W168" s="339">
        <v>171.874</v>
      </c>
      <c r="X168" s="339">
        <v>172.5153</v>
      </c>
      <c r="Y168" s="339">
        <v>178.8212</v>
      </c>
      <c r="Z168" s="339">
        <v>194.6626</v>
      </c>
      <c r="AA168" s="339">
        <v>208.71440000000001</v>
      </c>
      <c r="AB168" s="339">
        <v>211.1789</v>
      </c>
      <c r="AC168" s="339">
        <v>221.80080000000001</v>
      </c>
      <c r="AD168" s="339">
        <v>230.27109999999999</v>
      </c>
      <c r="AE168" s="339">
        <v>237.69489999999999</v>
      </c>
      <c r="AF168" s="339">
        <v>253.4162</v>
      </c>
      <c r="AG168" s="339">
        <v>254.99959999999999</v>
      </c>
      <c r="AH168" s="339">
        <v>258.32330000000002</v>
      </c>
      <c r="AI168" s="339">
        <v>272.72039999999998</v>
      </c>
      <c r="AJ168" s="339">
        <v>275.30630000000002</v>
      </c>
      <c r="AK168" s="339">
        <v>295.67099999999999</v>
      </c>
      <c r="AL168" s="339">
        <v>318.95139999999998</v>
      </c>
      <c r="AM168" s="339">
        <v>319.01819999999998</v>
      </c>
      <c r="AN168" s="339">
        <v>324.47030000000001</v>
      </c>
      <c r="AO168" s="339">
        <v>354.3947</v>
      </c>
      <c r="AP168" s="339">
        <v>338.60070000000002</v>
      </c>
      <c r="AQ168" s="339">
        <v>338.01350000000002</v>
      </c>
      <c r="AR168" s="339">
        <v>339.91340000000002</v>
      </c>
      <c r="AS168" s="339">
        <v>347.7045</v>
      </c>
      <c r="AT168" s="339">
        <v>346.78039999999999</v>
      </c>
      <c r="AU168" s="339">
        <v>348.70319999999998</v>
      </c>
      <c r="AV168" s="339">
        <v>350.77870000000001</v>
      </c>
      <c r="AW168" s="339">
        <v>353.23439999999999</v>
      </c>
      <c r="AX168" s="339">
        <v>352.42290000000003</v>
      </c>
      <c r="AY168" s="339">
        <v>399.82839999999999</v>
      </c>
      <c r="AZ168" s="339">
        <v>404.43770000000001</v>
      </c>
      <c r="BA168" s="339">
        <v>409.6266</v>
      </c>
      <c r="BB168" s="339">
        <v>414.9889</v>
      </c>
      <c r="BC168" s="339">
        <v>415.9042</v>
      </c>
      <c r="BD168" s="339">
        <v>445.57929999999999</v>
      </c>
      <c r="BE168" s="339">
        <v>443.45209999999997</v>
      </c>
      <c r="BF168" s="339">
        <v>449.79559999999998</v>
      </c>
      <c r="BG168" s="339">
        <v>458.4683</v>
      </c>
      <c r="BH168" s="339">
        <v>464.20069999999998</v>
      </c>
      <c r="BI168" s="339">
        <v>466.18009999999998</v>
      </c>
      <c r="BJ168" s="339">
        <v>477.32029999999997</v>
      </c>
      <c r="BK168" s="339">
        <v>511.9873</v>
      </c>
      <c r="BL168" s="339">
        <v>525.71360000000004</v>
      </c>
      <c r="BM168" s="339">
        <v>536.84199999999998</v>
      </c>
      <c r="BN168" s="339">
        <v>555.20920000000001</v>
      </c>
      <c r="BO168" s="339">
        <v>574.41570000000002</v>
      </c>
      <c r="BP168" s="339">
        <v>577.07460000000003</v>
      </c>
      <c r="BQ168" s="339">
        <v>619.19849999999997</v>
      </c>
      <c r="BR168" s="339">
        <v>646.70860000000005</v>
      </c>
      <c r="BS168" s="339">
        <v>670.39099999999996</v>
      </c>
      <c r="BT168" s="339">
        <v>742.12080000000003</v>
      </c>
      <c r="BU168" s="339">
        <v>797.71479999999997</v>
      </c>
      <c r="BV168" s="339">
        <v>847.29100000000005</v>
      </c>
      <c r="BW168" s="339">
        <v>914.94510000000002</v>
      </c>
      <c r="BX168" s="339">
        <v>965.47720000000004</v>
      </c>
      <c r="BY168" s="339">
        <v>988.45159999999998</v>
      </c>
      <c r="BZ168" s="339">
        <v>1050.7343000000001</v>
      </c>
    </row>
    <row r="169" spans="1:78" s="336" customFormat="1" ht="11.25">
      <c r="A169" s="450" t="s">
        <v>366</v>
      </c>
      <c r="B169" s="339">
        <v>100</v>
      </c>
      <c r="C169" s="339">
        <v>101.494</v>
      </c>
      <c r="D169" s="339">
        <v>103.06950000000001</v>
      </c>
      <c r="E169" s="339">
        <v>105.7508</v>
      </c>
      <c r="F169" s="339">
        <v>108.008</v>
      </c>
      <c r="G169" s="339">
        <v>110.9068</v>
      </c>
      <c r="H169" s="339">
        <v>112.7822</v>
      </c>
      <c r="I169" s="339">
        <v>115.2405</v>
      </c>
      <c r="J169" s="339">
        <v>116.5243</v>
      </c>
      <c r="K169" s="339">
        <v>119.604</v>
      </c>
      <c r="L169" s="339">
        <v>122.6707</v>
      </c>
      <c r="M169" s="339">
        <v>122.97</v>
      </c>
      <c r="N169" s="339">
        <v>123.68859999999999</v>
      </c>
      <c r="O169" s="339">
        <v>126.50530000000001</v>
      </c>
      <c r="P169" s="339">
        <v>128.8322</v>
      </c>
      <c r="Q169" s="339">
        <v>128.7396</v>
      </c>
      <c r="R169" s="339">
        <v>131.45410000000001</v>
      </c>
      <c r="S169" s="339">
        <v>134.71700000000001</v>
      </c>
      <c r="T169" s="339">
        <v>139.94739999999999</v>
      </c>
      <c r="U169" s="339">
        <v>147.2062</v>
      </c>
      <c r="V169" s="339">
        <v>150.852</v>
      </c>
      <c r="W169" s="339">
        <v>161.85489999999999</v>
      </c>
      <c r="X169" s="339">
        <v>165.68109999999999</v>
      </c>
      <c r="Y169" s="339">
        <v>171.4417</v>
      </c>
      <c r="Z169" s="339">
        <v>176.52070000000001</v>
      </c>
      <c r="AA169" s="339">
        <v>183.9478</v>
      </c>
      <c r="AB169" s="339">
        <v>189.58240000000001</v>
      </c>
      <c r="AC169" s="339">
        <v>192.41839999999999</v>
      </c>
      <c r="AD169" s="339">
        <v>198.54259999999999</v>
      </c>
      <c r="AE169" s="339">
        <v>205.52180000000001</v>
      </c>
      <c r="AF169" s="339">
        <v>210.87389999999999</v>
      </c>
      <c r="AG169" s="339">
        <v>220.22450000000001</v>
      </c>
      <c r="AH169" s="339">
        <v>229.15180000000001</v>
      </c>
      <c r="AI169" s="339">
        <v>248.9957</v>
      </c>
      <c r="AJ169" s="339">
        <v>255.5258</v>
      </c>
      <c r="AK169" s="339">
        <v>267.75689999999997</v>
      </c>
      <c r="AL169" s="339">
        <v>273.4237</v>
      </c>
      <c r="AM169" s="339">
        <v>283.57260000000002</v>
      </c>
      <c r="AN169" s="339">
        <v>296.53179999999998</v>
      </c>
      <c r="AO169" s="339">
        <v>302.58030000000002</v>
      </c>
      <c r="AP169" s="339">
        <v>307.20830000000001</v>
      </c>
      <c r="AQ169" s="339">
        <v>317.08170000000001</v>
      </c>
      <c r="AR169" s="339">
        <v>326.94389999999999</v>
      </c>
      <c r="AS169" s="339">
        <v>333.51060000000001</v>
      </c>
      <c r="AT169" s="339">
        <v>342.61099999999999</v>
      </c>
      <c r="AU169" s="339">
        <v>349.27</v>
      </c>
      <c r="AV169" s="339">
        <v>360.24279999999999</v>
      </c>
      <c r="AW169" s="339">
        <v>377.23020000000002</v>
      </c>
      <c r="AX169" s="339">
        <v>388.65050000000002</v>
      </c>
      <c r="AY169" s="339">
        <v>399.2593</v>
      </c>
      <c r="AZ169" s="339">
        <v>402.92540000000002</v>
      </c>
      <c r="BA169" s="339">
        <v>429.25830000000002</v>
      </c>
      <c r="BB169" s="339">
        <v>434.29289999999997</v>
      </c>
      <c r="BC169" s="339">
        <v>449.64510000000001</v>
      </c>
      <c r="BD169" s="339">
        <v>462.5729</v>
      </c>
      <c r="BE169" s="339">
        <v>477.4649</v>
      </c>
      <c r="BF169" s="339">
        <v>490.24180000000001</v>
      </c>
      <c r="BG169" s="339">
        <v>501.51979999999998</v>
      </c>
      <c r="BH169" s="339">
        <v>520.00750000000005</v>
      </c>
      <c r="BI169" s="339">
        <v>533.24149999999997</v>
      </c>
      <c r="BJ169" s="339">
        <v>554.58199999999999</v>
      </c>
      <c r="BK169" s="339">
        <v>585.54430000000002</v>
      </c>
      <c r="BL169" s="339">
        <v>606.1146</v>
      </c>
      <c r="BM169" s="339">
        <v>625.96709999999996</v>
      </c>
      <c r="BN169" s="339">
        <v>647.83259999999996</v>
      </c>
      <c r="BO169" s="339">
        <v>675.17769999999996</v>
      </c>
      <c r="BP169" s="339">
        <v>705.70280000000002</v>
      </c>
      <c r="BQ169" s="339">
        <v>795.90700000000004</v>
      </c>
      <c r="BR169" s="339">
        <v>841.62109999999996</v>
      </c>
      <c r="BS169" s="339">
        <v>890.32809999999995</v>
      </c>
      <c r="BT169" s="339">
        <v>930.09680000000003</v>
      </c>
      <c r="BU169" s="339">
        <v>1000.6717</v>
      </c>
      <c r="BV169" s="339">
        <v>1049.5695000000001</v>
      </c>
      <c r="BW169" s="339">
        <v>1131.4416000000001</v>
      </c>
      <c r="BX169" s="339">
        <v>1191.2499</v>
      </c>
      <c r="BY169" s="339">
        <v>1289.1421</v>
      </c>
      <c r="BZ169" s="339">
        <v>1368.7505000000001</v>
      </c>
    </row>
    <row r="170" spans="1:78" s="336" customFormat="1" ht="11.25">
      <c r="A170" s="450" t="s">
        <v>218</v>
      </c>
      <c r="B170" s="339">
        <v>100</v>
      </c>
      <c r="C170" s="339">
        <v>100</v>
      </c>
      <c r="D170" s="339">
        <v>102.6468</v>
      </c>
      <c r="E170" s="339">
        <v>112.7186</v>
      </c>
      <c r="F170" s="339">
        <v>123.0399</v>
      </c>
      <c r="G170" s="339">
        <v>125.92610000000001</v>
      </c>
      <c r="H170" s="339">
        <v>125.956</v>
      </c>
      <c r="I170" s="339">
        <v>127.1536</v>
      </c>
      <c r="J170" s="339">
        <v>128.5598</v>
      </c>
      <c r="K170" s="339">
        <v>129.27930000000001</v>
      </c>
      <c r="L170" s="339">
        <v>131.17519999999999</v>
      </c>
      <c r="M170" s="339">
        <v>132.6018</v>
      </c>
      <c r="N170" s="339">
        <v>132.6405</v>
      </c>
      <c r="O170" s="339">
        <v>134.8449</v>
      </c>
      <c r="P170" s="339">
        <v>134.8449</v>
      </c>
      <c r="Q170" s="339">
        <v>148.60820000000001</v>
      </c>
      <c r="R170" s="339">
        <v>157.87110000000001</v>
      </c>
      <c r="S170" s="339">
        <v>158.46449999999999</v>
      </c>
      <c r="T170" s="339">
        <v>159.464</v>
      </c>
      <c r="U170" s="339">
        <v>161.10319999999999</v>
      </c>
      <c r="V170" s="339">
        <v>163.1951</v>
      </c>
      <c r="W170" s="339">
        <v>163.5566</v>
      </c>
      <c r="X170" s="339">
        <v>172.26859999999999</v>
      </c>
      <c r="Y170" s="339">
        <v>174.75149999999999</v>
      </c>
      <c r="Z170" s="339">
        <v>175.2663</v>
      </c>
      <c r="AA170" s="339">
        <v>176.38570000000001</v>
      </c>
      <c r="AB170" s="339">
        <v>176.38570000000001</v>
      </c>
      <c r="AC170" s="339">
        <v>201.5515</v>
      </c>
      <c r="AD170" s="339">
        <v>213.73570000000001</v>
      </c>
      <c r="AE170" s="339">
        <v>213.10730000000001</v>
      </c>
      <c r="AF170" s="339">
        <v>216.24299999999999</v>
      </c>
      <c r="AG170" s="339">
        <v>218.56960000000001</v>
      </c>
      <c r="AH170" s="339">
        <v>222.77940000000001</v>
      </c>
      <c r="AI170" s="339">
        <v>224.417</v>
      </c>
      <c r="AJ170" s="339">
        <v>230.8964</v>
      </c>
      <c r="AK170" s="339">
        <v>233.29310000000001</v>
      </c>
      <c r="AL170" s="339">
        <v>234.85929999999999</v>
      </c>
      <c r="AM170" s="339">
        <v>236.56039999999999</v>
      </c>
      <c r="AN170" s="339">
        <v>239.18600000000001</v>
      </c>
      <c r="AO170" s="339">
        <v>272.60390000000001</v>
      </c>
      <c r="AP170" s="339">
        <v>280.89569999999998</v>
      </c>
      <c r="AQ170" s="339">
        <v>286.06599999999997</v>
      </c>
      <c r="AR170" s="339">
        <v>285.62380000000002</v>
      </c>
      <c r="AS170" s="339">
        <v>286.45800000000003</v>
      </c>
      <c r="AT170" s="339">
        <v>285.7398</v>
      </c>
      <c r="AU170" s="339">
        <v>288.8698</v>
      </c>
      <c r="AV170" s="339">
        <v>290.1694</v>
      </c>
      <c r="AW170" s="339">
        <v>295.47379999999998</v>
      </c>
      <c r="AX170" s="339">
        <v>296.02170000000001</v>
      </c>
      <c r="AY170" s="339">
        <v>296.02170000000001</v>
      </c>
      <c r="AZ170" s="339">
        <v>296.02170000000001</v>
      </c>
      <c r="BA170" s="339">
        <v>344.7319</v>
      </c>
      <c r="BB170" s="339">
        <v>346.3381</v>
      </c>
      <c r="BC170" s="339">
        <v>366.74770000000001</v>
      </c>
      <c r="BD170" s="339">
        <v>373.738</v>
      </c>
      <c r="BE170" s="339">
        <v>378.78660000000002</v>
      </c>
      <c r="BF170" s="339">
        <v>385.34739999999999</v>
      </c>
      <c r="BG170" s="339">
        <v>395.59280000000001</v>
      </c>
      <c r="BH170" s="339">
        <v>411.6703</v>
      </c>
      <c r="BI170" s="339">
        <v>418.9341</v>
      </c>
      <c r="BJ170" s="339">
        <v>423.02589999999998</v>
      </c>
      <c r="BK170" s="339">
        <v>426.95049999999998</v>
      </c>
      <c r="BL170" s="339">
        <v>436.87329999999997</v>
      </c>
      <c r="BM170" s="339">
        <v>503.71269999999998</v>
      </c>
      <c r="BN170" s="339">
        <v>531.88720000000001</v>
      </c>
      <c r="BO170" s="339">
        <v>553.44719999999995</v>
      </c>
      <c r="BP170" s="339">
        <v>576.99980000000005</v>
      </c>
      <c r="BQ170" s="339">
        <v>626.74509999999998</v>
      </c>
      <c r="BR170" s="339">
        <v>675.36959999999999</v>
      </c>
      <c r="BS170" s="339">
        <v>701.43169999999998</v>
      </c>
      <c r="BT170" s="339">
        <v>717.69</v>
      </c>
      <c r="BU170" s="339">
        <v>763.54610000000002</v>
      </c>
      <c r="BV170" s="339">
        <v>779.60599999999999</v>
      </c>
      <c r="BW170" s="339">
        <v>789.28420000000006</v>
      </c>
      <c r="BX170" s="339">
        <v>793.12959999999998</v>
      </c>
      <c r="BY170" s="339">
        <v>1018.633</v>
      </c>
      <c r="BZ170" s="339">
        <v>1043.4453000000001</v>
      </c>
    </row>
    <row r="171" spans="1:78" s="336" customFormat="1" ht="11.25">
      <c r="A171" s="450" t="s">
        <v>367</v>
      </c>
      <c r="B171" s="339">
        <v>100</v>
      </c>
      <c r="C171" s="339">
        <v>101.8587</v>
      </c>
      <c r="D171" s="339">
        <v>103.79470000000001</v>
      </c>
      <c r="E171" s="339">
        <v>104.05370000000001</v>
      </c>
      <c r="F171" s="339">
        <v>106.7437</v>
      </c>
      <c r="G171" s="339">
        <v>107.55110000000001</v>
      </c>
      <c r="H171" s="339">
        <v>108.7289</v>
      </c>
      <c r="I171" s="339">
        <v>111.3908</v>
      </c>
      <c r="J171" s="339">
        <v>112.212</v>
      </c>
      <c r="K171" s="339">
        <v>114.3078</v>
      </c>
      <c r="L171" s="339">
        <v>113.5111</v>
      </c>
      <c r="M171" s="339">
        <v>117.3295</v>
      </c>
      <c r="N171" s="339">
        <v>119.8785</v>
      </c>
      <c r="O171" s="339">
        <v>123.69889999999999</v>
      </c>
      <c r="P171" s="339">
        <v>129.94980000000001</v>
      </c>
      <c r="Q171" s="339">
        <v>133.8828</v>
      </c>
      <c r="R171" s="339">
        <v>135.7439</v>
      </c>
      <c r="S171" s="339">
        <v>137.79820000000001</v>
      </c>
      <c r="T171" s="339">
        <v>142.07470000000001</v>
      </c>
      <c r="U171" s="339">
        <v>148.0265</v>
      </c>
      <c r="V171" s="339">
        <v>149.43860000000001</v>
      </c>
      <c r="W171" s="339">
        <v>159.55950000000001</v>
      </c>
      <c r="X171" s="339">
        <v>162.06309999999999</v>
      </c>
      <c r="Y171" s="339">
        <v>163.51310000000001</v>
      </c>
      <c r="Z171" s="339">
        <v>169.6335</v>
      </c>
      <c r="AA171" s="339">
        <v>180.8578</v>
      </c>
      <c r="AB171" s="339">
        <v>186.65969999999999</v>
      </c>
      <c r="AC171" s="339">
        <v>199.61349999999999</v>
      </c>
      <c r="AD171" s="339">
        <v>203.97280000000001</v>
      </c>
      <c r="AE171" s="339">
        <v>207.90219999999999</v>
      </c>
      <c r="AF171" s="339">
        <v>212.67599999999999</v>
      </c>
      <c r="AG171" s="339">
        <v>224.99039999999999</v>
      </c>
      <c r="AH171" s="339">
        <v>235.64850000000001</v>
      </c>
      <c r="AI171" s="339">
        <v>247.5575</v>
      </c>
      <c r="AJ171" s="339">
        <v>254.17160000000001</v>
      </c>
      <c r="AK171" s="339">
        <v>262.4744</v>
      </c>
      <c r="AL171" s="339">
        <v>268.18790000000001</v>
      </c>
      <c r="AM171" s="339">
        <v>281.45940000000002</v>
      </c>
      <c r="AN171" s="339">
        <v>286.04790000000003</v>
      </c>
      <c r="AO171" s="339">
        <v>296.62920000000003</v>
      </c>
      <c r="AP171" s="339">
        <v>300.4683</v>
      </c>
      <c r="AQ171" s="339">
        <v>304.51330000000002</v>
      </c>
      <c r="AR171" s="339">
        <v>311.60340000000002</v>
      </c>
      <c r="AS171" s="339">
        <v>318.66309999999999</v>
      </c>
      <c r="AT171" s="339">
        <v>323.11500000000001</v>
      </c>
      <c r="AU171" s="339">
        <v>327.79680000000002</v>
      </c>
      <c r="AV171" s="339">
        <v>340.8066</v>
      </c>
      <c r="AW171" s="339">
        <v>349.06670000000003</v>
      </c>
      <c r="AX171" s="339">
        <v>367.38010000000003</v>
      </c>
      <c r="AY171" s="339">
        <v>392.7364</v>
      </c>
      <c r="AZ171" s="339">
        <v>412.61309999999997</v>
      </c>
      <c r="BA171" s="339">
        <v>429.19600000000003</v>
      </c>
      <c r="BB171" s="339">
        <v>453.02280000000002</v>
      </c>
      <c r="BC171" s="339">
        <v>473.36700000000002</v>
      </c>
      <c r="BD171" s="339">
        <v>491.47309999999999</v>
      </c>
      <c r="BE171" s="339">
        <v>513.20830000000001</v>
      </c>
      <c r="BF171" s="339">
        <v>524.39149999999995</v>
      </c>
      <c r="BG171" s="339">
        <v>535.66980000000001</v>
      </c>
      <c r="BH171" s="339">
        <v>552.69399999999996</v>
      </c>
      <c r="BI171" s="339">
        <v>575.58339999999998</v>
      </c>
      <c r="BJ171" s="339">
        <v>609.50210000000004</v>
      </c>
      <c r="BK171" s="339">
        <v>662.63530000000003</v>
      </c>
      <c r="BL171" s="339">
        <v>702.94899999999996</v>
      </c>
      <c r="BM171" s="339">
        <v>735.89940000000001</v>
      </c>
      <c r="BN171" s="339">
        <v>786.6069</v>
      </c>
      <c r="BO171" s="339">
        <v>838.76559999999995</v>
      </c>
      <c r="BP171" s="339">
        <v>890.91099999999994</v>
      </c>
      <c r="BQ171" s="339">
        <v>966.34879999999998</v>
      </c>
      <c r="BR171" s="339">
        <v>1031.7158999999999</v>
      </c>
      <c r="BS171" s="339">
        <v>1076.2621999999999</v>
      </c>
      <c r="BT171" s="339">
        <v>1128.1159</v>
      </c>
      <c r="BU171" s="339">
        <v>1177.0917999999999</v>
      </c>
      <c r="BV171" s="339">
        <v>1276.864</v>
      </c>
      <c r="BW171" s="339">
        <v>1374.6351</v>
      </c>
      <c r="BX171" s="339">
        <v>1508.1877999999999</v>
      </c>
      <c r="BY171" s="339">
        <v>1655.7039</v>
      </c>
      <c r="BZ171" s="339">
        <v>1816.8416999999999</v>
      </c>
    </row>
    <row r="172" spans="1:78" s="336" customFormat="1" ht="11.25">
      <c r="A172" s="450" t="s">
        <v>368</v>
      </c>
      <c r="B172" s="339">
        <v>100</v>
      </c>
      <c r="C172" s="339">
        <v>102.0274</v>
      </c>
      <c r="D172" s="339">
        <v>103.145</v>
      </c>
      <c r="E172" s="339">
        <v>105.59139999999999</v>
      </c>
      <c r="F172" s="339">
        <v>106.9862</v>
      </c>
      <c r="G172" s="339">
        <v>109.1074</v>
      </c>
      <c r="H172" s="339">
        <v>110.24630000000001</v>
      </c>
      <c r="I172" s="339">
        <v>111.4859</v>
      </c>
      <c r="J172" s="339">
        <v>113.36369999999999</v>
      </c>
      <c r="K172" s="339">
        <v>113.6678</v>
      </c>
      <c r="L172" s="339">
        <v>116.0149</v>
      </c>
      <c r="M172" s="339">
        <v>116.81180000000001</v>
      </c>
      <c r="N172" s="339">
        <v>119.5664</v>
      </c>
      <c r="O172" s="339">
        <v>120.7685</v>
      </c>
      <c r="P172" s="339">
        <v>122.47799999999999</v>
      </c>
      <c r="Q172" s="339">
        <v>124.5802</v>
      </c>
      <c r="R172" s="339">
        <v>126.4113</v>
      </c>
      <c r="S172" s="339">
        <v>129.5548</v>
      </c>
      <c r="T172" s="339">
        <v>134.61789999999999</v>
      </c>
      <c r="U172" s="339">
        <v>138.5137</v>
      </c>
      <c r="V172" s="339">
        <v>143.38480000000001</v>
      </c>
      <c r="W172" s="339">
        <v>156.07759999999999</v>
      </c>
      <c r="X172" s="339">
        <v>166.0309</v>
      </c>
      <c r="Y172" s="339">
        <v>176.18889999999999</v>
      </c>
      <c r="Z172" s="339">
        <v>181.54740000000001</v>
      </c>
      <c r="AA172" s="339">
        <v>188.97380000000001</v>
      </c>
      <c r="AB172" s="339">
        <v>191.71770000000001</v>
      </c>
      <c r="AC172" s="339">
        <v>198.0625</v>
      </c>
      <c r="AD172" s="339">
        <v>204.41220000000001</v>
      </c>
      <c r="AE172" s="339">
        <v>211.81989999999999</v>
      </c>
      <c r="AF172" s="339">
        <v>218.63059999999999</v>
      </c>
      <c r="AG172" s="339">
        <v>224.673</v>
      </c>
      <c r="AH172" s="339">
        <v>235.63380000000001</v>
      </c>
      <c r="AI172" s="339">
        <v>257.1361</v>
      </c>
      <c r="AJ172" s="339">
        <v>268.85320000000002</v>
      </c>
      <c r="AK172" s="339">
        <v>284.74400000000003</v>
      </c>
      <c r="AL172" s="339">
        <v>293.84519999999998</v>
      </c>
      <c r="AM172" s="339">
        <v>303.62169999999998</v>
      </c>
      <c r="AN172" s="339">
        <v>312.1816</v>
      </c>
      <c r="AO172" s="339">
        <v>319.22340000000003</v>
      </c>
      <c r="AP172" s="339">
        <v>320.73070000000001</v>
      </c>
      <c r="AQ172" s="339">
        <v>325.01650000000001</v>
      </c>
      <c r="AR172" s="339">
        <v>326.4502</v>
      </c>
      <c r="AS172" s="339">
        <v>334.43860000000001</v>
      </c>
      <c r="AT172" s="339">
        <v>338.50909999999999</v>
      </c>
      <c r="AU172" s="339">
        <v>338.9699</v>
      </c>
      <c r="AV172" s="339">
        <v>350.05029999999999</v>
      </c>
      <c r="AW172" s="339">
        <v>354.57900000000001</v>
      </c>
      <c r="AX172" s="339">
        <v>365.41140000000001</v>
      </c>
      <c r="AY172" s="339">
        <v>370.63959999999997</v>
      </c>
      <c r="AZ172" s="339">
        <v>385.34460000000001</v>
      </c>
      <c r="BA172" s="339">
        <v>393.41730000000001</v>
      </c>
      <c r="BB172" s="339">
        <v>407.03</v>
      </c>
      <c r="BC172" s="339">
        <v>415.30560000000003</v>
      </c>
      <c r="BD172" s="339">
        <v>422.75020000000001</v>
      </c>
      <c r="BE172" s="339">
        <v>430.9006</v>
      </c>
      <c r="BF172" s="339">
        <v>443.50209999999998</v>
      </c>
      <c r="BG172" s="339">
        <v>452.82859999999999</v>
      </c>
      <c r="BH172" s="339">
        <v>466.48689999999999</v>
      </c>
      <c r="BI172" s="339">
        <v>478.4907</v>
      </c>
      <c r="BJ172" s="339">
        <v>497.3125</v>
      </c>
      <c r="BK172" s="339">
        <v>515.26729999999998</v>
      </c>
      <c r="BL172" s="339">
        <v>540.66849999999999</v>
      </c>
      <c r="BM172" s="339">
        <v>570.5933</v>
      </c>
      <c r="BN172" s="339">
        <v>600.93430000000001</v>
      </c>
      <c r="BO172" s="339">
        <v>632.14049999999997</v>
      </c>
      <c r="BP172" s="339">
        <v>661.65260000000001</v>
      </c>
      <c r="BQ172" s="339">
        <v>711.07759999999996</v>
      </c>
      <c r="BR172" s="339">
        <v>767.74300000000005</v>
      </c>
      <c r="BS172" s="339">
        <v>818.09739999999999</v>
      </c>
      <c r="BT172" s="339">
        <v>866.81209999999999</v>
      </c>
      <c r="BU172" s="339">
        <v>932.76189999999997</v>
      </c>
      <c r="BV172" s="339">
        <v>986.11680000000001</v>
      </c>
      <c r="BW172" s="339">
        <v>1058.6919</v>
      </c>
      <c r="BX172" s="339">
        <v>1121.5094999999999</v>
      </c>
      <c r="BY172" s="339">
        <v>1184.7678000000001</v>
      </c>
      <c r="BZ172" s="339">
        <v>1255.7059999999999</v>
      </c>
    </row>
    <row r="173" spans="1:78" s="336" customFormat="1" ht="11.25">
      <c r="B173" s="339"/>
      <c r="C173" s="339"/>
      <c r="D173" s="339"/>
      <c r="E173" s="339"/>
      <c r="F173" s="339"/>
      <c r="G173" s="339"/>
      <c r="H173" s="339"/>
      <c r="I173" s="339"/>
      <c r="J173" s="339"/>
      <c r="K173" s="339"/>
      <c r="L173" s="339"/>
      <c r="M173" s="339"/>
      <c r="N173" s="339"/>
      <c r="O173" s="339"/>
      <c r="P173" s="339"/>
      <c r="Q173" s="339"/>
      <c r="R173" s="339"/>
      <c r="S173" s="339"/>
      <c r="T173" s="339"/>
      <c r="U173" s="339"/>
      <c r="V173" s="339"/>
      <c r="W173" s="339"/>
      <c r="X173" s="339"/>
      <c r="Y173" s="339"/>
      <c r="Z173" s="339"/>
      <c r="AA173" s="339"/>
      <c r="AB173" s="339"/>
      <c r="AC173" s="339"/>
      <c r="AD173" s="339" t="s">
        <v>446</v>
      </c>
      <c r="AE173" s="339" t="s">
        <v>446</v>
      </c>
      <c r="AF173" s="339" t="s">
        <v>446</v>
      </c>
      <c r="AG173" s="339" t="s">
        <v>446</v>
      </c>
      <c r="AH173" s="339" t="s">
        <v>446</v>
      </c>
      <c r="AI173" s="339" t="s">
        <v>446</v>
      </c>
      <c r="AJ173" s="339" t="s">
        <v>446</v>
      </c>
      <c r="AK173" s="339" t="s">
        <v>446</v>
      </c>
      <c r="AL173" s="339" t="s">
        <v>446</v>
      </c>
      <c r="AM173" s="339" t="s">
        <v>446</v>
      </c>
      <c r="AN173" s="339" t="s">
        <v>446</v>
      </c>
      <c r="AO173" s="339" t="s">
        <v>446</v>
      </c>
      <c r="AP173" s="339" t="s">
        <v>446</v>
      </c>
      <c r="AQ173" s="339" t="s">
        <v>446</v>
      </c>
      <c r="AR173" s="339" t="s">
        <v>446</v>
      </c>
      <c r="AS173" s="339" t="s">
        <v>446</v>
      </c>
      <c r="AT173" s="339" t="s">
        <v>446</v>
      </c>
      <c r="AU173" s="339" t="s">
        <v>446</v>
      </c>
      <c r="AV173" s="339" t="s">
        <v>446</v>
      </c>
      <c r="AW173" s="339" t="s">
        <v>446</v>
      </c>
      <c r="AX173" s="339" t="s">
        <v>446</v>
      </c>
      <c r="AY173" s="339" t="s">
        <v>446</v>
      </c>
      <c r="AZ173" s="339" t="s">
        <v>446</v>
      </c>
      <c r="BA173" s="339" t="s">
        <v>446</v>
      </c>
      <c r="BB173" s="339" t="s">
        <v>446</v>
      </c>
      <c r="BC173" s="339" t="s">
        <v>446</v>
      </c>
      <c r="BD173" s="339" t="s">
        <v>446</v>
      </c>
      <c r="BE173" s="339" t="s">
        <v>446</v>
      </c>
      <c r="BF173" s="339" t="s">
        <v>446</v>
      </c>
      <c r="BG173" s="339" t="s">
        <v>446</v>
      </c>
      <c r="BH173" s="339" t="s">
        <v>446</v>
      </c>
      <c r="BI173" s="339" t="s">
        <v>446</v>
      </c>
      <c r="BJ173" s="339" t="s">
        <v>446</v>
      </c>
      <c r="BK173" s="339" t="s">
        <v>446</v>
      </c>
      <c r="BL173" s="339" t="s">
        <v>446</v>
      </c>
      <c r="BM173" s="339" t="s">
        <v>446</v>
      </c>
      <c r="BN173" s="339" t="s">
        <v>446</v>
      </c>
      <c r="BO173" s="339" t="s">
        <v>446</v>
      </c>
      <c r="BP173" s="339" t="s">
        <v>446</v>
      </c>
      <c r="BQ173" s="339" t="s">
        <v>446</v>
      </c>
      <c r="BR173" s="339" t="s">
        <v>446</v>
      </c>
      <c r="BS173" s="339" t="s">
        <v>446</v>
      </c>
      <c r="BT173" s="339" t="s">
        <v>446</v>
      </c>
      <c r="BU173" s="339" t="s">
        <v>446</v>
      </c>
      <c r="BV173" s="339" t="s">
        <v>446</v>
      </c>
      <c r="BW173" s="339" t="s">
        <v>446</v>
      </c>
      <c r="BX173" s="339" t="s">
        <v>446</v>
      </c>
      <c r="BY173" s="339" t="s">
        <v>446</v>
      </c>
      <c r="BZ173" s="339" t="s">
        <v>446</v>
      </c>
    </row>
    <row r="174" spans="1:78" s="336" customFormat="1" ht="11.25">
      <c r="A174" s="449" t="s">
        <v>369</v>
      </c>
      <c r="B174" s="339"/>
      <c r="C174" s="339"/>
      <c r="D174" s="339"/>
      <c r="E174" s="339"/>
      <c r="F174" s="339"/>
      <c r="G174" s="339"/>
      <c r="H174" s="339"/>
      <c r="I174" s="339"/>
      <c r="J174" s="339"/>
      <c r="K174" s="339"/>
      <c r="L174" s="339"/>
      <c r="M174" s="339"/>
      <c r="N174" s="339"/>
      <c r="O174" s="339"/>
      <c r="P174" s="339"/>
      <c r="Q174" s="339"/>
      <c r="R174" s="339"/>
      <c r="S174" s="339"/>
      <c r="T174" s="339"/>
      <c r="U174" s="339"/>
      <c r="V174" s="339"/>
      <c r="W174" s="339"/>
      <c r="X174" s="339"/>
      <c r="Y174" s="339"/>
      <c r="Z174" s="339"/>
      <c r="AA174" s="339"/>
      <c r="AB174" s="339"/>
      <c r="AC174" s="339"/>
      <c r="AD174" s="339" t="s">
        <v>446</v>
      </c>
      <c r="AE174" s="339" t="s">
        <v>446</v>
      </c>
      <c r="AF174" s="339" t="s">
        <v>446</v>
      </c>
      <c r="AG174" s="339" t="s">
        <v>446</v>
      </c>
      <c r="AH174" s="339" t="s">
        <v>446</v>
      </c>
      <c r="AI174" s="339" t="s">
        <v>446</v>
      </c>
      <c r="AJ174" s="339" t="s">
        <v>446</v>
      </c>
      <c r="AK174" s="339" t="s">
        <v>446</v>
      </c>
      <c r="AL174" s="339" t="s">
        <v>446</v>
      </c>
      <c r="AM174" s="339" t="s">
        <v>446</v>
      </c>
      <c r="AN174" s="339" t="s">
        <v>446</v>
      </c>
      <c r="AO174" s="339" t="s">
        <v>446</v>
      </c>
      <c r="AP174" s="339" t="s">
        <v>446</v>
      </c>
      <c r="AQ174" s="339" t="s">
        <v>446</v>
      </c>
      <c r="AR174" s="339" t="s">
        <v>446</v>
      </c>
      <c r="AS174" s="339" t="s">
        <v>446</v>
      </c>
      <c r="AT174" s="339" t="s">
        <v>446</v>
      </c>
      <c r="AU174" s="339" t="s">
        <v>446</v>
      </c>
      <c r="AV174" s="339" t="s">
        <v>446</v>
      </c>
      <c r="AW174" s="339" t="s">
        <v>446</v>
      </c>
      <c r="AX174" s="339" t="s">
        <v>446</v>
      </c>
      <c r="AY174" s="339" t="s">
        <v>446</v>
      </c>
      <c r="AZ174" s="339" t="s">
        <v>446</v>
      </c>
      <c r="BA174" s="339" t="s">
        <v>446</v>
      </c>
      <c r="BB174" s="339" t="s">
        <v>446</v>
      </c>
      <c r="BC174" s="339" t="s">
        <v>446</v>
      </c>
      <c r="BD174" s="339" t="s">
        <v>446</v>
      </c>
      <c r="BE174" s="339" t="s">
        <v>446</v>
      </c>
      <c r="BF174" s="339" t="s">
        <v>446</v>
      </c>
      <c r="BG174" s="339" t="s">
        <v>446</v>
      </c>
      <c r="BH174" s="339" t="s">
        <v>446</v>
      </c>
      <c r="BI174" s="339" t="s">
        <v>446</v>
      </c>
      <c r="BJ174" s="339" t="s">
        <v>446</v>
      </c>
      <c r="BK174" s="339" t="s">
        <v>446</v>
      </c>
      <c r="BL174" s="339" t="s">
        <v>446</v>
      </c>
      <c r="BM174" s="339" t="s">
        <v>446</v>
      </c>
      <c r="BN174" s="339" t="s">
        <v>446</v>
      </c>
      <c r="BO174" s="339" t="s">
        <v>446</v>
      </c>
      <c r="BP174" s="339" t="s">
        <v>446</v>
      </c>
      <c r="BQ174" s="339" t="s">
        <v>446</v>
      </c>
      <c r="BR174" s="339" t="s">
        <v>446</v>
      </c>
      <c r="BS174" s="339" t="s">
        <v>446</v>
      </c>
      <c r="BT174" s="339" t="s">
        <v>446</v>
      </c>
      <c r="BU174" s="339" t="s">
        <v>446</v>
      </c>
      <c r="BV174" s="339" t="s">
        <v>446</v>
      </c>
      <c r="BW174" s="339" t="s">
        <v>446</v>
      </c>
      <c r="BX174" s="339" t="s">
        <v>446</v>
      </c>
      <c r="BY174" s="339" t="s">
        <v>446</v>
      </c>
      <c r="BZ174" s="339" t="s">
        <v>446</v>
      </c>
    </row>
    <row r="175" spans="1:78" s="336" customFormat="1" ht="11.25">
      <c r="A175" s="450" t="s">
        <v>370</v>
      </c>
      <c r="B175" s="339">
        <v>100</v>
      </c>
      <c r="C175" s="339">
        <v>100.66079999999999</v>
      </c>
      <c r="D175" s="339">
        <v>100.3694</v>
      </c>
      <c r="E175" s="339">
        <v>102.07210000000001</v>
      </c>
      <c r="F175" s="339">
        <v>106.68559999999999</v>
      </c>
      <c r="G175" s="339">
        <v>109.93810000000001</v>
      </c>
      <c r="H175" s="339">
        <v>109.3961</v>
      </c>
      <c r="I175" s="339">
        <v>108.8904</v>
      </c>
      <c r="J175" s="339">
        <v>109.8083</v>
      </c>
      <c r="K175" s="339">
        <v>115.5044</v>
      </c>
      <c r="L175" s="339">
        <v>117.7796</v>
      </c>
      <c r="M175" s="339">
        <v>119.6113</v>
      </c>
      <c r="N175" s="339">
        <v>120.2878</v>
      </c>
      <c r="O175" s="339">
        <v>120.86109999999999</v>
      </c>
      <c r="P175" s="339">
        <v>121.2899</v>
      </c>
      <c r="Q175" s="339">
        <v>122.62909999999999</v>
      </c>
      <c r="R175" s="339">
        <v>123.0916</v>
      </c>
      <c r="S175" s="339">
        <v>124.4883</v>
      </c>
      <c r="T175" s="339">
        <v>130.0102</v>
      </c>
      <c r="U175" s="339">
        <v>138.1343</v>
      </c>
      <c r="V175" s="339">
        <v>140.43450000000001</v>
      </c>
      <c r="W175" s="339">
        <v>145.48349999999999</v>
      </c>
      <c r="X175" s="339">
        <v>153.49700000000001</v>
      </c>
      <c r="Y175" s="339">
        <v>160.78739999999999</v>
      </c>
      <c r="Z175" s="339">
        <v>160.76509999999999</v>
      </c>
      <c r="AA175" s="339">
        <v>158.45689999999999</v>
      </c>
      <c r="AB175" s="339">
        <v>162.4298</v>
      </c>
      <c r="AC175" s="339">
        <v>168.24979999999999</v>
      </c>
      <c r="AD175" s="339">
        <v>172.82069999999999</v>
      </c>
      <c r="AE175" s="339">
        <v>173.8014</v>
      </c>
      <c r="AF175" s="339">
        <v>177.4265</v>
      </c>
      <c r="AG175" s="339">
        <v>182.8741</v>
      </c>
      <c r="AH175" s="339">
        <v>192.7321</v>
      </c>
      <c r="AI175" s="339">
        <v>208.38140000000001</v>
      </c>
      <c r="AJ175" s="339">
        <v>216.2448</v>
      </c>
      <c r="AK175" s="339">
        <v>229.43969999999999</v>
      </c>
      <c r="AL175" s="339">
        <v>234.7372</v>
      </c>
      <c r="AM175" s="339">
        <v>236.72640000000001</v>
      </c>
      <c r="AN175" s="339">
        <v>245.6653</v>
      </c>
      <c r="AO175" s="339">
        <v>260.61130000000003</v>
      </c>
      <c r="AP175" s="339">
        <v>273.1481</v>
      </c>
      <c r="AQ175" s="339">
        <v>284.8485</v>
      </c>
      <c r="AR175" s="339">
        <v>308.29809999999998</v>
      </c>
      <c r="AS175" s="339">
        <v>319.05520000000001</v>
      </c>
      <c r="AT175" s="339">
        <v>329.70710000000003</v>
      </c>
      <c r="AU175" s="339">
        <v>358.87849999999997</v>
      </c>
      <c r="AV175" s="339">
        <v>387.71289999999999</v>
      </c>
      <c r="AW175" s="339">
        <v>396.7047</v>
      </c>
      <c r="AX175" s="339">
        <v>395.18459999999999</v>
      </c>
      <c r="AY175" s="339">
        <v>412.55410000000001</v>
      </c>
      <c r="AZ175" s="339">
        <v>425.7287</v>
      </c>
      <c r="BA175" s="339">
        <v>429.12490000000003</v>
      </c>
      <c r="BB175" s="339">
        <v>442.37290000000002</v>
      </c>
      <c r="BC175" s="339">
        <v>452.07139999999998</v>
      </c>
      <c r="BD175" s="339">
        <v>461.50920000000002</v>
      </c>
      <c r="BE175" s="339">
        <v>487.66770000000002</v>
      </c>
      <c r="BF175" s="339">
        <v>481.58980000000003</v>
      </c>
      <c r="BG175" s="339">
        <v>515.26739999999995</v>
      </c>
      <c r="BH175" s="339">
        <v>540.57770000000005</v>
      </c>
      <c r="BI175" s="339">
        <v>548.1173</v>
      </c>
      <c r="BJ175" s="339">
        <v>559.69259999999997</v>
      </c>
      <c r="BK175" s="339">
        <v>608.39919999999995</v>
      </c>
      <c r="BL175" s="339">
        <v>660.12199999999996</v>
      </c>
      <c r="BM175" s="339">
        <v>698.98109999999997</v>
      </c>
      <c r="BN175" s="339">
        <v>736.51819999999998</v>
      </c>
      <c r="BO175" s="339">
        <v>762.62649999999996</v>
      </c>
      <c r="BP175" s="339">
        <v>816.78549999999996</v>
      </c>
      <c r="BQ175" s="339">
        <v>915.63720000000001</v>
      </c>
      <c r="BR175" s="339">
        <v>1010.2089999999999</v>
      </c>
      <c r="BS175" s="339">
        <v>1137.8911000000001</v>
      </c>
      <c r="BT175" s="339">
        <v>1267.8603000000001</v>
      </c>
      <c r="BU175" s="339">
        <v>1312.6735000000001</v>
      </c>
      <c r="BV175" s="339">
        <v>1342.0507</v>
      </c>
      <c r="BW175" s="339">
        <v>1454.9386999999999</v>
      </c>
      <c r="BX175" s="339">
        <v>1482.4021</v>
      </c>
      <c r="BY175" s="339">
        <v>1578.0292999999999</v>
      </c>
      <c r="BZ175" s="339">
        <v>1735.6074000000001</v>
      </c>
    </row>
    <row r="176" spans="1:78" s="336" customFormat="1" ht="11.25">
      <c r="A176" s="450" t="s">
        <v>248</v>
      </c>
      <c r="B176" s="339">
        <v>100</v>
      </c>
      <c r="C176" s="339">
        <v>101.7235</v>
      </c>
      <c r="D176" s="339">
        <v>103.14879999999999</v>
      </c>
      <c r="E176" s="339">
        <v>105.2127</v>
      </c>
      <c r="F176" s="339">
        <v>107.6553</v>
      </c>
      <c r="G176" s="339">
        <v>109.5453</v>
      </c>
      <c r="H176" s="339">
        <v>111.0548</v>
      </c>
      <c r="I176" s="339">
        <v>112.7657</v>
      </c>
      <c r="J176" s="339">
        <v>114.40309999999999</v>
      </c>
      <c r="K176" s="339">
        <v>116.1101</v>
      </c>
      <c r="L176" s="339">
        <v>117.9829</v>
      </c>
      <c r="M176" s="339">
        <v>119.40989999999999</v>
      </c>
      <c r="N176" s="339">
        <v>120.96299999999999</v>
      </c>
      <c r="O176" s="339">
        <v>122.4315</v>
      </c>
      <c r="P176" s="339">
        <v>125.6037</v>
      </c>
      <c r="Q176" s="339">
        <v>128.7072</v>
      </c>
      <c r="R176" s="339">
        <v>131.83779999999999</v>
      </c>
      <c r="S176" s="339">
        <v>134.92330000000001</v>
      </c>
      <c r="T176" s="339">
        <v>140.55170000000001</v>
      </c>
      <c r="U176" s="339">
        <v>145.63499999999999</v>
      </c>
      <c r="V176" s="339">
        <v>150.01230000000001</v>
      </c>
      <c r="W176" s="339">
        <v>162.55600000000001</v>
      </c>
      <c r="X176" s="339">
        <v>170.41290000000001</v>
      </c>
      <c r="Y176" s="339">
        <v>176.66900000000001</v>
      </c>
      <c r="Z176" s="339">
        <v>181.67609999999999</v>
      </c>
      <c r="AA176" s="339">
        <v>188.08699999999999</v>
      </c>
      <c r="AB176" s="339">
        <v>194.75479999999999</v>
      </c>
      <c r="AC176" s="339">
        <v>204.55940000000001</v>
      </c>
      <c r="AD176" s="339">
        <v>211.5599</v>
      </c>
      <c r="AE176" s="339">
        <v>218.2047</v>
      </c>
      <c r="AF176" s="339">
        <v>224.08879999999999</v>
      </c>
      <c r="AG176" s="339">
        <v>229.71199999999999</v>
      </c>
      <c r="AH176" s="339">
        <v>240.45400000000001</v>
      </c>
      <c r="AI176" s="339">
        <v>255.91560000000001</v>
      </c>
      <c r="AJ176" s="339">
        <v>266.80110000000002</v>
      </c>
      <c r="AK176" s="339">
        <v>279.39890000000003</v>
      </c>
      <c r="AL176" s="339">
        <v>288.4803</v>
      </c>
      <c r="AM176" s="339">
        <v>297.34739999999999</v>
      </c>
      <c r="AN176" s="339">
        <v>305.13909999999998</v>
      </c>
      <c r="AO176" s="339">
        <v>313.92570000000001</v>
      </c>
      <c r="AP176" s="339">
        <v>318.30309999999997</v>
      </c>
      <c r="AQ176" s="339">
        <v>322.6404</v>
      </c>
      <c r="AR176" s="339">
        <v>329.06729999999999</v>
      </c>
      <c r="AS176" s="339">
        <v>337.3673</v>
      </c>
      <c r="AT176" s="339">
        <v>347.69580000000002</v>
      </c>
      <c r="AU176" s="339">
        <v>357.85640000000001</v>
      </c>
      <c r="AV176" s="339">
        <v>370.11680000000001</v>
      </c>
      <c r="AW176" s="339">
        <v>383.84030000000001</v>
      </c>
      <c r="AX176" s="339">
        <v>405.392</v>
      </c>
      <c r="AY176" s="339">
        <v>421.92500000000001</v>
      </c>
      <c r="AZ176" s="339">
        <v>438.99220000000003</v>
      </c>
      <c r="BA176" s="339">
        <v>460.70330000000001</v>
      </c>
      <c r="BB176" s="339">
        <v>482.29169999999999</v>
      </c>
      <c r="BC176" s="339">
        <v>501.12349999999998</v>
      </c>
      <c r="BD176" s="339">
        <v>520.14689999999996</v>
      </c>
      <c r="BE176" s="339">
        <v>537.98990000000003</v>
      </c>
      <c r="BF176" s="339">
        <v>554.05579999999998</v>
      </c>
      <c r="BG176" s="339">
        <v>567.90139999999997</v>
      </c>
      <c r="BH176" s="339">
        <v>583.89949999999999</v>
      </c>
      <c r="BI176" s="339">
        <v>602.66049999999996</v>
      </c>
      <c r="BJ176" s="339">
        <v>632.02639999999997</v>
      </c>
      <c r="BK176" s="339">
        <v>655.33849999999995</v>
      </c>
      <c r="BL176" s="339">
        <v>689.28970000000004</v>
      </c>
      <c r="BM176" s="339">
        <v>735.51660000000004</v>
      </c>
      <c r="BN176" s="339">
        <v>781.41800000000001</v>
      </c>
      <c r="BO176" s="339">
        <v>825.77809999999999</v>
      </c>
      <c r="BP176" s="339">
        <v>865.45090000000005</v>
      </c>
      <c r="BQ176" s="339">
        <v>925.12909999999999</v>
      </c>
      <c r="BR176" s="339">
        <v>982.47180000000003</v>
      </c>
      <c r="BS176" s="339">
        <v>1035.6318000000001</v>
      </c>
      <c r="BT176" s="339">
        <v>1084.4602</v>
      </c>
      <c r="BU176" s="339">
        <v>1137.4857999999999</v>
      </c>
      <c r="BV176" s="339">
        <v>1193.6664000000001</v>
      </c>
      <c r="BW176" s="339">
        <v>1259.7424000000001</v>
      </c>
      <c r="BX176" s="339">
        <v>1363.9280000000001</v>
      </c>
      <c r="BY176" s="339">
        <v>1476.7791999999999</v>
      </c>
      <c r="BZ176" s="339">
        <v>1587.1067</v>
      </c>
    </row>
    <row r="177" spans="1:78" s="336" customFormat="1" ht="11.25">
      <c r="A177" s="450" t="s">
        <v>247</v>
      </c>
      <c r="B177" s="339">
        <v>100</v>
      </c>
      <c r="C177" s="339">
        <v>102.2456</v>
      </c>
      <c r="D177" s="339">
        <v>105.2775</v>
      </c>
      <c r="E177" s="339">
        <v>110.40819999999999</v>
      </c>
      <c r="F177" s="339">
        <v>116.84439999999999</v>
      </c>
      <c r="G177" s="339">
        <v>117.8142</v>
      </c>
      <c r="H177" s="339">
        <v>118.60980000000001</v>
      </c>
      <c r="I177" s="339">
        <v>120.983</v>
      </c>
      <c r="J177" s="339">
        <v>122.6005</v>
      </c>
      <c r="K177" s="339">
        <v>123.5164</v>
      </c>
      <c r="L177" s="339">
        <v>125.8647</v>
      </c>
      <c r="M177" s="339">
        <v>129.19890000000001</v>
      </c>
      <c r="N177" s="339">
        <v>143.3261</v>
      </c>
      <c r="O177" s="339">
        <v>147.30330000000001</v>
      </c>
      <c r="P177" s="339">
        <v>152.92179999999999</v>
      </c>
      <c r="Q177" s="339">
        <v>155.42769999999999</v>
      </c>
      <c r="R177" s="339">
        <v>166.55529999999999</v>
      </c>
      <c r="S177" s="339">
        <v>167.75970000000001</v>
      </c>
      <c r="T177" s="339">
        <v>171.0292</v>
      </c>
      <c r="U177" s="339">
        <v>175.4546</v>
      </c>
      <c r="V177" s="339">
        <v>184.63669999999999</v>
      </c>
      <c r="W177" s="339">
        <v>192.40960000000001</v>
      </c>
      <c r="X177" s="339">
        <v>210.08609999999999</v>
      </c>
      <c r="Y177" s="339">
        <v>216.77889999999999</v>
      </c>
      <c r="Z177" s="339">
        <v>222.51560000000001</v>
      </c>
      <c r="AA177" s="339">
        <v>229.45400000000001</v>
      </c>
      <c r="AB177" s="339">
        <v>240.7201</v>
      </c>
      <c r="AC177" s="339">
        <v>248.4135</v>
      </c>
      <c r="AD177" s="339">
        <v>256.83580000000001</v>
      </c>
      <c r="AE177" s="339">
        <v>264.71969999999999</v>
      </c>
      <c r="AF177" s="339">
        <v>271.69310000000002</v>
      </c>
      <c r="AG177" s="339">
        <v>281.16829999999999</v>
      </c>
      <c r="AH177" s="339">
        <v>290.15769999999998</v>
      </c>
      <c r="AI177" s="339">
        <v>299.83210000000003</v>
      </c>
      <c r="AJ177" s="339">
        <v>306.52249999999998</v>
      </c>
      <c r="AK177" s="339">
        <v>316.63339999999999</v>
      </c>
      <c r="AL177" s="339">
        <v>328.38139999999999</v>
      </c>
      <c r="AM177" s="339">
        <v>333.59190000000001</v>
      </c>
      <c r="AN177" s="339">
        <v>336.12209999999999</v>
      </c>
      <c r="AO177" s="339">
        <v>344.95780000000002</v>
      </c>
      <c r="AP177" s="339">
        <v>343.22930000000002</v>
      </c>
      <c r="AQ177" s="339">
        <v>343.15230000000003</v>
      </c>
      <c r="AR177" s="339">
        <v>345.17790000000002</v>
      </c>
      <c r="AS177" s="339">
        <v>348.12459999999999</v>
      </c>
      <c r="AT177" s="339">
        <v>352.27420000000001</v>
      </c>
      <c r="AU177" s="339">
        <v>362.28309999999999</v>
      </c>
      <c r="AV177" s="339">
        <v>369.41609999999997</v>
      </c>
      <c r="AW177" s="339">
        <v>376.15179999999998</v>
      </c>
      <c r="AX177" s="339">
        <v>386.01159999999999</v>
      </c>
      <c r="AY177" s="339">
        <v>408.39080000000001</v>
      </c>
      <c r="AZ177" s="339">
        <v>427.6377</v>
      </c>
      <c r="BA177" s="339">
        <v>446.04320000000001</v>
      </c>
      <c r="BB177" s="339">
        <v>459.52510000000001</v>
      </c>
      <c r="BC177" s="339">
        <v>475.62329999999997</v>
      </c>
      <c r="BD177" s="339">
        <v>492.15789999999998</v>
      </c>
      <c r="BE177" s="339">
        <v>496.81950000000001</v>
      </c>
      <c r="BF177" s="339">
        <v>492.8449</v>
      </c>
      <c r="BG177" s="339">
        <v>502.4554</v>
      </c>
      <c r="BH177" s="339">
        <v>518.14319999999998</v>
      </c>
      <c r="BI177" s="339">
        <v>525.02340000000004</v>
      </c>
      <c r="BJ177" s="339">
        <v>532.29840000000002</v>
      </c>
      <c r="BK177" s="339">
        <v>546.59529999999995</v>
      </c>
      <c r="BL177" s="339">
        <v>570.27419999999995</v>
      </c>
      <c r="BM177" s="339">
        <v>614.34630000000004</v>
      </c>
      <c r="BN177" s="339">
        <v>642.75379999999996</v>
      </c>
      <c r="BO177" s="339">
        <v>671.61590000000001</v>
      </c>
      <c r="BP177" s="339">
        <v>712.6223</v>
      </c>
      <c r="BQ177" s="339">
        <v>755.13319999999999</v>
      </c>
      <c r="BR177" s="339">
        <v>791.53120000000001</v>
      </c>
      <c r="BS177" s="339">
        <v>822.84870000000001</v>
      </c>
      <c r="BT177" s="339">
        <v>880.0367</v>
      </c>
      <c r="BU177" s="339">
        <v>934.58150000000001</v>
      </c>
      <c r="BV177" s="339">
        <v>1004.2243999999999</v>
      </c>
      <c r="BW177" s="339">
        <v>1084.1481000000001</v>
      </c>
      <c r="BX177" s="339">
        <v>1133.3342</v>
      </c>
      <c r="BY177" s="339">
        <v>1215.7424000000001</v>
      </c>
      <c r="BZ177" s="339">
        <v>1267.2166</v>
      </c>
    </row>
    <row r="178" spans="1:78" s="336" customFormat="1" ht="11.25">
      <c r="B178" s="339"/>
      <c r="C178" s="339"/>
      <c r="D178" s="339"/>
      <c r="E178" s="339"/>
      <c r="F178" s="339"/>
      <c r="G178" s="339"/>
      <c r="H178" s="339"/>
      <c r="I178" s="339"/>
      <c r="J178" s="339"/>
      <c r="K178" s="339"/>
      <c r="L178" s="339"/>
      <c r="M178" s="339"/>
      <c r="N178" s="339"/>
      <c r="O178" s="339"/>
      <c r="P178" s="339"/>
      <c r="Q178" s="339"/>
      <c r="R178" s="339"/>
      <c r="S178" s="339"/>
      <c r="T178" s="339"/>
      <c r="U178" s="339"/>
      <c r="V178" s="339"/>
      <c r="W178" s="339"/>
      <c r="X178" s="339"/>
      <c r="Y178" s="339"/>
      <c r="Z178" s="339"/>
      <c r="AA178" s="339"/>
      <c r="AB178" s="339"/>
      <c r="AC178" s="339"/>
      <c r="AD178" s="339" t="s">
        <v>446</v>
      </c>
      <c r="AE178" s="339" t="s">
        <v>446</v>
      </c>
      <c r="AF178" s="339" t="s">
        <v>446</v>
      </c>
      <c r="AG178" s="339" t="s">
        <v>446</v>
      </c>
      <c r="AH178" s="339" t="s">
        <v>446</v>
      </c>
      <c r="AI178" s="339" t="s">
        <v>446</v>
      </c>
      <c r="AJ178" s="339" t="s">
        <v>446</v>
      </c>
      <c r="AK178" s="339" t="s">
        <v>446</v>
      </c>
      <c r="AL178" s="339" t="s">
        <v>446</v>
      </c>
      <c r="AM178" s="339" t="s">
        <v>446</v>
      </c>
      <c r="AN178" s="339" t="s">
        <v>446</v>
      </c>
      <c r="AO178" s="339" t="s">
        <v>446</v>
      </c>
      <c r="AP178" s="339" t="s">
        <v>446</v>
      </c>
      <c r="AQ178" s="339" t="s">
        <v>446</v>
      </c>
      <c r="AR178" s="339" t="s">
        <v>446</v>
      </c>
      <c r="AS178" s="339" t="s">
        <v>446</v>
      </c>
      <c r="AT178" s="339" t="s">
        <v>446</v>
      </c>
      <c r="AU178" s="339" t="s">
        <v>446</v>
      </c>
      <c r="AV178" s="339" t="s">
        <v>446</v>
      </c>
      <c r="AW178" s="339" t="s">
        <v>446</v>
      </c>
      <c r="AX178" s="339" t="s">
        <v>446</v>
      </c>
      <c r="AY178" s="339" t="s">
        <v>446</v>
      </c>
      <c r="AZ178" s="339" t="s">
        <v>446</v>
      </c>
      <c r="BA178" s="339" t="s">
        <v>446</v>
      </c>
      <c r="BB178" s="339" t="s">
        <v>446</v>
      </c>
      <c r="BC178" s="339" t="s">
        <v>446</v>
      </c>
      <c r="BD178" s="339" t="s">
        <v>446</v>
      </c>
      <c r="BE178" s="339" t="s">
        <v>446</v>
      </c>
      <c r="BF178" s="339" t="s">
        <v>446</v>
      </c>
      <c r="BG178" s="339" t="s">
        <v>446</v>
      </c>
      <c r="BH178" s="339" t="s">
        <v>446</v>
      </c>
      <c r="BI178" s="339" t="s">
        <v>446</v>
      </c>
      <c r="BJ178" s="339" t="s">
        <v>446</v>
      </c>
      <c r="BK178" s="339" t="s">
        <v>446</v>
      </c>
      <c r="BL178" s="339" t="s">
        <v>446</v>
      </c>
      <c r="BM178" s="339" t="s">
        <v>446</v>
      </c>
      <c r="BN178" s="339" t="s">
        <v>446</v>
      </c>
      <c r="BO178" s="339" t="s">
        <v>446</v>
      </c>
      <c r="BP178" s="339" t="s">
        <v>446</v>
      </c>
      <c r="BQ178" s="339" t="s">
        <v>446</v>
      </c>
      <c r="BR178" s="339" t="s">
        <v>446</v>
      </c>
      <c r="BS178" s="339" t="s">
        <v>446</v>
      </c>
      <c r="BT178" s="339" t="s">
        <v>446</v>
      </c>
      <c r="BU178" s="339" t="s">
        <v>446</v>
      </c>
      <c r="BV178" s="339" t="s">
        <v>446</v>
      </c>
      <c r="BW178" s="339" t="s">
        <v>446</v>
      </c>
      <c r="BX178" s="339" t="s">
        <v>446</v>
      </c>
      <c r="BY178" s="339" t="s">
        <v>446</v>
      </c>
      <c r="BZ178" s="339" t="s">
        <v>446</v>
      </c>
    </row>
    <row r="179" spans="1:78" s="336" customFormat="1" ht="11.25">
      <c r="A179" s="449" t="s">
        <v>371</v>
      </c>
      <c r="B179" s="339"/>
      <c r="C179" s="339"/>
      <c r="D179" s="339"/>
      <c r="E179" s="339"/>
      <c r="F179" s="339"/>
      <c r="G179" s="339"/>
      <c r="H179" s="339"/>
      <c r="I179" s="339"/>
      <c r="J179" s="339"/>
      <c r="K179" s="339"/>
      <c r="L179" s="339"/>
      <c r="M179" s="339"/>
      <c r="N179" s="339"/>
      <c r="O179" s="339"/>
      <c r="P179" s="339"/>
      <c r="Q179" s="339"/>
      <c r="R179" s="339"/>
      <c r="S179" s="339"/>
      <c r="T179" s="339"/>
      <c r="U179" s="339"/>
      <c r="V179" s="339"/>
      <c r="W179" s="339"/>
      <c r="X179" s="339"/>
      <c r="Y179" s="339"/>
      <c r="Z179" s="339"/>
      <c r="AA179" s="339"/>
      <c r="AB179" s="339"/>
      <c r="AC179" s="339"/>
      <c r="AD179" s="339" t="s">
        <v>446</v>
      </c>
      <c r="AE179" s="339" t="s">
        <v>446</v>
      </c>
      <c r="AF179" s="339" t="s">
        <v>446</v>
      </c>
      <c r="AG179" s="339" t="s">
        <v>446</v>
      </c>
      <c r="AH179" s="339" t="s">
        <v>446</v>
      </c>
      <c r="AI179" s="339" t="s">
        <v>446</v>
      </c>
      <c r="AJ179" s="339" t="s">
        <v>446</v>
      </c>
      <c r="AK179" s="339" t="s">
        <v>446</v>
      </c>
      <c r="AL179" s="339" t="s">
        <v>446</v>
      </c>
      <c r="AM179" s="339" t="s">
        <v>446</v>
      </c>
      <c r="AN179" s="339" t="s">
        <v>446</v>
      </c>
      <c r="AO179" s="339" t="s">
        <v>446</v>
      </c>
      <c r="AP179" s="339" t="s">
        <v>446</v>
      </c>
      <c r="AQ179" s="339" t="s">
        <v>446</v>
      </c>
      <c r="AR179" s="339" t="s">
        <v>446</v>
      </c>
      <c r="AS179" s="339" t="s">
        <v>446</v>
      </c>
      <c r="AT179" s="339" t="s">
        <v>446</v>
      </c>
      <c r="AU179" s="339" t="s">
        <v>446</v>
      </c>
      <c r="AV179" s="339" t="s">
        <v>446</v>
      </c>
      <c r="AW179" s="339" t="s">
        <v>446</v>
      </c>
      <c r="AX179" s="339" t="s">
        <v>446</v>
      </c>
      <c r="AY179" s="339" t="s">
        <v>446</v>
      </c>
      <c r="AZ179" s="339" t="s">
        <v>446</v>
      </c>
      <c r="BA179" s="339" t="s">
        <v>446</v>
      </c>
      <c r="BB179" s="339" t="s">
        <v>446</v>
      </c>
      <c r="BC179" s="339" t="s">
        <v>446</v>
      </c>
      <c r="BD179" s="339" t="s">
        <v>446</v>
      </c>
      <c r="BE179" s="339" t="s">
        <v>446</v>
      </c>
      <c r="BF179" s="339" t="s">
        <v>446</v>
      </c>
      <c r="BG179" s="339" t="s">
        <v>446</v>
      </c>
      <c r="BH179" s="339" t="s">
        <v>446</v>
      </c>
      <c r="BI179" s="339" t="s">
        <v>446</v>
      </c>
      <c r="BJ179" s="339" t="s">
        <v>446</v>
      </c>
      <c r="BK179" s="339" t="s">
        <v>446</v>
      </c>
      <c r="BL179" s="339" t="s">
        <v>446</v>
      </c>
      <c r="BM179" s="339" t="s">
        <v>446</v>
      </c>
      <c r="BN179" s="339" t="s">
        <v>446</v>
      </c>
      <c r="BO179" s="339" t="s">
        <v>446</v>
      </c>
      <c r="BP179" s="339" t="s">
        <v>446</v>
      </c>
      <c r="BQ179" s="339" t="s">
        <v>446</v>
      </c>
      <c r="BR179" s="339" t="s">
        <v>446</v>
      </c>
      <c r="BS179" s="339" t="s">
        <v>446</v>
      </c>
      <c r="BT179" s="339" t="s">
        <v>446</v>
      </c>
      <c r="BU179" s="339" t="s">
        <v>446</v>
      </c>
      <c r="BV179" s="339" t="s">
        <v>446</v>
      </c>
      <c r="BW179" s="339" t="s">
        <v>446</v>
      </c>
      <c r="BX179" s="339" t="s">
        <v>446</v>
      </c>
      <c r="BY179" s="339" t="s">
        <v>446</v>
      </c>
      <c r="BZ179" s="339" t="s">
        <v>446</v>
      </c>
    </row>
    <row r="180" spans="1:78" s="336" customFormat="1" ht="11.25">
      <c r="A180" s="450" t="s">
        <v>306</v>
      </c>
      <c r="B180" s="339">
        <v>100</v>
      </c>
      <c r="C180" s="339">
        <v>101.3682</v>
      </c>
      <c r="D180" s="339">
        <v>102.49160000000001</v>
      </c>
      <c r="E180" s="339">
        <v>104.6885</v>
      </c>
      <c r="F180" s="339">
        <v>107.3683</v>
      </c>
      <c r="G180" s="339">
        <v>109.0697</v>
      </c>
      <c r="H180" s="339">
        <v>110.17149999999999</v>
      </c>
      <c r="I180" s="339">
        <v>111.4051</v>
      </c>
      <c r="J180" s="339">
        <v>112.8955</v>
      </c>
      <c r="K180" s="339">
        <v>114.9383</v>
      </c>
      <c r="L180" s="339">
        <v>117.1344</v>
      </c>
      <c r="M180" s="339">
        <v>118.6641</v>
      </c>
      <c r="N180" s="339">
        <v>120.3086</v>
      </c>
      <c r="O180" s="339">
        <v>121.4495</v>
      </c>
      <c r="P180" s="339">
        <v>124.13379999999999</v>
      </c>
      <c r="Q180" s="339">
        <v>126.5849</v>
      </c>
      <c r="R180" s="339">
        <v>129.8785</v>
      </c>
      <c r="S180" s="339">
        <v>132.99529999999999</v>
      </c>
      <c r="T180" s="339">
        <v>139.01230000000001</v>
      </c>
      <c r="U180" s="339">
        <v>144.86170000000001</v>
      </c>
      <c r="V180" s="339">
        <v>149.39830000000001</v>
      </c>
      <c r="W180" s="339">
        <v>162.41489999999999</v>
      </c>
      <c r="X180" s="339">
        <v>171.98349999999999</v>
      </c>
      <c r="Y180" s="339">
        <v>178.91079999999999</v>
      </c>
      <c r="Z180" s="339">
        <v>182.5891</v>
      </c>
      <c r="AA180" s="339">
        <v>187.09970000000001</v>
      </c>
      <c r="AB180" s="339">
        <v>193.8494</v>
      </c>
      <c r="AC180" s="339">
        <v>203.798</v>
      </c>
      <c r="AD180" s="339">
        <v>211.49889999999999</v>
      </c>
      <c r="AE180" s="339">
        <v>218.0847</v>
      </c>
      <c r="AF180" s="339">
        <v>223.94569999999999</v>
      </c>
      <c r="AG180" s="339">
        <v>228.77170000000001</v>
      </c>
      <c r="AH180" s="339">
        <v>239.4897</v>
      </c>
      <c r="AI180" s="339">
        <v>255.9204</v>
      </c>
      <c r="AJ180" s="339">
        <v>265.89170000000001</v>
      </c>
      <c r="AK180" s="339">
        <v>280.86810000000003</v>
      </c>
      <c r="AL180" s="339">
        <v>290.10789999999997</v>
      </c>
      <c r="AM180" s="339">
        <v>298.34589999999997</v>
      </c>
      <c r="AN180" s="339">
        <v>305.76979999999998</v>
      </c>
      <c r="AO180" s="339">
        <v>315.37049999999999</v>
      </c>
      <c r="AP180" s="339">
        <v>321.53429999999997</v>
      </c>
      <c r="AQ180" s="339">
        <v>326.52249999999998</v>
      </c>
      <c r="AR180" s="339">
        <v>336.04</v>
      </c>
      <c r="AS180" s="339">
        <v>344.81740000000002</v>
      </c>
      <c r="AT180" s="339">
        <v>355.60629999999998</v>
      </c>
      <c r="AU180" s="339">
        <v>370.89870000000002</v>
      </c>
      <c r="AV180" s="339">
        <v>386.30040000000002</v>
      </c>
      <c r="AW180" s="339">
        <v>399.23250000000002</v>
      </c>
      <c r="AX180" s="339">
        <v>417.1454</v>
      </c>
      <c r="AY180" s="339">
        <v>435.7602</v>
      </c>
      <c r="AZ180" s="339">
        <v>454.0763</v>
      </c>
      <c r="BA180" s="339">
        <v>474.10719999999998</v>
      </c>
      <c r="BB180" s="339">
        <v>497.92039999999997</v>
      </c>
      <c r="BC180" s="339">
        <v>517.89890000000003</v>
      </c>
      <c r="BD180" s="339">
        <v>536.97770000000003</v>
      </c>
      <c r="BE180" s="339">
        <v>555.66300000000001</v>
      </c>
      <c r="BF180" s="339">
        <v>567.90959999999995</v>
      </c>
      <c r="BG180" s="339">
        <v>585.15110000000004</v>
      </c>
      <c r="BH180" s="339">
        <v>601.81859999999995</v>
      </c>
      <c r="BI180" s="339">
        <v>618.16359999999997</v>
      </c>
      <c r="BJ180" s="339">
        <v>643.8415</v>
      </c>
      <c r="BK180" s="339">
        <v>666.86059999999998</v>
      </c>
      <c r="BL180" s="339">
        <v>705.55050000000006</v>
      </c>
      <c r="BM180" s="339">
        <v>755.68880000000001</v>
      </c>
      <c r="BN180" s="339">
        <v>802.69280000000003</v>
      </c>
      <c r="BO180" s="339">
        <v>848.17219999999998</v>
      </c>
      <c r="BP180" s="339">
        <v>893.14710000000002</v>
      </c>
      <c r="BQ180" s="339">
        <v>957.76959999999997</v>
      </c>
      <c r="BR180" s="339">
        <v>1021.8287</v>
      </c>
      <c r="BS180" s="339">
        <v>1090.7465</v>
      </c>
      <c r="BT180" s="339">
        <v>1155.2637999999999</v>
      </c>
      <c r="BU180" s="339">
        <v>1208.2085</v>
      </c>
      <c r="BV180" s="339">
        <v>1265.2651000000001</v>
      </c>
      <c r="BW180" s="339">
        <v>1335.4292</v>
      </c>
      <c r="BX180" s="339">
        <v>1427.9849999999999</v>
      </c>
      <c r="BY180" s="339">
        <v>1541.3821</v>
      </c>
      <c r="BZ180" s="339">
        <v>1663.7850000000001</v>
      </c>
    </row>
    <row r="181" spans="1:78" s="336" customFormat="1" ht="11.25">
      <c r="A181" s="451" t="s">
        <v>250</v>
      </c>
      <c r="B181" s="340">
        <v>100</v>
      </c>
      <c r="C181" s="340">
        <v>102.5472</v>
      </c>
      <c r="D181" s="340">
        <v>105.1807</v>
      </c>
      <c r="E181" s="340">
        <v>108.9825</v>
      </c>
      <c r="F181" s="340">
        <v>114.60639999999999</v>
      </c>
      <c r="G181" s="340">
        <v>116.85420000000001</v>
      </c>
      <c r="H181" s="340">
        <v>118.02160000000001</v>
      </c>
      <c r="I181" s="340">
        <v>120.4894</v>
      </c>
      <c r="J181" s="340">
        <v>122.1831</v>
      </c>
      <c r="K181" s="340">
        <v>124.11320000000001</v>
      </c>
      <c r="L181" s="340">
        <v>125.6926</v>
      </c>
      <c r="M181" s="340">
        <v>128.40770000000001</v>
      </c>
      <c r="N181" s="340">
        <v>138.45699999999999</v>
      </c>
      <c r="O181" s="340">
        <v>142.18360000000001</v>
      </c>
      <c r="P181" s="340">
        <v>147.2123</v>
      </c>
      <c r="Q181" s="340">
        <v>150.7807</v>
      </c>
      <c r="R181" s="340">
        <v>158.1951</v>
      </c>
      <c r="S181" s="340">
        <v>159.15649999999999</v>
      </c>
      <c r="T181" s="340">
        <v>162.07570000000001</v>
      </c>
      <c r="U181" s="340">
        <v>166.02619999999999</v>
      </c>
      <c r="V181" s="340">
        <v>172.63249999999999</v>
      </c>
      <c r="W181" s="340">
        <v>177.50579999999999</v>
      </c>
      <c r="X181" s="340">
        <v>188.27889999999999</v>
      </c>
      <c r="Y181" s="340">
        <v>193.61</v>
      </c>
      <c r="Z181" s="340">
        <v>200.38489999999999</v>
      </c>
      <c r="AA181" s="340">
        <v>208.32849999999999</v>
      </c>
      <c r="AB181" s="340">
        <v>217.01580000000001</v>
      </c>
      <c r="AC181" s="340">
        <v>223.31549999999999</v>
      </c>
      <c r="AD181" s="340">
        <v>228.6183</v>
      </c>
      <c r="AE181" s="340">
        <v>233.99590000000001</v>
      </c>
      <c r="AF181" s="340">
        <v>239.8032</v>
      </c>
      <c r="AG181" s="340">
        <v>250.1103</v>
      </c>
      <c r="AH181" s="340">
        <v>259.286</v>
      </c>
      <c r="AI181" s="340">
        <v>268.24540000000002</v>
      </c>
      <c r="AJ181" s="340">
        <v>277.13350000000003</v>
      </c>
      <c r="AK181" s="340">
        <v>282.28899999999999</v>
      </c>
      <c r="AL181" s="340">
        <v>291.3621</v>
      </c>
      <c r="AM181" s="340">
        <v>296.34320000000002</v>
      </c>
      <c r="AN181" s="340">
        <v>301.71370000000002</v>
      </c>
      <c r="AO181" s="340">
        <v>311.03030000000001</v>
      </c>
      <c r="AP181" s="340">
        <v>309.90030000000002</v>
      </c>
      <c r="AQ181" s="340">
        <v>312.43900000000002</v>
      </c>
      <c r="AR181" s="340">
        <v>314.97210000000001</v>
      </c>
      <c r="AS181" s="340">
        <v>319.22559999999999</v>
      </c>
      <c r="AT181" s="340">
        <v>324.084</v>
      </c>
      <c r="AU181" s="340">
        <v>329.17529999999999</v>
      </c>
      <c r="AV181" s="340">
        <v>336.70949999999999</v>
      </c>
      <c r="AW181" s="340">
        <v>345.41820000000001</v>
      </c>
      <c r="AX181" s="340">
        <v>358.1345</v>
      </c>
      <c r="AY181" s="340">
        <v>374.0754</v>
      </c>
      <c r="AZ181" s="340">
        <v>388.0378</v>
      </c>
      <c r="BA181" s="340">
        <v>404.05840000000001</v>
      </c>
      <c r="BB181" s="340">
        <v>410.88490000000002</v>
      </c>
      <c r="BC181" s="340">
        <v>421.1816</v>
      </c>
      <c r="BD181" s="340">
        <v>434.36439999999999</v>
      </c>
      <c r="BE181" s="340">
        <v>443.99189999999999</v>
      </c>
      <c r="BF181" s="340">
        <v>446.01889999999997</v>
      </c>
      <c r="BG181" s="340">
        <v>456.4796</v>
      </c>
      <c r="BH181" s="340">
        <v>474.3913</v>
      </c>
      <c r="BI181" s="340">
        <v>485.9821</v>
      </c>
      <c r="BJ181" s="340">
        <v>501.27749999999997</v>
      </c>
      <c r="BK181" s="340">
        <v>529.15369999999996</v>
      </c>
      <c r="BL181" s="340">
        <v>551.19619999999998</v>
      </c>
      <c r="BM181" s="340">
        <v>583.17939999999999</v>
      </c>
      <c r="BN181" s="340">
        <v>610.30909999999994</v>
      </c>
      <c r="BO181" s="340">
        <v>633.26829999999995</v>
      </c>
      <c r="BP181" s="340">
        <v>666.6789</v>
      </c>
      <c r="BQ181" s="340">
        <v>717.68200000000002</v>
      </c>
      <c r="BR181" s="340">
        <v>758.44140000000004</v>
      </c>
      <c r="BS181" s="340">
        <v>787.18010000000004</v>
      </c>
      <c r="BT181" s="340">
        <v>836.26469999999995</v>
      </c>
      <c r="BU181" s="340">
        <v>887.24080000000004</v>
      </c>
      <c r="BV181" s="340">
        <v>940.05070000000001</v>
      </c>
      <c r="BW181" s="340">
        <v>1025.0808</v>
      </c>
      <c r="BX181" s="340">
        <v>1087.0807</v>
      </c>
      <c r="BY181" s="340">
        <v>1169.5776000000001</v>
      </c>
      <c r="BZ181" s="340">
        <v>1226.7616</v>
      </c>
    </row>
    <row r="182" spans="1:78" s="336" customFormat="1" ht="15">
      <c r="AD182" s="336" t="s">
        <v>446</v>
      </c>
      <c r="AE182" s="336" t="s">
        <v>446</v>
      </c>
      <c r="AF182" s="336" t="s">
        <v>446</v>
      </c>
      <c r="AG182" s="336" t="s">
        <v>446</v>
      </c>
      <c r="AH182" s="336" t="s">
        <v>446</v>
      </c>
      <c r="AI182" s="336" t="s">
        <v>446</v>
      </c>
      <c r="AJ182" s="336" t="s">
        <v>446</v>
      </c>
      <c r="AK182" s="336" t="s">
        <v>446</v>
      </c>
      <c r="AL182" s="336" t="s">
        <v>446</v>
      </c>
      <c r="AM182" s="336" t="s">
        <v>446</v>
      </c>
      <c r="AN182" s="336" t="s">
        <v>446</v>
      </c>
      <c r="AO182" s="336" t="s">
        <v>446</v>
      </c>
      <c r="AP182" s="336" t="s">
        <v>446</v>
      </c>
      <c r="AQ182" s="336" t="s">
        <v>446</v>
      </c>
      <c r="AR182" s="336" t="s">
        <v>446</v>
      </c>
      <c r="AS182" s="336" t="s">
        <v>446</v>
      </c>
      <c r="AT182" s="336" t="s">
        <v>446</v>
      </c>
      <c r="AU182" s="336" t="s">
        <v>446</v>
      </c>
      <c r="AV182" s="336" t="s">
        <v>446</v>
      </c>
      <c r="AW182" s="336" t="s">
        <v>446</v>
      </c>
      <c r="AX182" s="336" t="s">
        <v>446</v>
      </c>
      <c r="AY182" s="336" t="s">
        <v>446</v>
      </c>
      <c r="AZ182" s="336" t="s">
        <v>446</v>
      </c>
      <c r="BA182" s="336" t="s">
        <v>446</v>
      </c>
      <c r="BB182" s="336" t="s">
        <v>446</v>
      </c>
      <c r="BC182" s="473" t="s">
        <v>446</v>
      </c>
      <c r="BD182" s="473"/>
      <c r="BE182" s="473" t="s">
        <v>446</v>
      </c>
      <c r="BF182" s="473"/>
      <c r="BG182" s="473"/>
      <c r="BH182" s="473"/>
      <c r="BI182" s="473" t="s">
        <v>446</v>
      </c>
      <c r="BJ182" s="473" t="s">
        <v>446</v>
      </c>
      <c r="BK182" s="473" t="s">
        <v>446</v>
      </c>
      <c r="BL182" s="473" t="s">
        <v>446</v>
      </c>
      <c r="BM182" s="473" t="s">
        <v>446</v>
      </c>
      <c r="BN182" s="473" t="s">
        <v>446</v>
      </c>
      <c r="BO182" s="473" t="s">
        <v>446</v>
      </c>
      <c r="BP182" s="473" t="s">
        <v>446</v>
      </c>
      <c r="BQ182" s="473" t="s">
        <v>446</v>
      </c>
      <c r="BR182" s="473" t="s">
        <v>446</v>
      </c>
      <c r="BS182" s="473" t="s">
        <v>446</v>
      </c>
      <c r="BT182" s="473" t="s">
        <v>446</v>
      </c>
      <c r="BU182" s="473" t="s">
        <v>446</v>
      </c>
      <c r="BV182" s="473" t="s">
        <v>446</v>
      </c>
      <c r="BW182" s="473" t="s">
        <v>446</v>
      </c>
      <c r="BX182" s="473" t="s">
        <v>446</v>
      </c>
      <c r="BY182" s="473" t="s">
        <v>446</v>
      </c>
      <c r="BZ182" s="473" t="s">
        <v>446</v>
      </c>
    </row>
    <row r="183" spans="1:78" s="336" customFormat="1" ht="15">
      <c r="AD183" s="336" t="s">
        <v>446</v>
      </c>
      <c r="AE183" s="336" t="s">
        <v>446</v>
      </c>
      <c r="AF183" s="336" t="s">
        <v>446</v>
      </c>
      <c r="AG183" s="336" t="s">
        <v>446</v>
      </c>
      <c r="AH183" s="336" t="s">
        <v>446</v>
      </c>
      <c r="AI183" s="336" t="s">
        <v>446</v>
      </c>
      <c r="AJ183" s="336" t="s">
        <v>446</v>
      </c>
      <c r="AK183" s="336" t="s">
        <v>446</v>
      </c>
      <c r="AL183" s="336" t="s">
        <v>446</v>
      </c>
      <c r="AM183" s="336" t="s">
        <v>446</v>
      </c>
      <c r="AN183" s="336" t="s">
        <v>446</v>
      </c>
      <c r="AO183" s="336" t="s">
        <v>446</v>
      </c>
      <c r="AP183" s="336" t="s">
        <v>446</v>
      </c>
      <c r="AQ183" s="336" t="s">
        <v>446</v>
      </c>
      <c r="AR183" s="336" t="s">
        <v>446</v>
      </c>
      <c r="AS183" s="336" t="s">
        <v>446</v>
      </c>
      <c r="AT183" s="336" t="s">
        <v>446</v>
      </c>
      <c r="AU183" s="336" t="s">
        <v>446</v>
      </c>
      <c r="AV183" s="336" t="s">
        <v>446</v>
      </c>
      <c r="AW183" s="336" t="s">
        <v>446</v>
      </c>
      <c r="AX183" s="336" t="s">
        <v>446</v>
      </c>
      <c r="AY183" s="336" t="s">
        <v>446</v>
      </c>
      <c r="AZ183" s="336" t="s">
        <v>446</v>
      </c>
      <c r="BA183" s="336" t="s">
        <v>446</v>
      </c>
      <c r="BB183" s="336" t="s">
        <v>446</v>
      </c>
      <c r="BC183" s="473" t="s">
        <v>446</v>
      </c>
      <c r="BD183" s="473"/>
      <c r="BE183" s="473" t="s">
        <v>446</v>
      </c>
      <c r="BF183" s="473"/>
      <c r="BG183" s="473"/>
      <c r="BH183" s="473"/>
      <c r="BI183" s="473" t="s">
        <v>446</v>
      </c>
      <c r="BJ183" s="473" t="s">
        <v>446</v>
      </c>
      <c r="BK183" s="473" t="s">
        <v>446</v>
      </c>
      <c r="BL183" s="473" t="s">
        <v>446</v>
      </c>
      <c r="BM183" s="473" t="s">
        <v>446</v>
      </c>
      <c r="BN183" s="473" t="s">
        <v>446</v>
      </c>
      <c r="BO183" s="473" t="s">
        <v>446</v>
      </c>
      <c r="BP183" s="473" t="s">
        <v>446</v>
      </c>
      <c r="BQ183" s="473" t="s">
        <v>446</v>
      </c>
      <c r="BR183" s="473" t="s">
        <v>446</v>
      </c>
      <c r="BS183" s="473" t="s">
        <v>446</v>
      </c>
      <c r="BT183" s="473" t="s">
        <v>446</v>
      </c>
      <c r="BU183" s="473" t="s">
        <v>446</v>
      </c>
      <c r="BV183" s="473" t="s">
        <v>446</v>
      </c>
      <c r="BW183" s="473" t="s">
        <v>446</v>
      </c>
      <c r="BX183" s="473" t="s">
        <v>446</v>
      </c>
      <c r="BY183" s="473" t="s">
        <v>446</v>
      </c>
      <c r="BZ183" s="473" t="s">
        <v>446</v>
      </c>
    </row>
    <row r="184" spans="1:78" s="336" customFormat="1" ht="15">
      <c r="A184" s="449"/>
      <c r="AD184" s="336" t="s">
        <v>446</v>
      </c>
      <c r="AE184" s="336" t="s">
        <v>446</v>
      </c>
      <c r="AF184" s="336" t="s">
        <v>446</v>
      </c>
      <c r="AG184" s="336" t="s">
        <v>446</v>
      </c>
      <c r="AH184" s="336" t="s">
        <v>446</v>
      </c>
      <c r="AI184" s="336" t="s">
        <v>446</v>
      </c>
      <c r="AJ184" s="336" t="s">
        <v>446</v>
      </c>
      <c r="AK184" s="336" t="s">
        <v>446</v>
      </c>
      <c r="AL184" s="336" t="s">
        <v>446</v>
      </c>
      <c r="AM184" s="336" t="s">
        <v>446</v>
      </c>
      <c r="AN184" s="336" t="s">
        <v>446</v>
      </c>
      <c r="AO184" s="336" t="s">
        <v>446</v>
      </c>
      <c r="AP184" s="336" t="s">
        <v>446</v>
      </c>
      <c r="AQ184" s="336" t="s">
        <v>446</v>
      </c>
      <c r="AR184" s="336" t="s">
        <v>446</v>
      </c>
      <c r="AS184" s="336" t="s">
        <v>446</v>
      </c>
      <c r="AT184" s="336" t="s">
        <v>446</v>
      </c>
      <c r="AU184" s="336" t="s">
        <v>446</v>
      </c>
      <c r="AV184" s="336" t="s">
        <v>446</v>
      </c>
      <c r="AW184" s="336" t="s">
        <v>446</v>
      </c>
      <c r="AX184" s="336" t="s">
        <v>446</v>
      </c>
      <c r="AY184" s="336" t="s">
        <v>446</v>
      </c>
      <c r="AZ184" s="336" t="s">
        <v>446</v>
      </c>
      <c r="BA184" s="336" t="s">
        <v>446</v>
      </c>
      <c r="BB184" s="336" t="s">
        <v>446</v>
      </c>
      <c r="BC184" s="473" t="s">
        <v>446</v>
      </c>
      <c r="BD184" s="473"/>
      <c r="BE184" s="473" t="s">
        <v>446</v>
      </c>
      <c r="BF184" s="473"/>
      <c r="BG184" s="473"/>
      <c r="BH184" s="473"/>
      <c r="BI184" s="473" t="s">
        <v>446</v>
      </c>
      <c r="BJ184" s="473" t="s">
        <v>446</v>
      </c>
      <c r="BK184" s="473" t="s">
        <v>446</v>
      </c>
      <c r="BL184" s="473" t="s">
        <v>446</v>
      </c>
      <c r="BM184" s="473" t="s">
        <v>446</v>
      </c>
      <c r="BN184" s="473" t="s">
        <v>446</v>
      </c>
      <c r="BO184" s="473" t="s">
        <v>446</v>
      </c>
      <c r="BP184" s="473" t="s">
        <v>446</v>
      </c>
      <c r="BQ184" s="473" t="s">
        <v>446</v>
      </c>
      <c r="BR184" s="473" t="s">
        <v>446</v>
      </c>
      <c r="BS184" s="473" t="s">
        <v>446</v>
      </c>
      <c r="BT184" s="473" t="s">
        <v>446</v>
      </c>
      <c r="BU184" s="473" t="s">
        <v>446</v>
      </c>
      <c r="BV184" s="473" t="s">
        <v>446</v>
      </c>
      <c r="BW184" s="473" t="s">
        <v>446</v>
      </c>
      <c r="BX184" s="473" t="s">
        <v>446</v>
      </c>
      <c r="BY184" s="473" t="s">
        <v>446</v>
      </c>
      <c r="BZ184" s="473" t="s">
        <v>446</v>
      </c>
    </row>
    <row r="185" spans="1:78" s="336" customFormat="1" ht="15">
      <c r="AD185" s="336" t="s">
        <v>446</v>
      </c>
      <c r="AE185" s="336" t="s">
        <v>446</v>
      </c>
      <c r="AF185" s="336" t="s">
        <v>446</v>
      </c>
      <c r="AG185" s="336" t="s">
        <v>446</v>
      </c>
      <c r="AH185" s="336" t="s">
        <v>446</v>
      </c>
      <c r="AI185" s="336" t="s">
        <v>446</v>
      </c>
      <c r="AJ185" s="336" t="s">
        <v>446</v>
      </c>
      <c r="AK185" s="336" t="s">
        <v>446</v>
      </c>
      <c r="AL185" s="336" t="s">
        <v>446</v>
      </c>
      <c r="AM185" s="336" t="s">
        <v>446</v>
      </c>
      <c r="AN185" s="336" t="s">
        <v>446</v>
      </c>
      <c r="AO185" s="336" t="s">
        <v>446</v>
      </c>
      <c r="AP185" s="336" t="s">
        <v>446</v>
      </c>
      <c r="AQ185" s="336" t="s">
        <v>446</v>
      </c>
      <c r="AR185" s="336" t="s">
        <v>446</v>
      </c>
      <c r="AS185" s="336" t="s">
        <v>446</v>
      </c>
      <c r="AT185" s="336" t="s">
        <v>446</v>
      </c>
      <c r="AU185" s="336" t="s">
        <v>446</v>
      </c>
      <c r="AV185" s="336" t="s">
        <v>446</v>
      </c>
      <c r="AW185" s="336" t="s">
        <v>446</v>
      </c>
      <c r="AX185" s="336" t="s">
        <v>446</v>
      </c>
      <c r="AY185" s="336" t="s">
        <v>446</v>
      </c>
      <c r="AZ185" s="336" t="s">
        <v>446</v>
      </c>
      <c r="BA185" s="336" t="s">
        <v>446</v>
      </c>
      <c r="BB185" s="336" t="s">
        <v>446</v>
      </c>
      <c r="BC185" s="473" t="s">
        <v>446</v>
      </c>
      <c r="BD185" s="473"/>
      <c r="BE185" s="473" t="s">
        <v>446</v>
      </c>
      <c r="BF185" s="473"/>
      <c r="BG185" s="473"/>
      <c r="BH185" s="473"/>
      <c r="BI185" s="473" t="s">
        <v>446</v>
      </c>
      <c r="BJ185" s="473" t="s">
        <v>446</v>
      </c>
      <c r="BK185" s="473" t="s">
        <v>446</v>
      </c>
      <c r="BL185" s="473" t="s">
        <v>446</v>
      </c>
      <c r="BM185" s="473" t="s">
        <v>446</v>
      </c>
      <c r="BN185" s="473" t="s">
        <v>446</v>
      </c>
      <c r="BO185" s="473" t="s">
        <v>446</v>
      </c>
      <c r="BP185" s="473" t="s">
        <v>446</v>
      </c>
      <c r="BQ185" s="473" t="s">
        <v>446</v>
      </c>
      <c r="BR185" s="473" t="s">
        <v>446</v>
      </c>
      <c r="BS185" s="473" t="s">
        <v>446</v>
      </c>
      <c r="BT185" s="473" t="s">
        <v>446</v>
      </c>
      <c r="BU185" s="473" t="s">
        <v>446</v>
      </c>
      <c r="BV185" s="473" t="s">
        <v>446</v>
      </c>
      <c r="BW185" s="473" t="s">
        <v>446</v>
      </c>
      <c r="BX185" s="473" t="s">
        <v>446</v>
      </c>
      <c r="BY185" s="473" t="s">
        <v>446</v>
      </c>
      <c r="BZ185" s="473" t="s">
        <v>446</v>
      </c>
    </row>
    <row r="186" spans="1:78" s="336" customFormat="1" ht="15" customHeight="1">
      <c r="A186" s="447" t="s">
        <v>450</v>
      </c>
      <c r="B186" s="341">
        <v>42705</v>
      </c>
      <c r="C186" s="341">
        <v>42736</v>
      </c>
      <c r="D186" s="341">
        <v>42767</v>
      </c>
      <c r="E186" s="341">
        <v>42795</v>
      </c>
      <c r="F186" s="341">
        <v>42826</v>
      </c>
      <c r="G186" s="341">
        <v>42856</v>
      </c>
      <c r="H186" s="341">
        <v>42887</v>
      </c>
      <c r="I186" s="335">
        <v>42917</v>
      </c>
      <c r="J186" s="335">
        <v>42948</v>
      </c>
      <c r="K186" s="335">
        <v>42979</v>
      </c>
      <c r="L186" s="335">
        <v>43009</v>
      </c>
      <c r="M186" s="335">
        <v>43040</v>
      </c>
      <c r="N186" s="335">
        <v>43070</v>
      </c>
      <c r="O186" s="335">
        <v>43101</v>
      </c>
      <c r="P186" s="335">
        <v>43132</v>
      </c>
      <c r="Q186" s="335">
        <v>43160</v>
      </c>
      <c r="R186" s="335">
        <v>43191</v>
      </c>
      <c r="S186" s="335">
        <v>43221</v>
      </c>
      <c r="T186" s="335">
        <v>43252</v>
      </c>
      <c r="U186" s="335">
        <v>43282</v>
      </c>
      <c r="V186" s="335">
        <v>43313</v>
      </c>
      <c r="W186" s="335">
        <v>43344</v>
      </c>
      <c r="X186" s="335">
        <v>43374</v>
      </c>
      <c r="Y186" s="335">
        <v>43405</v>
      </c>
      <c r="Z186" s="335">
        <v>43435</v>
      </c>
      <c r="AA186" s="335">
        <v>43466</v>
      </c>
      <c r="AB186" s="335">
        <v>43497</v>
      </c>
      <c r="AC186" s="335">
        <v>43525</v>
      </c>
      <c r="AD186" s="335">
        <v>43556</v>
      </c>
      <c r="AE186" s="335">
        <v>43586</v>
      </c>
      <c r="AF186" s="335">
        <v>43617</v>
      </c>
      <c r="AG186" s="335">
        <v>43647</v>
      </c>
      <c r="AH186" s="335">
        <v>43678</v>
      </c>
      <c r="AI186" s="335">
        <v>43709</v>
      </c>
      <c r="AJ186" s="335">
        <v>43739</v>
      </c>
      <c r="AK186" s="335">
        <v>43770</v>
      </c>
      <c r="AL186" s="335">
        <v>43800</v>
      </c>
      <c r="AM186" s="335">
        <v>43831</v>
      </c>
      <c r="AN186" s="335" t="s">
        <v>446</v>
      </c>
      <c r="AO186" s="335">
        <v>43891</v>
      </c>
      <c r="AP186" s="335">
        <v>43922</v>
      </c>
      <c r="AQ186" s="335">
        <v>43952</v>
      </c>
      <c r="AR186" s="335">
        <v>43983</v>
      </c>
      <c r="AS186" s="335">
        <v>44013</v>
      </c>
      <c r="AT186" s="335">
        <v>44044</v>
      </c>
      <c r="AU186" s="335">
        <v>44075</v>
      </c>
      <c r="AV186" s="335">
        <v>44105</v>
      </c>
      <c r="AW186" s="335">
        <v>44136</v>
      </c>
      <c r="AX186" s="335">
        <v>44166</v>
      </c>
      <c r="AY186" s="335">
        <v>44197</v>
      </c>
      <c r="AZ186" s="335">
        <v>44228</v>
      </c>
      <c r="BA186" s="335">
        <v>44256</v>
      </c>
      <c r="BB186" s="335">
        <v>44287</v>
      </c>
      <c r="BC186" s="335">
        <v>44317</v>
      </c>
      <c r="BD186" s="335">
        <v>44348</v>
      </c>
      <c r="BE186" s="335">
        <v>44378</v>
      </c>
      <c r="BF186" s="335">
        <v>44409</v>
      </c>
      <c r="BG186" s="335">
        <v>44440</v>
      </c>
      <c r="BH186" s="335">
        <v>44470</v>
      </c>
      <c r="BI186" s="335">
        <v>44501</v>
      </c>
      <c r="BJ186" s="335">
        <v>44531</v>
      </c>
      <c r="BK186" s="335">
        <v>44562</v>
      </c>
      <c r="BL186" s="335" t="s">
        <v>446</v>
      </c>
      <c r="BM186" s="335">
        <v>44621</v>
      </c>
      <c r="BN186" s="335">
        <v>44652</v>
      </c>
      <c r="BO186" s="335">
        <v>44682</v>
      </c>
      <c r="BP186" s="335">
        <v>44713</v>
      </c>
      <c r="BQ186" s="335">
        <v>44743</v>
      </c>
      <c r="BR186" s="335">
        <v>44774</v>
      </c>
      <c r="BS186" s="335">
        <v>44805</v>
      </c>
      <c r="BT186" s="335">
        <v>44835</v>
      </c>
      <c r="BU186" s="335">
        <v>44866</v>
      </c>
      <c r="BV186" s="335">
        <v>44896</v>
      </c>
      <c r="BW186" s="335">
        <v>44927</v>
      </c>
      <c r="BX186" s="335">
        <v>44958</v>
      </c>
      <c r="BY186" s="335">
        <v>44986</v>
      </c>
      <c r="BZ186" s="335">
        <v>45017</v>
      </c>
    </row>
    <row r="187" spans="1:78" s="336" customFormat="1" ht="15">
      <c r="A187" s="449"/>
      <c r="B187" s="337"/>
      <c r="C187" s="337"/>
      <c r="D187" s="337"/>
      <c r="E187" s="337"/>
      <c r="F187" s="337"/>
      <c r="G187" s="337"/>
      <c r="H187" s="337"/>
      <c r="I187" s="337"/>
      <c r="J187" s="337"/>
      <c r="K187" s="337"/>
      <c r="L187" s="337"/>
      <c r="M187" s="337"/>
      <c r="N187" s="337"/>
      <c r="O187" s="337"/>
      <c r="P187" s="337"/>
      <c r="Q187" s="337"/>
      <c r="R187" s="337"/>
      <c r="AD187" s="336" t="s">
        <v>446</v>
      </c>
      <c r="AE187" s="336" t="s">
        <v>446</v>
      </c>
      <c r="AF187" s="336" t="s">
        <v>446</v>
      </c>
      <c r="AG187" s="336" t="s">
        <v>446</v>
      </c>
      <c r="AH187" s="336" t="s">
        <v>446</v>
      </c>
      <c r="AI187" s="336" t="s">
        <v>446</v>
      </c>
      <c r="AJ187" s="336" t="s">
        <v>446</v>
      </c>
      <c r="AK187" s="336" t="s">
        <v>446</v>
      </c>
      <c r="AL187" s="336" t="s">
        <v>446</v>
      </c>
      <c r="AM187" s="336" t="s">
        <v>446</v>
      </c>
      <c r="AN187" s="336" t="s">
        <v>446</v>
      </c>
      <c r="AO187" s="336" t="s">
        <v>446</v>
      </c>
      <c r="AP187" s="336" t="s">
        <v>446</v>
      </c>
      <c r="AQ187" s="336" t="s">
        <v>446</v>
      </c>
      <c r="AR187" s="336" t="s">
        <v>446</v>
      </c>
      <c r="AS187" s="336" t="s">
        <v>446</v>
      </c>
      <c r="AT187" s="336" t="s">
        <v>446</v>
      </c>
      <c r="AU187" s="336" t="s">
        <v>446</v>
      </c>
      <c r="AV187" s="336" t="s">
        <v>446</v>
      </c>
      <c r="AW187" s="336" t="s">
        <v>446</v>
      </c>
      <c r="AX187" s="336" t="s">
        <v>446</v>
      </c>
      <c r="AY187" s="336" t="s">
        <v>446</v>
      </c>
      <c r="AZ187" s="336" t="s">
        <v>446</v>
      </c>
      <c r="BA187" s="336" t="s">
        <v>446</v>
      </c>
      <c r="BB187" s="336" t="s">
        <v>446</v>
      </c>
      <c r="BC187" s="473" t="s">
        <v>446</v>
      </c>
      <c r="BD187" s="473"/>
      <c r="BE187" s="473" t="s">
        <v>446</v>
      </c>
      <c r="BF187" s="473"/>
      <c r="BG187" s="473"/>
      <c r="BH187" s="473"/>
      <c r="BI187" s="473" t="s">
        <v>446</v>
      </c>
      <c r="BJ187" s="473" t="s">
        <v>446</v>
      </c>
      <c r="BK187" s="473" t="s">
        <v>446</v>
      </c>
      <c r="BL187" s="473" t="s">
        <v>446</v>
      </c>
      <c r="BM187" s="473" t="s">
        <v>446</v>
      </c>
      <c r="BN187" s="473" t="s">
        <v>446</v>
      </c>
      <c r="BO187" s="473" t="s">
        <v>446</v>
      </c>
      <c r="BP187" s="473" t="s">
        <v>446</v>
      </c>
      <c r="BQ187" s="473" t="s">
        <v>446</v>
      </c>
      <c r="BR187" s="473" t="s">
        <v>446</v>
      </c>
      <c r="BS187" s="473" t="s">
        <v>446</v>
      </c>
      <c r="BT187" s="473" t="s">
        <v>446</v>
      </c>
      <c r="BU187" s="473" t="s">
        <v>446</v>
      </c>
      <c r="BV187" s="473" t="s">
        <v>446</v>
      </c>
      <c r="BW187" s="473" t="s">
        <v>446</v>
      </c>
      <c r="BX187" s="473" t="s">
        <v>446</v>
      </c>
      <c r="BY187" s="473" t="s">
        <v>446</v>
      </c>
      <c r="BZ187" s="473" t="s">
        <v>446</v>
      </c>
    </row>
    <row r="188" spans="1:78" s="336" customFormat="1" ht="15">
      <c r="A188" s="449" t="s">
        <v>360</v>
      </c>
      <c r="B188" s="337"/>
      <c r="C188" s="337"/>
      <c r="D188" s="337"/>
      <c r="E188" s="337"/>
      <c r="F188" s="337"/>
      <c r="G188" s="337"/>
      <c r="H188" s="337"/>
      <c r="I188" s="337"/>
      <c r="J188" s="337"/>
      <c r="K188" s="337"/>
      <c r="L188" s="337"/>
      <c r="M188" s="337"/>
      <c r="N188" s="337"/>
      <c r="O188" s="337"/>
      <c r="P188" s="337"/>
      <c r="Q188" s="337"/>
      <c r="R188" s="337"/>
      <c r="AD188" s="336" t="s">
        <v>446</v>
      </c>
      <c r="AE188" s="336" t="s">
        <v>446</v>
      </c>
      <c r="AF188" s="336" t="s">
        <v>446</v>
      </c>
      <c r="AG188" s="336" t="s">
        <v>446</v>
      </c>
      <c r="AH188" s="336" t="s">
        <v>446</v>
      </c>
      <c r="AI188" s="336" t="s">
        <v>446</v>
      </c>
      <c r="AJ188" s="336" t="s">
        <v>446</v>
      </c>
      <c r="AK188" s="336" t="s">
        <v>446</v>
      </c>
      <c r="AL188" s="336" t="s">
        <v>446</v>
      </c>
      <c r="AM188" s="336" t="s">
        <v>446</v>
      </c>
      <c r="AN188" s="336" t="s">
        <v>446</v>
      </c>
      <c r="AO188" s="336" t="s">
        <v>446</v>
      </c>
      <c r="AP188" s="336" t="s">
        <v>446</v>
      </c>
      <c r="AQ188" s="336" t="s">
        <v>446</v>
      </c>
      <c r="AR188" s="336" t="s">
        <v>446</v>
      </c>
      <c r="AS188" s="336" t="s">
        <v>446</v>
      </c>
      <c r="AT188" s="336" t="s">
        <v>446</v>
      </c>
      <c r="AU188" s="336" t="s">
        <v>446</v>
      </c>
      <c r="AV188" s="336" t="s">
        <v>446</v>
      </c>
      <c r="AW188" s="336" t="s">
        <v>446</v>
      </c>
      <c r="AX188" s="336" t="s">
        <v>446</v>
      </c>
      <c r="AY188" s="336" t="s">
        <v>446</v>
      </c>
      <c r="AZ188" s="336" t="s">
        <v>446</v>
      </c>
      <c r="BA188" s="336" t="s">
        <v>446</v>
      </c>
      <c r="BB188" s="336" t="s">
        <v>446</v>
      </c>
      <c r="BC188" s="473" t="s">
        <v>446</v>
      </c>
      <c r="BD188" s="473"/>
      <c r="BE188" s="473" t="s">
        <v>446</v>
      </c>
      <c r="BF188" s="473"/>
      <c r="BG188" s="473"/>
      <c r="BH188" s="473"/>
      <c r="BI188" s="473" t="s">
        <v>446</v>
      </c>
      <c r="BJ188" s="473" t="s">
        <v>446</v>
      </c>
      <c r="BK188" s="473" t="s">
        <v>446</v>
      </c>
      <c r="BL188" s="473" t="s">
        <v>446</v>
      </c>
      <c r="BM188" s="473" t="s">
        <v>446</v>
      </c>
      <c r="BN188" s="473" t="s">
        <v>446</v>
      </c>
      <c r="BO188" s="473" t="s">
        <v>446</v>
      </c>
      <c r="BP188" s="473" t="s">
        <v>446</v>
      </c>
      <c r="BQ188" s="473" t="s">
        <v>446</v>
      </c>
      <c r="BR188" s="473" t="s">
        <v>446</v>
      </c>
      <c r="BS188" s="473" t="s">
        <v>446</v>
      </c>
      <c r="BT188" s="473" t="s">
        <v>446</v>
      </c>
      <c r="BU188" s="473" t="s">
        <v>446</v>
      </c>
      <c r="BV188" s="473" t="s">
        <v>446</v>
      </c>
      <c r="BW188" s="473" t="s">
        <v>446</v>
      </c>
      <c r="BX188" s="473" t="s">
        <v>446</v>
      </c>
      <c r="BY188" s="473" t="s">
        <v>446</v>
      </c>
      <c r="BZ188" s="473" t="s">
        <v>446</v>
      </c>
    </row>
    <row r="189" spans="1:78" s="336" customFormat="1" ht="15">
      <c r="A189" s="449"/>
      <c r="B189" s="337"/>
      <c r="C189" s="337"/>
      <c r="D189" s="337"/>
      <c r="E189" s="337"/>
      <c r="F189" s="337"/>
      <c r="G189" s="337"/>
      <c r="H189" s="337"/>
      <c r="I189" s="337"/>
      <c r="J189" s="337"/>
      <c r="K189" s="337"/>
      <c r="L189" s="337"/>
      <c r="M189" s="337"/>
      <c r="N189" s="337"/>
      <c r="O189" s="337"/>
      <c r="P189" s="337"/>
      <c r="Q189" s="337"/>
      <c r="R189" s="337"/>
      <c r="AD189" s="336" t="s">
        <v>446</v>
      </c>
      <c r="AE189" s="336" t="s">
        <v>446</v>
      </c>
      <c r="AF189" s="336" t="s">
        <v>446</v>
      </c>
      <c r="AG189" s="336" t="s">
        <v>446</v>
      </c>
      <c r="AH189" s="336" t="s">
        <v>446</v>
      </c>
      <c r="AI189" s="336" t="s">
        <v>446</v>
      </c>
      <c r="AJ189" s="336" t="s">
        <v>446</v>
      </c>
      <c r="AK189" s="336" t="s">
        <v>446</v>
      </c>
      <c r="AL189" s="336" t="s">
        <v>446</v>
      </c>
      <c r="AM189" s="336" t="s">
        <v>446</v>
      </c>
      <c r="AN189" s="336" t="s">
        <v>446</v>
      </c>
      <c r="AO189" s="336" t="s">
        <v>446</v>
      </c>
      <c r="AP189" s="336" t="s">
        <v>446</v>
      </c>
      <c r="AQ189" s="336" t="s">
        <v>446</v>
      </c>
      <c r="AR189" s="336" t="s">
        <v>446</v>
      </c>
      <c r="AS189" s="336" t="s">
        <v>446</v>
      </c>
      <c r="AT189" s="336" t="s">
        <v>446</v>
      </c>
      <c r="AU189" s="336" t="s">
        <v>446</v>
      </c>
      <c r="AV189" s="336" t="s">
        <v>446</v>
      </c>
      <c r="AW189" s="336" t="s">
        <v>446</v>
      </c>
      <c r="AX189" s="336" t="s">
        <v>446</v>
      </c>
      <c r="AY189" s="336" t="s">
        <v>446</v>
      </c>
      <c r="AZ189" s="336" t="s">
        <v>446</v>
      </c>
      <c r="BA189" s="336" t="s">
        <v>446</v>
      </c>
      <c r="BB189" s="336" t="s">
        <v>446</v>
      </c>
      <c r="BC189" s="473" t="s">
        <v>446</v>
      </c>
      <c r="BD189" s="473"/>
      <c r="BE189" s="473" t="s">
        <v>446</v>
      </c>
      <c r="BF189" s="473"/>
      <c r="BG189" s="473"/>
      <c r="BH189" s="473"/>
      <c r="BI189" s="473" t="s">
        <v>446</v>
      </c>
      <c r="BJ189" s="473" t="s">
        <v>446</v>
      </c>
      <c r="BK189" s="473" t="s">
        <v>446</v>
      </c>
      <c r="BL189" s="473" t="s">
        <v>446</v>
      </c>
      <c r="BM189" s="473" t="s">
        <v>446</v>
      </c>
      <c r="BN189" s="473" t="s">
        <v>446</v>
      </c>
      <c r="BO189" s="473" t="s">
        <v>446</v>
      </c>
      <c r="BP189" s="473" t="s">
        <v>446</v>
      </c>
      <c r="BQ189" s="473" t="s">
        <v>446</v>
      </c>
      <c r="BR189" s="473" t="s">
        <v>446</v>
      </c>
      <c r="BS189" s="473" t="s">
        <v>446</v>
      </c>
      <c r="BT189" s="473" t="s">
        <v>446</v>
      </c>
      <c r="BU189" s="473" t="s">
        <v>446</v>
      </c>
      <c r="BV189" s="473" t="s">
        <v>446</v>
      </c>
      <c r="BW189" s="473" t="s">
        <v>446</v>
      </c>
      <c r="BX189" s="473" t="s">
        <v>446</v>
      </c>
      <c r="BY189" s="473" t="s">
        <v>446</v>
      </c>
      <c r="BZ189" s="473" t="s">
        <v>446</v>
      </c>
    </row>
    <row r="190" spans="1:78" s="336" customFormat="1" ht="11.25">
      <c r="A190" s="449" t="s">
        <v>26</v>
      </c>
      <c r="B190" s="338">
        <v>100</v>
      </c>
      <c r="C190" s="338">
        <v>102.55929999999999</v>
      </c>
      <c r="D190" s="338">
        <v>104.28270000000001</v>
      </c>
      <c r="E190" s="338">
        <v>106.5167</v>
      </c>
      <c r="F190" s="338">
        <v>108.65170000000001</v>
      </c>
      <c r="G190" s="338">
        <v>110.4897</v>
      </c>
      <c r="H190" s="338">
        <v>111.7051</v>
      </c>
      <c r="I190" s="338">
        <v>113.3785</v>
      </c>
      <c r="J190" s="338">
        <v>115.3036</v>
      </c>
      <c r="K190" s="338">
        <v>116.7945</v>
      </c>
      <c r="L190" s="338">
        <v>118.7072</v>
      </c>
      <c r="M190" s="338">
        <v>120.4376</v>
      </c>
      <c r="N190" s="338">
        <v>123.4627</v>
      </c>
      <c r="O190" s="338">
        <v>126.63030000000001</v>
      </c>
      <c r="P190" s="338">
        <v>129.20570000000001</v>
      </c>
      <c r="Q190" s="338">
        <v>133.2304</v>
      </c>
      <c r="R190" s="338">
        <v>136.85830000000001</v>
      </c>
      <c r="S190" s="338">
        <v>139.57830000000001</v>
      </c>
      <c r="T190" s="338">
        <v>144.143</v>
      </c>
      <c r="U190" s="338">
        <v>148.78579999999999</v>
      </c>
      <c r="V190" s="338">
        <v>154.21029999999999</v>
      </c>
      <c r="W190" s="338">
        <v>164.33269999999999</v>
      </c>
      <c r="X190" s="338">
        <v>173.86779999999999</v>
      </c>
      <c r="Y190" s="338">
        <v>181.15020000000001</v>
      </c>
      <c r="Z190" s="338">
        <v>185.9051</v>
      </c>
      <c r="AA190" s="338">
        <v>191.54660000000001</v>
      </c>
      <c r="AB190" s="338">
        <v>197.28639999999999</v>
      </c>
      <c r="AC190" s="338">
        <v>205.75299999999999</v>
      </c>
      <c r="AD190" s="338">
        <v>213.05090000000001</v>
      </c>
      <c r="AE190" s="338">
        <v>220.3443</v>
      </c>
      <c r="AF190" s="338">
        <v>226.44220000000001</v>
      </c>
      <c r="AG190" s="338">
        <v>232.20179999999999</v>
      </c>
      <c r="AH190" s="338">
        <v>242.00229999999999</v>
      </c>
      <c r="AI190" s="338">
        <v>254.73490000000001</v>
      </c>
      <c r="AJ190" s="338">
        <v>262.9941</v>
      </c>
      <c r="AK190" s="338">
        <v>274.95260000000002</v>
      </c>
      <c r="AL190" s="338">
        <v>286.37599999999998</v>
      </c>
      <c r="AM190" s="338">
        <v>293.59539999999998</v>
      </c>
      <c r="AN190" s="338">
        <v>298.8202</v>
      </c>
      <c r="AO190" s="338">
        <v>306.58539999999999</v>
      </c>
      <c r="AP190" s="338">
        <v>308.47219999999999</v>
      </c>
      <c r="AQ190" s="338">
        <v>313.38619999999997</v>
      </c>
      <c r="AR190" s="338">
        <v>319.40969999999999</v>
      </c>
      <c r="AS190" s="338">
        <v>328.1311</v>
      </c>
      <c r="AT190" s="338">
        <v>337.67500000000001</v>
      </c>
      <c r="AU190" s="338">
        <v>345.34809999999999</v>
      </c>
      <c r="AV190" s="338">
        <v>357.3048</v>
      </c>
      <c r="AW190" s="338">
        <v>367.73919999999998</v>
      </c>
      <c r="AX190" s="338">
        <v>378.85849999999999</v>
      </c>
      <c r="AY190" s="338">
        <v>394.43849999999998</v>
      </c>
      <c r="AZ190" s="338">
        <v>409.64620000000002</v>
      </c>
      <c r="BA190" s="338">
        <v>426.23750000000001</v>
      </c>
      <c r="BB190" s="338">
        <v>446.49209999999999</v>
      </c>
      <c r="BC190" s="338">
        <v>462.18380000000002</v>
      </c>
      <c r="BD190" s="338">
        <v>478.11090000000002</v>
      </c>
      <c r="BE190" s="338">
        <v>494.12490000000003</v>
      </c>
      <c r="BF190" s="338">
        <v>510.95370000000003</v>
      </c>
      <c r="BG190" s="338">
        <v>530.08590000000004</v>
      </c>
      <c r="BH190" s="338">
        <v>545.27859999999998</v>
      </c>
      <c r="BI190" s="338">
        <v>557.22360000000003</v>
      </c>
      <c r="BJ190" s="338">
        <v>574.45060000000001</v>
      </c>
      <c r="BK190" s="338">
        <v>595.08799999999997</v>
      </c>
      <c r="BL190" s="338">
        <v>623.90300000000002</v>
      </c>
      <c r="BM190" s="338">
        <v>670.30190000000005</v>
      </c>
      <c r="BN190" s="338">
        <v>709.76229999999998</v>
      </c>
      <c r="BO190" s="338">
        <v>744.31619999999998</v>
      </c>
      <c r="BP190" s="338">
        <v>782.14200000000005</v>
      </c>
      <c r="BQ190" s="338">
        <v>845.03970000000004</v>
      </c>
      <c r="BR190" s="338">
        <v>899.46040000000005</v>
      </c>
      <c r="BS190" s="338">
        <v>954.60109999999997</v>
      </c>
      <c r="BT190" s="338">
        <v>1017.5863000000001</v>
      </c>
      <c r="BU190" s="338">
        <v>1067.4854</v>
      </c>
      <c r="BV190" s="338">
        <v>1115.8851999999999</v>
      </c>
      <c r="BW190" s="338">
        <v>1181.5995</v>
      </c>
      <c r="BX190" s="338">
        <v>1249.6344999999999</v>
      </c>
      <c r="BY190" s="338">
        <v>1336.6514</v>
      </c>
      <c r="BZ190" s="338">
        <v>1445.0456999999999</v>
      </c>
    </row>
    <row r="191" spans="1:78" s="336" customFormat="1" ht="11.25">
      <c r="A191" s="450" t="s">
        <v>361</v>
      </c>
      <c r="B191" s="339">
        <v>100</v>
      </c>
      <c r="C191" s="339">
        <v>100.9464</v>
      </c>
      <c r="D191" s="339">
        <v>102.2499</v>
      </c>
      <c r="E191" s="339">
        <v>103.9781</v>
      </c>
      <c r="F191" s="339">
        <v>105.4772</v>
      </c>
      <c r="G191" s="339">
        <v>107.5956</v>
      </c>
      <c r="H191" s="339">
        <v>107.9237</v>
      </c>
      <c r="I191" s="339">
        <v>108.7052</v>
      </c>
      <c r="J191" s="339">
        <v>110.5112</v>
      </c>
      <c r="K191" s="339">
        <v>112.3235</v>
      </c>
      <c r="L191" s="339">
        <v>114.19499999999999</v>
      </c>
      <c r="M191" s="339">
        <v>115.73699999999999</v>
      </c>
      <c r="N191" s="339">
        <v>116.9033</v>
      </c>
      <c r="O191" s="339">
        <v>118.4986</v>
      </c>
      <c r="P191" s="339">
        <v>120.8223</v>
      </c>
      <c r="Q191" s="339">
        <v>123.38720000000001</v>
      </c>
      <c r="R191" s="339">
        <v>126.3535</v>
      </c>
      <c r="S191" s="339">
        <v>129.65180000000001</v>
      </c>
      <c r="T191" s="339">
        <v>135.4639</v>
      </c>
      <c r="U191" s="339">
        <v>140.89689999999999</v>
      </c>
      <c r="V191" s="339">
        <v>147.13339999999999</v>
      </c>
      <c r="W191" s="339">
        <v>157.10990000000001</v>
      </c>
      <c r="X191" s="339">
        <v>166.21100000000001</v>
      </c>
      <c r="Y191" s="339">
        <v>174.50479999999999</v>
      </c>
      <c r="Z191" s="339">
        <v>178.14259999999999</v>
      </c>
      <c r="AA191" s="339">
        <v>182.74189999999999</v>
      </c>
      <c r="AB191" s="339">
        <v>189.24770000000001</v>
      </c>
      <c r="AC191" s="339">
        <v>200.9528</v>
      </c>
      <c r="AD191" s="339">
        <v>208.59370000000001</v>
      </c>
      <c r="AE191" s="339">
        <v>215.06610000000001</v>
      </c>
      <c r="AF191" s="339">
        <v>221.3372</v>
      </c>
      <c r="AG191" s="339">
        <v>226.5368</v>
      </c>
      <c r="AH191" s="339">
        <v>235.79249999999999</v>
      </c>
      <c r="AI191" s="339">
        <v>248.2396</v>
      </c>
      <c r="AJ191" s="339">
        <v>255.91460000000001</v>
      </c>
      <c r="AK191" s="339">
        <v>270.0412</v>
      </c>
      <c r="AL191" s="339">
        <v>280.48500000000001</v>
      </c>
      <c r="AM191" s="339">
        <v>291.00049999999999</v>
      </c>
      <c r="AN191" s="339">
        <v>298.98079999999999</v>
      </c>
      <c r="AO191" s="339">
        <v>308.2663</v>
      </c>
      <c r="AP191" s="339">
        <v>309.39190000000002</v>
      </c>
      <c r="AQ191" s="339">
        <v>314.00040000000001</v>
      </c>
      <c r="AR191" s="339">
        <v>317.44749999999999</v>
      </c>
      <c r="AS191" s="339">
        <v>323.90679999999998</v>
      </c>
      <c r="AT191" s="339">
        <v>335.16759999999999</v>
      </c>
      <c r="AU191" s="339">
        <v>343.91950000000003</v>
      </c>
      <c r="AV191" s="339">
        <v>360.18130000000002</v>
      </c>
      <c r="AW191" s="339">
        <v>371.26280000000003</v>
      </c>
      <c r="AX191" s="339">
        <v>382.40269999999998</v>
      </c>
      <c r="AY191" s="339">
        <v>395.95370000000003</v>
      </c>
      <c r="AZ191" s="339">
        <v>413.7004</v>
      </c>
      <c r="BA191" s="339">
        <v>430.47489999999999</v>
      </c>
      <c r="BB191" s="339">
        <v>448.90010000000001</v>
      </c>
      <c r="BC191" s="339">
        <v>462.85449999999997</v>
      </c>
      <c r="BD191" s="339">
        <v>477.67939999999999</v>
      </c>
      <c r="BE191" s="339">
        <v>497.2645</v>
      </c>
      <c r="BF191" s="339">
        <v>514.16300000000001</v>
      </c>
      <c r="BG191" s="339">
        <v>531.32150000000001</v>
      </c>
      <c r="BH191" s="339">
        <v>546.90309999999999</v>
      </c>
      <c r="BI191" s="339">
        <v>556.50800000000004</v>
      </c>
      <c r="BJ191" s="339">
        <v>572.99149999999997</v>
      </c>
      <c r="BK191" s="339">
        <v>594.37260000000003</v>
      </c>
      <c r="BL191" s="339">
        <v>630.03300000000002</v>
      </c>
      <c r="BM191" s="339">
        <v>687.97490000000005</v>
      </c>
      <c r="BN191" s="339">
        <v>734.35180000000003</v>
      </c>
      <c r="BO191" s="339">
        <v>768.28139999999996</v>
      </c>
      <c r="BP191" s="339">
        <v>803.43380000000002</v>
      </c>
      <c r="BQ191" s="339">
        <v>862.14059999999995</v>
      </c>
      <c r="BR191" s="339">
        <v>920.72580000000005</v>
      </c>
      <c r="BS191" s="339">
        <v>982.08699999999999</v>
      </c>
      <c r="BT191" s="339">
        <v>1053.1016</v>
      </c>
      <c r="BU191" s="339">
        <v>1094.5282</v>
      </c>
      <c r="BV191" s="339">
        <v>1131.3989999999999</v>
      </c>
      <c r="BW191" s="339">
        <v>1193.1721</v>
      </c>
      <c r="BX191" s="339">
        <v>1290.3629000000001</v>
      </c>
      <c r="BY191" s="339">
        <v>1398.1932999999999</v>
      </c>
      <c r="BZ191" s="339">
        <v>1535.8897999999999</v>
      </c>
    </row>
    <row r="192" spans="1:78" s="336" customFormat="1" ht="11.25">
      <c r="A192" s="450" t="s">
        <v>362</v>
      </c>
      <c r="B192" s="339">
        <v>100</v>
      </c>
      <c r="C192" s="339">
        <v>101.1901</v>
      </c>
      <c r="D192" s="339">
        <v>105.35599999999999</v>
      </c>
      <c r="E192" s="339">
        <v>106.5579</v>
      </c>
      <c r="F192" s="339">
        <v>109.66500000000001</v>
      </c>
      <c r="G192" s="339">
        <v>111.7105</v>
      </c>
      <c r="H192" s="339">
        <v>112.99209999999999</v>
      </c>
      <c r="I192" s="339">
        <v>115.8682</v>
      </c>
      <c r="J192" s="339">
        <v>117.2341</v>
      </c>
      <c r="K192" s="339">
        <v>117.6412</v>
      </c>
      <c r="L192" s="339">
        <v>120.48569999999999</v>
      </c>
      <c r="M192" s="339">
        <v>121.74469999999999</v>
      </c>
      <c r="N192" s="339">
        <v>122.46339999999999</v>
      </c>
      <c r="O192" s="339">
        <v>125.21169999999999</v>
      </c>
      <c r="P192" s="339">
        <v>127.1764</v>
      </c>
      <c r="Q192" s="339">
        <v>128.21979999999999</v>
      </c>
      <c r="R192" s="339">
        <v>130.25819999999999</v>
      </c>
      <c r="S192" s="339">
        <v>132.9564</v>
      </c>
      <c r="T192" s="339">
        <v>133.84520000000001</v>
      </c>
      <c r="U192" s="339">
        <v>137.68600000000001</v>
      </c>
      <c r="V192" s="339">
        <v>139.79769999999999</v>
      </c>
      <c r="W192" s="339">
        <v>145.6936</v>
      </c>
      <c r="X192" s="339">
        <v>148.07980000000001</v>
      </c>
      <c r="Y192" s="339">
        <v>155.63659999999999</v>
      </c>
      <c r="Z192" s="339">
        <v>157.9512</v>
      </c>
      <c r="AA192" s="339">
        <v>163.70760000000001</v>
      </c>
      <c r="AB192" s="339">
        <v>167.50290000000001</v>
      </c>
      <c r="AC192" s="339">
        <v>174.9426</v>
      </c>
      <c r="AD192" s="339">
        <v>176.7706</v>
      </c>
      <c r="AE192" s="339">
        <v>180.68129999999999</v>
      </c>
      <c r="AF192" s="339">
        <v>185.71940000000001</v>
      </c>
      <c r="AG192" s="339">
        <v>186.92779999999999</v>
      </c>
      <c r="AH192" s="339">
        <v>195.81659999999999</v>
      </c>
      <c r="AI192" s="339">
        <v>208.03049999999999</v>
      </c>
      <c r="AJ192" s="339">
        <v>221.19880000000001</v>
      </c>
      <c r="AK192" s="339">
        <v>233.8741</v>
      </c>
      <c r="AL192" s="339">
        <v>241.2029</v>
      </c>
      <c r="AM192" s="339">
        <v>252.21010000000001</v>
      </c>
      <c r="AN192" s="339">
        <v>256.05410000000001</v>
      </c>
      <c r="AO192" s="339">
        <v>264.18380000000002</v>
      </c>
      <c r="AP192" s="339">
        <v>268.9391</v>
      </c>
      <c r="AQ192" s="339">
        <v>268.32619999999997</v>
      </c>
      <c r="AR192" s="339">
        <v>278.45460000000003</v>
      </c>
      <c r="AS192" s="339">
        <v>282.21820000000002</v>
      </c>
      <c r="AT192" s="339">
        <v>285.23489999999998</v>
      </c>
      <c r="AU192" s="339">
        <v>297.00049999999999</v>
      </c>
      <c r="AV192" s="339">
        <v>298.79820000000001</v>
      </c>
      <c r="AW192" s="339">
        <v>309.91570000000002</v>
      </c>
      <c r="AX192" s="339">
        <v>322.58870000000002</v>
      </c>
      <c r="AY192" s="339">
        <v>336.4545</v>
      </c>
      <c r="AZ192" s="339">
        <v>349.57909999999998</v>
      </c>
      <c r="BA192" s="339">
        <v>370.69560000000001</v>
      </c>
      <c r="BB192" s="339">
        <v>382.36070000000001</v>
      </c>
      <c r="BC192" s="339">
        <v>388.64299999999997</v>
      </c>
      <c r="BD192" s="339">
        <v>408.03089999999997</v>
      </c>
      <c r="BE192" s="339">
        <v>418.8005</v>
      </c>
      <c r="BF192" s="339">
        <v>425.69959999999998</v>
      </c>
      <c r="BG192" s="339">
        <v>450.3691</v>
      </c>
      <c r="BH192" s="339">
        <v>459.678</v>
      </c>
      <c r="BI192" s="339">
        <v>463.50959999999998</v>
      </c>
      <c r="BJ192" s="339">
        <v>485.93579999999997</v>
      </c>
      <c r="BK192" s="339">
        <v>494.29469999999998</v>
      </c>
      <c r="BL192" s="339">
        <v>506.48480000000001</v>
      </c>
      <c r="BM192" s="339">
        <v>540.83870000000002</v>
      </c>
      <c r="BN192" s="339">
        <v>553.01940000000002</v>
      </c>
      <c r="BO192" s="339">
        <v>582.42520000000002</v>
      </c>
      <c r="BP192" s="339">
        <v>622.64859999999999</v>
      </c>
      <c r="BQ192" s="339">
        <v>655.74040000000002</v>
      </c>
      <c r="BR192" s="339">
        <v>700.21230000000003</v>
      </c>
      <c r="BS192" s="339">
        <v>763.85230000000001</v>
      </c>
      <c r="BT192" s="339">
        <v>802.50469999999996</v>
      </c>
      <c r="BU192" s="339">
        <v>854.91049999999996</v>
      </c>
      <c r="BV192" s="339">
        <v>915.28660000000002</v>
      </c>
      <c r="BW192" s="339">
        <v>987.22969999999998</v>
      </c>
      <c r="BX192" s="339">
        <v>1033.8073999999999</v>
      </c>
      <c r="BY192" s="339">
        <v>1126.8811000000001</v>
      </c>
      <c r="BZ192" s="339">
        <v>1157.4866999999999</v>
      </c>
    </row>
    <row r="193" spans="1:78" s="336" customFormat="1" ht="11.25">
      <c r="A193" s="450" t="s">
        <v>363</v>
      </c>
      <c r="B193" s="339">
        <v>100</v>
      </c>
      <c r="C193" s="339">
        <v>100.91370000000001</v>
      </c>
      <c r="D193" s="339">
        <v>102.37560000000001</v>
      </c>
      <c r="E193" s="339">
        <v>104.7865</v>
      </c>
      <c r="F193" s="339">
        <v>105.76</v>
      </c>
      <c r="G193" s="339">
        <v>106.9611</v>
      </c>
      <c r="H193" s="339">
        <v>108.3356</v>
      </c>
      <c r="I193" s="339">
        <v>108.0861</v>
      </c>
      <c r="J193" s="339">
        <v>110.2047</v>
      </c>
      <c r="K193" s="339">
        <v>110.1829</v>
      </c>
      <c r="L193" s="339">
        <v>111.37269999999999</v>
      </c>
      <c r="M193" s="339">
        <v>113.1277</v>
      </c>
      <c r="N193" s="339">
        <v>114.61409999999999</v>
      </c>
      <c r="O193" s="339">
        <v>114.249</v>
      </c>
      <c r="P193" s="339">
        <v>115.3175</v>
      </c>
      <c r="Q193" s="339">
        <v>119.375</v>
      </c>
      <c r="R193" s="339">
        <v>124.35169999999999</v>
      </c>
      <c r="S193" s="339">
        <v>125.49550000000001</v>
      </c>
      <c r="T193" s="339">
        <v>127.315</v>
      </c>
      <c r="U193" s="339">
        <v>126.70480000000001</v>
      </c>
      <c r="V193" s="339">
        <v>129.0016</v>
      </c>
      <c r="W193" s="339">
        <v>134.8023</v>
      </c>
      <c r="X193" s="339">
        <v>140.5762</v>
      </c>
      <c r="Y193" s="339">
        <v>146.68289999999999</v>
      </c>
      <c r="Z193" s="339">
        <v>149.57050000000001</v>
      </c>
      <c r="AA193" s="339">
        <v>152.49019999999999</v>
      </c>
      <c r="AB193" s="339">
        <v>154.32040000000001</v>
      </c>
      <c r="AC193" s="339">
        <v>162.1748</v>
      </c>
      <c r="AD193" s="339">
        <v>169.7424</v>
      </c>
      <c r="AE193" s="339">
        <v>176.6224</v>
      </c>
      <c r="AF193" s="339">
        <v>179.90299999999999</v>
      </c>
      <c r="AG193" s="339">
        <v>185.9299</v>
      </c>
      <c r="AH193" s="339">
        <v>192.3091</v>
      </c>
      <c r="AI193" s="339">
        <v>205.01089999999999</v>
      </c>
      <c r="AJ193" s="339">
        <v>212.5806</v>
      </c>
      <c r="AK193" s="339">
        <v>221.48</v>
      </c>
      <c r="AL193" s="339">
        <v>229.72829999999999</v>
      </c>
      <c r="AM193" s="339">
        <v>235.4392</v>
      </c>
      <c r="AN193" s="339">
        <v>240.3657</v>
      </c>
      <c r="AO193" s="339">
        <v>244.00319999999999</v>
      </c>
      <c r="AP193" s="339">
        <v>245.50479999999999</v>
      </c>
      <c r="AQ193" s="339">
        <v>253.8511</v>
      </c>
      <c r="AR193" s="339">
        <v>270.28149999999999</v>
      </c>
      <c r="AS193" s="339">
        <v>286.47859999999997</v>
      </c>
      <c r="AT193" s="339">
        <v>293.30259999999998</v>
      </c>
      <c r="AU193" s="339">
        <v>302.04399999999998</v>
      </c>
      <c r="AV193" s="339">
        <v>315.50389999999999</v>
      </c>
      <c r="AW193" s="339">
        <v>330.71519999999998</v>
      </c>
      <c r="AX193" s="339">
        <v>337.1497</v>
      </c>
      <c r="AY193" s="339">
        <v>342.63920000000002</v>
      </c>
      <c r="AZ193" s="339">
        <v>354.47620000000001</v>
      </c>
      <c r="BA193" s="339">
        <v>376.45729999999998</v>
      </c>
      <c r="BB193" s="339">
        <v>410.87099999999998</v>
      </c>
      <c r="BC193" s="339">
        <v>434.08089999999999</v>
      </c>
      <c r="BD193" s="339">
        <v>448.2561</v>
      </c>
      <c r="BE193" s="339">
        <v>464.64569999999998</v>
      </c>
      <c r="BF193" s="339">
        <v>478.51249999999999</v>
      </c>
      <c r="BG193" s="339">
        <v>502.83780000000002</v>
      </c>
      <c r="BH193" s="339">
        <v>522.5806</v>
      </c>
      <c r="BI193" s="339">
        <v>537.76260000000002</v>
      </c>
      <c r="BJ193" s="339">
        <v>559.32759999999996</v>
      </c>
      <c r="BK193" s="339">
        <v>577.63440000000003</v>
      </c>
      <c r="BL193" s="339">
        <v>608.13430000000005</v>
      </c>
      <c r="BM193" s="339">
        <v>661.88329999999996</v>
      </c>
      <c r="BN193" s="339">
        <v>722.62819999999999</v>
      </c>
      <c r="BO193" s="339">
        <v>768.43140000000005</v>
      </c>
      <c r="BP193" s="339">
        <v>822.00419999999997</v>
      </c>
      <c r="BQ193" s="339">
        <v>918.15470000000005</v>
      </c>
      <c r="BR193" s="339">
        <v>988.38120000000004</v>
      </c>
      <c r="BS193" s="339">
        <v>1067.3244999999999</v>
      </c>
      <c r="BT193" s="339">
        <v>1130.2578000000001</v>
      </c>
      <c r="BU193" s="339">
        <v>1189.3208999999999</v>
      </c>
      <c r="BV193" s="339">
        <v>1239.5463</v>
      </c>
      <c r="BW193" s="339">
        <v>1288.0851</v>
      </c>
      <c r="BX193" s="339">
        <v>1353.1774</v>
      </c>
      <c r="BY193" s="339">
        <v>1458.7229</v>
      </c>
      <c r="BZ193" s="339">
        <v>1600.6309000000001</v>
      </c>
    </row>
    <row r="194" spans="1:78" s="336" customFormat="1" ht="11.25">
      <c r="A194" s="450" t="s">
        <v>364</v>
      </c>
      <c r="B194" s="339">
        <v>100</v>
      </c>
      <c r="C194" s="339">
        <v>110.3184</v>
      </c>
      <c r="D194" s="339">
        <v>112.0198</v>
      </c>
      <c r="E194" s="339">
        <v>115.3729</v>
      </c>
      <c r="F194" s="339">
        <v>119.3459</v>
      </c>
      <c r="G194" s="339">
        <v>123.2025</v>
      </c>
      <c r="H194" s="339">
        <v>124.7449</v>
      </c>
      <c r="I194" s="339">
        <v>127.5967</v>
      </c>
      <c r="J194" s="339">
        <v>131.12139999999999</v>
      </c>
      <c r="K194" s="339">
        <v>133.0531</v>
      </c>
      <c r="L194" s="339">
        <v>136.42609999999999</v>
      </c>
      <c r="M194" s="339">
        <v>137.5471</v>
      </c>
      <c r="N194" s="339">
        <v>148.78919999999999</v>
      </c>
      <c r="O194" s="339">
        <v>163.279</v>
      </c>
      <c r="P194" s="339">
        <v>164.28049999999999</v>
      </c>
      <c r="Q194" s="339">
        <v>172.22640000000001</v>
      </c>
      <c r="R194" s="339">
        <v>181.67869999999999</v>
      </c>
      <c r="S194" s="339">
        <v>181.6514</v>
      </c>
      <c r="T194" s="339">
        <v>182.46559999999999</v>
      </c>
      <c r="U194" s="339">
        <v>185.94030000000001</v>
      </c>
      <c r="V194" s="339">
        <v>190.76509999999999</v>
      </c>
      <c r="W194" s="339">
        <v>202.43430000000001</v>
      </c>
      <c r="X194" s="339">
        <v>222.3365</v>
      </c>
      <c r="Y194" s="339">
        <v>233.0847</v>
      </c>
      <c r="Z194" s="339">
        <v>237.15450000000001</v>
      </c>
      <c r="AA194" s="339">
        <v>249.7567</v>
      </c>
      <c r="AB194" s="339">
        <v>264.32650000000001</v>
      </c>
      <c r="AC194" s="339">
        <v>267.69400000000002</v>
      </c>
      <c r="AD194" s="339">
        <v>270.50529999999998</v>
      </c>
      <c r="AE194" s="339">
        <v>282.3963</v>
      </c>
      <c r="AF194" s="339">
        <v>290.19979999999998</v>
      </c>
      <c r="AG194" s="339">
        <v>296.80430000000001</v>
      </c>
      <c r="AH194" s="339">
        <v>302.67660000000001</v>
      </c>
      <c r="AI194" s="339">
        <v>309.59010000000001</v>
      </c>
      <c r="AJ194" s="339">
        <v>313.43939999999998</v>
      </c>
      <c r="AK194" s="339">
        <v>322.95819999999998</v>
      </c>
      <c r="AL194" s="339">
        <v>327.4237</v>
      </c>
      <c r="AM194" s="339">
        <v>333.565</v>
      </c>
      <c r="AN194" s="339">
        <v>333.55630000000002</v>
      </c>
      <c r="AO194" s="339">
        <v>337.59780000000001</v>
      </c>
      <c r="AP194" s="339">
        <v>338.19690000000003</v>
      </c>
      <c r="AQ194" s="339">
        <v>338.04450000000003</v>
      </c>
      <c r="AR194" s="339">
        <v>344.6003</v>
      </c>
      <c r="AS194" s="339">
        <v>348.4237</v>
      </c>
      <c r="AT194" s="339">
        <v>353.30630000000002</v>
      </c>
      <c r="AU194" s="339">
        <v>358.53379999999999</v>
      </c>
      <c r="AV194" s="339">
        <v>367.9452</v>
      </c>
      <c r="AW194" s="339">
        <v>376.72269999999997</v>
      </c>
      <c r="AX194" s="339">
        <v>384.89519999999999</v>
      </c>
      <c r="AY194" s="339">
        <v>390.25549999999998</v>
      </c>
      <c r="AZ194" s="339">
        <v>396.25909999999999</v>
      </c>
      <c r="BA194" s="339">
        <v>403.72930000000002</v>
      </c>
      <c r="BB194" s="339">
        <v>424.68490000000003</v>
      </c>
      <c r="BC194" s="339">
        <v>431.19119999999998</v>
      </c>
      <c r="BD194" s="339">
        <v>436.7072</v>
      </c>
      <c r="BE194" s="339">
        <v>449.6352</v>
      </c>
      <c r="BF194" s="339">
        <v>466.70740000000001</v>
      </c>
      <c r="BG194" s="339">
        <v>481.1277</v>
      </c>
      <c r="BH194" s="339">
        <v>490.54719999999998</v>
      </c>
      <c r="BI194" s="339">
        <v>499.40519999999998</v>
      </c>
      <c r="BJ194" s="339">
        <v>508.82119999999998</v>
      </c>
      <c r="BK194" s="339">
        <v>531.39739999999995</v>
      </c>
      <c r="BL194" s="339">
        <v>546.71460000000002</v>
      </c>
      <c r="BM194" s="339">
        <v>595.81809999999996</v>
      </c>
      <c r="BN194" s="339">
        <v>628.28920000000005</v>
      </c>
      <c r="BO194" s="339">
        <v>643.18460000000005</v>
      </c>
      <c r="BP194" s="339">
        <v>675.46159999999998</v>
      </c>
      <c r="BQ194" s="339">
        <v>712.75840000000005</v>
      </c>
      <c r="BR194" s="339">
        <v>735.23900000000003</v>
      </c>
      <c r="BS194" s="339">
        <v>754.99929999999995</v>
      </c>
      <c r="BT194" s="339">
        <v>806.9316</v>
      </c>
      <c r="BU194" s="339">
        <v>856.56330000000003</v>
      </c>
      <c r="BV194" s="339">
        <v>893.03399999999999</v>
      </c>
      <c r="BW194" s="339">
        <v>965.73099999999999</v>
      </c>
      <c r="BX194" s="339">
        <v>1002.5857</v>
      </c>
      <c r="BY194" s="339">
        <v>1045.6742999999999</v>
      </c>
      <c r="BZ194" s="339">
        <v>1116.133</v>
      </c>
    </row>
    <row r="195" spans="1:78" s="336" customFormat="1" ht="11.25">
      <c r="A195" s="450" t="s">
        <v>214</v>
      </c>
      <c r="B195" s="339">
        <v>100</v>
      </c>
      <c r="C195" s="339">
        <v>101.0684</v>
      </c>
      <c r="D195" s="339">
        <v>101.28189999999999</v>
      </c>
      <c r="E195" s="339">
        <v>102.3074</v>
      </c>
      <c r="F195" s="339">
        <v>103.65560000000001</v>
      </c>
      <c r="G195" s="339">
        <v>105.84780000000001</v>
      </c>
      <c r="H195" s="339">
        <v>107.8202</v>
      </c>
      <c r="I195" s="339">
        <v>109.7282</v>
      </c>
      <c r="J195" s="339">
        <v>110.71259999999999</v>
      </c>
      <c r="K195" s="339">
        <v>111.2591</v>
      </c>
      <c r="L195" s="339">
        <v>112.0466</v>
      </c>
      <c r="M195" s="339">
        <v>112.8317</v>
      </c>
      <c r="N195" s="339">
        <v>115.86709999999999</v>
      </c>
      <c r="O195" s="339">
        <v>117.3558</v>
      </c>
      <c r="P195" s="339">
        <v>119.1917</v>
      </c>
      <c r="Q195" s="339">
        <v>124.5389</v>
      </c>
      <c r="R195" s="339">
        <v>127.7007</v>
      </c>
      <c r="S195" s="339">
        <v>130.58580000000001</v>
      </c>
      <c r="T195" s="339">
        <v>136.55099999999999</v>
      </c>
      <c r="U195" s="339">
        <v>142.75579999999999</v>
      </c>
      <c r="V195" s="339">
        <v>149.2867</v>
      </c>
      <c r="W195" s="339">
        <v>161.45419999999999</v>
      </c>
      <c r="X195" s="339">
        <v>168.9205</v>
      </c>
      <c r="Y195" s="339">
        <v>177.113</v>
      </c>
      <c r="Z195" s="339">
        <v>181.3766</v>
      </c>
      <c r="AA195" s="339">
        <v>186.24520000000001</v>
      </c>
      <c r="AB195" s="339">
        <v>191.96379999999999</v>
      </c>
      <c r="AC195" s="339">
        <v>196.67060000000001</v>
      </c>
      <c r="AD195" s="339">
        <v>205.72149999999999</v>
      </c>
      <c r="AE195" s="339">
        <v>213.7961</v>
      </c>
      <c r="AF195" s="339">
        <v>221.61170000000001</v>
      </c>
      <c r="AG195" s="339">
        <v>227.8503</v>
      </c>
      <c r="AH195" s="339">
        <v>243.50810000000001</v>
      </c>
      <c r="AI195" s="339">
        <v>257.90719999999999</v>
      </c>
      <c r="AJ195" s="339">
        <v>274.17809999999997</v>
      </c>
      <c r="AK195" s="339">
        <v>280.71690000000001</v>
      </c>
      <c r="AL195" s="339">
        <v>294.03699999999998</v>
      </c>
      <c r="AM195" s="339">
        <v>294.16800000000001</v>
      </c>
      <c r="AN195" s="339">
        <v>298.81779999999998</v>
      </c>
      <c r="AO195" s="339">
        <v>311.56040000000002</v>
      </c>
      <c r="AP195" s="339">
        <v>312.1318</v>
      </c>
      <c r="AQ195" s="339">
        <v>318.27350000000001</v>
      </c>
      <c r="AR195" s="339">
        <v>325.65600000000001</v>
      </c>
      <c r="AS195" s="339">
        <v>344.11349999999999</v>
      </c>
      <c r="AT195" s="339">
        <v>359.5478</v>
      </c>
      <c r="AU195" s="339">
        <v>366.10539999999997</v>
      </c>
      <c r="AV195" s="339">
        <v>380.7133</v>
      </c>
      <c r="AW195" s="339">
        <v>395.84089999999998</v>
      </c>
      <c r="AX195" s="339">
        <v>410.40370000000001</v>
      </c>
      <c r="AY195" s="339">
        <v>426.58929999999998</v>
      </c>
      <c r="AZ195" s="339">
        <v>444.18740000000003</v>
      </c>
      <c r="BA195" s="339">
        <v>453.24930000000001</v>
      </c>
      <c r="BB195" s="339">
        <v>474.84570000000002</v>
      </c>
      <c r="BC195" s="339">
        <v>485.33479999999997</v>
      </c>
      <c r="BD195" s="339">
        <v>501.89609999999999</v>
      </c>
      <c r="BE195" s="339">
        <v>516.70839999999998</v>
      </c>
      <c r="BF195" s="339">
        <v>535.60090000000002</v>
      </c>
      <c r="BG195" s="339">
        <v>553.30790000000002</v>
      </c>
      <c r="BH195" s="339">
        <v>572.47289999999998</v>
      </c>
      <c r="BI195" s="339">
        <v>590.27020000000005</v>
      </c>
      <c r="BJ195" s="339">
        <v>610.42100000000005</v>
      </c>
      <c r="BK195" s="339">
        <v>625.52390000000003</v>
      </c>
      <c r="BL195" s="339">
        <v>648.63120000000004</v>
      </c>
      <c r="BM195" s="339">
        <v>673.9692</v>
      </c>
      <c r="BN195" s="339">
        <v>702.20960000000002</v>
      </c>
      <c r="BO195" s="339">
        <v>735.67150000000004</v>
      </c>
      <c r="BP195" s="339">
        <v>772.25940000000003</v>
      </c>
      <c r="BQ195" s="339">
        <v>859.04669999999999</v>
      </c>
      <c r="BR195" s="339">
        <v>921.12819999999999</v>
      </c>
      <c r="BS195" s="339">
        <v>979.69169999999997</v>
      </c>
      <c r="BT195" s="339">
        <v>1041.4404999999999</v>
      </c>
      <c r="BU195" s="339">
        <v>1098.0135</v>
      </c>
      <c r="BV195" s="339">
        <v>1142.2256</v>
      </c>
      <c r="BW195" s="339">
        <v>1213.3924999999999</v>
      </c>
      <c r="BX195" s="339">
        <v>1274.1909000000001</v>
      </c>
      <c r="BY195" s="339">
        <v>1329.0101999999999</v>
      </c>
      <c r="BZ195" s="339">
        <v>1445.2934</v>
      </c>
    </row>
    <row r="196" spans="1:78" s="336" customFormat="1" ht="11.25">
      <c r="A196" s="450" t="s">
        <v>365</v>
      </c>
      <c r="B196" s="339">
        <v>100</v>
      </c>
      <c r="C196" s="339">
        <v>104.7253</v>
      </c>
      <c r="D196" s="339">
        <v>107.0073</v>
      </c>
      <c r="E196" s="339">
        <v>108.72539999999999</v>
      </c>
      <c r="F196" s="339">
        <v>110.6841</v>
      </c>
      <c r="G196" s="339">
        <v>112.5553</v>
      </c>
      <c r="H196" s="339">
        <v>114.4315</v>
      </c>
      <c r="I196" s="339">
        <v>117.2278</v>
      </c>
      <c r="J196" s="339">
        <v>119.4044</v>
      </c>
      <c r="K196" s="339">
        <v>123.40309999999999</v>
      </c>
      <c r="L196" s="339">
        <v>124.5727</v>
      </c>
      <c r="M196" s="339">
        <v>126.44410000000001</v>
      </c>
      <c r="N196" s="339">
        <v>128.14830000000001</v>
      </c>
      <c r="O196" s="339">
        <v>130.1754</v>
      </c>
      <c r="P196" s="339">
        <v>132.4289</v>
      </c>
      <c r="Q196" s="339">
        <v>135.44280000000001</v>
      </c>
      <c r="R196" s="339">
        <v>138.6275</v>
      </c>
      <c r="S196" s="339">
        <v>142.84350000000001</v>
      </c>
      <c r="T196" s="339">
        <v>148.46420000000001</v>
      </c>
      <c r="U196" s="339">
        <v>151.73140000000001</v>
      </c>
      <c r="V196" s="339">
        <v>156.33600000000001</v>
      </c>
      <c r="W196" s="339">
        <v>163.49010000000001</v>
      </c>
      <c r="X196" s="339">
        <v>170.8997</v>
      </c>
      <c r="Y196" s="339">
        <v>184.34370000000001</v>
      </c>
      <c r="Z196" s="339">
        <v>195.41050000000001</v>
      </c>
      <c r="AA196" s="339">
        <v>201.4854</v>
      </c>
      <c r="AB196" s="339">
        <v>206.44820000000001</v>
      </c>
      <c r="AC196" s="339">
        <v>213.30609999999999</v>
      </c>
      <c r="AD196" s="339">
        <v>220.39080000000001</v>
      </c>
      <c r="AE196" s="339">
        <v>230.25530000000001</v>
      </c>
      <c r="AF196" s="339">
        <v>240.95429999999999</v>
      </c>
      <c r="AG196" s="339">
        <v>250.24189999999999</v>
      </c>
      <c r="AH196" s="339">
        <v>266.51229999999998</v>
      </c>
      <c r="AI196" s="339">
        <v>285.57859999999999</v>
      </c>
      <c r="AJ196" s="339">
        <v>296.62569999999999</v>
      </c>
      <c r="AK196" s="339">
        <v>316.1671</v>
      </c>
      <c r="AL196" s="339">
        <v>333.72309999999999</v>
      </c>
      <c r="AM196" s="339">
        <v>330.72460000000001</v>
      </c>
      <c r="AN196" s="339">
        <v>332.63479999999998</v>
      </c>
      <c r="AO196" s="339">
        <v>341.50069999999999</v>
      </c>
      <c r="AP196" s="339">
        <v>348.7851</v>
      </c>
      <c r="AQ196" s="339">
        <v>355.73070000000001</v>
      </c>
      <c r="AR196" s="339">
        <v>362.0806</v>
      </c>
      <c r="AS196" s="339">
        <v>369.82569999999998</v>
      </c>
      <c r="AT196" s="339">
        <v>377.85840000000002</v>
      </c>
      <c r="AU196" s="339">
        <v>393.27210000000002</v>
      </c>
      <c r="AV196" s="339">
        <v>407.22550000000001</v>
      </c>
      <c r="AW196" s="339">
        <v>418.77499999999998</v>
      </c>
      <c r="AX196" s="339">
        <v>432.92169999999999</v>
      </c>
      <c r="AY196" s="339">
        <v>446.76100000000002</v>
      </c>
      <c r="AZ196" s="339">
        <v>467.65170000000001</v>
      </c>
      <c r="BA196" s="339">
        <v>484.6087</v>
      </c>
      <c r="BB196" s="339">
        <v>506.56569999999999</v>
      </c>
      <c r="BC196" s="339">
        <v>527.83370000000002</v>
      </c>
      <c r="BD196" s="339">
        <v>542.14400000000001</v>
      </c>
      <c r="BE196" s="339">
        <v>563.10490000000004</v>
      </c>
      <c r="BF196" s="339">
        <v>585.42989999999998</v>
      </c>
      <c r="BG196" s="339">
        <v>606.02809999999999</v>
      </c>
      <c r="BH196" s="339">
        <v>629.15800000000002</v>
      </c>
      <c r="BI196" s="339">
        <v>650.24980000000005</v>
      </c>
      <c r="BJ196" s="339">
        <v>653.44820000000004</v>
      </c>
      <c r="BK196" s="339">
        <v>675.73710000000005</v>
      </c>
      <c r="BL196" s="339">
        <v>705.26700000000005</v>
      </c>
      <c r="BM196" s="339">
        <v>739.80420000000004</v>
      </c>
      <c r="BN196" s="339">
        <v>781.87969999999996</v>
      </c>
      <c r="BO196" s="339">
        <v>831.71199999999999</v>
      </c>
      <c r="BP196" s="339">
        <v>885.404</v>
      </c>
      <c r="BQ196" s="339">
        <v>936.78840000000002</v>
      </c>
      <c r="BR196" s="339">
        <v>994.90250000000003</v>
      </c>
      <c r="BS196" s="339">
        <v>1042.7150999999999</v>
      </c>
      <c r="BT196" s="339">
        <v>1111.3046999999999</v>
      </c>
      <c r="BU196" s="339">
        <v>1158.9459999999999</v>
      </c>
      <c r="BV196" s="339">
        <v>1224.8641</v>
      </c>
      <c r="BW196" s="339">
        <v>1280.2103999999999</v>
      </c>
      <c r="BX196" s="339">
        <v>1345.5096000000001</v>
      </c>
      <c r="BY196" s="339">
        <v>1428.6304</v>
      </c>
      <c r="BZ196" s="339">
        <v>1506.9556</v>
      </c>
    </row>
    <row r="197" spans="1:78" s="336" customFormat="1" ht="11.25">
      <c r="A197" s="450" t="s">
        <v>277</v>
      </c>
      <c r="B197" s="339">
        <v>100</v>
      </c>
      <c r="C197" s="339">
        <v>102.4768</v>
      </c>
      <c r="D197" s="339">
        <v>104.4111</v>
      </c>
      <c r="E197" s="339">
        <v>106.3107</v>
      </c>
      <c r="F197" s="339">
        <v>107.5492</v>
      </c>
      <c r="G197" s="339">
        <v>108.0742</v>
      </c>
      <c r="H197" s="339">
        <v>108.9388</v>
      </c>
      <c r="I197" s="339">
        <v>112.1956</v>
      </c>
      <c r="J197" s="339">
        <v>113.94240000000001</v>
      </c>
      <c r="K197" s="339">
        <v>115.474</v>
      </c>
      <c r="L197" s="339">
        <v>117.1844</v>
      </c>
      <c r="M197" s="339">
        <v>121.2482</v>
      </c>
      <c r="N197" s="339">
        <v>127.0849</v>
      </c>
      <c r="O197" s="339">
        <v>129.89920000000001</v>
      </c>
      <c r="P197" s="339">
        <v>134.68260000000001</v>
      </c>
      <c r="Q197" s="339">
        <v>136.64840000000001</v>
      </c>
      <c r="R197" s="339">
        <v>140.1173</v>
      </c>
      <c r="S197" s="339">
        <v>144.13650000000001</v>
      </c>
      <c r="T197" s="339">
        <v>152.37950000000001</v>
      </c>
      <c r="U197" s="339">
        <v>161.9744</v>
      </c>
      <c r="V197" s="339">
        <v>170.36019999999999</v>
      </c>
      <c r="W197" s="339">
        <v>190.55529999999999</v>
      </c>
      <c r="X197" s="339">
        <v>205.6491</v>
      </c>
      <c r="Y197" s="339">
        <v>210.2431</v>
      </c>
      <c r="Z197" s="339">
        <v>215.45419999999999</v>
      </c>
      <c r="AA197" s="339">
        <v>217.9837</v>
      </c>
      <c r="AB197" s="339">
        <v>223.35910000000001</v>
      </c>
      <c r="AC197" s="339">
        <v>231.4402</v>
      </c>
      <c r="AD197" s="339">
        <v>241.76689999999999</v>
      </c>
      <c r="AE197" s="339">
        <v>249.5187</v>
      </c>
      <c r="AF197" s="339">
        <v>253.3135</v>
      </c>
      <c r="AG197" s="339">
        <v>258.61649999999997</v>
      </c>
      <c r="AH197" s="339">
        <v>273.05759999999998</v>
      </c>
      <c r="AI197" s="339">
        <v>286.29450000000003</v>
      </c>
      <c r="AJ197" s="339">
        <v>297.00189999999998</v>
      </c>
      <c r="AK197" s="339">
        <v>310.28309999999999</v>
      </c>
      <c r="AL197" s="339">
        <v>333.14710000000002</v>
      </c>
      <c r="AM197" s="339">
        <v>341.16210000000001</v>
      </c>
      <c r="AN197" s="339">
        <v>347.29770000000002</v>
      </c>
      <c r="AO197" s="339">
        <v>350.76600000000002</v>
      </c>
      <c r="AP197" s="339">
        <v>355.27499999999998</v>
      </c>
      <c r="AQ197" s="339">
        <v>357.23520000000002</v>
      </c>
      <c r="AR197" s="339">
        <v>364.44749999999999</v>
      </c>
      <c r="AS197" s="339">
        <v>369.51159999999999</v>
      </c>
      <c r="AT197" s="339">
        <v>382.33479999999997</v>
      </c>
      <c r="AU197" s="339">
        <v>396.45580000000001</v>
      </c>
      <c r="AV197" s="339">
        <v>409.5179</v>
      </c>
      <c r="AW197" s="339">
        <v>422.303</v>
      </c>
      <c r="AX197" s="339">
        <v>445.33569999999997</v>
      </c>
      <c r="AY197" s="339">
        <v>478.7663</v>
      </c>
      <c r="AZ197" s="339">
        <v>499.52420000000001</v>
      </c>
      <c r="BA197" s="339">
        <v>518.59410000000003</v>
      </c>
      <c r="BB197" s="339">
        <v>545.44949999999994</v>
      </c>
      <c r="BC197" s="339">
        <v>576.95230000000004</v>
      </c>
      <c r="BD197" s="339">
        <v>605.54229999999995</v>
      </c>
      <c r="BE197" s="339">
        <v>620.34839999999997</v>
      </c>
      <c r="BF197" s="339">
        <v>645.6069</v>
      </c>
      <c r="BG197" s="339">
        <v>664.21939999999995</v>
      </c>
      <c r="BH197" s="339">
        <v>684.69320000000005</v>
      </c>
      <c r="BI197" s="339">
        <v>705.94880000000001</v>
      </c>
      <c r="BJ197" s="339">
        <v>732.65599999999995</v>
      </c>
      <c r="BK197" s="339">
        <v>758.36779999999999</v>
      </c>
      <c r="BL197" s="339">
        <v>798.95259999999996</v>
      </c>
      <c r="BM197" s="339">
        <v>838.33979999999997</v>
      </c>
      <c r="BN197" s="339">
        <v>877.09580000000005</v>
      </c>
      <c r="BO197" s="339">
        <v>926.39</v>
      </c>
      <c r="BP197" s="339">
        <v>969.99199999999996</v>
      </c>
      <c r="BQ197" s="339">
        <v>1037.7186999999999</v>
      </c>
      <c r="BR197" s="339">
        <v>1097.0372</v>
      </c>
      <c r="BS197" s="339">
        <v>1156.7571</v>
      </c>
      <c r="BT197" s="339">
        <v>1215.2162000000001</v>
      </c>
      <c r="BU197" s="339">
        <v>1285.7505000000001</v>
      </c>
      <c r="BV197" s="339">
        <v>1351.4602</v>
      </c>
      <c r="BW197" s="339">
        <v>1430.1204</v>
      </c>
      <c r="BX197" s="339">
        <v>1499.6627000000001</v>
      </c>
      <c r="BY197" s="339">
        <v>1569.2301</v>
      </c>
      <c r="BZ197" s="339">
        <v>1682.5153</v>
      </c>
    </row>
    <row r="198" spans="1:78" s="336" customFormat="1" ht="11.25">
      <c r="A198" s="450" t="s">
        <v>280</v>
      </c>
      <c r="B198" s="339">
        <v>100</v>
      </c>
      <c r="C198" s="339">
        <v>101.6649</v>
      </c>
      <c r="D198" s="339">
        <v>105.7368</v>
      </c>
      <c r="E198" s="339">
        <v>107.843</v>
      </c>
      <c r="F198" s="339">
        <v>115.2587</v>
      </c>
      <c r="G198" s="339">
        <v>115.39100000000001</v>
      </c>
      <c r="H198" s="339">
        <v>116.2683</v>
      </c>
      <c r="I198" s="339">
        <v>117.01949999999999</v>
      </c>
      <c r="J198" s="339">
        <v>119.05329999999999</v>
      </c>
      <c r="K198" s="339">
        <v>120.0112</v>
      </c>
      <c r="L198" s="339">
        <v>127.3895</v>
      </c>
      <c r="M198" s="339">
        <v>128.52950000000001</v>
      </c>
      <c r="N198" s="339">
        <v>128.72909999999999</v>
      </c>
      <c r="O198" s="339">
        <v>129.36850000000001</v>
      </c>
      <c r="P198" s="339">
        <v>139.86699999999999</v>
      </c>
      <c r="Q198" s="339">
        <v>143.55969999999999</v>
      </c>
      <c r="R198" s="339">
        <v>143.6053</v>
      </c>
      <c r="S198" s="339">
        <v>147.66319999999999</v>
      </c>
      <c r="T198" s="339">
        <v>149.15219999999999</v>
      </c>
      <c r="U198" s="339">
        <v>150.43340000000001</v>
      </c>
      <c r="V198" s="339">
        <v>164.38849999999999</v>
      </c>
      <c r="W198" s="339">
        <v>165.26840000000001</v>
      </c>
      <c r="X198" s="339">
        <v>167.36199999999999</v>
      </c>
      <c r="Y198" s="339">
        <v>171.27889999999999</v>
      </c>
      <c r="Z198" s="339">
        <v>185.06780000000001</v>
      </c>
      <c r="AA198" s="339">
        <v>197.52109999999999</v>
      </c>
      <c r="AB198" s="339">
        <v>198.85159999999999</v>
      </c>
      <c r="AC198" s="339">
        <v>209.16579999999999</v>
      </c>
      <c r="AD198" s="339">
        <v>217.36019999999999</v>
      </c>
      <c r="AE198" s="339">
        <v>223.67920000000001</v>
      </c>
      <c r="AF198" s="339">
        <v>238.13079999999999</v>
      </c>
      <c r="AG198" s="339">
        <v>241.81020000000001</v>
      </c>
      <c r="AH198" s="339">
        <v>243.62360000000001</v>
      </c>
      <c r="AI198" s="339">
        <v>259.11509999999998</v>
      </c>
      <c r="AJ198" s="339">
        <v>262.85849999999999</v>
      </c>
      <c r="AK198" s="339">
        <v>286.57369999999997</v>
      </c>
      <c r="AL198" s="339">
        <v>310.18009999999998</v>
      </c>
      <c r="AM198" s="339">
        <v>313.05590000000001</v>
      </c>
      <c r="AN198" s="339">
        <v>315.3032</v>
      </c>
      <c r="AO198" s="339">
        <v>341.90589999999997</v>
      </c>
      <c r="AP198" s="339">
        <v>327.33019999999999</v>
      </c>
      <c r="AQ198" s="339">
        <v>327.80880000000002</v>
      </c>
      <c r="AR198" s="339">
        <v>329.67169999999999</v>
      </c>
      <c r="AS198" s="339">
        <v>329.99880000000002</v>
      </c>
      <c r="AT198" s="339">
        <v>329.92860000000002</v>
      </c>
      <c r="AU198" s="339">
        <v>331.2242</v>
      </c>
      <c r="AV198" s="339">
        <v>332.2654</v>
      </c>
      <c r="AW198" s="339">
        <v>331.73630000000003</v>
      </c>
      <c r="AX198" s="339">
        <v>333.47930000000002</v>
      </c>
      <c r="AY198" s="339">
        <v>386.58690000000001</v>
      </c>
      <c r="AZ198" s="339">
        <v>397.42500000000001</v>
      </c>
      <c r="BA198" s="339">
        <v>400.15039999999999</v>
      </c>
      <c r="BB198" s="339">
        <v>398.96719999999999</v>
      </c>
      <c r="BC198" s="339">
        <v>405.23700000000002</v>
      </c>
      <c r="BD198" s="339">
        <v>440.89120000000003</v>
      </c>
      <c r="BE198" s="339">
        <v>441.5872</v>
      </c>
      <c r="BF198" s="339">
        <v>442.5804</v>
      </c>
      <c r="BG198" s="339">
        <v>458.7509</v>
      </c>
      <c r="BH198" s="339">
        <v>459.46129999999999</v>
      </c>
      <c r="BI198" s="339">
        <v>460.41840000000002</v>
      </c>
      <c r="BJ198" s="339">
        <v>470.32780000000002</v>
      </c>
      <c r="BK198" s="339">
        <v>499.7398</v>
      </c>
      <c r="BL198" s="339">
        <v>502.59429999999998</v>
      </c>
      <c r="BM198" s="339">
        <v>515.8329</v>
      </c>
      <c r="BN198" s="339">
        <v>534.50289999999995</v>
      </c>
      <c r="BO198" s="339">
        <v>555.79290000000003</v>
      </c>
      <c r="BP198" s="339">
        <v>558.66840000000002</v>
      </c>
      <c r="BQ198" s="339">
        <v>591.54280000000006</v>
      </c>
      <c r="BR198" s="339">
        <v>624.4615</v>
      </c>
      <c r="BS198" s="339">
        <v>645.62199999999996</v>
      </c>
      <c r="BT198" s="339">
        <v>713.4248</v>
      </c>
      <c r="BU198" s="339">
        <v>759.26660000000004</v>
      </c>
      <c r="BV198" s="339">
        <v>786.67430000000002</v>
      </c>
      <c r="BW198" s="339">
        <v>859.75239999999997</v>
      </c>
      <c r="BX198" s="339">
        <v>894.31659999999999</v>
      </c>
      <c r="BY198" s="339">
        <v>910.66240000000005</v>
      </c>
      <c r="BZ198" s="339">
        <v>958.52719999999999</v>
      </c>
    </row>
    <row r="199" spans="1:78" s="336" customFormat="1" ht="11.25">
      <c r="A199" s="450" t="s">
        <v>366</v>
      </c>
      <c r="B199" s="339">
        <v>100</v>
      </c>
      <c r="C199" s="339">
        <v>100.96120000000001</v>
      </c>
      <c r="D199" s="339">
        <v>102.53189999999999</v>
      </c>
      <c r="E199" s="339">
        <v>105.026</v>
      </c>
      <c r="F199" s="339">
        <v>108.9559</v>
      </c>
      <c r="G199" s="339">
        <v>112.5688</v>
      </c>
      <c r="H199" s="339">
        <v>115.30370000000001</v>
      </c>
      <c r="I199" s="339">
        <v>118.23480000000001</v>
      </c>
      <c r="J199" s="339">
        <v>119.7007</v>
      </c>
      <c r="K199" s="339">
        <v>121.4033</v>
      </c>
      <c r="L199" s="339">
        <v>122.69759999999999</v>
      </c>
      <c r="M199" s="339">
        <v>123.71680000000001</v>
      </c>
      <c r="N199" s="339">
        <v>124.5201</v>
      </c>
      <c r="O199" s="339">
        <v>129.179</v>
      </c>
      <c r="P199" s="339">
        <v>131.12370000000001</v>
      </c>
      <c r="Q199" s="339">
        <v>133.9383</v>
      </c>
      <c r="R199" s="339">
        <v>135.40280000000001</v>
      </c>
      <c r="S199" s="339">
        <v>139.32900000000001</v>
      </c>
      <c r="T199" s="339">
        <v>145.45259999999999</v>
      </c>
      <c r="U199" s="339">
        <v>152.52690000000001</v>
      </c>
      <c r="V199" s="339">
        <v>155.06440000000001</v>
      </c>
      <c r="W199" s="339">
        <v>163.6524</v>
      </c>
      <c r="X199" s="339">
        <v>171.46549999999999</v>
      </c>
      <c r="Y199" s="339">
        <v>176.05670000000001</v>
      </c>
      <c r="Z199" s="339">
        <v>180.1208</v>
      </c>
      <c r="AA199" s="339">
        <v>187.47329999999999</v>
      </c>
      <c r="AB199" s="339">
        <v>189.52959999999999</v>
      </c>
      <c r="AC199" s="339">
        <v>193.46619999999999</v>
      </c>
      <c r="AD199" s="339">
        <v>203.54740000000001</v>
      </c>
      <c r="AE199" s="339">
        <v>210.3201</v>
      </c>
      <c r="AF199" s="339">
        <v>217.64660000000001</v>
      </c>
      <c r="AG199" s="339">
        <v>224.5908</v>
      </c>
      <c r="AH199" s="339">
        <v>235.52539999999999</v>
      </c>
      <c r="AI199" s="339">
        <v>251.364</v>
      </c>
      <c r="AJ199" s="339">
        <v>255.99379999999999</v>
      </c>
      <c r="AK199" s="339">
        <v>265.06360000000001</v>
      </c>
      <c r="AL199" s="339">
        <v>270.92469999999997</v>
      </c>
      <c r="AM199" s="339">
        <v>279.81049999999999</v>
      </c>
      <c r="AN199" s="339">
        <v>287.20389999999998</v>
      </c>
      <c r="AO199" s="339">
        <v>290.96570000000003</v>
      </c>
      <c r="AP199" s="339">
        <v>298.63440000000003</v>
      </c>
      <c r="AQ199" s="339">
        <v>315.91879999999998</v>
      </c>
      <c r="AR199" s="339">
        <v>313.46710000000002</v>
      </c>
      <c r="AS199" s="339">
        <v>333.0711</v>
      </c>
      <c r="AT199" s="339">
        <v>350.61410000000001</v>
      </c>
      <c r="AU199" s="339">
        <v>349.93599999999998</v>
      </c>
      <c r="AV199" s="339">
        <v>360.51839999999999</v>
      </c>
      <c r="AW199" s="339">
        <v>365.16969999999998</v>
      </c>
      <c r="AX199" s="339">
        <v>372.23160000000001</v>
      </c>
      <c r="AY199" s="339">
        <v>389.54750000000001</v>
      </c>
      <c r="AZ199" s="339">
        <v>405.73289999999997</v>
      </c>
      <c r="BA199" s="339">
        <v>420.52659999999997</v>
      </c>
      <c r="BB199" s="339">
        <v>434.29660000000001</v>
      </c>
      <c r="BC199" s="339">
        <v>443.6422</v>
      </c>
      <c r="BD199" s="339">
        <v>456.15969999999999</v>
      </c>
      <c r="BE199" s="339">
        <v>472.56889999999999</v>
      </c>
      <c r="BF199" s="339">
        <v>488.73009999999999</v>
      </c>
      <c r="BG199" s="339">
        <v>516.44929999999999</v>
      </c>
      <c r="BH199" s="339">
        <v>524.87390000000005</v>
      </c>
      <c r="BI199" s="339">
        <v>530.39049999999997</v>
      </c>
      <c r="BJ199" s="339">
        <v>547.48479999999995</v>
      </c>
      <c r="BK199" s="339">
        <v>563.90629999999999</v>
      </c>
      <c r="BL199" s="339">
        <v>586.67579999999998</v>
      </c>
      <c r="BM199" s="339">
        <v>611.64880000000005</v>
      </c>
      <c r="BN199" s="339">
        <v>635.94619999999998</v>
      </c>
      <c r="BO199" s="339">
        <v>668.97209999999995</v>
      </c>
      <c r="BP199" s="339">
        <v>695.57209999999998</v>
      </c>
      <c r="BQ199" s="339">
        <v>762.98839999999996</v>
      </c>
      <c r="BR199" s="339">
        <v>819.28319999999997</v>
      </c>
      <c r="BS199" s="339">
        <v>872.35730000000001</v>
      </c>
      <c r="BT199" s="339">
        <v>931.64480000000003</v>
      </c>
      <c r="BU199" s="339">
        <v>965.32159999999999</v>
      </c>
      <c r="BV199" s="339">
        <v>1023.2112</v>
      </c>
      <c r="BW199" s="339">
        <v>1095.5979</v>
      </c>
      <c r="BX199" s="339">
        <v>1145.9105</v>
      </c>
      <c r="BY199" s="339">
        <v>1224.3326999999999</v>
      </c>
      <c r="BZ199" s="339">
        <v>1311.8408999999999</v>
      </c>
    </row>
    <row r="200" spans="1:78" s="336" customFormat="1" ht="11.25">
      <c r="A200" s="450" t="s">
        <v>218</v>
      </c>
      <c r="B200" s="339">
        <v>100</v>
      </c>
      <c r="C200" s="339">
        <v>106.99169999999999</v>
      </c>
      <c r="D200" s="339">
        <v>106.687</v>
      </c>
      <c r="E200" s="339">
        <v>123.3177</v>
      </c>
      <c r="F200" s="339">
        <v>123.6835</v>
      </c>
      <c r="G200" s="339">
        <v>123.88720000000001</v>
      </c>
      <c r="H200" s="339">
        <v>124.1271</v>
      </c>
      <c r="I200" s="339">
        <v>124.9513</v>
      </c>
      <c r="J200" s="339">
        <v>126.1421</v>
      </c>
      <c r="K200" s="339">
        <v>128.8272</v>
      </c>
      <c r="L200" s="339">
        <v>129.21879999999999</v>
      </c>
      <c r="M200" s="339">
        <v>129.28</v>
      </c>
      <c r="N200" s="339">
        <v>129.2407</v>
      </c>
      <c r="O200" s="339">
        <v>129.5386</v>
      </c>
      <c r="P200" s="339">
        <v>132.62790000000001</v>
      </c>
      <c r="Q200" s="339">
        <v>157.6961</v>
      </c>
      <c r="R200" s="339">
        <v>157.5463</v>
      </c>
      <c r="S200" s="339">
        <v>158.6671</v>
      </c>
      <c r="T200" s="339">
        <v>158.75540000000001</v>
      </c>
      <c r="U200" s="339">
        <v>160.75280000000001</v>
      </c>
      <c r="V200" s="339">
        <v>161.773</v>
      </c>
      <c r="W200" s="339">
        <v>163.52340000000001</v>
      </c>
      <c r="X200" s="339">
        <v>164.25069999999999</v>
      </c>
      <c r="Y200" s="339">
        <v>164.79830000000001</v>
      </c>
      <c r="Z200" s="339">
        <v>164.79830000000001</v>
      </c>
      <c r="AA200" s="339">
        <v>170.17850000000001</v>
      </c>
      <c r="AB200" s="339">
        <v>171.7439</v>
      </c>
      <c r="AC200" s="339">
        <v>209.4922</v>
      </c>
      <c r="AD200" s="339">
        <v>209.82929999999999</v>
      </c>
      <c r="AE200" s="339">
        <v>209.82929999999999</v>
      </c>
      <c r="AF200" s="339">
        <v>209.93109999999999</v>
      </c>
      <c r="AG200" s="339">
        <v>214.8614</v>
      </c>
      <c r="AH200" s="339">
        <v>222.33529999999999</v>
      </c>
      <c r="AI200" s="339">
        <v>225.59780000000001</v>
      </c>
      <c r="AJ200" s="339">
        <v>226.89840000000001</v>
      </c>
      <c r="AK200" s="339">
        <v>227.29</v>
      </c>
      <c r="AL200" s="339">
        <v>227.56309999999999</v>
      </c>
      <c r="AM200" s="339">
        <v>227.56309999999999</v>
      </c>
      <c r="AN200" s="339">
        <v>234.89940000000001</v>
      </c>
      <c r="AO200" s="339">
        <v>273.32990000000001</v>
      </c>
      <c r="AP200" s="339">
        <v>273.32990000000001</v>
      </c>
      <c r="AQ200" s="339">
        <v>272.01870000000002</v>
      </c>
      <c r="AR200" s="339">
        <v>268.00940000000003</v>
      </c>
      <c r="AS200" s="339">
        <v>268.30560000000003</v>
      </c>
      <c r="AT200" s="339">
        <v>268.29450000000003</v>
      </c>
      <c r="AU200" s="339">
        <v>266.44060000000002</v>
      </c>
      <c r="AV200" s="339">
        <v>266.20870000000002</v>
      </c>
      <c r="AW200" s="339">
        <v>266.81380000000001</v>
      </c>
      <c r="AX200" s="339">
        <v>265.89179999999999</v>
      </c>
      <c r="AY200" s="339">
        <v>269.48039999999997</v>
      </c>
      <c r="AZ200" s="339">
        <v>269.48039999999997</v>
      </c>
      <c r="BA200" s="339">
        <v>334.75200000000001</v>
      </c>
      <c r="BB200" s="339">
        <v>334.90449999999998</v>
      </c>
      <c r="BC200" s="339">
        <v>342.92039999999997</v>
      </c>
      <c r="BD200" s="339">
        <v>345.23689999999999</v>
      </c>
      <c r="BE200" s="339">
        <v>353.95420000000001</v>
      </c>
      <c r="BF200" s="339">
        <v>359.84010000000001</v>
      </c>
      <c r="BG200" s="339">
        <v>364.65390000000002</v>
      </c>
      <c r="BH200" s="339">
        <v>368.67939999999999</v>
      </c>
      <c r="BI200" s="339">
        <v>370.37650000000002</v>
      </c>
      <c r="BJ200" s="339">
        <v>370.37650000000002</v>
      </c>
      <c r="BK200" s="339">
        <v>371.42970000000003</v>
      </c>
      <c r="BL200" s="339">
        <v>380.04199999999997</v>
      </c>
      <c r="BM200" s="339">
        <v>543.23400000000004</v>
      </c>
      <c r="BN200" s="339">
        <v>552.85230000000001</v>
      </c>
      <c r="BO200" s="339">
        <v>562.97170000000006</v>
      </c>
      <c r="BP200" s="339">
        <v>568.2106</v>
      </c>
      <c r="BQ200" s="339">
        <v>595.21950000000004</v>
      </c>
      <c r="BR200" s="339">
        <v>624.51880000000006</v>
      </c>
      <c r="BS200" s="339">
        <v>638.24519999999995</v>
      </c>
      <c r="BT200" s="339">
        <v>661.00149999999996</v>
      </c>
      <c r="BU200" s="339">
        <v>665.67060000000004</v>
      </c>
      <c r="BV200" s="339">
        <v>676.92589999999996</v>
      </c>
      <c r="BW200" s="339">
        <v>678.97209999999995</v>
      </c>
      <c r="BX200" s="339">
        <v>697.54759999999999</v>
      </c>
      <c r="BY200" s="339">
        <v>1024.9632999999999</v>
      </c>
      <c r="BZ200" s="339">
        <v>1051.1584</v>
      </c>
    </row>
    <row r="201" spans="1:78" s="336" customFormat="1" ht="11.25">
      <c r="A201" s="450" t="s">
        <v>367</v>
      </c>
      <c r="B201" s="339">
        <v>100</v>
      </c>
      <c r="C201" s="339">
        <v>102.2654</v>
      </c>
      <c r="D201" s="339">
        <v>105.6675</v>
      </c>
      <c r="E201" s="339">
        <v>105.4631</v>
      </c>
      <c r="F201" s="339">
        <v>107.6891</v>
      </c>
      <c r="G201" s="339">
        <v>107.9996</v>
      </c>
      <c r="H201" s="339">
        <v>109.12649999999999</v>
      </c>
      <c r="I201" s="339">
        <v>112.1018</v>
      </c>
      <c r="J201" s="339">
        <v>113.6027</v>
      </c>
      <c r="K201" s="339">
        <v>114.9091</v>
      </c>
      <c r="L201" s="339">
        <v>117.1003</v>
      </c>
      <c r="M201" s="339">
        <v>118.6553</v>
      </c>
      <c r="N201" s="339">
        <v>121.7159</v>
      </c>
      <c r="O201" s="339">
        <v>125.4157</v>
      </c>
      <c r="P201" s="339">
        <v>128.17660000000001</v>
      </c>
      <c r="Q201" s="339">
        <v>133.49299999999999</v>
      </c>
      <c r="R201" s="339">
        <v>136.3142</v>
      </c>
      <c r="S201" s="339">
        <v>138.30119999999999</v>
      </c>
      <c r="T201" s="339">
        <v>141.3167</v>
      </c>
      <c r="U201" s="339">
        <v>143.9418</v>
      </c>
      <c r="V201" s="339">
        <v>148.04409999999999</v>
      </c>
      <c r="W201" s="339">
        <v>154.6773</v>
      </c>
      <c r="X201" s="339">
        <v>160.5205</v>
      </c>
      <c r="Y201" s="339">
        <v>164.94909999999999</v>
      </c>
      <c r="Z201" s="339">
        <v>170.95599999999999</v>
      </c>
      <c r="AA201" s="339">
        <v>176.86150000000001</v>
      </c>
      <c r="AB201" s="339">
        <v>182.43520000000001</v>
      </c>
      <c r="AC201" s="339">
        <v>188.71799999999999</v>
      </c>
      <c r="AD201" s="339">
        <v>194.4282</v>
      </c>
      <c r="AE201" s="339">
        <v>199.7063</v>
      </c>
      <c r="AF201" s="339">
        <v>204.43199999999999</v>
      </c>
      <c r="AG201" s="339">
        <v>211.2251</v>
      </c>
      <c r="AH201" s="339">
        <v>219.1574</v>
      </c>
      <c r="AI201" s="339">
        <v>227.7431</v>
      </c>
      <c r="AJ201" s="339">
        <v>236.00280000000001</v>
      </c>
      <c r="AK201" s="339">
        <v>244.00909999999999</v>
      </c>
      <c r="AL201" s="339">
        <v>252.3903</v>
      </c>
      <c r="AM201" s="339">
        <v>264.21120000000002</v>
      </c>
      <c r="AN201" s="339">
        <v>265.94409999999999</v>
      </c>
      <c r="AO201" s="339">
        <v>270.23250000000002</v>
      </c>
      <c r="AP201" s="339">
        <v>271.8956</v>
      </c>
      <c r="AQ201" s="339">
        <v>276.22699999999998</v>
      </c>
      <c r="AR201" s="339">
        <v>281.53620000000001</v>
      </c>
      <c r="AS201" s="339">
        <v>289.2235</v>
      </c>
      <c r="AT201" s="339">
        <v>294.41309999999999</v>
      </c>
      <c r="AU201" s="339">
        <v>295.93700000000001</v>
      </c>
      <c r="AV201" s="339">
        <v>302.25830000000002</v>
      </c>
      <c r="AW201" s="339">
        <v>309.00009999999997</v>
      </c>
      <c r="AX201" s="339">
        <v>316.77659999999997</v>
      </c>
      <c r="AY201" s="339">
        <v>329.18560000000002</v>
      </c>
      <c r="AZ201" s="339">
        <v>346.46010000000001</v>
      </c>
      <c r="BA201" s="339">
        <v>363.19880000000001</v>
      </c>
      <c r="BB201" s="339">
        <v>377.15170000000001</v>
      </c>
      <c r="BC201" s="339">
        <v>391.09199999999998</v>
      </c>
      <c r="BD201" s="339">
        <v>403.55779999999999</v>
      </c>
      <c r="BE201" s="339">
        <v>423.51609999999999</v>
      </c>
      <c r="BF201" s="339">
        <v>439.41460000000001</v>
      </c>
      <c r="BG201" s="339">
        <v>459.63780000000003</v>
      </c>
      <c r="BH201" s="339">
        <v>474.95639999999997</v>
      </c>
      <c r="BI201" s="339">
        <v>484.78250000000003</v>
      </c>
      <c r="BJ201" s="339">
        <v>507.59910000000002</v>
      </c>
      <c r="BK201" s="339">
        <v>538.73710000000005</v>
      </c>
      <c r="BL201" s="339">
        <v>579.08630000000005</v>
      </c>
      <c r="BM201" s="339">
        <v>616.11429999999996</v>
      </c>
      <c r="BN201" s="339">
        <v>664.61770000000001</v>
      </c>
      <c r="BO201" s="339">
        <v>688.40890000000002</v>
      </c>
      <c r="BP201" s="339">
        <v>736.52859999999998</v>
      </c>
      <c r="BQ201" s="339">
        <v>812.54899999999998</v>
      </c>
      <c r="BR201" s="339">
        <v>865.65610000000004</v>
      </c>
      <c r="BS201" s="339">
        <v>929.12660000000005</v>
      </c>
      <c r="BT201" s="339">
        <v>1000.7229</v>
      </c>
      <c r="BU201" s="339">
        <v>1059.6457</v>
      </c>
      <c r="BV201" s="339">
        <v>1137.6668</v>
      </c>
      <c r="BW201" s="339">
        <v>1231.5518999999999</v>
      </c>
      <c r="BX201" s="339">
        <v>1313.9135000000001</v>
      </c>
      <c r="BY201" s="339">
        <v>1388.6095</v>
      </c>
      <c r="BZ201" s="339">
        <v>1512.6840999999999</v>
      </c>
    </row>
    <row r="202" spans="1:78" s="336" customFormat="1" ht="11.25">
      <c r="A202" s="450" t="s">
        <v>368</v>
      </c>
      <c r="B202" s="339">
        <v>100</v>
      </c>
      <c r="C202" s="339">
        <v>102.48390000000001</v>
      </c>
      <c r="D202" s="339">
        <v>104.28149999999999</v>
      </c>
      <c r="E202" s="339">
        <v>106.39700000000001</v>
      </c>
      <c r="F202" s="339">
        <v>108.83799999999999</v>
      </c>
      <c r="G202" s="339">
        <v>109.85550000000001</v>
      </c>
      <c r="H202" s="339">
        <v>111.9854</v>
      </c>
      <c r="I202" s="339">
        <v>112.7634</v>
      </c>
      <c r="J202" s="339">
        <v>114.96769999999999</v>
      </c>
      <c r="K202" s="339">
        <v>116.989</v>
      </c>
      <c r="L202" s="339">
        <v>117.4246</v>
      </c>
      <c r="M202" s="339">
        <v>118.70650000000001</v>
      </c>
      <c r="N202" s="339">
        <v>120.89619999999999</v>
      </c>
      <c r="O202" s="339">
        <v>123.1726</v>
      </c>
      <c r="P202" s="339">
        <v>125.30710000000001</v>
      </c>
      <c r="Q202" s="339">
        <v>127.59739999999999</v>
      </c>
      <c r="R202" s="339">
        <v>129.77809999999999</v>
      </c>
      <c r="S202" s="339">
        <v>132.35640000000001</v>
      </c>
      <c r="T202" s="339">
        <v>137.78299999999999</v>
      </c>
      <c r="U202" s="339">
        <v>141.77629999999999</v>
      </c>
      <c r="V202" s="339">
        <v>148.36789999999999</v>
      </c>
      <c r="W202" s="339">
        <v>158.92330000000001</v>
      </c>
      <c r="X202" s="339">
        <v>169.92789999999999</v>
      </c>
      <c r="Y202" s="339">
        <v>180.81829999999999</v>
      </c>
      <c r="Z202" s="339">
        <v>190.66290000000001</v>
      </c>
      <c r="AA202" s="339">
        <v>196.9325</v>
      </c>
      <c r="AB202" s="339">
        <v>205.298</v>
      </c>
      <c r="AC202" s="339">
        <v>210.8663</v>
      </c>
      <c r="AD202" s="339">
        <v>217.67339999999999</v>
      </c>
      <c r="AE202" s="339">
        <v>225.6198</v>
      </c>
      <c r="AF202" s="339">
        <v>231.12540000000001</v>
      </c>
      <c r="AG202" s="339">
        <v>236.51179999999999</v>
      </c>
      <c r="AH202" s="339">
        <v>246.25739999999999</v>
      </c>
      <c r="AI202" s="339">
        <v>267.71789999999999</v>
      </c>
      <c r="AJ202" s="339">
        <v>279.15429999999998</v>
      </c>
      <c r="AK202" s="339">
        <v>294.66609999999997</v>
      </c>
      <c r="AL202" s="339">
        <v>305.65800000000002</v>
      </c>
      <c r="AM202" s="339">
        <v>314.61419999999998</v>
      </c>
      <c r="AN202" s="339">
        <v>319.72250000000003</v>
      </c>
      <c r="AO202" s="339">
        <v>324.84019999999998</v>
      </c>
      <c r="AP202" s="339">
        <v>322.93150000000003</v>
      </c>
      <c r="AQ202" s="339">
        <v>324.74509999999998</v>
      </c>
      <c r="AR202" s="339">
        <v>329.07690000000002</v>
      </c>
      <c r="AS202" s="339">
        <v>333.99599999999998</v>
      </c>
      <c r="AT202" s="339">
        <v>341.31259999999997</v>
      </c>
      <c r="AU202" s="339">
        <v>344.44540000000001</v>
      </c>
      <c r="AV202" s="339">
        <v>350.45159999999998</v>
      </c>
      <c r="AW202" s="339">
        <v>356.625</v>
      </c>
      <c r="AX202" s="339">
        <v>364.49489999999997</v>
      </c>
      <c r="AY202" s="339">
        <v>369.536</v>
      </c>
      <c r="AZ202" s="339">
        <v>379.25799999999998</v>
      </c>
      <c r="BA202" s="339">
        <v>386.8553</v>
      </c>
      <c r="BB202" s="339">
        <v>400.28019999999998</v>
      </c>
      <c r="BC202" s="339">
        <v>408.0421</v>
      </c>
      <c r="BD202" s="339">
        <v>420.38499999999999</v>
      </c>
      <c r="BE202" s="339">
        <v>432.3306</v>
      </c>
      <c r="BF202" s="339">
        <v>448.4538</v>
      </c>
      <c r="BG202" s="339">
        <v>464.94220000000001</v>
      </c>
      <c r="BH202" s="339">
        <v>478.50810000000001</v>
      </c>
      <c r="BI202" s="339">
        <v>487.48469999999998</v>
      </c>
      <c r="BJ202" s="339">
        <v>498.38150000000002</v>
      </c>
      <c r="BK202" s="339">
        <v>514.34289999999999</v>
      </c>
      <c r="BL202" s="339">
        <v>534.82719999999995</v>
      </c>
      <c r="BM202" s="339">
        <v>571.91579999999999</v>
      </c>
      <c r="BN202" s="339">
        <v>602.99379999999996</v>
      </c>
      <c r="BO202" s="339">
        <v>631.85329999999999</v>
      </c>
      <c r="BP202" s="339">
        <v>664.98329999999999</v>
      </c>
      <c r="BQ202" s="339">
        <v>713.57339999999999</v>
      </c>
      <c r="BR202" s="339">
        <v>773.74</v>
      </c>
      <c r="BS202" s="339">
        <v>819.70119999999997</v>
      </c>
      <c r="BT202" s="339">
        <v>905.44860000000006</v>
      </c>
      <c r="BU202" s="339">
        <v>951.15639999999996</v>
      </c>
      <c r="BV202" s="339">
        <v>999.40869999999995</v>
      </c>
      <c r="BW202" s="339">
        <v>1062.8131000000001</v>
      </c>
      <c r="BX202" s="339">
        <v>1112.5174</v>
      </c>
      <c r="BY202" s="339">
        <v>1176.9604999999999</v>
      </c>
      <c r="BZ202" s="339">
        <v>1253.3177000000001</v>
      </c>
    </row>
    <row r="203" spans="1:78" s="336" customFormat="1" ht="11.25">
      <c r="B203" s="339"/>
      <c r="C203" s="339"/>
      <c r="D203" s="339"/>
      <c r="E203" s="339"/>
      <c r="F203" s="339"/>
      <c r="G203" s="339"/>
      <c r="H203" s="339"/>
      <c r="I203" s="339"/>
      <c r="J203" s="339"/>
      <c r="K203" s="339"/>
      <c r="L203" s="339"/>
      <c r="M203" s="339"/>
      <c r="N203" s="339"/>
      <c r="O203" s="339"/>
      <c r="P203" s="339"/>
      <c r="Q203" s="339"/>
      <c r="R203" s="339"/>
      <c r="S203" s="339"/>
      <c r="T203" s="339"/>
      <c r="U203" s="339"/>
      <c r="V203" s="339"/>
      <c r="W203" s="339"/>
      <c r="X203" s="339"/>
      <c r="Y203" s="339"/>
      <c r="Z203" s="339"/>
      <c r="AA203" s="339"/>
      <c r="AB203" s="339"/>
      <c r="AC203" s="339"/>
      <c r="AD203" s="339" t="s">
        <v>446</v>
      </c>
      <c r="AE203" s="339" t="s">
        <v>446</v>
      </c>
      <c r="AF203" s="339" t="s">
        <v>446</v>
      </c>
      <c r="AG203" s="339" t="s">
        <v>446</v>
      </c>
      <c r="AH203" s="339" t="s">
        <v>446</v>
      </c>
      <c r="AI203" s="339" t="s">
        <v>446</v>
      </c>
      <c r="AJ203" s="339" t="s">
        <v>446</v>
      </c>
      <c r="AK203" s="339" t="s">
        <v>446</v>
      </c>
      <c r="AL203" s="339" t="s">
        <v>446</v>
      </c>
      <c r="AM203" s="339" t="s">
        <v>446</v>
      </c>
      <c r="AN203" s="339" t="s">
        <v>446</v>
      </c>
      <c r="AO203" s="339" t="s">
        <v>446</v>
      </c>
      <c r="AP203" s="339" t="s">
        <v>446</v>
      </c>
      <c r="AQ203" s="339" t="s">
        <v>446</v>
      </c>
      <c r="AR203" s="339" t="s">
        <v>446</v>
      </c>
      <c r="AS203" s="339" t="s">
        <v>446</v>
      </c>
      <c r="AT203" s="339" t="s">
        <v>446</v>
      </c>
      <c r="AU203" s="339" t="s">
        <v>446</v>
      </c>
      <c r="AV203" s="339" t="s">
        <v>446</v>
      </c>
      <c r="AW203" s="339" t="s">
        <v>446</v>
      </c>
      <c r="AX203" s="339" t="s">
        <v>446</v>
      </c>
      <c r="AY203" s="339" t="s">
        <v>446</v>
      </c>
      <c r="AZ203" s="339" t="s">
        <v>446</v>
      </c>
      <c r="BA203" s="339" t="s">
        <v>446</v>
      </c>
      <c r="BB203" s="339" t="s">
        <v>446</v>
      </c>
      <c r="BC203" s="339" t="s">
        <v>446</v>
      </c>
      <c r="BD203" s="339" t="s">
        <v>446</v>
      </c>
      <c r="BE203" s="339" t="s">
        <v>446</v>
      </c>
      <c r="BF203" s="339" t="s">
        <v>446</v>
      </c>
      <c r="BG203" s="339" t="s">
        <v>446</v>
      </c>
      <c r="BH203" s="339" t="s">
        <v>446</v>
      </c>
      <c r="BI203" s="339" t="s">
        <v>446</v>
      </c>
      <c r="BJ203" s="339" t="s">
        <v>446</v>
      </c>
      <c r="BK203" s="339" t="s">
        <v>446</v>
      </c>
      <c r="BL203" s="339" t="s">
        <v>446</v>
      </c>
      <c r="BM203" s="339" t="s">
        <v>446</v>
      </c>
      <c r="BN203" s="339" t="s">
        <v>446</v>
      </c>
      <c r="BO203" s="339" t="s">
        <v>446</v>
      </c>
      <c r="BP203" s="339" t="s">
        <v>446</v>
      </c>
      <c r="BQ203" s="339" t="s">
        <v>446</v>
      </c>
      <c r="BR203" s="339" t="s">
        <v>446</v>
      </c>
      <c r="BS203" s="339" t="s">
        <v>446</v>
      </c>
      <c r="BT203" s="339" t="s">
        <v>446</v>
      </c>
      <c r="BU203" s="339" t="s">
        <v>446</v>
      </c>
      <c r="BV203" s="339" t="s">
        <v>446</v>
      </c>
      <c r="BW203" s="339" t="s">
        <v>446</v>
      </c>
      <c r="BX203" s="339" t="s">
        <v>446</v>
      </c>
      <c r="BY203" s="339" t="s">
        <v>446</v>
      </c>
      <c r="BZ203" s="339" t="s">
        <v>446</v>
      </c>
    </row>
    <row r="204" spans="1:78" s="336" customFormat="1" ht="11.25">
      <c r="A204" s="449" t="s">
        <v>369</v>
      </c>
      <c r="B204" s="339"/>
      <c r="C204" s="339"/>
      <c r="D204" s="339"/>
      <c r="E204" s="339"/>
      <c r="F204" s="339"/>
      <c r="G204" s="339"/>
      <c r="H204" s="339"/>
      <c r="I204" s="339"/>
      <c r="J204" s="339"/>
      <c r="K204" s="339"/>
      <c r="L204" s="339"/>
      <c r="M204" s="339"/>
      <c r="N204" s="339"/>
      <c r="O204" s="339"/>
      <c r="P204" s="339"/>
      <c r="Q204" s="339"/>
      <c r="R204" s="339"/>
      <c r="S204" s="339"/>
      <c r="T204" s="339"/>
      <c r="U204" s="339"/>
      <c r="V204" s="339"/>
      <c r="W204" s="339"/>
      <c r="X204" s="339"/>
      <c r="Y204" s="339"/>
      <c r="Z204" s="339"/>
      <c r="AA204" s="339"/>
      <c r="AB204" s="339"/>
      <c r="AC204" s="339"/>
      <c r="AD204" s="339" t="s">
        <v>446</v>
      </c>
      <c r="AE204" s="339" t="s">
        <v>446</v>
      </c>
      <c r="AF204" s="339" t="s">
        <v>446</v>
      </c>
      <c r="AG204" s="339" t="s">
        <v>446</v>
      </c>
      <c r="AH204" s="339" t="s">
        <v>446</v>
      </c>
      <c r="AI204" s="339" t="s">
        <v>446</v>
      </c>
      <c r="AJ204" s="339" t="s">
        <v>446</v>
      </c>
      <c r="AK204" s="339" t="s">
        <v>446</v>
      </c>
      <c r="AL204" s="339" t="s">
        <v>446</v>
      </c>
      <c r="AM204" s="339" t="s">
        <v>446</v>
      </c>
      <c r="AN204" s="339" t="s">
        <v>446</v>
      </c>
      <c r="AO204" s="339" t="s">
        <v>446</v>
      </c>
      <c r="AP204" s="339" t="s">
        <v>446</v>
      </c>
      <c r="AQ204" s="339" t="s">
        <v>446</v>
      </c>
      <c r="AR204" s="339" t="s">
        <v>446</v>
      </c>
      <c r="AS204" s="339" t="s">
        <v>446</v>
      </c>
      <c r="AT204" s="339" t="s">
        <v>446</v>
      </c>
      <c r="AU204" s="339" t="s">
        <v>446</v>
      </c>
      <c r="AV204" s="339" t="s">
        <v>446</v>
      </c>
      <c r="AW204" s="339" t="s">
        <v>446</v>
      </c>
      <c r="AX204" s="339" t="s">
        <v>446</v>
      </c>
      <c r="AY204" s="339" t="s">
        <v>446</v>
      </c>
      <c r="AZ204" s="339" t="s">
        <v>446</v>
      </c>
      <c r="BA204" s="339" t="s">
        <v>446</v>
      </c>
      <c r="BB204" s="339" t="s">
        <v>446</v>
      </c>
      <c r="BC204" s="339" t="s">
        <v>446</v>
      </c>
      <c r="BD204" s="339" t="s">
        <v>446</v>
      </c>
      <c r="BE204" s="339" t="s">
        <v>446</v>
      </c>
      <c r="BF204" s="339" t="s">
        <v>446</v>
      </c>
      <c r="BG204" s="339" t="s">
        <v>446</v>
      </c>
      <c r="BH204" s="339" t="s">
        <v>446</v>
      </c>
      <c r="BI204" s="339" t="s">
        <v>446</v>
      </c>
      <c r="BJ204" s="339" t="s">
        <v>446</v>
      </c>
      <c r="BK204" s="339" t="s">
        <v>446</v>
      </c>
      <c r="BL204" s="339" t="s">
        <v>446</v>
      </c>
      <c r="BM204" s="339" t="s">
        <v>446</v>
      </c>
      <c r="BN204" s="339" t="s">
        <v>446</v>
      </c>
      <c r="BO204" s="339" t="s">
        <v>446</v>
      </c>
      <c r="BP204" s="339" t="s">
        <v>446</v>
      </c>
      <c r="BQ204" s="339" t="s">
        <v>446</v>
      </c>
      <c r="BR204" s="339" t="s">
        <v>446</v>
      </c>
      <c r="BS204" s="339" t="s">
        <v>446</v>
      </c>
      <c r="BT204" s="339" t="s">
        <v>446</v>
      </c>
      <c r="BU204" s="339" t="s">
        <v>446</v>
      </c>
      <c r="BV204" s="339" t="s">
        <v>446</v>
      </c>
      <c r="BW204" s="339" t="s">
        <v>446</v>
      </c>
      <c r="BX204" s="339" t="s">
        <v>446</v>
      </c>
      <c r="BY204" s="339" t="s">
        <v>446</v>
      </c>
      <c r="BZ204" s="339" t="s">
        <v>446</v>
      </c>
    </row>
    <row r="205" spans="1:78" s="336" customFormat="1" ht="11.25">
      <c r="A205" s="450" t="s">
        <v>370</v>
      </c>
      <c r="B205" s="339">
        <v>100</v>
      </c>
      <c r="C205" s="339">
        <v>100.68429999999999</v>
      </c>
      <c r="D205" s="339">
        <v>101.17400000000001</v>
      </c>
      <c r="E205" s="339">
        <v>102.5219</v>
      </c>
      <c r="F205" s="339">
        <v>105.197</v>
      </c>
      <c r="G205" s="339">
        <v>107.3134</v>
      </c>
      <c r="H205" s="339">
        <v>107.4796</v>
      </c>
      <c r="I205" s="339">
        <v>107.93219999999999</v>
      </c>
      <c r="J205" s="339">
        <v>108.7748</v>
      </c>
      <c r="K205" s="339">
        <v>109.91500000000001</v>
      </c>
      <c r="L205" s="339">
        <v>112.22669999999999</v>
      </c>
      <c r="M205" s="339">
        <v>113.99160000000001</v>
      </c>
      <c r="N205" s="339">
        <v>116.3013</v>
      </c>
      <c r="O205" s="339">
        <v>117.40649999999999</v>
      </c>
      <c r="P205" s="339">
        <v>117.77500000000001</v>
      </c>
      <c r="Q205" s="339">
        <v>119.16249999999999</v>
      </c>
      <c r="R205" s="339">
        <v>122.70699999999999</v>
      </c>
      <c r="S205" s="339">
        <v>124.5055</v>
      </c>
      <c r="T205" s="339">
        <v>128.0752</v>
      </c>
      <c r="U205" s="339">
        <v>131.21430000000001</v>
      </c>
      <c r="V205" s="339">
        <v>134.4248</v>
      </c>
      <c r="W205" s="339">
        <v>138.79830000000001</v>
      </c>
      <c r="X205" s="339">
        <v>146.2081</v>
      </c>
      <c r="Y205" s="339">
        <v>153.90039999999999</v>
      </c>
      <c r="Z205" s="339">
        <v>155.60310000000001</v>
      </c>
      <c r="AA205" s="339">
        <v>156.62540000000001</v>
      </c>
      <c r="AB205" s="339">
        <v>158.40209999999999</v>
      </c>
      <c r="AC205" s="339">
        <v>164.05199999999999</v>
      </c>
      <c r="AD205" s="339">
        <v>169.0454</v>
      </c>
      <c r="AE205" s="339">
        <v>173.98920000000001</v>
      </c>
      <c r="AF205" s="339">
        <v>177.96019999999999</v>
      </c>
      <c r="AG205" s="339">
        <v>183.9675</v>
      </c>
      <c r="AH205" s="339">
        <v>192.64449999999999</v>
      </c>
      <c r="AI205" s="339">
        <v>205.79060000000001</v>
      </c>
      <c r="AJ205" s="339">
        <v>211.71109999999999</v>
      </c>
      <c r="AK205" s="339">
        <v>224.7336</v>
      </c>
      <c r="AL205" s="339">
        <v>232.53989999999999</v>
      </c>
      <c r="AM205" s="339">
        <v>238.90969999999999</v>
      </c>
      <c r="AN205" s="339">
        <v>244.053</v>
      </c>
      <c r="AO205" s="339">
        <v>245.43209999999999</v>
      </c>
      <c r="AP205" s="339">
        <v>253.45359999999999</v>
      </c>
      <c r="AQ205" s="339">
        <v>263.57299999999998</v>
      </c>
      <c r="AR205" s="339">
        <v>279.80880000000002</v>
      </c>
      <c r="AS205" s="339">
        <v>294.20440000000002</v>
      </c>
      <c r="AT205" s="339">
        <v>303.91210000000001</v>
      </c>
      <c r="AU205" s="339">
        <v>316.6755</v>
      </c>
      <c r="AV205" s="339">
        <v>339.81709999999998</v>
      </c>
      <c r="AW205" s="339">
        <v>355.93349999999998</v>
      </c>
      <c r="AX205" s="339">
        <v>357.84699999999998</v>
      </c>
      <c r="AY205" s="339">
        <v>370.01960000000003</v>
      </c>
      <c r="AZ205" s="339">
        <v>390.63310000000001</v>
      </c>
      <c r="BA205" s="339">
        <v>403.20359999999999</v>
      </c>
      <c r="BB205" s="339">
        <v>418.99919999999997</v>
      </c>
      <c r="BC205" s="339">
        <v>439.29180000000002</v>
      </c>
      <c r="BD205" s="339">
        <v>447.149</v>
      </c>
      <c r="BE205" s="339">
        <v>468.02080000000001</v>
      </c>
      <c r="BF205" s="339">
        <v>479.26089999999999</v>
      </c>
      <c r="BG205" s="339">
        <v>504.63709999999998</v>
      </c>
      <c r="BH205" s="339">
        <v>527.94659999999999</v>
      </c>
      <c r="BI205" s="339">
        <v>543.81809999999996</v>
      </c>
      <c r="BJ205" s="339">
        <v>558.61940000000004</v>
      </c>
      <c r="BK205" s="339">
        <v>580.88400000000001</v>
      </c>
      <c r="BL205" s="339">
        <v>621.99570000000006</v>
      </c>
      <c r="BM205" s="339">
        <v>672.70090000000005</v>
      </c>
      <c r="BN205" s="339">
        <v>720.73469999999998</v>
      </c>
      <c r="BO205" s="339">
        <v>761.30179999999996</v>
      </c>
      <c r="BP205" s="339">
        <v>806.87660000000005</v>
      </c>
      <c r="BQ205" s="339">
        <v>896.79549999999995</v>
      </c>
      <c r="BR205" s="339">
        <v>970.08439999999996</v>
      </c>
      <c r="BS205" s="339">
        <v>1068.3169</v>
      </c>
      <c r="BT205" s="339">
        <v>1147.0208</v>
      </c>
      <c r="BU205" s="339">
        <v>1209.8876</v>
      </c>
      <c r="BV205" s="339">
        <v>1255.5573999999999</v>
      </c>
      <c r="BW205" s="339">
        <v>1331.1514999999999</v>
      </c>
      <c r="BX205" s="339">
        <v>1387.6967</v>
      </c>
      <c r="BY205" s="339">
        <v>1499.6039000000001</v>
      </c>
      <c r="BZ205" s="339">
        <v>1666.5002999999999</v>
      </c>
    </row>
    <row r="206" spans="1:78" s="336" customFormat="1" ht="11.25">
      <c r="A206" s="450" t="s">
        <v>248</v>
      </c>
      <c r="B206" s="339">
        <v>100</v>
      </c>
      <c r="C206" s="339">
        <v>101.8374</v>
      </c>
      <c r="D206" s="339">
        <v>103.524</v>
      </c>
      <c r="E206" s="339">
        <v>105.2611</v>
      </c>
      <c r="F206" s="339">
        <v>107.0217</v>
      </c>
      <c r="G206" s="339">
        <v>109.1808</v>
      </c>
      <c r="H206" s="339">
        <v>110.6001</v>
      </c>
      <c r="I206" s="339">
        <v>112.0685</v>
      </c>
      <c r="J206" s="339">
        <v>113.9473</v>
      </c>
      <c r="K206" s="339">
        <v>115.5547</v>
      </c>
      <c r="L206" s="339">
        <v>116.9633</v>
      </c>
      <c r="M206" s="339">
        <v>118.4409</v>
      </c>
      <c r="N206" s="339">
        <v>119.9773</v>
      </c>
      <c r="O206" s="339">
        <v>122.1913</v>
      </c>
      <c r="P206" s="339">
        <v>124.51130000000001</v>
      </c>
      <c r="Q206" s="339">
        <v>128.55189999999999</v>
      </c>
      <c r="R206" s="339">
        <v>131.45930000000001</v>
      </c>
      <c r="S206" s="339">
        <v>134.57650000000001</v>
      </c>
      <c r="T206" s="339">
        <v>139.93039999999999</v>
      </c>
      <c r="U206" s="339">
        <v>144.72460000000001</v>
      </c>
      <c r="V206" s="339">
        <v>149.6046</v>
      </c>
      <c r="W206" s="339">
        <v>159.66749999999999</v>
      </c>
      <c r="X206" s="339">
        <v>167.7414</v>
      </c>
      <c r="Y206" s="339">
        <v>174.5566</v>
      </c>
      <c r="Z206" s="339">
        <v>179.72790000000001</v>
      </c>
      <c r="AA206" s="339">
        <v>185.41069999999999</v>
      </c>
      <c r="AB206" s="339">
        <v>190.99199999999999</v>
      </c>
      <c r="AC206" s="339">
        <v>199.64269999999999</v>
      </c>
      <c r="AD206" s="339">
        <v>207.39400000000001</v>
      </c>
      <c r="AE206" s="339">
        <v>213.99940000000001</v>
      </c>
      <c r="AF206" s="339">
        <v>219.92080000000001</v>
      </c>
      <c r="AG206" s="339">
        <v>225.18690000000001</v>
      </c>
      <c r="AH206" s="339">
        <v>236.70529999999999</v>
      </c>
      <c r="AI206" s="339">
        <v>250.2465</v>
      </c>
      <c r="AJ206" s="339">
        <v>259.59300000000002</v>
      </c>
      <c r="AK206" s="339">
        <v>269.93970000000002</v>
      </c>
      <c r="AL206" s="339">
        <v>280.57589999999999</v>
      </c>
      <c r="AM206" s="339">
        <v>288.79849999999999</v>
      </c>
      <c r="AN206" s="339">
        <v>295.18549999999999</v>
      </c>
      <c r="AO206" s="339">
        <v>303.8528</v>
      </c>
      <c r="AP206" s="339">
        <v>305.79739999999998</v>
      </c>
      <c r="AQ206" s="339">
        <v>311.166</v>
      </c>
      <c r="AR206" s="339">
        <v>315.97910000000002</v>
      </c>
      <c r="AS206" s="339">
        <v>325.84550000000002</v>
      </c>
      <c r="AT206" s="339">
        <v>337.20209999999997</v>
      </c>
      <c r="AU206" s="339">
        <v>343.75170000000003</v>
      </c>
      <c r="AV206" s="339">
        <v>354.80489999999998</v>
      </c>
      <c r="AW206" s="339">
        <v>365.01580000000001</v>
      </c>
      <c r="AX206" s="339">
        <v>378.24900000000002</v>
      </c>
      <c r="AY206" s="339">
        <v>392.8476</v>
      </c>
      <c r="AZ206" s="339">
        <v>408.7115</v>
      </c>
      <c r="BA206" s="339">
        <v>426.16699999999997</v>
      </c>
      <c r="BB206" s="339">
        <v>448.06599999999997</v>
      </c>
      <c r="BC206" s="339">
        <v>462.68079999999998</v>
      </c>
      <c r="BD206" s="339">
        <v>479.17360000000002</v>
      </c>
      <c r="BE206" s="339">
        <v>497.16320000000002</v>
      </c>
      <c r="BF206" s="339">
        <v>516.70280000000002</v>
      </c>
      <c r="BG206" s="339">
        <v>536.96</v>
      </c>
      <c r="BH206" s="339">
        <v>553.74379999999996</v>
      </c>
      <c r="BI206" s="339">
        <v>567.1807</v>
      </c>
      <c r="BJ206" s="339">
        <v>587.21140000000003</v>
      </c>
      <c r="BK206" s="339">
        <v>609.48879999999997</v>
      </c>
      <c r="BL206" s="339">
        <v>637.33960000000002</v>
      </c>
      <c r="BM206" s="339">
        <v>682.5249</v>
      </c>
      <c r="BN206" s="339">
        <v>723.96990000000005</v>
      </c>
      <c r="BO206" s="339">
        <v>758.82479999999998</v>
      </c>
      <c r="BP206" s="339">
        <v>797.06299999999999</v>
      </c>
      <c r="BQ206" s="339">
        <v>860.14170000000001</v>
      </c>
      <c r="BR206" s="339">
        <v>917.22900000000004</v>
      </c>
      <c r="BS206" s="339">
        <v>968.74369999999999</v>
      </c>
      <c r="BT206" s="339">
        <v>1031.5165999999999</v>
      </c>
      <c r="BU206" s="339">
        <v>1077.2851000000001</v>
      </c>
      <c r="BV206" s="339">
        <v>1123.6996999999999</v>
      </c>
      <c r="BW206" s="339">
        <v>1185.3976</v>
      </c>
      <c r="BX206" s="339">
        <v>1264.2391</v>
      </c>
      <c r="BY206" s="339">
        <v>1347.8468</v>
      </c>
      <c r="BZ206" s="339">
        <v>1460.1668999999999</v>
      </c>
    </row>
    <row r="207" spans="1:78" s="336" customFormat="1" ht="11.25">
      <c r="A207" s="450" t="s">
        <v>247</v>
      </c>
      <c r="B207" s="339">
        <v>100</v>
      </c>
      <c r="C207" s="339">
        <v>106.15560000000001</v>
      </c>
      <c r="D207" s="339">
        <v>108.76519999999999</v>
      </c>
      <c r="E207" s="339">
        <v>113.2246</v>
      </c>
      <c r="F207" s="339">
        <v>116.2906</v>
      </c>
      <c r="G207" s="339">
        <v>116.8725</v>
      </c>
      <c r="H207" s="339">
        <v>117.9284</v>
      </c>
      <c r="I207" s="339">
        <v>121.167</v>
      </c>
      <c r="J207" s="339">
        <v>123.91679999999999</v>
      </c>
      <c r="K207" s="339">
        <v>125.23090000000001</v>
      </c>
      <c r="L207" s="339">
        <v>128.59979999999999</v>
      </c>
      <c r="M207" s="339">
        <v>131.16300000000001</v>
      </c>
      <c r="N207" s="339">
        <v>139.65819999999999</v>
      </c>
      <c r="O207" s="339">
        <v>147.32060000000001</v>
      </c>
      <c r="P207" s="339">
        <v>152.12139999999999</v>
      </c>
      <c r="Q207" s="339">
        <v>157.7208</v>
      </c>
      <c r="R207" s="339">
        <v>163.83430000000001</v>
      </c>
      <c r="S207" s="339">
        <v>165.7817</v>
      </c>
      <c r="T207" s="339">
        <v>168.2945</v>
      </c>
      <c r="U207" s="339">
        <v>173.35489999999999</v>
      </c>
      <c r="V207" s="339">
        <v>181.98580000000001</v>
      </c>
      <c r="W207" s="339">
        <v>195.8596</v>
      </c>
      <c r="X207" s="339">
        <v>211.64269999999999</v>
      </c>
      <c r="Y207" s="339">
        <v>220.25020000000001</v>
      </c>
      <c r="Z207" s="339">
        <v>225.48320000000001</v>
      </c>
      <c r="AA207" s="339">
        <v>233.83770000000001</v>
      </c>
      <c r="AB207" s="339">
        <v>242.5608</v>
      </c>
      <c r="AC207" s="339">
        <v>252.14490000000001</v>
      </c>
      <c r="AD207" s="339">
        <v>259.33440000000002</v>
      </c>
      <c r="AE207" s="339">
        <v>270.40280000000001</v>
      </c>
      <c r="AF207" s="339">
        <v>278.41019999999997</v>
      </c>
      <c r="AG207" s="339">
        <v>285.68400000000003</v>
      </c>
      <c r="AH207" s="339">
        <v>290.37569999999999</v>
      </c>
      <c r="AI207" s="339">
        <v>300.12150000000003</v>
      </c>
      <c r="AJ207" s="339">
        <v>306.15219999999999</v>
      </c>
      <c r="AK207" s="339">
        <v>322.89789999999999</v>
      </c>
      <c r="AL207" s="339">
        <v>339.21379999999999</v>
      </c>
      <c r="AM207" s="339">
        <v>343.56970000000001</v>
      </c>
      <c r="AN207" s="339">
        <v>344.91910000000001</v>
      </c>
      <c r="AO207" s="339">
        <v>353.58120000000002</v>
      </c>
      <c r="AP207" s="339">
        <v>351.48399999999998</v>
      </c>
      <c r="AQ207" s="339">
        <v>351.6481</v>
      </c>
      <c r="AR207" s="339">
        <v>355.45339999999999</v>
      </c>
      <c r="AS207" s="339">
        <v>356.80290000000002</v>
      </c>
      <c r="AT207" s="339">
        <v>360.12299999999999</v>
      </c>
      <c r="AU207" s="339">
        <v>368.44720000000001</v>
      </c>
      <c r="AV207" s="339">
        <v>376.54840000000002</v>
      </c>
      <c r="AW207" s="339">
        <v>384.22859999999997</v>
      </c>
      <c r="AX207" s="339">
        <v>393.89319999999998</v>
      </c>
      <c r="AY207" s="339">
        <v>414.89190000000002</v>
      </c>
      <c r="AZ207" s="339">
        <v>424.54500000000002</v>
      </c>
      <c r="BA207" s="339">
        <v>440.70060000000001</v>
      </c>
      <c r="BB207" s="339">
        <v>458.15410000000003</v>
      </c>
      <c r="BC207" s="339">
        <v>474.64229999999998</v>
      </c>
      <c r="BD207" s="339">
        <v>493.6422</v>
      </c>
      <c r="BE207" s="339">
        <v>499.98329999999999</v>
      </c>
      <c r="BF207" s="339">
        <v>511.10680000000002</v>
      </c>
      <c r="BG207" s="339">
        <v>522.5829</v>
      </c>
      <c r="BH207" s="339">
        <v>527.38890000000004</v>
      </c>
      <c r="BI207" s="339">
        <v>531.86969999999997</v>
      </c>
      <c r="BJ207" s="339">
        <v>541.12450000000001</v>
      </c>
      <c r="BK207" s="339">
        <v>555.2174</v>
      </c>
      <c r="BL207" s="339">
        <v>579.69569999999999</v>
      </c>
      <c r="BM207" s="339">
        <v>627.53430000000003</v>
      </c>
      <c r="BN207" s="339">
        <v>654.99630000000002</v>
      </c>
      <c r="BO207" s="339">
        <v>684.8202</v>
      </c>
      <c r="BP207" s="339">
        <v>716.46780000000001</v>
      </c>
      <c r="BQ207" s="339">
        <v>762.06659999999999</v>
      </c>
      <c r="BR207" s="339">
        <v>795.82830000000001</v>
      </c>
      <c r="BS207" s="339">
        <v>836.60540000000003</v>
      </c>
      <c r="BT207" s="339">
        <v>890.6001</v>
      </c>
      <c r="BU207" s="339">
        <v>946.44299999999998</v>
      </c>
      <c r="BV207" s="339">
        <v>1003.2345</v>
      </c>
      <c r="BW207" s="339">
        <v>1076.4133999999999</v>
      </c>
      <c r="BX207" s="339">
        <v>1115.0427</v>
      </c>
      <c r="BY207" s="339">
        <v>1198.2039</v>
      </c>
      <c r="BZ207" s="339">
        <v>1257.2091</v>
      </c>
    </row>
    <row r="208" spans="1:78" s="336" customFormat="1" ht="11.25">
      <c r="B208" s="339"/>
      <c r="C208" s="339"/>
      <c r="D208" s="339"/>
      <c r="E208" s="339"/>
      <c r="F208" s="339"/>
      <c r="G208" s="339"/>
      <c r="H208" s="339"/>
      <c r="I208" s="339"/>
      <c r="J208" s="339"/>
      <c r="K208" s="339"/>
      <c r="L208" s="339"/>
      <c r="M208" s="339"/>
      <c r="N208" s="339"/>
      <c r="O208" s="339"/>
      <c r="P208" s="339"/>
      <c r="Q208" s="339"/>
      <c r="R208" s="339"/>
      <c r="S208" s="339"/>
      <c r="T208" s="339"/>
      <c r="U208" s="339"/>
      <c r="V208" s="339"/>
      <c r="W208" s="339"/>
      <c r="X208" s="339"/>
      <c r="Y208" s="339"/>
      <c r="Z208" s="339"/>
      <c r="AA208" s="339"/>
      <c r="AB208" s="339"/>
      <c r="AC208" s="339"/>
      <c r="AD208" s="339" t="s">
        <v>446</v>
      </c>
      <c r="AE208" s="339" t="s">
        <v>446</v>
      </c>
      <c r="AF208" s="339" t="s">
        <v>446</v>
      </c>
      <c r="AG208" s="339" t="s">
        <v>446</v>
      </c>
      <c r="AH208" s="339" t="s">
        <v>446</v>
      </c>
      <c r="AI208" s="339" t="s">
        <v>446</v>
      </c>
      <c r="AJ208" s="339" t="s">
        <v>446</v>
      </c>
      <c r="AK208" s="339" t="s">
        <v>446</v>
      </c>
      <c r="AL208" s="339" t="s">
        <v>446</v>
      </c>
      <c r="AM208" s="339" t="s">
        <v>446</v>
      </c>
      <c r="AN208" s="339" t="s">
        <v>446</v>
      </c>
      <c r="AO208" s="339" t="s">
        <v>446</v>
      </c>
      <c r="AP208" s="339" t="s">
        <v>446</v>
      </c>
      <c r="AQ208" s="339" t="s">
        <v>446</v>
      </c>
      <c r="AR208" s="339" t="s">
        <v>446</v>
      </c>
      <c r="AS208" s="339" t="s">
        <v>446</v>
      </c>
      <c r="AT208" s="339" t="s">
        <v>446</v>
      </c>
      <c r="AU208" s="339" t="s">
        <v>446</v>
      </c>
      <c r="AV208" s="339" t="s">
        <v>446</v>
      </c>
      <c r="AW208" s="339" t="s">
        <v>446</v>
      </c>
      <c r="AX208" s="339" t="s">
        <v>446</v>
      </c>
      <c r="AY208" s="339" t="s">
        <v>446</v>
      </c>
      <c r="AZ208" s="339" t="s">
        <v>446</v>
      </c>
      <c r="BA208" s="339" t="s">
        <v>446</v>
      </c>
      <c r="BB208" s="339" t="s">
        <v>446</v>
      </c>
      <c r="BC208" s="339" t="s">
        <v>446</v>
      </c>
      <c r="BD208" s="339" t="s">
        <v>446</v>
      </c>
      <c r="BE208" s="339" t="s">
        <v>446</v>
      </c>
      <c r="BF208" s="339" t="s">
        <v>446</v>
      </c>
      <c r="BG208" s="339" t="s">
        <v>446</v>
      </c>
      <c r="BH208" s="339" t="s">
        <v>446</v>
      </c>
      <c r="BI208" s="339" t="s">
        <v>446</v>
      </c>
      <c r="BJ208" s="339" t="s">
        <v>446</v>
      </c>
      <c r="BK208" s="339" t="s">
        <v>446</v>
      </c>
      <c r="BL208" s="339" t="s">
        <v>446</v>
      </c>
      <c r="BM208" s="339" t="s">
        <v>446</v>
      </c>
      <c r="BN208" s="339" t="s">
        <v>446</v>
      </c>
      <c r="BO208" s="339" t="s">
        <v>446</v>
      </c>
      <c r="BP208" s="339" t="s">
        <v>446</v>
      </c>
      <c r="BQ208" s="339" t="s">
        <v>446</v>
      </c>
      <c r="BR208" s="339" t="s">
        <v>446</v>
      </c>
      <c r="BS208" s="339" t="s">
        <v>446</v>
      </c>
      <c r="BT208" s="339" t="s">
        <v>446</v>
      </c>
      <c r="BU208" s="339" t="s">
        <v>446</v>
      </c>
      <c r="BV208" s="339" t="s">
        <v>446</v>
      </c>
      <c r="BW208" s="339" t="s">
        <v>446</v>
      </c>
      <c r="BX208" s="339" t="s">
        <v>446</v>
      </c>
      <c r="BY208" s="339" t="s">
        <v>446</v>
      </c>
      <c r="BZ208" s="339" t="s">
        <v>446</v>
      </c>
    </row>
    <row r="209" spans="1:78" s="336" customFormat="1" ht="11.25">
      <c r="A209" s="449" t="s">
        <v>371</v>
      </c>
      <c r="B209" s="339"/>
      <c r="C209" s="339"/>
      <c r="D209" s="339"/>
      <c r="E209" s="339"/>
      <c r="F209" s="339"/>
      <c r="G209" s="339"/>
      <c r="H209" s="339"/>
      <c r="I209" s="339"/>
      <c r="J209" s="339"/>
      <c r="K209" s="339"/>
      <c r="L209" s="339"/>
      <c r="M209" s="339"/>
      <c r="N209" s="339"/>
      <c r="O209" s="339"/>
      <c r="P209" s="339"/>
      <c r="Q209" s="339"/>
      <c r="R209" s="339"/>
      <c r="S209" s="339"/>
      <c r="T209" s="339"/>
      <c r="U209" s="339"/>
      <c r="V209" s="339"/>
      <c r="W209" s="339"/>
      <c r="X209" s="339"/>
      <c r="Y209" s="339"/>
      <c r="Z209" s="339"/>
      <c r="AA209" s="339"/>
      <c r="AB209" s="339"/>
      <c r="AC209" s="339"/>
      <c r="AD209" s="339" t="s">
        <v>446</v>
      </c>
      <c r="AE209" s="339" t="s">
        <v>446</v>
      </c>
      <c r="AF209" s="339" t="s">
        <v>446</v>
      </c>
      <c r="AG209" s="339" t="s">
        <v>446</v>
      </c>
      <c r="AH209" s="339" t="s">
        <v>446</v>
      </c>
      <c r="AI209" s="339" t="s">
        <v>446</v>
      </c>
      <c r="AJ209" s="339" t="s">
        <v>446</v>
      </c>
      <c r="AK209" s="339" t="s">
        <v>446</v>
      </c>
      <c r="AL209" s="339" t="s">
        <v>446</v>
      </c>
      <c r="AM209" s="339" t="s">
        <v>446</v>
      </c>
      <c r="AN209" s="339" t="s">
        <v>446</v>
      </c>
      <c r="AO209" s="339" t="s">
        <v>446</v>
      </c>
      <c r="AP209" s="339" t="s">
        <v>446</v>
      </c>
      <c r="AQ209" s="339" t="s">
        <v>446</v>
      </c>
      <c r="AR209" s="339" t="s">
        <v>446</v>
      </c>
      <c r="AS209" s="339" t="s">
        <v>446</v>
      </c>
      <c r="AT209" s="339" t="s">
        <v>446</v>
      </c>
      <c r="AU209" s="339" t="s">
        <v>446</v>
      </c>
      <c r="AV209" s="339" t="s">
        <v>446</v>
      </c>
      <c r="AW209" s="339" t="s">
        <v>446</v>
      </c>
      <c r="AX209" s="339" t="s">
        <v>446</v>
      </c>
      <c r="AY209" s="339" t="s">
        <v>446</v>
      </c>
      <c r="AZ209" s="339" t="s">
        <v>446</v>
      </c>
      <c r="BA209" s="339" t="s">
        <v>446</v>
      </c>
      <c r="BB209" s="339" t="s">
        <v>446</v>
      </c>
      <c r="BC209" s="339" t="s">
        <v>446</v>
      </c>
      <c r="BD209" s="339" t="s">
        <v>446</v>
      </c>
      <c r="BE209" s="339" t="s">
        <v>446</v>
      </c>
      <c r="BF209" s="339" t="s">
        <v>446</v>
      </c>
      <c r="BG209" s="339" t="s">
        <v>446</v>
      </c>
      <c r="BH209" s="339" t="s">
        <v>446</v>
      </c>
      <c r="BI209" s="339" t="s">
        <v>446</v>
      </c>
      <c r="BJ209" s="339" t="s">
        <v>446</v>
      </c>
      <c r="BK209" s="339" t="s">
        <v>446</v>
      </c>
      <c r="BL209" s="339" t="s">
        <v>446</v>
      </c>
      <c r="BM209" s="339" t="s">
        <v>446</v>
      </c>
      <c r="BN209" s="339" t="s">
        <v>446</v>
      </c>
      <c r="BO209" s="339" t="s">
        <v>446</v>
      </c>
      <c r="BP209" s="339" t="s">
        <v>446</v>
      </c>
      <c r="BQ209" s="339" t="s">
        <v>446</v>
      </c>
      <c r="BR209" s="339" t="s">
        <v>446</v>
      </c>
      <c r="BS209" s="339" t="s">
        <v>446</v>
      </c>
      <c r="BT209" s="339" t="s">
        <v>446</v>
      </c>
      <c r="BU209" s="339" t="s">
        <v>446</v>
      </c>
      <c r="BV209" s="339" t="s">
        <v>446</v>
      </c>
      <c r="BW209" s="339" t="s">
        <v>446</v>
      </c>
      <c r="BX209" s="339" t="s">
        <v>446</v>
      </c>
      <c r="BY209" s="339" t="s">
        <v>446</v>
      </c>
      <c r="BZ209" s="339" t="s">
        <v>446</v>
      </c>
    </row>
    <row r="210" spans="1:78" s="336" customFormat="1" ht="11.25">
      <c r="A210" s="450" t="s">
        <v>306</v>
      </c>
      <c r="B210" s="339">
        <v>100</v>
      </c>
      <c r="C210" s="339">
        <v>101.31140000000001</v>
      </c>
      <c r="D210" s="339">
        <v>102.8027</v>
      </c>
      <c r="E210" s="339">
        <v>104.3918</v>
      </c>
      <c r="F210" s="339">
        <v>106.1844</v>
      </c>
      <c r="G210" s="339">
        <v>107.9532</v>
      </c>
      <c r="H210" s="339">
        <v>108.8912</v>
      </c>
      <c r="I210" s="339">
        <v>110.2773</v>
      </c>
      <c r="J210" s="339">
        <v>112.0706</v>
      </c>
      <c r="K210" s="339">
        <v>113.2912</v>
      </c>
      <c r="L210" s="339">
        <v>114.94070000000001</v>
      </c>
      <c r="M210" s="339">
        <v>116.8516</v>
      </c>
      <c r="N210" s="339">
        <v>118.5793</v>
      </c>
      <c r="O210" s="339">
        <v>120.2758</v>
      </c>
      <c r="P210" s="339">
        <v>122.53570000000001</v>
      </c>
      <c r="Q210" s="339">
        <v>125.4498</v>
      </c>
      <c r="R210" s="339">
        <v>128.8039</v>
      </c>
      <c r="S210" s="339">
        <v>131.93039999999999</v>
      </c>
      <c r="T210" s="339">
        <v>137.5634</v>
      </c>
      <c r="U210" s="339">
        <v>143.0273</v>
      </c>
      <c r="V210" s="339">
        <v>148.42570000000001</v>
      </c>
      <c r="W210" s="339">
        <v>160.16659999999999</v>
      </c>
      <c r="X210" s="339">
        <v>169.61539999999999</v>
      </c>
      <c r="Y210" s="339">
        <v>177.29400000000001</v>
      </c>
      <c r="Z210" s="339">
        <v>181.60759999999999</v>
      </c>
      <c r="AA210" s="339">
        <v>185.94589999999999</v>
      </c>
      <c r="AB210" s="339">
        <v>190.72540000000001</v>
      </c>
      <c r="AC210" s="339">
        <v>199.4496</v>
      </c>
      <c r="AD210" s="339">
        <v>207.72120000000001</v>
      </c>
      <c r="AE210" s="339">
        <v>215.2851</v>
      </c>
      <c r="AF210" s="339">
        <v>220.96379999999999</v>
      </c>
      <c r="AG210" s="339">
        <v>226.5831</v>
      </c>
      <c r="AH210" s="339">
        <v>238.22139999999999</v>
      </c>
      <c r="AI210" s="339">
        <v>253.0761</v>
      </c>
      <c r="AJ210" s="339">
        <v>262.37909999999999</v>
      </c>
      <c r="AK210" s="339">
        <v>275.97000000000003</v>
      </c>
      <c r="AL210" s="339">
        <v>287.43520000000001</v>
      </c>
      <c r="AM210" s="339">
        <v>295.61</v>
      </c>
      <c r="AN210" s="339">
        <v>301.62869999999998</v>
      </c>
      <c r="AO210" s="339">
        <v>309.21019999999999</v>
      </c>
      <c r="AP210" s="339">
        <v>312.3116</v>
      </c>
      <c r="AQ210" s="339">
        <v>317.77760000000001</v>
      </c>
      <c r="AR210" s="339">
        <v>325.3623</v>
      </c>
      <c r="AS210" s="339">
        <v>336.2799</v>
      </c>
      <c r="AT210" s="339">
        <v>348.36680000000001</v>
      </c>
      <c r="AU210" s="339">
        <v>357.85090000000002</v>
      </c>
      <c r="AV210" s="339">
        <v>372.20179999999999</v>
      </c>
      <c r="AW210" s="339">
        <v>385.02339999999998</v>
      </c>
      <c r="AX210" s="339">
        <v>397.67750000000001</v>
      </c>
      <c r="AY210" s="339">
        <v>413.84910000000002</v>
      </c>
      <c r="AZ210" s="339">
        <v>431.57780000000002</v>
      </c>
      <c r="BA210" s="339">
        <v>450.13150000000002</v>
      </c>
      <c r="BB210" s="339">
        <v>473.94709999999998</v>
      </c>
      <c r="BC210" s="339">
        <v>492.12509999999997</v>
      </c>
      <c r="BD210" s="339">
        <v>510.23050000000001</v>
      </c>
      <c r="BE210" s="339">
        <v>527.44000000000005</v>
      </c>
      <c r="BF210" s="339">
        <v>545.08789999999999</v>
      </c>
      <c r="BG210" s="339">
        <v>565.68960000000004</v>
      </c>
      <c r="BH210" s="339">
        <v>582.81730000000005</v>
      </c>
      <c r="BI210" s="339">
        <v>596.28120000000001</v>
      </c>
      <c r="BJ210" s="339">
        <v>615.61959999999999</v>
      </c>
      <c r="BK210" s="339">
        <v>636.91319999999996</v>
      </c>
      <c r="BL210" s="339">
        <v>668.6395</v>
      </c>
      <c r="BM210" s="339">
        <v>717.84180000000003</v>
      </c>
      <c r="BN210" s="339">
        <v>763.28840000000002</v>
      </c>
      <c r="BO210" s="339">
        <v>804.08600000000001</v>
      </c>
      <c r="BP210" s="339">
        <v>845.85509999999999</v>
      </c>
      <c r="BQ210" s="339">
        <v>916.62869999999998</v>
      </c>
      <c r="BR210" s="339">
        <v>980.0616</v>
      </c>
      <c r="BS210" s="339">
        <v>1044.0595000000001</v>
      </c>
      <c r="BT210" s="339">
        <v>1112.2516000000001</v>
      </c>
      <c r="BU210" s="339">
        <v>1165.655</v>
      </c>
      <c r="BV210" s="339">
        <v>1217.5920000000001</v>
      </c>
      <c r="BW210" s="339">
        <v>1282.829</v>
      </c>
      <c r="BX210" s="339">
        <v>1360.4273000000001</v>
      </c>
      <c r="BY210" s="339">
        <v>1456.4405999999999</v>
      </c>
      <c r="BZ210" s="339">
        <v>1584.2445</v>
      </c>
    </row>
    <row r="211" spans="1:78" s="336" customFormat="1" ht="11.25">
      <c r="A211" s="451" t="s">
        <v>250</v>
      </c>
      <c r="B211" s="340">
        <v>100</v>
      </c>
      <c r="C211" s="340">
        <v>105.6557</v>
      </c>
      <c r="D211" s="340">
        <v>107.955</v>
      </c>
      <c r="E211" s="340">
        <v>111.7894</v>
      </c>
      <c r="F211" s="340">
        <v>114.77370000000001</v>
      </c>
      <c r="G211" s="340">
        <v>116.78360000000001</v>
      </c>
      <c r="H211" s="340">
        <v>118.393</v>
      </c>
      <c r="I211" s="340">
        <v>121.0736</v>
      </c>
      <c r="J211" s="340">
        <v>123.3258</v>
      </c>
      <c r="K211" s="340">
        <v>125.4875</v>
      </c>
      <c r="L211" s="340">
        <v>128.0531</v>
      </c>
      <c r="M211" s="340">
        <v>129.33590000000001</v>
      </c>
      <c r="N211" s="340">
        <v>135.58029999999999</v>
      </c>
      <c r="O211" s="340">
        <v>142.3982</v>
      </c>
      <c r="P211" s="340">
        <v>145.75640000000001</v>
      </c>
      <c r="Q211" s="340">
        <v>152.5367</v>
      </c>
      <c r="R211" s="340">
        <v>156.8442</v>
      </c>
      <c r="S211" s="340">
        <v>158.5556</v>
      </c>
      <c r="T211" s="340">
        <v>160.46899999999999</v>
      </c>
      <c r="U211" s="340">
        <v>163.0746</v>
      </c>
      <c r="V211" s="340">
        <v>168.56370000000001</v>
      </c>
      <c r="W211" s="340">
        <v>174.67019999999999</v>
      </c>
      <c r="X211" s="340">
        <v>184.4195</v>
      </c>
      <c r="Y211" s="340">
        <v>190.71899999999999</v>
      </c>
      <c r="Z211" s="340">
        <v>196.56870000000001</v>
      </c>
      <c r="AA211" s="340">
        <v>205.44380000000001</v>
      </c>
      <c r="AB211" s="340">
        <v>213.5667</v>
      </c>
      <c r="AC211" s="340">
        <v>221.3938</v>
      </c>
      <c r="AD211" s="340">
        <v>226.27590000000001</v>
      </c>
      <c r="AE211" s="340">
        <v>232.8981</v>
      </c>
      <c r="AF211" s="340">
        <v>240.03579999999999</v>
      </c>
      <c r="AG211" s="340">
        <v>246.1439</v>
      </c>
      <c r="AH211" s="340">
        <v>251.38399999999999</v>
      </c>
      <c r="AI211" s="340">
        <v>258.85109999999997</v>
      </c>
      <c r="AJ211" s="340">
        <v>264.52</v>
      </c>
      <c r="AK211" s="340">
        <v>272.42790000000002</v>
      </c>
      <c r="AL211" s="340">
        <v>283.74770000000001</v>
      </c>
      <c r="AM211" s="340">
        <v>288.59660000000002</v>
      </c>
      <c r="AN211" s="340">
        <v>291.85140000000001</v>
      </c>
      <c r="AO211" s="340">
        <v>300.07240000000002</v>
      </c>
      <c r="AP211" s="340">
        <v>298.94510000000002</v>
      </c>
      <c r="AQ211" s="340">
        <v>302.48970000000003</v>
      </c>
      <c r="AR211" s="340">
        <v>304.63920000000002</v>
      </c>
      <c r="AS211" s="340">
        <v>307.91120000000001</v>
      </c>
      <c r="AT211" s="340">
        <v>311.14510000000001</v>
      </c>
      <c r="AU211" s="340">
        <v>314.32420000000002</v>
      </c>
      <c r="AV211" s="340">
        <v>320.34019999999998</v>
      </c>
      <c r="AW211" s="340">
        <v>324.851</v>
      </c>
      <c r="AX211" s="340">
        <v>332.16219999999998</v>
      </c>
      <c r="AY211" s="340">
        <v>346.274</v>
      </c>
      <c r="AZ211" s="340">
        <v>355.22620000000001</v>
      </c>
      <c r="BA211" s="340">
        <v>366.94839999999999</v>
      </c>
      <c r="BB211" s="340">
        <v>378.36669999999998</v>
      </c>
      <c r="BC211" s="340">
        <v>387.88929999999999</v>
      </c>
      <c r="BD211" s="340">
        <v>398.41109999999998</v>
      </c>
      <c r="BE211" s="340">
        <v>411.45870000000002</v>
      </c>
      <c r="BF211" s="340">
        <v>426.255</v>
      </c>
      <c r="BG211" s="340">
        <v>441.7407</v>
      </c>
      <c r="BH211" s="340">
        <v>452.13229999999999</v>
      </c>
      <c r="BI211" s="340">
        <v>460.30799999999999</v>
      </c>
      <c r="BJ211" s="340">
        <v>472.2962</v>
      </c>
      <c r="BK211" s="340">
        <v>491.30509999999998</v>
      </c>
      <c r="BL211" s="340">
        <v>512.8963</v>
      </c>
      <c r="BM211" s="340">
        <v>552.33910000000003</v>
      </c>
      <c r="BN211" s="340">
        <v>576.94529999999997</v>
      </c>
      <c r="BO211" s="340">
        <v>596.00649999999996</v>
      </c>
      <c r="BP211" s="340">
        <v>624.04790000000003</v>
      </c>
      <c r="BQ211" s="340">
        <v>667.40260000000001</v>
      </c>
      <c r="BR211" s="340">
        <v>699.46109999999999</v>
      </c>
      <c r="BS211" s="340">
        <v>732.6241</v>
      </c>
      <c r="BT211" s="340">
        <v>782.68880000000001</v>
      </c>
      <c r="BU211" s="340">
        <v>823.89250000000004</v>
      </c>
      <c r="BV211" s="340">
        <v>863.51549999999997</v>
      </c>
      <c r="BW211" s="340">
        <v>930.41390000000001</v>
      </c>
      <c r="BX211" s="340">
        <v>974.71910000000003</v>
      </c>
      <c r="BY211" s="340">
        <v>1039.4131</v>
      </c>
      <c r="BZ211" s="340">
        <v>1099.6451999999999</v>
      </c>
    </row>
    <row r="212" spans="1:78" s="336" customFormat="1" ht="11.25"/>
    <row r="213" spans="1:78" s="336" customFormat="1" ht="12.75" customHeight="1">
      <c r="A213" s="452" t="s">
        <v>451</v>
      </c>
    </row>
    <row r="214" spans="1:78" s="336" customFormat="1" ht="15" customHeight="1">
      <c r="A214" s="453" t="s">
        <v>452</v>
      </c>
    </row>
    <row r="215" spans="1:78" s="336" customFormat="1" ht="15" customHeight="1">
      <c r="A215" s="454"/>
      <c r="B215"/>
      <c r="C215"/>
      <c r="D215"/>
      <c r="E215"/>
      <c r="F215"/>
      <c r="G215"/>
      <c r="H215"/>
      <c r="I215"/>
      <c r="J215"/>
      <c r="K215"/>
      <c r="L215"/>
      <c r="M215"/>
      <c r="N215"/>
      <c r="O215"/>
      <c r="P215"/>
      <c r="Q215"/>
      <c r="R215"/>
    </row>
    <row r="216" spans="1:78" s="336" customFormat="1" ht="12.75" customHeight="1">
      <c r="A216" s="306" t="s">
        <v>352</v>
      </c>
      <c r="BC216" s="474"/>
      <c r="BD216" s="474"/>
      <c r="BE216" s="474"/>
      <c r="BF216" s="474"/>
      <c r="BG216" s="474"/>
      <c r="BH216" s="474"/>
      <c r="BI216" s="474"/>
      <c r="BJ216" s="474"/>
      <c r="BK216" s="474"/>
      <c r="BL216" s="474"/>
      <c r="BM216" s="474"/>
      <c r="BN216" s="474"/>
      <c r="BO216" s="474"/>
      <c r="BP216" s="474"/>
      <c r="BQ216" s="474"/>
      <c r="BR216" s="474"/>
      <c r="BS216" s="474"/>
      <c r="BT216" s="474"/>
      <c r="BU216" s="474"/>
      <c r="BV216" s="474"/>
      <c r="BW216" s="474"/>
      <c r="BX216" s="474"/>
      <c r="BY216" s="474"/>
      <c r="BZ216" s="474"/>
    </row>
    <row r="217" spans="1:78" s="336" customFormat="1" ht="11.25"/>
    <row r="218" spans="1:78" s="336" customFormat="1" ht="11.25">
      <c r="A218" s="449"/>
    </row>
    <row r="219" spans="1:78" s="336" customFormat="1" ht="11.25"/>
    <row r="220" spans="1:78" s="336" customFormat="1" ht="11.25">
      <c r="BC220" s="338"/>
      <c r="BD220" s="338"/>
      <c r="BE220" s="338"/>
      <c r="BF220" s="338"/>
      <c r="BG220" s="338"/>
      <c r="BH220" s="338"/>
      <c r="BI220" s="338"/>
      <c r="BJ220" s="338"/>
      <c r="BK220" s="338"/>
      <c r="BL220" s="338"/>
      <c r="BM220" s="338"/>
      <c r="BN220" s="338"/>
      <c r="BO220" s="338"/>
      <c r="BP220" s="338"/>
      <c r="BQ220" s="338"/>
      <c r="BR220" s="338"/>
      <c r="BS220" s="338"/>
      <c r="BT220" s="338"/>
      <c r="BU220" s="338"/>
      <c r="BV220" s="338"/>
      <c r="BW220" s="338"/>
      <c r="BX220" s="338"/>
      <c r="BY220" s="338"/>
      <c r="BZ220" s="338"/>
    </row>
    <row r="221" spans="1:78" s="336" customFormat="1" ht="11.25">
      <c r="BC221" s="339"/>
      <c r="BD221" s="339"/>
      <c r="BE221" s="339"/>
      <c r="BF221" s="339"/>
      <c r="BG221" s="339"/>
      <c r="BH221" s="339"/>
      <c r="BI221" s="339"/>
      <c r="BJ221" s="339"/>
      <c r="BK221" s="339"/>
      <c r="BL221" s="339"/>
      <c r="BM221" s="339"/>
      <c r="BN221" s="339"/>
      <c r="BO221" s="339"/>
      <c r="BP221" s="339"/>
      <c r="BQ221" s="339"/>
      <c r="BR221" s="339"/>
      <c r="BS221" s="339"/>
      <c r="BT221" s="339"/>
      <c r="BU221" s="339"/>
      <c r="BV221" s="339"/>
      <c r="BW221" s="339"/>
      <c r="BX221" s="339"/>
      <c r="BY221" s="339"/>
      <c r="BZ221" s="339"/>
    </row>
    <row r="222" spans="1:78" s="336" customFormat="1" ht="11.25">
      <c r="BC222" s="339"/>
      <c r="BD222" s="339"/>
      <c r="BE222" s="339"/>
      <c r="BF222" s="339"/>
      <c r="BG222" s="339"/>
      <c r="BH222" s="339"/>
      <c r="BI222" s="339"/>
      <c r="BJ222" s="339"/>
      <c r="BK222" s="339"/>
      <c r="BL222" s="339"/>
      <c r="BM222" s="339"/>
      <c r="BN222" s="339"/>
      <c r="BO222" s="339"/>
      <c r="BP222" s="339"/>
      <c r="BQ222" s="339"/>
      <c r="BR222" s="339"/>
      <c r="BS222" s="339"/>
      <c r="BT222" s="339"/>
      <c r="BU222" s="339"/>
      <c r="BV222" s="339"/>
      <c r="BW222" s="339"/>
      <c r="BX222" s="339"/>
      <c r="BY222" s="339"/>
      <c r="BZ222" s="339"/>
    </row>
    <row r="223" spans="1:78" s="336" customFormat="1" ht="11.25">
      <c r="BC223" s="339"/>
      <c r="BD223" s="339"/>
      <c r="BE223" s="339"/>
      <c r="BF223" s="339"/>
      <c r="BG223" s="339"/>
      <c r="BH223" s="339"/>
      <c r="BI223" s="339"/>
      <c r="BJ223" s="339"/>
      <c r="BK223" s="339"/>
      <c r="BL223" s="339"/>
      <c r="BM223" s="339"/>
      <c r="BN223" s="339"/>
      <c r="BO223" s="339"/>
      <c r="BP223" s="339"/>
      <c r="BQ223" s="339"/>
      <c r="BR223" s="339"/>
      <c r="BS223" s="339"/>
      <c r="BT223" s="339"/>
      <c r="BU223" s="339"/>
      <c r="BV223" s="339"/>
      <c r="BW223" s="339"/>
      <c r="BX223" s="339"/>
      <c r="BY223" s="339"/>
      <c r="BZ223" s="339"/>
    </row>
    <row r="224" spans="1:78" s="336" customFormat="1" ht="11.25">
      <c r="BC224" s="339"/>
      <c r="BD224" s="339"/>
      <c r="BE224" s="339"/>
      <c r="BF224" s="339"/>
      <c r="BG224" s="339"/>
      <c r="BH224" s="339"/>
      <c r="BI224" s="339"/>
      <c r="BJ224" s="339"/>
      <c r="BK224" s="339"/>
      <c r="BL224" s="339"/>
      <c r="BM224" s="339"/>
      <c r="BN224" s="339"/>
      <c r="BO224" s="339"/>
      <c r="BP224" s="339"/>
      <c r="BQ224" s="339"/>
      <c r="BR224" s="339"/>
      <c r="BS224" s="339"/>
      <c r="BT224" s="339"/>
      <c r="BU224" s="339"/>
      <c r="BV224" s="339"/>
      <c r="BW224" s="339"/>
      <c r="BX224" s="339"/>
      <c r="BY224" s="339"/>
      <c r="BZ224" s="339"/>
    </row>
    <row r="225" spans="55:78" s="336" customFormat="1" ht="11.25">
      <c r="BC225" s="339"/>
      <c r="BD225" s="339"/>
      <c r="BE225" s="339"/>
      <c r="BF225" s="339"/>
      <c r="BG225" s="339"/>
      <c r="BH225" s="339"/>
      <c r="BI225" s="339"/>
      <c r="BJ225" s="339"/>
      <c r="BK225" s="339"/>
      <c r="BL225" s="339"/>
      <c r="BM225" s="339"/>
      <c r="BN225" s="339"/>
      <c r="BO225" s="339"/>
      <c r="BP225" s="339"/>
      <c r="BQ225" s="339"/>
      <c r="BR225" s="339"/>
      <c r="BS225" s="339"/>
      <c r="BT225" s="339"/>
      <c r="BU225" s="339"/>
      <c r="BV225" s="339"/>
      <c r="BW225" s="339"/>
      <c r="BX225" s="339"/>
      <c r="BY225" s="339"/>
      <c r="BZ225" s="339"/>
    </row>
    <row r="226" spans="55:78" s="336" customFormat="1" ht="11.25">
      <c r="BC226" s="339"/>
      <c r="BD226" s="339"/>
      <c r="BE226" s="339"/>
      <c r="BF226" s="339"/>
      <c r="BG226" s="339"/>
      <c r="BH226" s="339"/>
      <c r="BI226" s="339"/>
      <c r="BJ226" s="339"/>
      <c r="BK226" s="339"/>
      <c r="BL226" s="339"/>
      <c r="BM226" s="339"/>
      <c r="BN226" s="339"/>
      <c r="BO226" s="339"/>
      <c r="BP226" s="339"/>
      <c r="BQ226" s="339"/>
      <c r="BR226" s="339"/>
      <c r="BS226" s="339"/>
      <c r="BT226" s="339"/>
      <c r="BU226" s="339"/>
      <c r="BV226" s="339"/>
      <c r="BW226" s="339"/>
      <c r="BX226" s="339"/>
      <c r="BY226" s="339"/>
      <c r="BZ226" s="339"/>
    </row>
    <row r="227" spans="55:78" s="336" customFormat="1" ht="11.25">
      <c r="BC227" s="339"/>
      <c r="BD227" s="339"/>
      <c r="BE227" s="339"/>
      <c r="BF227" s="339"/>
      <c r="BG227" s="339"/>
      <c r="BH227" s="339"/>
      <c r="BI227" s="339"/>
      <c r="BJ227" s="339"/>
      <c r="BK227" s="339"/>
      <c r="BL227" s="339"/>
      <c r="BM227" s="339"/>
      <c r="BN227" s="339"/>
      <c r="BO227" s="339"/>
      <c r="BP227" s="339"/>
      <c r="BQ227" s="339"/>
      <c r="BR227" s="339"/>
      <c r="BS227" s="339"/>
      <c r="BT227" s="339"/>
      <c r="BU227" s="339"/>
      <c r="BV227" s="339"/>
      <c r="BW227" s="339"/>
      <c r="BX227" s="339"/>
      <c r="BY227" s="339"/>
      <c r="BZ227" s="339"/>
    </row>
    <row r="228" spans="55:78" s="336" customFormat="1" ht="11.25">
      <c r="BC228" s="339"/>
      <c r="BD228" s="339"/>
      <c r="BE228" s="339"/>
      <c r="BF228" s="339"/>
      <c r="BG228" s="339"/>
      <c r="BH228" s="339"/>
      <c r="BI228" s="339"/>
      <c r="BJ228" s="339"/>
      <c r="BK228" s="339"/>
      <c r="BL228" s="339"/>
      <c r="BM228" s="339"/>
      <c r="BN228" s="339"/>
      <c r="BO228" s="339"/>
      <c r="BP228" s="339"/>
      <c r="BQ228" s="339"/>
      <c r="BR228" s="339"/>
      <c r="BS228" s="339"/>
      <c r="BT228" s="339"/>
      <c r="BU228" s="339"/>
      <c r="BV228" s="339"/>
      <c r="BW228" s="339"/>
      <c r="BX228" s="339"/>
      <c r="BY228" s="339"/>
      <c r="BZ228" s="339"/>
    </row>
    <row r="229" spans="55:78" s="336" customFormat="1" ht="11.25">
      <c r="BC229" s="339"/>
      <c r="BD229" s="339"/>
      <c r="BE229" s="339"/>
      <c r="BF229" s="339"/>
      <c r="BG229" s="339"/>
      <c r="BH229" s="339"/>
      <c r="BI229" s="339"/>
      <c r="BJ229" s="339"/>
      <c r="BK229" s="339"/>
      <c r="BL229" s="339"/>
      <c r="BM229" s="339"/>
      <c r="BN229" s="339"/>
      <c r="BO229" s="339"/>
      <c r="BP229" s="339"/>
      <c r="BQ229" s="339"/>
      <c r="BR229" s="339"/>
      <c r="BS229" s="339"/>
      <c r="BT229" s="339"/>
      <c r="BU229" s="339"/>
      <c r="BV229" s="339"/>
      <c r="BW229" s="339"/>
      <c r="BX229" s="339"/>
      <c r="BY229" s="339"/>
      <c r="BZ229" s="339"/>
    </row>
    <row r="230" spans="55:78" s="336" customFormat="1" ht="11.25">
      <c r="BC230" s="339"/>
      <c r="BD230" s="339"/>
      <c r="BE230" s="339"/>
      <c r="BF230" s="339"/>
      <c r="BG230" s="339"/>
      <c r="BH230" s="339"/>
      <c r="BI230" s="339"/>
      <c r="BJ230" s="339"/>
      <c r="BK230" s="339"/>
      <c r="BL230" s="339"/>
      <c r="BM230" s="339"/>
      <c r="BN230" s="339"/>
      <c r="BO230" s="339"/>
      <c r="BP230" s="339"/>
      <c r="BQ230" s="339"/>
      <c r="BR230" s="339"/>
      <c r="BS230" s="339"/>
      <c r="BT230" s="339"/>
      <c r="BU230" s="339"/>
      <c r="BV230" s="339"/>
      <c r="BW230" s="339"/>
      <c r="BX230" s="339"/>
      <c r="BY230" s="339"/>
      <c r="BZ230" s="339"/>
    </row>
    <row r="231" spans="55:78" s="336" customFormat="1" ht="11.25">
      <c r="BC231" s="339"/>
      <c r="BD231" s="339"/>
      <c r="BE231" s="339"/>
      <c r="BF231" s="339"/>
      <c r="BG231" s="339"/>
      <c r="BH231" s="339"/>
      <c r="BI231" s="339"/>
      <c r="BJ231" s="339"/>
      <c r="BK231" s="339"/>
      <c r="BL231" s="339"/>
      <c r="BM231" s="339"/>
      <c r="BN231" s="339"/>
      <c r="BO231" s="339"/>
      <c r="BP231" s="339"/>
      <c r="BQ231" s="339"/>
      <c r="BR231" s="339"/>
      <c r="BS231" s="339"/>
      <c r="BT231" s="339"/>
      <c r="BU231" s="339"/>
      <c r="BV231" s="339"/>
      <c r="BW231" s="339"/>
      <c r="BX231" s="339"/>
      <c r="BY231" s="339"/>
      <c r="BZ231" s="339"/>
    </row>
    <row r="232" spans="55:78">
      <c r="BC232" s="339"/>
      <c r="BD232" s="339"/>
      <c r="BE232" s="339"/>
      <c r="BF232" s="339"/>
      <c r="BG232" s="339"/>
      <c r="BH232" s="339"/>
      <c r="BI232" s="339"/>
      <c r="BJ232" s="339"/>
      <c r="BK232" s="339"/>
      <c r="BL232" s="339"/>
      <c r="BM232" s="339"/>
      <c r="BN232" s="339"/>
      <c r="BO232" s="339"/>
      <c r="BP232" s="339"/>
      <c r="BQ232" s="339"/>
      <c r="BR232" s="339"/>
      <c r="BS232" s="339"/>
      <c r="BT232" s="339"/>
      <c r="BU232" s="339"/>
      <c r="BV232" s="339"/>
      <c r="BW232" s="339"/>
      <c r="BX232" s="339"/>
      <c r="BY232" s="339"/>
      <c r="BZ232" s="339"/>
    </row>
    <row r="233" spans="55:78">
      <c r="BC233" s="339"/>
      <c r="BD233" s="339"/>
      <c r="BE233" s="339"/>
      <c r="BF233" s="339"/>
      <c r="BG233" s="339"/>
      <c r="BH233" s="339"/>
      <c r="BI233" s="339"/>
      <c r="BJ233" s="339"/>
      <c r="BK233" s="339"/>
      <c r="BL233" s="339"/>
      <c r="BM233" s="339"/>
      <c r="BN233" s="339"/>
      <c r="BO233" s="339"/>
      <c r="BP233" s="339"/>
      <c r="BQ233" s="339"/>
      <c r="BR233" s="339"/>
      <c r="BS233" s="339"/>
      <c r="BT233" s="339"/>
      <c r="BU233" s="339"/>
      <c r="BV233" s="339"/>
      <c r="BW233" s="339"/>
      <c r="BX233" s="339"/>
      <c r="BY233" s="339"/>
      <c r="BZ233" s="339"/>
    </row>
    <row r="234" spans="55:78">
      <c r="BC234" s="339"/>
      <c r="BD234" s="339"/>
      <c r="BE234" s="339"/>
      <c r="BF234" s="339"/>
      <c r="BG234" s="339"/>
      <c r="BH234" s="339"/>
      <c r="BI234" s="339"/>
      <c r="BJ234" s="339"/>
      <c r="BK234" s="339"/>
      <c r="BL234" s="339"/>
      <c r="BM234" s="339"/>
      <c r="BN234" s="339"/>
      <c r="BO234" s="339"/>
      <c r="BP234" s="339"/>
      <c r="BQ234" s="339"/>
      <c r="BR234" s="339"/>
      <c r="BS234" s="339"/>
      <c r="BT234" s="339"/>
      <c r="BU234" s="339"/>
      <c r="BV234" s="339"/>
      <c r="BW234" s="339"/>
      <c r="BX234" s="339"/>
      <c r="BY234" s="339"/>
      <c r="BZ234" s="339"/>
    </row>
    <row r="235" spans="55:78">
      <c r="BC235" s="339"/>
      <c r="BD235" s="339"/>
      <c r="BE235" s="339"/>
      <c r="BF235" s="339"/>
      <c r="BG235" s="339"/>
      <c r="BH235" s="339"/>
      <c r="BI235" s="339"/>
      <c r="BJ235" s="339"/>
      <c r="BK235" s="339"/>
      <c r="BL235" s="339"/>
      <c r="BM235" s="339"/>
      <c r="BN235" s="339"/>
      <c r="BO235" s="339"/>
      <c r="BP235" s="339"/>
      <c r="BQ235" s="339"/>
      <c r="BR235" s="339"/>
      <c r="BS235" s="339"/>
      <c r="BT235" s="339"/>
      <c r="BU235" s="339"/>
      <c r="BV235" s="339"/>
      <c r="BW235" s="339"/>
      <c r="BX235" s="339"/>
      <c r="BY235" s="339"/>
      <c r="BZ235" s="339"/>
    </row>
    <row r="236" spans="55:78">
      <c r="BC236" s="339"/>
      <c r="BD236" s="339"/>
      <c r="BE236" s="339"/>
      <c r="BF236" s="339"/>
      <c r="BG236" s="339"/>
      <c r="BH236" s="339"/>
      <c r="BI236" s="339"/>
      <c r="BJ236" s="339"/>
      <c r="BK236" s="339"/>
      <c r="BL236" s="339"/>
      <c r="BM236" s="339"/>
      <c r="BN236" s="339"/>
      <c r="BO236" s="339"/>
      <c r="BP236" s="339"/>
      <c r="BQ236" s="339"/>
      <c r="BR236" s="339"/>
      <c r="BS236" s="339"/>
      <c r="BT236" s="339"/>
      <c r="BU236" s="339"/>
      <c r="BV236" s="339"/>
      <c r="BW236" s="339"/>
      <c r="BX236" s="339"/>
      <c r="BY236" s="339"/>
      <c r="BZ236" s="339"/>
    </row>
    <row r="237" spans="55:78">
      <c r="BC237" s="339"/>
      <c r="BD237" s="339"/>
      <c r="BE237" s="339"/>
      <c r="BF237" s="339"/>
      <c r="BG237" s="339"/>
      <c r="BH237" s="339"/>
      <c r="BI237" s="339"/>
      <c r="BJ237" s="339"/>
      <c r="BK237" s="339"/>
      <c r="BL237" s="339"/>
      <c r="BM237" s="339"/>
      <c r="BN237" s="339"/>
      <c r="BO237" s="339"/>
      <c r="BP237" s="339"/>
      <c r="BQ237" s="339"/>
      <c r="BR237" s="339"/>
      <c r="BS237" s="339"/>
      <c r="BT237" s="339"/>
      <c r="BU237" s="339"/>
      <c r="BV237" s="339"/>
      <c r="BW237" s="339"/>
      <c r="BX237" s="339"/>
      <c r="BY237" s="339"/>
      <c r="BZ237" s="339"/>
    </row>
    <row r="238" spans="55:78">
      <c r="BC238" s="339"/>
      <c r="BD238" s="339"/>
      <c r="BE238" s="339"/>
      <c r="BF238" s="339"/>
      <c r="BG238" s="339"/>
      <c r="BH238" s="339"/>
      <c r="BI238" s="339"/>
      <c r="BJ238" s="339"/>
      <c r="BK238" s="339"/>
      <c r="BL238" s="339"/>
      <c r="BM238" s="339"/>
      <c r="BN238" s="339"/>
      <c r="BO238" s="339"/>
      <c r="BP238" s="339"/>
      <c r="BQ238" s="339"/>
      <c r="BR238" s="339"/>
      <c r="BS238" s="339"/>
      <c r="BT238" s="339"/>
      <c r="BU238" s="339"/>
      <c r="BV238" s="339"/>
      <c r="BW238" s="339"/>
      <c r="BX238" s="339"/>
      <c r="BY238" s="339"/>
      <c r="BZ238" s="339"/>
    </row>
    <row r="239" spans="55:78">
      <c r="BC239" s="339"/>
      <c r="BD239" s="339"/>
      <c r="BE239" s="339"/>
      <c r="BF239" s="339"/>
      <c r="BG239" s="339"/>
      <c r="BH239" s="339"/>
      <c r="BI239" s="339"/>
      <c r="BJ239" s="339"/>
      <c r="BK239" s="339"/>
      <c r="BL239" s="339"/>
      <c r="BM239" s="339"/>
      <c r="BN239" s="339"/>
      <c r="BO239" s="339"/>
      <c r="BP239" s="339"/>
      <c r="BQ239" s="339"/>
      <c r="BR239" s="339"/>
      <c r="BS239" s="339"/>
      <c r="BT239" s="339"/>
      <c r="BU239" s="339"/>
      <c r="BV239" s="339"/>
      <c r="BW239" s="339"/>
      <c r="BX239" s="339"/>
      <c r="BY239" s="339"/>
      <c r="BZ239" s="339"/>
    </row>
    <row r="240" spans="55:78">
      <c r="BC240" s="339"/>
      <c r="BD240" s="339"/>
      <c r="BE240" s="339"/>
      <c r="BF240" s="339"/>
      <c r="BG240" s="339"/>
      <c r="BH240" s="339"/>
      <c r="BI240" s="339"/>
      <c r="BJ240" s="339"/>
      <c r="BK240" s="339"/>
      <c r="BL240" s="339"/>
      <c r="BM240" s="339"/>
      <c r="BN240" s="339"/>
      <c r="BO240" s="339"/>
      <c r="BP240" s="339"/>
      <c r="BQ240" s="339"/>
      <c r="BR240" s="339"/>
      <c r="BS240" s="339"/>
      <c r="BT240" s="339"/>
      <c r="BU240" s="339"/>
      <c r="BV240" s="339"/>
      <c r="BW240" s="339"/>
      <c r="BX240" s="339"/>
      <c r="BY240" s="339"/>
      <c r="BZ240" s="339"/>
    </row>
    <row r="241" spans="55:78">
      <c r="BC241" s="339"/>
      <c r="BD241" s="339"/>
      <c r="BE241" s="339"/>
      <c r="BF241" s="339"/>
      <c r="BG241" s="339"/>
      <c r="BH241" s="339"/>
      <c r="BI241" s="339"/>
      <c r="BJ241" s="339"/>
      <c r="BK241" s="339"/>
      <c r="BL241" s="339"/>
      <c r="BM241" s="339"/>
      <c r="BN241" s="339"/>
      <c r="BO241" s="339"/>
      <c r="BP241" s="339"/>
      <c r="BQ241" s="339"/>
      <c r="BR241" s="339"/>
      <c r="BS241" s="339"/>
      <c r="BT241" s="339"/>
      <c r="BU241" s="339"/>
      <c r="BV241" s="339"/>
      <c r="BW241" s="339"/>
      <c r="BX241" s="339"/>
      <c r="BY241" s="339"/>
      <c r="BZ241" s="339"/>
    </row>
    <row r="242" spans="55:78">
      <c r="BC242" s="336"/>
      <c r="BD242" s="336"/>
      <c r="BE242" s="336"/>
      <c r="BF242" s="336"/>
      <c r="BG242" s="336"/>
      <c r="BH242" s="336"/>
      <c r="BI242" s="336"/>
      <c r="BJ242" s="336"/>
      <c r="BK242" s="336"/>
      <c r="BL242" s="336"/>
      <c r="BM242" s="336"/>
      <c r="BN242" s="336"/>
      <c r="BO242" s="336"/>
      <c r="BP242" s="336"/>
      <c r="BQ242" s="336"/>
      <c r="BR242" s="336"/>
      <c r="BS242" s="336"/>
      <c r="BT242" s="336"/>
      <c r="BU242" s="336"/>
      <c r="BV242" s="336"/>
      <c r="BW242" s="336"/>
      <c r="BX242" s="336"/>
      <c r="BY242" s="336"/>
      <c r="BZ242" s="336"/>
    </row>
    <row r="243" spans="55:78">
      <c r="BC243" s="336"/>
      <c r="BD243" s="336"/>
      <c r="BE243" s="336"/>
      <c r="BF243" s="336"/>
      <c r="BG243" s="336"/>
      <c r="BH243" s="336"/>
      <c r="BI243" s="336"/>
      <c r="BJ243" s="336"/>
      <c r="BK243" s="336"/>
      <c r="BL243" s="336"/>
      <c r="BM243" s="336"/>
      <c r="BN243" s="336"/>
      <c r="BO243" s="336"/>
      <c r="BP243" s="336"/>
      <c r="BQ243" s="336"/>
      <c r="BR243" s="336"/>
      <c r="BS243" s="336"/>
      <c r="BT243" s="336"/>
      <c r="BU243" s="336"/>
      <c r="BV243" s="336"/>
      <c r="BW243" s="336"/>
      <c r="BX243" s="336"/>
      <c r="BY243" s="336"/>
      <c r="BZ243" s="336"/>
    </row>
    <row r="244" spans="55:78">
      <c r="BC244" s="336"/>
      <c r="BD244" s="336"/>
      <c r="BE244" s="336"/>
      <c r="BF244" s="336"/>
      <c r="BG244" s="336"/>
      <c r="BH244" s="336"/>
      <c r="BI244" s="336"/>
      <c r="BJ244" s="336"/>
      <c r="BK244" s="336"/>
      <c r="BL244" s="336"/>
      <c r="BM244" s="336"/>
      <c r="BN244" s="336"/>
      <c r="BO244" s="336"/>
      <c r="BP244" s="336"/>
      <c r="BQ244" s="336"/>
      <c r="BR244" s="336"/>
      <c r="BS244" s="336"/>
      <c r="BT244" s="336"/>
      <c r="BU244" s="336"/>
      <c r="BV244" s="336"/>
      <c r="BW244" s="336"/>
      <c r="BX244" s="336"/>
      <c r="BY244" s="336"/>
      <c r="BZ244" s="336"/>
    </row>
    <row r="245" spans="55:78">
      <c r="BC245" s="336"/>
      <c r="BD245" s="336"/>
      <c r="BE245" s="336"/>
      <c r="BF245" s="336"/>
      <c r="BG245" s="336"/>
      <c r="BH245" s="336"/>
      <c r="BI245" s="336"/>
      <c r="BJ245" s="336"/>
      <c r="BK245" s="336"/>
      <c r="BL245" s="336"/>
      <c r="BM245" s="336"/>
      <c r="BN245" s="336"/>
      <c r="BO245" s="336"/>
      <c r="BP245" s="336"/>
      <c r="BQ245" s="336"/>
      <c r="BR245" s="336"/>
      <c r="BS245" s="336"/>
      <c r="BT245" s="336"/>
      <c r="BU245" s="336"/>
      <c r="BV245" s="336"/>
      <c r="BW245" s="336"/>
      <c r="BX245" s="336"/>
      <c r="BY245" s="336"/>
      <c r="BZ245" s="336"/>
    </row>
    <row r="246" spans="55:78">
      <c r="BC246" s="474"/>
      <c r="BD246" s="474"/>
      <c r="BE246" s="474"/>
      <c r="BF246" s="474"/>
      <c r="BG246" s="474"/>
      <c r="BH246" s="474"/>
      <c r="BI246" s="474"/>
      <c r="BJ246" s="474"/>
      <c r="BK246" s="474"/>
      <c r="BL246" s="474"/>
      <c r="BM246" s="474"/>
      <c r="BN246" s="474"/>
      <c r="BO246" s="474"/>
      <c r="BP246" s="474"/>
      <c r="BQ246" s="474"/>
      <c r="BR246" s="474"/>
      <c r="BS246" s="474"/>
      <c r="BT246" s="474"/>
      <c r="BU246" s="474"/>
      <c r="BV246" s="474"/>
      <c r="BW246" s="474"/>
      <c r="BX246" s="474"/>
      <c r="BY246" s="474"/>
      <c r="BZ246" s="474"/>
    </row>
    <row r="247" spans="55:78">
      <c r="BC247" s="336"/>
      <c r="BD247" s="336"/>
      <c r="BE247" s="336"/>
      <c r="BF247" s="336"/>
      <c r="BG247" s="336"/>
      <c r="BH247" s="336"/>
      <c r="BI247" s="336"/>
      <c r="BJ247" s="336"/>
      <c r="BK247" s="336"/>
      <c r="BL247" s="336"/>
      <c r="BM247" s="336"/>
      <c r="BN247" s="336"/>
      <c r="BO247" s="336"/>
      <c r="BP247" s="336"/>
      <c r="BQ247" s="336"/>
      <c r="BR247" s="336"/>
      <c r="BS247" s="336"/>
      <c r="BT247" s="336"/>
      <c r="BU247" s="336"/>
      <c r="BV247" s="336"/>
      <c r="BW247" s="336"/>
      <c r="BX247" s="336"/>
      <c r="BY247" s="336"/>
      <c r="BZ247" s="336"/>
    </row>
    <row r="248" spans="55:78">
      <c r="BC248" s="336"/>
      <c r="BD248" s="336"/>
      <c r="BE248" s="336"/>
      <c r="BF248" s="336"/>
      <c r="BG248" s="336"/>
      <c r="BH248" s="336"/>
      <c r="BI248" s="336"/>
      <c r="BJ248" s="336"/>
      <c r="BK248" s="336"/>
      <c r="BL248" s="336"/>
      <c r="BM248" s="336"/>
      <c r="BN248" s="336"/>
      <c r="BO248" s="336"/>
      <c r="BP248" s="336"/>
      <c r="BQ248" s="336"/>
      <c r="BR248" s="336"/>
      <c r="BS248" s="336"/>
      <c r="BT248" s="336"/>
      <c r="BU248" s="336"/>
      <c r="BV248" s="336"/>
      <c r="BW248" s="336"/>
      <c r="BX248" s="336"/>
      <c r="BY248" s="336"/>
      <c r="BZ248" s="336"/>
    </row>
    <row r="249" spans="55:78">
      <c r="BC249" s="336"/>
      <c r="BD249" s="336"/>
      <c r="BE249" s="336"/>
      <c r="BF249" s="336"/>
      <c r="BG249" s="336"/>
      <c r="BH249" s="336"/>
      <c r="BI249" s="336"/>
      <c r="BJ249" s="336"/>
      <c r="BK249" s="336"/>
      <c r="BL249" s="336"/>
      <c r="BM249" s="336"/>
      <c r="BN249" s="336"/>
      <c r="BO249" s="336"/>
      <c r="BP249" s="336"/>
      <c r="BQ249" s="336"/>
      <c r="BR249" s="336"/>
      <c r="BS249" s="336"/>
      <c r="BT249" s="336"/>
      <c r="BU249" s="336"/>
      <c r="BV249" s="336"/>
      <c r="BW249" s="336"/>
      <c r="BX249" s="336"/>
      <c r="BY249" s="336"/>
      <c r="BZ249" s="336"/>
    </row>
    <row r="250" spans="55:78">
      <c r="BC250" s="338"/>
      <c r="BD250" s="338"/>
      <c r="BE250" s="338"/>
      <c r="BF250" s="338"/>
      <c r="BG250" s="338"/>
      <c r="BH250" s="338"/>
      <c r="BI250" s="338"/>
      <c r="BJ250" s="338"/>
      <c r="BK250" s="338"/>
      <c r="BL250" s="338"/>
      <c r="BM250" s="338"/>
      <c r="BN250" s="338"/>
      <c r="BO250" s="338"/>
      <c r="BP250" s="338"/>
      <c r="BQ250" s="338"/>
      <c r="BR250" s="338"/>
      <c r="BS250" s="338"/>
      <c r="BT250" s="338"/>
      <c r="BU250" s="338"/>
      <c r="BV250" s="338"/>
      <c r="BW250" s="338"/>
      <c r="BX250" s="338"/>
      <c r="BY250" s="338"/>
      <c r="BZ250" s="338"/>
    </row>
    <row r="251" spans="55:78">
      <c r="BC251" s="339"/>
      <c r="BD251" s="339"/>
      <c r="BE251" s="339"/>
      <c r="BF251" s="339"/>
      <c r="BG251" s="339"/>
      <c r="BH251" s="339"/>
      <c r="BI251" s="339"/>
      <c r="BJ251" s="339"/>
      <c r="BK251" s="339"/>
      <c r="BL251" s="339"/>
      <c r="BM251" s="339"/>
      <c r="BN251" s="339"/>
      <c r="BO251" s="339"/>
      <c r="BP251" s="339"/>
      <c r="BQ251" s="339"/>
      <c r="BR251" s="339"/>
      <c r="BS251" s="339"/>
      <c r="BT251" s="339"/>
      <c r="BU251" s="339"/>
      <c r="BV251" s="339"/>
      <c r="BW251" s="339"/>
      <c r="BX251" s="339"/>
      <c r="BY251" s="339"/>
      <c r="BZ251" s="339"/>
    </row>
    <row r="252" spans="55:78">
      <c r="BC252" s="339"/>
      <c r="BD252" s="339"/>
      <c r="BE252" s="339"/>
      <c r="BF252" s="339"/>
      <c r="BG252" s="339"/>
      <c r="BH252" s="339"/>
      <c r="BI252" s="339"/>
      <c r="BJ252" s="339"/>
      <c r="BK252" s="339"/>
      <c r="BL252" s="339"/>
      <c r="BM252" s="339"/>
      <c r="BN252" s="339"/>
      <c r="BO252" s="339"/>
      <c r="BP252" s="339"/>
      <c r="BQ252" s="339"/>
      <c r="BR252" s="339"/>
      <c r="BS252" s="339"/>
      <c r="BT252" s="339"/>
      <c r="BU252" s="339"/>
      <c r="BV252" s="339"/>
      <c r="BW252" s="339"/>
      <c r="BX252" s="339"/>
      <c r="BY252" s="339"/>
      <c r="BZ252" s="339"/>
    </row>
    <row r="253" spans="55:78">
      <c r="BC253" s="339"/>
      <c r="BD253" s="339"/>
      <c r="BE253" s="339"/>
      <c r="BF253" s="339"/>
      <c r="BG253" s="339"/>
      <c r="BH253" s="339"/>
      <c r="BI253" s="339"/>
      <c r="BJ253" s="339"/>
      <c r="BK253" s="339"/>
      <c r="BL253" s="339"/>
      <c r="BM253" s="339"/>
      <c r="BN253" s="339"/>
      <c r="BO253" s="339"/>
      <c r="BP253" s="339"/>
      <c r="BQ253" s="339"/>
      <c r="BR253" s="339"/>
      <c r="BS253" s="339"/>
      <c r="BT253" s="339"/>
      <c r="BU253" s="339"/>
      <c r="BV253" s="339"/>
      <c r="BW253" s="339"/>
      <c r="BX253" s="339"/>
      <c r="BY253" s="339"/>
      <c r="BZ253" s="339"/>
    </row>
    <row r="254" spans="55:78">
      <c r="BC254" s="339"/>
      <c r="BD254" s="339"/>
      <c r="BE254" s="339"/>
      <c r="BF254" s="339"/>
      <c r="BG254" s="339"/>
      <c r="BH254" s="339"/>
      <c r="BI254" s="339"/>
      <c r="BJ254" s="339"/>
      <c r="BK254" s="339"/>
      <c r="BL254" s="339"/>
      <c r="BM254" s="339"/>
      <c r="BN254" s="339"/>
      <c r="BO254" s="339"/>
      <c r="BP254" s="339"/>
      <c r="BQ254" s="339"/>
      <c r="BR254" s="339"/>
      <c r="BS254" s="339"/>
      <c r="BT254" s="339"/>
      <c r="BU254" s="339"/>
      <c r="BV254" s="339"/>
      <c r="BW254" s="339"/>
      <c r="BX254" s="339"/>
      <c r="BY254" s="339"/>
      <c r="BZ254" s="339"/>
    </row>
    <row r="255" spans="55:78">
      <c r="BC255" s="339"/>
      <c r="BD255" s="339"/>
      <c r="BE255" s="339"/>
      <c r="BF255" s="339"/>
      <c r="BG255" s="339"/>
      <c r="BH255" s="339"/>
      <c r="BI255" s="339"/>
      <c r="BJ255" s="339"/>
      <c r="BK255" s="339"/>
      <c r="BL255" s="339"/>
      <c r="BM255" s="339"/>
      <c r="BN255" s="339"/>
      <c r="BO255" s="339"/>
      <c r="BP255" s="339"/>
      <c r="BQ255" s="339"/>
      <c r="BR255" s="339"/>
      <c r="BS255" s="339"/>
      <c r="BT255" s="339"/>
      <c r="BU255" s="339"/>
      <c r="BV255" s="339"/>
      <c r="BW255" s="339"/>
      <c r="BX255" s="339"/>
      <c r="BY255" s="339"/>
      <c r="BZ255" s="339"/>
    </row>
    <row r="256" spans="55:78">
      <c r="BC256" s="339"/>
      <c r="BD256" s="339"/>
      <c r="BE256" s="339"/>
      <c r="BF256" s="339"/>
      <c r="BG256" s="339"/>
      <c r="BH256" s="339"/>
      <c r="BI256" s="339"/>
      <c r="BJ256" s="339"/>
      <c r="BK256" s="339"/>
      <c r="BL256" s="339"/>
      <c r="BM256" s="339"/>
      <c r="BN256" s="339"/>
      <c r="BO256" s="339"/>
      <c r="BP256" s="339"/>
      <c r="BQ256" s="339"/>
      <c r="BR256" s="339"/>
      <c r="BS256" s="339"/>
      <c r="BT256" s="339"/>
      <c r="BU256" s="339"/>
      <c r="BV256" s="339"/>
      <c r="BW256" s="339"/>
      <c r="BX256" s="339"/>
      <c r="BY256" s="339"/>
      <c r="BZ256" s="339"/>
    </row>
    <row r="257" spans="55:78">
      <c r="BC257" s="339"/>
      <c r="BD257" s="339"/>
      <c r="BE257" s="339"/>
      <c r="BF257" s="339"/>
      <c r="BG257" s="339"/>
      <c r="BH257" s="339"/>
      <c r="BI257" s="339"/>
      <c r="BJ257" s="339"/>
      <c r="BK257" s="339"/>
      <c r="BL257" s="339"/>
      <c r="BM257" s="339"/>
      <c r="BN257" s="339"/>
      <c r="BO257" s="339"/>
      <c r="BP257" s="339"/>
      <c r="BQ257" s="339"/>
      <c r="BR257" s="339"/>
      <c r="BS257" s="339"/>
      <c r="BT257" s="339"/>
      <c r="BU257" s="339"/>
      <c r="BV257" s="339"/>
      <c r="BW257" s="339"/>
      <c r="BX257" s="339"/>
      <c r="BY257" s="339"/>
      <c r="BZ257" s="339"/>
    </row>
    <row r="258" spans="55:78">
      <c r="BC258" s="339"/>
      <c r="BD258" s="339"/>
      <c r="BE258" s="339"/>
      <c r="BF258" s="339"/>
      <c r="BG258" s="339"/>
      <c r="BH258" s="339"/>
      <c r="BI258" s="339"/>
      <c r="BJ258" s="339"/>
      <c r="BK258" s="339"/>
      <c r="BL258" s="339"/>
      <c r="BM258" s="339"/>
      <c r="BN258" s="339"/>
      <c r="BO258" s="339"/>
      <c r="BP258" s="339"/>
      <c r="BQ258" s="339"/>
      <c r="BR258" s="339"/>
      <c r="BS258" s="339"/>
      <c r="BT258" s="339"/>
      <c r="BU258" s="339"/>
      <c r="BV258" s="339"/>
      <c r="BW258" s="339"/>
      <c r="BX258" s="339"/>
      <c r="BY258" s="339"/>
      <c r="BZ258" s="339"/>
    </row>
    <row r="259" spans="55:78">
      <c r="BC259" s="339"/>
      <c r="BD259" s="339"/>
      <c r="BE259" s="339"/>
      <c r="BF259" s="339"/>
      <c r="BG259" s="339"/>
      <c r="BH259" s="339"/>
      <c r="BI259" s="339"/>
      <c r="BJ259" s="339"/>
      <c r="BK259" s="339"/>
      <c r="BL259" s="339"/>
      <c r="BM259" s="339"/>
      <c r="BN259" s="339"/>
      <c r="BO259" s="339"/>
      <c r="BP259" s="339"/>
      <c r="BQ259" s="339"/>
      <c r="BR259" s="339"/>
      <c r="BS259" s="339"/>
      <c r="BT259" s="339"/>
      <c r="BU259" s="339"/>
      <c r="BV259" s="339"/>
      <c r="BW259" s="339"/>
      <c r="BX259" s="339"/>
      <c r="BY259" s="339"/>
      <c r="BZ259" s="339"/>
    </row>
    <row r="260" spans="55:78">
      <c r="BC260" s="339"/>
      <c r="BD260" s="339"/>
      <c r="BE260" s="339"/>
      <c r="BF260" s="339"/>
      <c r="BG260" s="339"/>
      <c r="BH260" s="339"/>
      <c r="BI260" s="339"/>
      <c r="BJ260" s="339"/>
      <c r="BK260" s="339"/>
      <c r="BL260" s="339"/>
      <c r="BM260" s="339"/>
      <c r="BN260" s="339"/>
      <c r="BO260" s="339"/>
      <c r="BP260" s="339"/>
      <c r="BQ260" s="339"/>
      <c r="BR260" s="339"/>
      <c r="BS260" s="339"/>
      <c r="BT260" s="339"/>
      <c r="BU260" s="339"/>
      <c r="BV260" s="339"/>
      <c r="BW260" s="339"/>
      <c r="BX260" s="339"/>
      <c r="BY260" s="339"/>
      <c r="BZ260" s="339"/>
    </row>
    <row r="261" spans="55:78">
      <c r="BC261" s="339"/>
      <c r="BD261" s="339"/>
      <c r="BE261" s="339"/>
      <c r="BF261" s="339"/>
      <c r="BG261" s="339"/>
      <c r="BH261" s="339"/>
      <c r="BI261" s="339"/>
      <c r="BJ261" s="339"/>
      <c r="BK261" s="339"/>
      <c r="BL261" s="339"/>
      <c r="BM261" s="339"/>
      <c r="BN261" s="339"/>
      <c r="BO261" s="339"/>
      <c r="BP261" s="339"/>
      <c r="BQ261" s="339"/>
      <c r="BR261" s="339"/>
      <c r="BS261" s="339"/>
      <c r="BT261" s="339"/>
      <c r="BU261" s="339"/>
      <c r="BV261" s="339"/>
      <c r="BW261" s="339"/>
      <c r="BX261" s="339"/>
      <c r="BY261" s="339"/>
      <c r="BZ261" s="339"/>
    </row>
    <row r="262" spans="55:78">
      <c r="BC262" s="339"/>
      <c r="BD262" s="339"/>
      <c r="BE262" s="339"/>
      <c r="BF262" s="339"/>
      <c r="BG262" s="339"/>
      <c r="BH262" s="339"/>
      <c r="BI262" s="339"/>
      <c r="BJ262" s="339"/>
      <c r="BK262" s="339"/>
      <c r="BL262" s="339"/>
      <c r="BM262" s="339"/>
      <c r="BN262" s="339"/>
      <c r="BO262" s="339"/>
      <c r="BP262" s="339"/>
      <c r="BQ262" s="339"/>
      <c r="BR262" s="339"/>
      <c r="BS262" s="339"/>
      <c r="BT262" s="339"/>
      <c r="BU262" s="339"/>
      <c r="BV262" s="339"/>
      <c r="BW262" s="339"/>
      <c r="BX262" s="339"/>
      <c r="BY262" s="339"/>
      <c r="BZ262" s="339"/>
    </row>
    <row r="263" spans="55:78">
      <c r="BC263" s="339"/>
      <c r="BD263" s="339"/>
      <c r="BE263" s="339"/>
      <c r="BF263" s="339"/>
      <c r="BG263" s="339"/>
      <c r="BH263" s="339"/>
      <c r="BI263" s="339"/>
      <c r="BJ263" s="339"/>
      <c r="BK263" s="339"/>
      <c r="BL263" s="339"/>
      <c r="BM263" s="339"/>
      <c r="BN263" s="339"/>
      <c r="BO263" s="339"/>
      <c r="BP263" s="339"/>
      <c r="BQ263" s="339"/>
      <c r="BR263" s="339"/>
      <c r="BS263" s="339"/>
      <c r="BT263" s="339"/>
      <c r="BU263" s="339"/>
      <c r="BV263" s="339"/>
      <c r="BW263" s="339"/>
      <c r="BX263" s="339"/>
      <c r="BY263" s="339"/>
      <c r="BZ263" s="339"/>
    </row>
    <row r="264" spans="55:78">
      <c r="BC264" s="339"/>
      <c r="BD264" s="339"/>
      <c r="BE264" s="339"/>
      <c r="BF264" s="339"/>
      <c r="BG264" s="339"/>
      <c r="BH264" s="339"/>
      <c r="BI264" s="339"/>
      <c r="BJ264" s="339"/>
      <c r="BK264" s="339"/>
      <c r="BL264" s="339"/>
      <c r="BM264" s="339"/>
      <c r="BN264" s="339"/>
      <c r="BO264" s="339"/>
      <c r="BP264" s="339"/>
      <c r="BQ264" s="339"/>
      <c r="BR264" s="339"/>
      <c r="BS264" s="339"/>
      <c r="BT264" s="339"/>
      <c r="BU264" s="339"/>
      <c r="BV264" s="339"/>
      <c r="BW264" s="339"/>
      <c r="BX264" s="339"/>
      <c r="BY264" s="339"/>
      <c r="BZ264" s="339"/>
    </row>
    <row r="265" spans="55:78">
      <c r="BC265" s="339"/>
      <c r="BD265" s="339"/>
      <c r="BE265" s="339"/>
      <c r="BF265" s="339"/>
      <c r="BG265" s="339"/>
      <c r="BH265" s="339"/>
      <c r="BI265" s="339"/>
      <c r="BJ265" s="339"/>
      <c r="BK265" s="339"/>
      <c r="BL265" s="339"/>
      <c r="BM265" s="339"/>
      <c r="BN265" s="339"/>
      <c r="BO265" s="339"/>
      <c r="BP265" s="339"/>
      <c r="BQ265" s="339"/>
      <c r="BR265" s="339"/>
      <c r="BS265" s="339"/>
      <c r="BT265" s="339"/>
      <c r="BU265" s="339"/>
      <c r="BV265" s="339"/>
      <c r="BW265" s="339"/>
      <c r="BX265" s="339"/>
      <c r="BY265" s="339"/>
      <c r="BZ265" s="339"/>
    </row>
    <row r="266" spans="55:78">
      <c r="BC266" s="339"/>
      <c r="BD266" s="339"/>
      <c r="BE266" s="339"/>
      <c r="BF266" s="339"/>
      <c r="BG266" s="339"/>
      <c r="BH266" s="339"/>
      <c r="BI266" s="339"/>
      <c r="BJ266" s="339"/>
      <c r="BK266" s="339"/>
      <c r="BL266" s="339"/>
      <c r="BM266" s="339"/>
      <c r="BN266" s="339"/>
      <c r="BO266" s="339"/>
      <c r="BP266" s="339"/>
      <c r="BQ266" s="339"/>
      <c r="BR266" s="339"/>
      <c r="BS266" s="339"/>
      <c r="BT266" s="339"/>
      <c r="BU266" s="339"/>
      <c r="BV266" s="339"/>
      <c r="BW266" s="339"/>
      <c r="BX266" s="339"/>
      <c r="BY266" s="339"/>
      <c r="BZ266" s="339"/>
    </row>
    <row r="267" spans="55:78">
      <c r="BC267" s="339"/>
      <c r="BD267" s="339"/>
      <c r="BE267" s="339"/>
      <c r="BF267" s="339"/>
      <c r="BG267" s="339"/>
      <c r="BH267" s="339"/>
      <c r="BI267" s="339"/>
      <c r="BJ267" s="339"/>
      <c r="BK267" s="339"/>
      <c r="BL267" s="339"/>
      <c r="BM267" s="339"/>
      <c r="BN267" s="339"/>
      <c r="BO267" s="339"/>
      <c r="BP267" s="339"/>
      <c r="BQ267" s="339"/>
      <c r="BR267" s="339"/>
      <c r="BS267" s="339"/>
      <c r="BT267" s="339"/>
      <c r="BU267" s="339"/>
      <c r="BV267" s="339"/>
      <c r="BW267" s="339"/>
      <c r="BX267" s="339"/>
      <c r="BY267" s="339"/>
      <c r="BZ267" s="339"/>
    </row>
    <row r="268" spans="55:78">
      <c r="BC268" s="339"/>
      <c r="BD268" s="339"/>
      <c r="BE268" s="339"/>
      <c r="BF268" s="339"/>
      <c r="BG268" s="339"/>
      <c r="BH268" s="339"/>
      <c r="BI268" s="339"/>
      <c r="BJ268" s="339"/>
      <c r="BK268" s="339"/>
      <c r="BL268" s="339"/>
      <c r="BM268" s="339"/>
      <c r="BN268" s="339"/>
      <c r="BO268" s="339"/>
      <c r="BP268" s="339"/>
      <c r="BQ268" s="339"/>
      <c r="BR268" s="339"/>
      <c r="BS268" s="339"/>
      <c r="BT268" s="339"/>
      <c r="BU268" s="339"/>
      <c r="BV268" s="339"/>
      <c r="BW268" s="339"/>
      <c r="BX268" s="339"/>
      <c r="BY268" s="339"/>
      <c r="BZ268" s="339"/>
    </row>
    <row r="269" spans="55:78">
      <c r="BC269" s="339"/>
      <c r="BD269" s="339"/>
      <c r="BE269" s="339"/>
      <c r="BF269" s="339"/>
      <c r="BG269" s="339"/>
      <c r="BH269" s="339"/>
      <c r="BI269" s="339"/>
      <c r="BJ269" s="339"/>
      <c r="BK269" s="339"/>
      <c r="BL269" s="339"/>
      <c r="BM269" s="339"/>
      <c r="BN269" s="339"/>
      <c r="BO269" s="339"/>
      <c r="BP269" s="339"/>
      <c r="BQ269" s="339"/>
      <c r="BR269" s="339"/>
      <c r="BS269" s="339"/>
      <c r="BT269" s="339"/>
      <c r="BU269" s="339"/>
      <c r="BV269" s="339"/>
      <c r="BW269" s="339"/>
      <c r="BX269" s="339"/>
      <c r="BY269" s="339"/>
      <c r="BZ269" s="339"/>
    </row>
    <row r="270" spans="55:78">
      <c r="BC270" s="339"/>
      <c r="BD270" s="339"/>
      <c r="BE270" s="339"/>
      <c r="BF270" s="339"/>
      <c r="BG270" s="339"/>
      <c r="BH270" s="339"/>
      <c r="BI270" s="339"/>
      <c r="BJ270" s="339"/>
      <c r="BK270" s="339"/>
      <c r="BL270" s="339"/>
      <c r="BM270" s="339"/>
      <c r="BN270" s="339"/>
      <c r="BO270" s="339"/>
      <c r="BP270" s="339"/>
      <c r="BQ270" s="339"/>
      <c r="BR270" s="339"/>
      <c r="BS270" s="339"/>
      <c r="BT270" s="339"/>
      <c r="BU270" s="339"/>
      <c r="BV270" s="339"/>
      <c r="BW270" s="339"/>
      <c r="BX270" s="339"/>
      <c r="BY270" s="339"/>
      <c r="BZ270" s="339"/>
    </row>
    <row r="271" spans="55:78">
      <c r="BC271" s="340"/>
      <c r="BD271" s="340"/>
      <c r="BE271" s="340"/>
      <c r="BF271" s="340"/>
      <c r="BG271" s="340"/>
      <c r="BH271" s="340"/>
      <c r="BI271" s="340"/>
      <c r="BJ271" s="340"/>
      <c r="BK271" s="340"/>
      <c r="BL271" s="340"/>
      <c r="BM271" s="340"/>
      <c r="BN271" s="340"/>
      <c r="BO271" s="340"/>
      <c r="BP271" s="340"/>
      <c r="BQ271" s="340"/>
      <c r="BR271" s="340"/>
      <c r="BS271" s="340"/>
      <c r="BT271" s="340"/>
      <c r="BU271" s="340"/>
      <c r="BV271" s="340"/>
      <c r="BW271" s="340"/>
      <c r="BX271" s="340"/>
      <c r="BY271" s="340"/>
      <c r="BZ271" s="340"/>
    </row>
  </sheetData>
  <mergeCells count="2">
    <mergeCell ref="A1:E1"/>
    <mergeCell ref="A4:P4"/>
  </mergeCells>
  <pageMargins left="0.19685039370078741" right="0.19685039370078741" top="0.19685039370078741" bottom="0.19685039370078741" header="0" footer="0"/>
  <pageSetup paperSize="9" scale="70" orientation="portrait" horizontalDpi="4294967293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K105"/>
  <sheetViews>
    <sheetView showGridLines="0" workbookViewId="0">
      <selection sqref="A1:C1"/>
    </sheetView>
  </sheetViews>
  <sheetFormatPr baseColWidth="10" defaultRowHeight="15"/>
  <cols>
    <col min="1" max="1" width="55.85546875" customWidth="1"/>
    <col min="2" max="5" width="7.7109375" style="322" customWidth="1"/>
    <col min="6" max="6" width="8.7109375" style="322" customWidth="1"/>
    <col min="7" max="18" width="7.7109375" style="322" customWidth="1"/>
    <col min="19" max="20" width="6.7109375" style="322" customWidth="1"/>
    <col min="21" max="21" width="7.7109375" style="322" customWidth="1"/>
    <col min="22" max="22" width="11.42578125" style="322"/>
    <col min="23" max="32" width="7.7109375" style="322" customWidth="1"/>
    <col min="33" max="33" width="7.28515625" style="322" customWidth="1"/>
    <col min="34" max="34" width="7.7109375" style="322" customWidth="1"/>
    <col min="35" max="36" width="11.42578125" style="322"/>
    <col min="37" max="37" width="6.7109375" style="322" customWidth="1"/>
    <col min="257" max="257" width="55.85546875" customWidth="1"/>
    <col min="258" max="261" width="7.7109375" customWidth="1"/>
    <col min="262" max="262" width="8.7109375" customWidth="1"/>
    <col min="263" max="274" width="7.7109375" customWidth="1"/>
    <col min="513" max="513" width="55.85546875" customWidth="1"/>
    <col min="514" max="517" width="7.7109375" customWidth="1"/>
    <col min="518" max="518" width="8.7109375" customWidth="1"/>
    <col min="519" max="530" width="7.7109375" customWidth="1"/>
    <col min="769" max="769" width="55.85546875" customWidth="1"/>
    <col min="770" max="773" width="7.7109375" customWidth="1"/>
    <col min="774" max="774" width="8.7109375" customWidth="1"/>
    <col min="775" max="786" width="7.7109375" customWidth="1"/>
    <col min="1025" max="1025" width="55.85546875" customWidth="1"/>
    <col min="1026" max="1029" width="7.7109375" customWidth="1"/>
    <col min="1030" max="1030" width="8.7109375" customWidth="1"/>
    <col min="1031" max="1042" width="7.7109375" customWidth="1"/>
    <col min="1281" max="1281" width="55.85546875" customWidth="1"/>
    <col min="1282" max="1285" width="7.7109375" customWidth="1"/>
    <col min="1286" max="1286" width="8.7109375" customWidth="1"/>
    <col min="1287" max="1298" width="7.7109375" customWidth="1"/>
    <col min="1537" max="1537" width="55.85546875" customWidth="1"/>
    <col min="1538" max="1541" width="7.7109375" customWidth="1"/>
    <col min="1542" max="1542" width="8.7109375" customWidth="1"/>
    <col min="1543" max="1554" width="7.7109375" customWidth="1"/>
    <col min="1793" max="1793" width="55.85546875" customWidth="1"/>
    <col min="1794" max="1797" width="7.7109375" customWidth="1"/>
    <col min="1798" max="1798" width="8.7109375" customWidth="1"/>
    <col min="1799" max="1810" width="7.7109375" customWidth="1"/>
    <col min="2049" max="2049" width="55.85546875" customWidth="1"/>
    <col min="2050" max="2053" width="7.7109375" customWidth="1"/>
    <col min="2054" max="2054" width="8.7109375" customWidth="1"/>
    <col min="2055" max="2066" width="7.7109375" customWidth="1"/>
    <col min="2305" max="2305" width="55.85546875" customWidth="1"/>
    <col min="2306" max="2309" width="7.7109375" customWidth="1"/>
    <col min="2310" max="2310" width="8.7109375" customWidth="1"/>
    <col min="2311" max="2322" width="7.7109375" customWidth="1"/>
    <col min="2561" max="2561" width="55.85546875" customWidth="1"/>
    <col min="2562" max="2565" width="7.7109375" customWidth="1"/>
    <col min="2566" max="2566" width="8.7109375" customWidth="1"/>
    <col min="2567" max="2578" width="7.7109375" customWidth="1"/>
    <col min="2817" max="2817" width="55.85546875" customWidth="1"/>
    <col min="2818" max="2821" width="7.7109375" customWidth="1"/>
    <col min="2822" max="2822" width="8.7109375" customWidth="1"/>
    <col min="2823" max="2834" width="7.7109375" customWidth="1"/>
    <col min="3073" max="3073" width="55.85546875" customWidth="1"/>
    <col min="3074" max="3077" width="7.7109375" customWidth="1"/>
    <col min="3078" max="3078" width="8.7109375" customWidth="1"/>
    <col min="3079" max="3090" width="7.7109375" customWidth="1"/>
    <col min="3329" max="3329" width="55.85546875" customWidth="1"/>
    <col min="3330" max="3333" width="7.7109375" customWidth="1"/>
    <col min="3334" max="3334" width="8.7109375" customWidth="1"/>
    <col min="3335" max="3346" width="7.7109375" customWidth="1"/>
    <col min="3585" max="3585" width="55.85546875" customWidth="1"/>
    <col min="3586" max="3589" width="7.7109375" customWidth="1"/>
    <col min="3590" max="3590" width="8.7109375" customWidth="1"/>
    <col min="3591" max="3602" width="7.7109375" customWidth="1"/>
    <col min="3841" max="3841" width="55.85546875" customWidth="1"/>
    <col min="3842" max="3845" width="7.7109375" customWidth="1"/>
    <col min="3846" max="3846" width="8.7109375" customWidth="1"/>
    <col min="3847" max="3858" width="7.7109375" customWidth="1"/>
    <col min="4097" max="4097" width="55.85546875" customWidth="1"/>
    <col min="4098" max="4101" width="7.7109375" customWidth="1"/>
    <col min="4102" max="4102" width="8.7109375" customWidth="1"/>
    <col min="4103" max="4114" width="7.7109375" customWidth="1"/>
    <col min="4353" max="4353" width="55.85546875" customWidth="1"/>
    <col min="4354" max="4357" width="7.7109375" customWidth="1"/>
    <col min="4358" max="4358" width="8.7109375" customWidth="1"/>
    <col min="4359" max="4370" width="7.7109375" customWidth="1"/>
    <col min="4609" max="4609" width="55.85546875" customWidth="1"/>
    <col min="4610" max="4613" width="7.7109375" customWidth="1"/>
    <col min="4614" max="4614" width="8.7109375" customWidth="1"/>
    <col min="4615" max="4626" width="7.7109375" customWidth="1"/>
    <col min="4865" max="4865" width="55.85546875" customWidth="1"/>
    <col min="4866" max="4869" width="7.7109375" customWidth="1"/>
    <col min="4870" max="4870" width="8.7109375" customWidth="1"/>
    <col min="4871" max="4882" width="7.7109375" customWidth="1"/>
    <col min="5121" max="5121" width="55.85546875" customWidth="1"/>
    <col min="5122" max="5125" width="7.7109375" customWidth="1"/>
    <col min="5126" max="5126" width="8.7109375" customWidth="1"/>
    <col min="5127" max="5138" width="7.7109375" customWidth="1"/>
    <col min="5377" max="5377" width="55.85546875" customWidth="1"/>
    <col min="5378" max="5381" width="7.7109375" customWidth="1"/>
    <col min="5382" max="5382" width="8.7109375" customWidth="1"/>
    <col min="5383" max="5394" width="7.7109375" customWidth="1"/>
    <col min="5633" max="5633" width="55.85546875" customWidth="1"/>
    <col min="5634" max="5637" width="7.7109375" customWidth="1"/>
    <col min="5638" max="5638" width="8.7109375" customWidth="1"/>
    <col min="5639" max="5650" width="7.7109375" customWidth="1"/>
    <col min="5889" max="5889" width="55.85546875" customWidth="1"/>
    <col min="5890" max="5893" width="7.7109375" customWidth="1"/>
    <col min="5894" max="5894" width="8.7109375" customWidth="1"/>
    <col min="5895" max="5906" width="7.7109375" customWidth="1"/>
    <col min="6145" max="6145" width="55.85546875" customWidth="1"/>
    <col min="6146" max="6149" width="7.7109375" customWidth="1"/>
    <col min="6150" max="6150" width="8.7109375" customWidth="1"/>
    <col min="6151" max="6162" width="7.7109375" customWidth="1"/>
    <col min="6401" max="6401" width="55.85546875" customWidth="1"/>
    <col min="6402" max="6405" width="7.7109375" customWidth="1"/>
    <col min="6406" max="6406" width="8.7109375" customWidth="1"/>
    <col min="6407" max="6418" width="7.7109375" customWidth="1"/>
    <col min="6657" max="6657" width="55.85546875" customWidth="1"/>
    <col min="6658" max="6661" width="7.7109375" customWidth="1"/>
    <col min="6662" max="6662" width="8.7109375" customWidth="1"/>
    <col min="6663" max="6674" width="7.7109375" customWidth="1"/>
    <col min="6913" max="6913" width="55.85546875" customWidth="1"/>
    <col min="6914" max="6917" width="7.7109375" customWidth="1"/>
    <col min="6918" max="6918" width="8.7109375" customWidth="1"/>
    <col min="6919" max="6930" width="7.7109375" customWidth="1"/>
    <col min="7169" max="7169" width="55.85546875" customWidth="1"/>
    <col min="7170" max="7173" width="7.7109375" customWidth="1"/>
    <col min="7174" max="7174" width="8.7109375" customWidth="1"/>
    <col min="7175" max="7186" width="7.7109375" customWidth="1"/>
    <col min="7425" max="7425" width="55.85546875" customWidth="1"/>
    <col min="7426" max="7429" width="7.7109375" customWidth="1"/>
    <col min="7430" max="7430" width="8.7109375" customWidth="1"/>
    <col min="7431" max="7442" width="7.7109375" customWidth="1"/>
    <col min="7681" max="7681" width="55.85546875" customWidth="1"/>
    <col min="7682" max="7685" width="7.7109375" customWidth="1"/>
    <col min="7686" max="7686" width="8.7109375" customWidth="1"/>
    <col min="7687" max="7698" width="7.7109375" customWidth="1"/>
    <col min="7937" max="7937" width="55.85546875" customWidth="1"/>
    <col min="7938" max="7941" width="7.7109375" customWidth="1"/>
    <col min="7942" max="7942" width="8.7109375" customWidth="1"/>
    <col min="7943" max="7954" width="7.7109375" customWidth="1"/>
    <col min="8193" max="8193" width="55.85546875" customWidth="1"/>
    <col min="8194" max="8197" width="7.7109375" customWidth="1"/>
    <col min="8198" max="8198" width="8.7109375" customWidth="1"/>
    <col min="8199" max="8210" width="7.7109375" customWidth="1"/>
    <col min="8449" max="8449" width="55.85546875" customWidth="1"/>
    <col min="8450" max="8453" width="7.7109375" customWidth="1"/>
    <col min="8454" max="8454" width="8.7109375" customWidth="1"/>
    <col min="8455" max="8466" width="7.7109375" customWidth="1"/>
    <col min="8705" max="8705" width="55.85546875" customWidth="1"/>
    <col min="8706" max="8709" width="7.7109375" customWidth="1"/>
    <col min="8710" max="8710" width="8.7109375" customWidth="1"/>
    <col min="8711" max="8722" width="7.7109375" customWidth="1"/>
    <col min="8961" max="8961" width="55.85546875" customWidth="1"/>
    <col min="8962" max="8965" width="7.7109375" customWidth="1"/>
    <col min="8966" max="8966" width="8.7109375" customWidth="1"/>
    <col min="8967" max="8978" width="7.7109375" customWidth="1"/>
    <col min="9217" max="9217" width="55.85546875" customWidth="1"/>
    <col min="9218" max="9221" width="7.7109375" customWidth="1"/>
    <col min="9222" max="9222" width="8.7109375" customWidth="1"/>
    <col min="9223" max="9234" width="7.7109375" customWidth="1"/>
    <col min="9473" max="9473" width="55.85546875" customWidth="1"/>
    <col min="9474" max="9477" width="7.7109375" customWidth="1"/>
    <col min="9478" max="9478" width="8.7109375" customWidth="1"/>
    <col min="9479" max="9490" width="7.7109375" customWidth="1"/>
    <col min="9729" max="9729" width="55.85546875" customWidth="1"/>
    <col min="9730" max="9733" width="7.7109375" customWidth="1"/>
    <col min="9734" max="9734" width="8.7109375" customWidth="1"/>
    <col min="9735" max="9746" width="7.7109375" customWidth="1"/>
    <col min="9985" max="9985" width="55.85546875" customWidth="1"/>
    <col min="9986" max="9989" width="7.7109375" customWidth="1"/>
    <col min="9990" max="9990" width="8.7109375" customWidth="1"/>
    <col min="9991" max="10002" width="7.7109375" customWidth="1"/>
    <col min="10241" max="10241" width="55.85546875" customWidth="1"/>
    <col min="10242" max="10245" width="7.7109375" customWidth="1"/>
    <col min="10246" max="10246" width="8.7109375" customWidth="1"/>
    <col min="10247" max="10258" width="7.7109375" customWidth="1"/>
    <col min="10497" max="10497" width="55.85546875" customWidth="1"/>
    <col min="10498" max="10501" width="7.7109375" customWidth="1"/>
    <col min="10502" max="10502" width="8.7109375" customWidth="1"/>
    <col min="10503" max="10514" width="7.7109375" customWidth="1"/>
    <col min="10753" max="10753" width="55.85546875" customWidth="1"/>
    <col min="10754" max="10757" width="7.7109375" customWidth="1"/>
    <col min="10758" max="10758" width="8.7109375" customWidth="1"/>
    <col min="10759" max="10770" width="7.7109375" customWidth="1"/>
    <col min="11009" max="11009" width="55.85546875" customWidth="1"/>
    <col min="11010" max="11013" width="7.7109375" customWidth="1"/>
    <col min="11014" max="11014" width="8.7109375" customWidth="1"/>
    <col min="11015" max="11026" width="7.7109375" customWidth="1"/>
    <col min="11265" max="11265" width="55.85546875" customWidth="1"/>
    <col min="11266" max="11269" width="7.7109375" customWidth="1"/>
    <col min="11270" max="11270" width="8.7109375" customWidth="1"/>
    <col min="11271" max="11282" width="7.7109375" customWidth="1"/>
    <col min="11521" max="11521" width="55.85546875" customWidth="1"/>
    <col min="11522" max="11525" width="7.7109375" customWidth="1"/>
    <col min="11526" max="11526" width="8.7109375" customWidth="1"/>
    <col min="11527" max="11538" width="7.7109375" customWidth="1"/>
    <col min="11777" max="11777" width="55.85546875" customWidth="1"/>
    <col min="11778" max="11781" width="7.7109375" customWidth="1"/>
    <col min="11782" max="11782" width="8.7109375" customWidth="1"/>
    <col min="11783" max="11794" width="7.7109375" customWidth="1"/>
    <col min="12033" max="12033" width="55.85546875" customWidth="1"/>
    <col min="12034" max="12037" width="7.7109375" customWidth="1"/>
    <col min="12038" max="12038" width="8.7109375" customWidth="1"/>
    <col min="12039" max="12050" width="7.7109375" customWidth="1"/>
    <col min="12289" max="12289" width="55.85546875" customWidth="1"/>
    <col min="12290" max="12293" width="7.7109375" customWidth="1"/>
    <col min="12294" max="12294" width="8.7109375" customWidth="1"/>
    <col min="12295" max="12306" width="7.7109375" customWidth="1"/>
    <col min="12545" max="12545" width="55.85546875" customWidth="1"/>
    <col min="12546" max="12549" width="7.7109375" customWidth="1"/>
    <col min="12550" max="12550" width="8.7109375" customWidth="1"/>
    <col min="12551" max="12562" width="7.7109375" customWidth="1"/>
    <col min="12801" max="12801" width="55.85546875" customWidth="1"/>
    <col min="12802" max="12805" width="7.7109375" customWidth="1"/>
    <col min="12806" max="12806" width="8.7109375" customWidth="1"/>
    <col min="12807" max="12818" width="7.7109375" customWidth="1"/>
    <col min="13057" max="13057" width="55.85546875" customWidth="1"/>
    <col min="13058" max="13061" width="7.7109375" customWidth="1"/>
    <col min="13062" max="13062" width="8.7109375" customWidth="1"/>
    <col min="13063" max="13074" width="7.7109375" customWidth="1"/>
    <col min="13313" max="13313" width="55.85546875" customWidth="1"/>
    <col min="13314" max="13317" width="7.7109375" customWidth="1"/>
    <col min="13318" max="13318" width="8.7109375" customWidth="1"/>
    <col min="13319" max="13330" width="7.7109375" customWidth="1"/>
    <col min="13569" max="13569" width="55.85546875" customWidth="1"/>
    <col min="13570" max="13573" width="7.7109375" customWidth="1"/>
    <col min="13574" max="13574" width="8.7109375" customWidth="1"/>
    <col min="13575" max="13586" width="7.7109375" customWidth="1"/>
    <col min="13825" max="13825" width="55.85546875" customWidth="1"/>
    <col min="13826" max="13829" width="7.7109375" customWidth="1"/>
    <col min="13830" max="13830" width="8.7109375" customWidth="1"/>
    <col min="13831" max="13842" width="7.7109375" customWidth="1"/>
    <col min="14081" max="14081" width="55.85546875" customWidth="1"/>
    <col min="14082" max="14085" width="7.7109375" customWidth="1"/>
    <col min="14086" max="14086" width="8.7109375" customWidth="1"/>
    <col min="14087" max="14098" width="7.7109375" customWidth="1"/>
    <col min="14337" max="14337" width="55.85546875" customWidth="1"/>
    <col min="14338" max="14341" width="7.7109375" customWidth="1"/>
    <col min="14342" max="14342" width="8.7109375" customWidth="1"/>
    <col min="14343" max="14354" width="7.7109375" customWidth="1"/>
    <col min="14593" max="14593" width="55.85546875" customWidth="1"/>
    <col min="14594" max="14597" width="7.7109375" customWidth="1"/>
    <col min="14598" max="14598" width="8.7109375" customWidth="1"/>
    <col min="14599" max="14610" width="7.7109375" customWidth="1"/>
    <col min="14849" max="14849" width="55.85546875" customWidth="1"/>
    <col min="14850" max="14853" width="7.7109375" customWidth="1"/>
    <col min="14854" max="14854" width="8.7109375" customWidth="1"/>
    <col min="14855" max="14866" width="7.7109375" customWidth="1"/>
    <col min="15105" max="15105" width="55.85546875" customWidth="1"/>
    <col min="15106" max="15109" width="7.7109375" customWidth="1"/>
    <col min="15110" max="15110" width="8.7109375" customWidth="1"/>
    <col min="15111" max="15122" width="7.7109375" customWidth="1"/>
    <col min="15361" max="15361" width="55.85546875" customWidth="1"/>
    <col min="15362" max="15365" width="7.7109375" customWidth="1"/>
    <col min="15366" max="15366" width="8.7109375" customWidth="1"/>
    <col min="15367" max="15378" width="7.7109375" customWidth="1"/>
    <col min="15617" max="15617" width="55.85546875" customWidth="1"/>
    <col min="15618" max="15621" width="7.7109375" customWidth="1"/>
    <col min="15622" max="15622" width="8.7109375" customWidth="1"/>
    <col min="15623" max="15634" width="7.7109375" customWidth="1"/>
    <col min="15873" max="15873" width="55.85546875" customWidth="1"/>
    <col min="15874" max="15877" width="7.7109375" customWidth="1"/>
    <col min="15878" max="15878" width="8.7109375" customWidth="1"/>
    <col min="15879" max="15890" width="7.7109375" customWidth="1"/>
    <col min="16129" max="16129" width="55.85546875" customWidth="1"/>
    <col min="16130" max="16133" width="7.7109375" customWidth="1"/>
    <col min="16134" max="16134" width="8.7109375" customWidth="1"/>
    <col min="16135" max="16146" width="7.7109375" customWidth="1"/>
  </cols>
  <sheetData>
    <row r="1" spans="1:37">
      <c r="A1" s="569" t="s">
        <v>377</v>
      </c>
      <c r="B1" s="566"/>
      <c r="C1" s="566"/>
      <c r="D1" s="342"/>
      <c r="E1" s="342"/>
      <c r="F1" s="342"/>
      <c r="G1" s="342"/>
      <c r="H1" s="342"/>
      <c r="I1" s="342"/>
      <c r="J1" s="342"/>
      <c r="K1" s="342"/>
      <c r="L1" s="342"/>
      <c r="M1" s="342"/>
      <c r="N1" s="342"/>
      <c r="O1" s="342"/>
      <c r="P1" s="342"/>
      <c r="Q1" s="342"/>
      <c r="R1" s="342"/>
      <c r="S1" s="342"/>
      <c r="T1" s="342"/>
      <c r="U1" s="342"/>
      <c r="V1" s="342"/>
      <c r="W1" s="342"/>
      <c r="X1" s="342"/>
      <c r="Y1" s="342"/>
      <c r="Z1" s="342"/>
      <c r="AA1" s="342"/>
      <c r="AB1" s="342"/>
      <c r="AC1" s="342"/>
      <c r="AD1" s="342"/>
      <c r="AE1" s="342"/>
      <c r="AF1" s="342"/>
      <c r="AG1" s="342"/>
      <c r="AH1" s="342"/>
      <c r="AI1" s="342"/>
      <c r="AJ1" s="342"/>
      <c r="AK1" s="342"/>
    </row>
    <row r="2" spans="1:37">
      <c r="A2" s="332"/>
      <c r="B2" s="333"/>
      <c r="C2" s="333"/>
      <c r="D2" s="342"/>
      <c r="E2" s="342"/>
      <c r="F2" s="342"/>
      <c r="G2" s="342"/>
      <c r="H2" s="342"/>
      <c r="I2" s="342"/>
      <c r="J2" s="342"/>
      <c r="K2" s="342"/>
      <c r="L2" s="342"/>
      <c r="M2" s="342"/>
      <c r="N2" s="342"/>
      <c r="O2" s="342"/>
      <c r="P2" s="342"/>
      <c r="Q2" s="342"/>
      <c r="R2" s="342"/>
      <c r="S2" s="342"/>
      <c r="T2" s="342"/>
      <c r="U2" s="342"/>
      <c r="V2" s="342"/>
      <c r="W2" s="342"/>
      <c r="X2" s="342"/>
      <c r="Y2" s="342"/>
      <c r="Z2" s="342"/>
      <c r="AA2" s="342"/>
      <c r="AB2" s="342"/>
      <c r="AC2" s="342"/>
      <c r="AD2" s="342"/>
      <c r="AE2" s="342"/>
      <c r="AF2" s="342"/>
      <c r="AG2" s="342"/>
      <c r="AH2" s="342"/>
      <c r="AI2" s="342"/>
      <c r="AJ2" s="342"/>
      <c r="AK2" s="342"/>
    </row>
    <row r="3" spans="1:37">
      <c r="A3" s="568" t="s">
        <v>403</v>
      </c>
      <c r="B3" s="568"/>
      <c r="C3" s="566"/>
      <c r="D3" s="566"/>
      <c r="E3" s="566"/>
      <c r="F3" s="342"/>
      <c r="G3" s="342"/>
      <c r="H3" s="342"/>
      <c r="I3" s="342"/>
      <c r="J3" s="342"/>
      <c r="K3" s="342"/>
      <c r="L3" s="342"/>
      <c r="M3" s="342"/>
      <c r="N3" s="342"/>
      <c r="O3" s="342"/>
      <c r="P3" s="342"/>
      <c r="Q3" s="342"/>
      <c r="R3" s="342"/>
      <c r="S3" s="342"/>
      <c r="T3" s="342"/>
      <c r="U3" s="342"/>
      <c r="V3" s="342"/>
      <c r="W3" s="342"/>
      <c r="X3" s="342"/>
      <c r="Y3" s="342"/>
      <c r="Z3" s="342"/>
      <c r="AA3" s="342"/>
      <c r="AB3" s="342"/>
      <c r="AC3" s="342"/>
      <c r="AD3" s="342"/>
      <c r="AE3" s="342"/>
      <c r="AF3" s="342"/>
      <c r="AG3" s="342"/>
      <c r="AH3" s="342"/>
      <c r="AI3" s="342"/>
      <c r="AJ3" s="342"/>
      <c r="AK3" s="342"/>
    </row>
    <row r="5" spans="1:37" s="344" customFormat="1" ht="18" customHeight="1">
      <c r="A5" s="343" t="s">
        <v>378</v>
      </c>
      <c r="B5" s="341">
        <v>42461</v>
      </c>
      <c r="C5" s="341">
        <v>42491</v>
      </c>
      <c r="D5" s="341">
        <v>42522</v>
      </c>
      <c r="E5" s="341">
        <v>42552</v>
      </c>
      <c r="F5" s="341">
        <v>42583</v>
      </c>
      <c r="G5" s="341">
        <v>42614</v>
      </c>
      <c r="H5" s="341">
        <v>42644</v>
      </c>
      <c r="I5" s="341">
        <v>42675</v>
      </c>
      <c r="J5" s="341">
        <v>42705</v>
      </c>
      <c r="K5" s="341">
        <v>42736</v>
      </c>
      <c r="L5" s="341">
        <v>42767</v>
      </c>
      <c r="M5" s="341">
        <v>42795</v>
      </c>
      <c r="N5" s="341">
        <v>42826</v>
      </c>
      <c r="O5" s="341">
        <v>42856</v>
      </c>
      <c r="P5" s="341">
        <v>42887</v>
      </c>
      <c r="Q5" s="341">
        <v>42917</v>
      </c>
      <c r="R5" s="341">
        <v>42948</v>
      </c>
      <c r="S5" s="341">
        <v>42979</v>
      </c>
      <c r="T5" s="341">
        <v>43009</v>
      </c>
      <c r="U5" s="341">
        <v>43040</v>
      </c>
      <c r="V5" s="341">
        <v>43070</v>
      </c>
      <c r="W5" s="341">
        <v>43101</v>
      </c>
      <c r="X5" s="341">
        <v>43132</v>
      </c>
      <c r="Y5" s="341">
        <v>43160</v>
      </c>
      <c r="Z5" s="341">
        <v>43191</v>
      </c>
      <c r="AA5" s="341">
        <v>43221</v>
      </c>
      <c r="AB5" s="341">
        <v>43252</v>
      </c>
      <c r="AC5" s="341">
        <v>43282</v>
      </c>
      <c r="AD5" s="341">
        <v>43313</v>
      </c>
      <c r="AE5" s="341">
        <v>43344</v>
      </c>
      <c r="AF5" s="341">
        <v>43374</v>
      </c>
      <c r="AG5" s="341">
        <v>43405</v>
      </c>
      <c r="AH5" s="341">
        <v>43435</v>
      </c>
      <c r="AI5" s="341">
        <v>43466</v>
      </c>
      <c r="AJ5" s="341">
        <v>43497</v>
      </c>
      <c r="AK5" s="341">
        <v>43525</v>
      </c>
    </row>
    <row r="6" spans="1:37" s="344" customFormat="1" ht="15" customHeight="1">
      <c r="A6" s="345"/>
      <c r="B6" s="346"/>
      <c r="C6" s="346"/>
      <c r="D6" s="346"/>
      <c r="E6" s="346"/>
      <c r="F6" s="346"/>
      <c r="G6" s="346"/>
      <c r="H6" s="346"/>
      <c r="I6" s="346"/>
      <c r="J6" s="346"/>
      <c r="K6" s="346"/>
      <c r="L6" s="346"/>
      <c r="M6" s="346"/>
      <c r="N6" s="346"/>
      <c r="O6" s="346"/>
      <c r="P6" s="346"/>
      <c r="Q6" s="346"/>
      <c r="R6" s="346"/>
      <c r="S6" s="346"/>
      <c r="T6" s="346"/>
      <c r="U6" s="346"/>
      <c r="V6" s="346"/>
      <c r="W6" s="346"/>
      <c r="X6" s="346"/>
      <c r="Y6" s="346"/>
      <c r="Z6" s="346"/>
      <c r="AA6" s="346"/>
      <c r="AB6" s="346"/>
      <c r="AC6" s="346"/>
      <c r="AD6" s="346"/>
      <c r="AE6" s="346"/>
      <c r="AF6" s="346"/>
      <c r="AG6" s="346"/>
      <c r="AH6" s="346"/>
      <c r="AI6" s="346"/>
      <c r="AJ6" s="346"/>
      <c r="AK6" s="346"/>
    </row>
    <row r="7" spans="1:37" s="350" customFormat="1" ht="15" customHeight="1">
      <c r="A7" s="347" t="s">
        <v>26</v>
      </c>
      <c r="B7" s="348">
        <v>85.525400000000005</v>
      </c>
      <c r="C7" s="348">
        <v>89.111800000000002</v>
      </c>
      <c r="D7" s="348">
        <v>91.852800000000002</v>
      </c>
      <c r="E7" s="348">
        <v>93.732799999999997</v>
      </c>
      <c r="F7" s="348">
        <v>93.9221</v>
      </c>
      <c r="G7" s="348">
        <v>95.001400000000004</v>
      </c>
      <c r="H7" s="348">
        <v>97.242800000000003</v>
      </c>
      <c r="I7" s="348">
        <v>98.816599999999994</v>
      </c>
      <c r="J7" s="348">
        <v>100</v>
      </c>
      <c r="K7" s="348">
        <v>101.313</v>
      </c>
      <c r="L7" s="348">
        <v>103.8085</v>
      </c>
      <c r="M7" s="348">
        <v>106.2627</v>
      </c>
      <c r="N7" s="348">
        <v>109.0613</v>
      </c>
      <c r="O7" s="348">
        <v>110.4607</v>
      </c>
      <c r="P7" s="348">
        <v>111.9943</v>
      </c>
      <c r="Q7" s="348">
        <v>113.9199</v>
      </c>
      <c r="R7" s="349">
        <v>115.6031</v>
      </c>
      <c r="S7" s="349">
        <v>117.96559999999999</v>
      </c>
      <c r="T7" s="349">
        <v>119.49850000000001</v>
      </c>
      <c r="U7" s="349">
        <v>120.89409999999999</v>
      </c>
      <c r="V7" s="349">
        <v>125.03919999999999</v>
      </c>
      <c r="W7" s="349">
        <v>127.0147</v>
      </c>
      <c r="X7" s="349">
        <v>130.29130000000001</v>
      </c>
      <c r="Y7" s="349">
        <v>133.50280000000001</v>
      </c>
      <c r="Z7" s="349">
        <v>136.93799999999999</v>
      </c>
      <c r="AA7" s="349">
        <v>139.58000000000001</v>
      </c>
      <c r="AB7" s="414">
        <v>145.0582</v>
      </c>
      <c r="AC7" s="414">
        <v>149.11779999999999</v>
      </c>
      <c r="AD7" s="349">
        <v>155.1747</v>
      </c>
      <c r="AE7" s="349">
        <v>165.49029999999999</v>
      </c>
      <c r="AF7" s="349">
        <v>173.85489999999999</v>
      </c>
      <c r="AG7" s="349">
        <v>178.87700000000001</v>
      </c>
      <c r="AH7" s="349">
        <v>183.93809999999999</v>
      </c>
      <c r="AI7" s="349">
        <v>189.12360000000001</v>
      </c>
      <c r="AJ7" s="349">
        <v>196.3597</v>
      </c>
      <c r="AK7" s="349">
        <v>205.7679</v>
      </c>
    </row>
    <row r="8" spans="1:37" s="350" customFormat="1" ht="15" customHeight="1">
      <c r="A8" s="347"/>
      <c r="B8" s="348"/>
      <c r="C8" s="348"/>
      <c r="D8" s="348"/>
      <c r="E8" s="348"/>
      <c r="F8" s="348"/>
      <c r="G8" s="348"/>
      <c r="H8" s="348"/>
      <c r="I8" s="348"/>
      <c r="J8" s="348"/>
      <c r="K8" s="348"/>
      <c r="L8" s="348"/>
      <c r="M8" s="348"/>
      <c r="N8" s="348"/>
      <c r="O8" s="413">
        <f>'IPC GBA Abril 2016-Mayo 2017'!O6</f>
        <v>129.15539999999999</v>
      </c>
      <c r="P8" s="413">
        <f>O8*P7/O7</f>
        <v>130.94855106132766</v>
      </c>
      <c r="Q8" s="413">
        <f t="shared" ref="Q8:AH8" si="0">P8*Q7/P7</f>
        <v>133.20004537776782</v>
      </c>
      <c r="R8" s="413">
        <f t="shared" si="0"/>
        <v>135.16811519155681</v>
      </c>
      <c r="S8" s="413">
        <f t="shared" si="0"/>
        <v>137.93045177370774</v>
      </c>
      <c r="T8" s="413">
        <f t="shared" si="0"/>
        <v>139.72278436493704</v>
      </c>
      <c r="U8" s="413">
        <f t="shared" si="0"/>
        <v>141.35457989257719</v>
      </c>
      <c r="V8" s="413">
        <f t="shared" si="0"/>
        <v>146.20120904249205</v>
      </c>
      <c r="W8" s="413">
        <f t="shared" si="0"/>
        <v>148.51104858451924</v>
      </c>
      <c r="X8" s="413">
        <f t="shared" si="0"/>
        <v>152.34219019090054</v>
      </c>
      <c r="Y8" s="413">
        <f t="shared" si="0"/>
        <v>156.09721407812921</v>
      </c>
      <c r="Z8" s="413">
        <f t="shared" si="0"/>
        <v>160.11379762395137</v>
      </c>
      <c r="AA8" s="413">
        <f t="shared" si="0"/>
        <v>163.20293762396952</v>
      </c>
      <c r="AB8" s="413">
        <f t="shared" si="0"/>
        <v>169.60828461416602</v>
      </c>
      <c r="AC8" s="413">
        <f t="shared" si="0"/>
        <v>174.35494348777445</v>
      </c>
      <c r="AD8" s="413">
        <f t="shared" si="0"/>
        <v>181.43693140076073</v>
      </c>
      <c r="AE8" s="413">
        <f t="shared" si="0"/>
        <v>193.49837446820462</v>
      </c>
      <c r="AF8" s="413">
        <f t="shared" si="0"/>
        <v>203.27862444706588</v>
      </c>
      <c r="AG8" s="413">
        <f t="shared" si="0"/>
        <v>209.15067970599509</v>
      </c>
      <c r="AH8" s="413">
        <f t="shared" si="0"/>
        <v>215.06833544183598</v>
      </c>
      <c r="AI8" s="413">
        <f>AH8*AI7/AH7</f>
        <v>221.13144500659521</v>
      </c>
      <c r="AJ8" s="413">
        <f>AI8*AJ7/AI7</f>
        <v>229.59220426251156</v>
      </c>
      <c r="AK8" s="413">
        <f>AJ8*AK7/AJ7</f>
        <v>240.59267623380993</v>
      </c>
    </row>
    <row r="9" spans="1:37" s="353" customFormat="1" ht="11.25">
      <c r="A9" s="336" t="s">
        <v>361</v>
      </c>
      <c r="B9" s="351">
        <v>86.421199999999999</v>
      </c>
      <c r="C9" s="351">
        <v>89.999099999999999</v>
      </c>
      <c r="D9" s="351">
        <v>92.835099999999997</v>
      </c>
      <c r="E9" s="351">
        <v>95.142200000000003</v>
      </c>
      <c r="F9" s="351">
        <v>95.236800000000002</v>
      </c>
      <c r="G9" s="351">
        <v>97.385300000000001</v>
      </c>
      <c r="H9" s="351">
        <v>98.510199999999998</v>
      </c>
      <c r="I9" s="351">
        <v>99.75</v>
      </c>
      <c r="J9" s="351">
        <v>100</v>
      </c>
      <c r="K9" s="351">
        <v>101.3069</v>
      </c>
      <c r="L9" s="351">
        <v>103.16459999999999</v>
      </c>
      <c r="M9" s="351">
        <v>106.7878</v>
      </c>
      <c r="N9" s="351">
        <v>109.2144</v>
      </c>
      <c r="O9" s="351">
        <v>110.36150000000001</v>
      </c>
      <c r="P9" s="351">
        <v>111.7923</v>
      </c>
      <c r="Q9" s="351">
        <v>113.1579</v>
      </c>
      <c r="R9" s="352">
        <v>115.6549</v>
      </c>
      <c r="S9" s="352">
        <v>117.8695</v>
      </c>
      <c r="T9" s="352">
        <v>119.69499999999999</v>
      </c>
      <c r="U9" s="352">
        <v>120.90900000000001</v>
      </c>
      <c r="V9" s="352">
        <v>121.5528</v>
      </c>
      <c r="W9" s="352">
        <v>124.7282</v>
      </c>
      <c r="X9" s="352">
        <v>127.78019999999999</v>
      </c>
      <c r="Y9" s="352">
        <v>130.28989999999999</v>
      </c>
      <c r="Z9" s="352">
        <v>131.33519999999999</v>
      </c>
      <c r="AA9" s="352">
        <v>136.16900000000001</v>
      </c>
      <c r="AB9" s="415">
        <v>142.63210000000001</v>
      </c>
      <c r="AC9" s="415">
        <v>148.27019999999999</v>
      </c>
      <c r="AD9" s="352">
        <v>153.43819999999999</v>
      </c>
      <c r="AE9" s="352">
        <v>164.56450000000001</v>
      </c>
      <c r="AF9" s="352">
        <v>174.56</v>
      </c>
      <c r="AG9" s="352">
        <v>180.05670000000001</v>
      </c>
      <c r="AH9" s="352">
        <v>182.97649999999999</v>
      </c>
      <c r="AI9" s="352">
        <v>189.91540000000001</v>
      </c>
      <c r="AJ9" s="352">
        <v>200.33670000000001</v>
      </c>
      <c r="AK9" s="352">
        <v>212.03190000000001</v>
      </c>
    </row>
    <row r="10" spans="1:37" s="353" customFormat="1" ht="11.25">
      <c r="A10" s="354" t="s">
        <v>379</v>
      </c>
      <c r="B10" s="351">
        <v>87.746700000000004</v>
      </c>
      <c r="C10" s="351">
        <v>91.518699999999995</v>
      </c>
      <c r="D10" s="351">
        <v>94.533900000000003</v>
      </c>
      <c r="E10" s="351">
        <v>96.972499999999997</v>
      </c>
      <c r="F10" s="351">
        <v>96.825199999999995</v>
      </c>
      <c r="G10" s="351">
        <v>98.730800000000002</v>
      </c>
      <c r="H10" s="351">
        <v>99.512</v>
      </c>
      <c r="I10" s="351">
        <v>100.1337</v>
      </c>
      <c r="J10" s="351">
        <v>100</v>
      </c>
      <c r="K10" s="351">
        <v>101.2848</v>
      </c>
      <c r="L10" s="351">
        <v>103.31910000000001</v>
      </c>
      <c r="M10" s="351">
        <v>107.1358</v>
      </c>
      <c r="N10" s="351">
        <v>109.61450000000001</v>
      </c>
      <c r="O10" s="351">
        <v>110.6764</v>
      </c>
      <c r="P10" s="351">
        <v>112.15940000000001</v>
      </c>
      <c r="Q10" s="351">
        <v>113.35809999999999</v>
      </c>
      <c r="R10" s="352">
        <v>115.97629999999999</v>
      </c>
      <c r="S10" s="352">
        <v>117.9722</v>
      </c>
      <c r="T10" s="352">
        <v>119.6865</v>
      </c>
      <c r="U10" s="352">
        <v>120.5673</v>
      </c>
      <c r="V10" s="352">
        <v>121.0586</v>
      </c>
      <c r="W10" s="352">
        <v>124.36490000000001</v>
      </c>
      <c r="X10" s="352">
        <v>127.5025</v>
      </c>
      <c r="Y10" s="352">
        <v>130.0796</v>
      </c>
      <c r="Z10" s="352">
        <v>130.99860000000001</v>
      </c>
      <c r="AA10" s="352">
        <v>136.2518</v>
      </c>
      <c r="AB10" s="415">
        <v>143.19120000000001</v>
      </c>
      <c r="AC10" s="415">
        <v>149.31780000000001</v>
      </c>
      <c r="AD10" s="352">
        <v>154.90280000000001</v>
      </c>
      <c r="AE10" s="352">
        <v>165.55600000000001</v>
      </c>
      <c r="AF10" s="352">
        <v>175.3176</v>
      </c>
      <c r="AG10" s="352">
        <v>180.44980000000001</v>
      </c>
      <c r="AH10" s="352">
        <v>182.8646</v>
      </c>
      <c r="AI10" s="352">
        <v>189.49369999999999</v>
      </c>
      <c r="AJ10" s="352">
        <v>200.63749999999999</v>
      </c>
      <c r="AK10" s="352">
        <v>213.26179999999999</v>
      </c>
    </row>
    <row r="11" spans="1:37" s="353" customFormat="1" ht="11.25">
      <c r="A11" s="355" t="s">
        <v>380</v>
      </c>
      <c r="B11" s="351">
        <v>85.942899999999995</v>
      </c>
      <c r="C11" s="351">
        <v>88.1417</v>
      </c>
      <c r="D11" s="351">
        <v>91.455200000000005</v>
      </c>
      <c r="E11" s="351">
        <v>92.845699999999994</v>
      </c>
      <c r="F11" s="351">
        <v>94.822500000000005</v>
      </c>
      <c r="G11" s="351">
        <v>96.747699999999995</v>
      </c>
      <c r="H11" s="351">
        <v>97.818799999999996</v>
      </c>
      <c r="I11" s="351">
        <v>98.500500000000002</v>
      </c>
      <c r="J11" s="351">
        <v>100</v>
      </c>
      <c r="K11" s="351">
        <v>101.52630000000001</v>
      </c>
      <c r="L11" s="351">
        <v>103.74979999999999</v>
      </c>
      <c r="M11" s="351">
        <v>106.60429999999999</v>
      </c>
      <c r="N11" s="351">
        <v>108.8026</v>
      </c>
      <c r="O11" s="351">
        <v>109.76439999999999</v>
      </c>
      <c r="P11" s="351">
        <v>111.8159</v>
      </c>
      <c r="Q11" s="351">
        <v>113.7735</v>
      </c>
      <c r="R11" s="352">
        <v>115.1724</v>
      </c>
      <c r="S11" s="352">
        <v>116.4169</v>
      </c>
      <c r="T11" s="352">
        <v>117.2277</v>
      </c>
      <c r="U11" s="352">
        <v>118.64790000000001</v>
      </c>
      <c r="V11" s="352">
        <v>120.3968</v>
      </c>
      <c r="W11" s="352">
        <v>122.38939999999999</v>
      </c>
      <c r="X11" s="352">
        <v>125.861</v>
      </c>
      <c r="Y11" s="352">
        <v>129.4417</v>
      </c>
      <c r="Z11" s="352">
        <v>133.0652</v>
      </c>
      <c r="AA11" s="352">
        <v>140.89699999999999</v>
      </c>
      <c r="AB11" s="415">
        <v>150.57339999999999</v>
      </c>
      <c r="AC11" s="415">
        <v>156.04179999999999</v>
      </c>
      <c r="AD11" s="352">
        <v>160.23740000000001</v>
      </c>
      <c r="AE11" s="352">
        <v>177.40940000000001</v>
      </c>
      <c r="AF11" s="352">
        <v>187.60419999999999</v>
      </c>
      <c r="AG11" s="352">
        <v>193.88900000000001</v>
      </c>
      <c r="AH11" s="352">
        <v>198.5822</v>
      </c>
      <c r="AI11" s="352">
        <v>203.9034</v>
      </c>
      <c r="AJ11" s="352">
        <v>209.44829999999999</v>
      </c>
      <c r="AK11" s="352">
        <v>217.03270000000001</v>
      </c>
    </row>
    <row r="12" spans="1:37" s="353" customFormat="1" ht="11.25">
      <c r="A12" s="355" t="s">
        <v>381</v>
      </c>
      <c r="B12" s="351">
        <v>90.89</v>
      </c>
      <c r="C12" s="351">
        <v>92.084299999999999</v>
      </c>
      <c r="D12" s="351">
        <v>93.087800000000001</v>
      </c>
      <c r="E12" s="351">
        <v>94.158000000000001</v>
      </c>
      <c r="F12" s="351">
        <v>95.613200000000006</v>
      </c>
      <c r="G12" s="351">
        <v>97.257900000000006</v>
      </c>
      <c r="H12" s="351">
        <v>98.481200000000001</v>
      </c>
      <c r="I12" s="351">
        <v>98.788399999999996</v>
      </c>
      <c r="J12" s="351">
        <v>100</v>
      </c>
      <c r="K12" s="351">
        <v>98.900599999999997</v>
      </c>
      <c r="L12" s="351">
        <v>98.863200000000006</v>
      </c>
      <c r="M12" s="351">
        <v>104.1811</v>
      </c>
      <c r="N12" s="351">
        <v>106.8365</v>
      </c>
      <c r="O12" s="351">
        <v>107.9101</v>
      </c>
      <c r="P12" s="351">
        <v>107.6867</v>
      </c>
      <c r="Q12" s="351">
        <v>108.62990000000001</v>
      </c>
      <c r="R12" s="352">
        <v>109.66249999999999</v>
      </c>
      <c r="S12" s="352">
        <v>111.4581</v>
      </c>
      <c r="T12" s="352">
        <v>112.8241</v>
      </c>
      <c r="U12" s="352">
        <v>113.3578</v>
      </c>
      <c r="V12" s="352">
        <v>114.78870000000001</v>
      </c>
      <c r="W12" s="352">
        <v>116.6639</v>
      </c>
      <c r="X12" s="352">
        <v>121.752</v>
      </c>
      <c r="Y12" s="352">
        <v>125.5924</v>
      </c>
      <c r="Z12" s="352">
        <v>126.02500000000001</v>
      </c>
      <c r="AA12" s="352">
        <v>128.64670000000001</v>
      </c>
      <c r="AB12" s="415">
        <v>135.67060000000001</v>
      </c>
      <c r="AC12" s="415">
        <v>139.0624</v>
      </c>
      <c r="AD12" s="352">
        <v>144.6343</v>
      </c>
      <c r="AE12" s="352">
        <v>159.4494</v>
      </c>
      <c r="AF12" s="352">
        <v>164.50899999999999</v>
      </c>
      <c r="AG12" s="352">
        <v>167.30590000000001</v>
      </c>
      <c r="AH12" s="352">
        <v>169.32980000000001</v>
      </c>
      <c r="AI12" s="352">
        <v>177.67570000000001</v>
      </c>
      <c r="AJ12" s="352">
        <v>196.0335</v>
      </c>
      <c r="AK12" s="352">
        <v>214.04230000000001</v>
      </c>
    </row>
    <row r="13" spans="1:37" s="353" customFormat="1" ht="11.25">
      <c r="A13" s="355" t="s">
        <v>382</v>
      </c>
      <c r="B13" s="351">
        <v>80.837900000000005</v>
      </c>
      <c r="C13" s="351">
        <v>88.130099999999999</v>
      </c>
      <c r="D13" s="351">
        <v>90.501499999999993</v>
      </c>
      <c r="E13" s="351">
        <v>92.285700000000006</v>
      </c>
      <c r="F13" s="351">
        <v>93.785300000000007</v>
      </c>
      <c r="G13" s="351">
        <v>94.824399999999997</v>
      </c>
      <c r="H13" s="351">
        <v>97.189800000000005</v>
      </c>
      <c r="I13" s="351">
        <v>98.568100000000001</v>
      </c>
      <c r="J13" s="351">
        <v>100</v>
      </c>
      <c r="K13" s="351">
        <v>102.1541</v>
      </c>
      <c r="L13" s="351">
        <v>105.28749999999999</v>
      </c>
      <c r="M13" s="351">
        <v>108.0146</v>
      </c>
      <c r="N13" s="351">
        <v>113.7921</v>
      </c>
      <c r="O13" s="351">
        <v>116.5728</v>
      </c>
      <c r="P13" s="351">
        <v>120.7837</v>
      </c>
      <c r="Q13" s="351">
        <v>122.983</v>
      </c>
      <c r="R13" s="352">
        <v>123.9151</v>
      </c>
      <c r="S13" s="352">
        <v>124.935</v>
      </c>
      <c r="T13" s="352">
        <v>125.1418</v>
      </c>
      <c r="U13" s="352">
        <v>126.9029</v>
      </c>
      <c r="V13" s="352">
        <v>127.69329999999999</v>
      </c>
      <c r="W13" s="352">
        <v>129.20009999999999</v>
      </c>
      <c r="X13" s="352">
        <v>130.76599999999999</v>
      </c>
      <c r="Y13" s="352">
        <v>134.75960000000001</v>
      </c>
      <c r="Z13" s="352">
        <v>140.04060000000001</v>
      </c>
      <c r="AA13" s="352">
        <v>143.28630000000001</v>
      </c>
      <c r="AB13" s="415">
        <v>148.45249999999999</v>
      </c>
      <c r="AC13" s="415">
        <v>151.91800000000001</v>
      </c>
      <c r="AD13" s="352">
        <v>157.0051</v>
      </c>
      <c r="AE13" s="352">
        <v>168.6808</v>
      </c>
      <c r="AF13" s="352">
        <v>179.43510000000001</v>
      </c>
      <c r="AG13" s="352">
        <v>191.06370000000001</v>
      </c>
      <c r="AH13" s="352">
        <v>197.8399</v>
      </c>
      <c r="AI13" s="352">
        <v>204.42080000000001</v>
      </c>
      <c r="AJ13" s="352">
        <v>210.7294</v>
      </c>
      <c r="AK13" s="352">
        <v>225.63589999999999</v>
      </c>
    </row>
    <row r="14" spans="1:37" s="353" customFormat="1" ht="11.25">
      <c r="A14" s="355" t="s">
        <v>383</v>
      </c>
      <c r="B14" s="351">
        <v>63.192100000000003</v>
      </c>
      <c r="C14" s="351">
        <v>66.822699999999998</v>
      </c>
      <c r="D14" s="351">
        <v>72.468699999999998</v>
      </c>
      <c r="E14" s="351">
        <v>81.650700000000001</v>
      </c>
      <c r="F14" s="351">
        <v>89.677400000000006</v>
      </c>
      <c r="G14" s="351">
        <v>93.767600000000002</v>
      </c>
      <c r="H14" s="351">
        <v>96.842500000000001</v>
      </c>
      <c r="I14" s="351">
        <v>98.574399999999997</v>
      </c>
      <c r="J14" s="351">
        <v>100</v>
      </c>
      <c r="K14" s="351">
        <v>101.68300000000001</v>
      </c>
      <c r="L14" s="351">
        <v>102.9812</v>
      </c>
      <c r="M14" s="351">
        <v>104.9851</v>
      </c>
      <c r="N14" s="351">
        <v>107.6769</v>
      </c>
      <c r="O14" s="351">
        <v>107.59650000000001</v>
      </c>
      <c r="P14" s="351">
        <v>108.79170000000001</v>
      </c>
      <c r="Q14" s="351">
        <v>113.1725</v>
      </c>
      <c r="R14" s="352">
        <v>115.0445</v>
      </c>
      <c r="S14" s="352">
        <v>116.93600000000001</v>
      </c>
      <c r="T14" s="352">
        <v>116.708</v>
      </c>
      <c r="U14" s="352">
        <v>117.15479999999999</v>
      </c>
      <c r="V14" s="352">
        <v>118.4661</v>
      </c>
      <c r="W14" s="352">
        <v>119.5478</v>
      </c>
      <c r="X14" s="352">
        <v>121.3079</v>
      </c>
      <c r="Y14" s="352">
        <v>123.4939</v>
      </c>
      <c r="Z14" s="352">
        <v>126.8643</v>
      </c>
      <c r="AA14" s="352">
        <v>132.78380000000001</v>
      </c>
      <c r="AB14" s="415">
        <v>140.94380000000001</v>
      </c>
      <c r="AC14" s="415">
        <v>148.58680000000001</v>
      </c>
      <c r="AD14" s="352">
        <v>154.57429999999999</v>
      </c>
      <c r="AE14" s="352">
        <v>173.89230000000001</v>
      </c>
      <c r="AF14" s="352">
        <v>185.40450000000001</v>
      </c>
      <c r="AG14" s="352">
        <v>191.24279999999999</v>
      </c>
      <c r="AH14" s="352">
        <v>194.10910000000001</v>
      </c>
      <c r="AI14" s="352">
        <v>198.37610000000001</v>
      </c>
      <c r="AJ14" s="352">
        <v>200.6404</v>
      </c>
      <c r="AK14" s="352">
        <v>208.61949999999999</v>
      </c>
    </row>
    <row r="15" spans="1:37" s="353" customFormat="1" ht="11.25">
      <c r="A15" s="355" t="s">
        <v>257</v>
      </c>
      <c r="B15" s="351">
        <v>95.895899999999997</v>
      </c>
      <c r="C15" s="351">
        <v>85.983599999999996</v>
      </c>
      <c r="D15" s="351">
        <v>85.580600000000004</v>
      </c>
      <c r="E15" s="351">
        <v>88.708399999999997</v>
      </c>
      <c r="F15" s="351">
        <v>89.641300000000001</v>
      </c>
      <c r="G15" s="351">
        <v>91.1477</v>
      </c>
      <c r="H15" s="351">
        <v>95.045400000000001</v>
      </c>
      <c r="I15" s="351">
        <v>98.264700000000005</v>
      </c>
      <c r="J15" s="351">
        <v>100</v>
      </c>
      <c r="K15" s="351">
        <v>103.5925</v>
      </c>
      <c r="L15" s="351">
        <v>104.58369999999999</v>
      </c>
      <c r="M15" s="351">
        <v>102.29389999999999</v>
      </c>
      <c r="N15" s="351">
        <v>99.353999999999999</v>
      </c>
      <c r="O15" s="351">
        <v>103.0154</v>
      </c>
      <c r="P15" s="351">
        <v>103.86960000000001</v>
      </c>
      <c r="Q15" s="351">
        <v>105.5239</v>
      </c>
      <c r="R15" s="352">
        <v>107.61360000000001</v>
      </c>
      <c r="S15" s="352">
        <v>110.5278</v>
      </c>
      <c r="T15" s="352">
        <v>116.3446</v>
      </c>
      <c r="U15" s="352">
        <v>124.53830000000001</v>
      </c>
      <c r="V15" s="352">
        <v>128.2868</v>
      </c>
      <c r="W15" s="352">
        <v>134.20679999999999</v>
      </c>
      <c r="X15" s="352">
        <v>149.37469999999999</v>
      </c>
      <c r="Y15" s="352">
        <v>149.8947</v>
      </c>
      <c r="Z15" s="352">
        <v>138.90960000000001</v>
      </c>
      <c r="AA15" s="352">
        <v>135.3519</v>
      </c>
      <c r="AB15" s="415">
        <v>131.35120000000001</v>
      </c>
      <c r="AC15" s="415">
        <v>133.6687</v>
      </c>
      <c r="AD15" s="352">
        <v>137.87129999999999</v>
      </c>
      <c r="AE15" s="352">
        <v>152.38919999999999</v>
      </c>
      <c r="AF15" s="352">
        <v>164.71459999999999</v>
      </c>
      <c r="AG15" s="352">
        <v>167.96270000000001</v>
      </c>
      <c r="AH15" s="352">
        <v>170.2636</v>
      </c>
      <c r="AI15" s="352">
        <v>176.3623</v>
      </c>
      <c r="AJ15" s="352">
        <v>182.7022</v>
      </c>
      <c r="AK15" s="352">
        <v>178.7876</v>
      </c>
    </row>
    <row r="16" spans="1:37" s="353" customFormat="1" ht="11.25">
      <c r="A16" s="355" t="s">
        <v>384</v>
      </c>
      <c r="B16" s="351">
        <v>94.085999999999999</v>
      </c>
      <c r="C16" s="351">
        <v>113.2856</v>
      </c>
      <c r="D16" s="351">
        <v>125.8982</v>
      </c>
      <c r="E16" s="351">
        <v>134.52690000000001</v>
      </c>
      <c r="F16" s="351">
        <v>119.1046</v>
      </c>
      <c r="G16" s="351">
        <v>121.5509</v>
      </c>
      <c r="H16" s="351">
        <v>114.5917</v>
      </c>
      <c r="I16" s="351">
        <v>112.7564</v>
      </c>
      <c r="J16" s="351">
        <v>100</v>
      </c>
      <c r="K16" s="351">
        <v>104.6613</v>
      </c>
      <c r="L16" s="351">
        <v>111.8879</v>
      </c>
      <c r="M16" s="351">
        <v>120.52719999999999</v>
      </c>
      <c r="N16" s="351">
        <v>121.48050000000001</v>
      </c>
      <c r="O16" s="351">
        <v>118.7987</v>
      </c>
      <c r="P16" s="351">
        <v>120.886</v>
      </c>
      <c r="Q16" s="351">
        <v>118.3138</v>
      </c>
      <c r="R16" s="352">
        <v>132.48869999999999</v>
      </c>
      <c r="S16" s="352">
        <v>136.89699999999999</v>
      </c>
      <c r="T16" s="352">
        <v>142.0788</v>
      </c>
      <c r="U16" s="352">
        <v>137.45099999999999</v>
      </c>
      <c r="V16" s="352">
        <v>128.7944</v>
      </c>
      <c r="W16" s="352">
        <v>140.52459999999999</v>
      </c>
      <c r="X16" s="352">
        <v>132.46180000000001</v>
      </c>
      <c r="Y16" s="352">
        <v>127.35939999999999</v>
      </c>
      <c r="Z16" s="352">
        <v>122.8339</v>
      </c>
      <c r="AA16" s="352">
        <v>141.2389</v>
      </c>
      <c r="AB16" s="415">
        <v>153.22790000000001</v>
      </c>
      <c r="AC16" s="415">
        <v>175.35720000000001</v>
      </c>
      <c r="AD16" s="352">
        <v>186.1319</v>
      </c>
      <c r="AE16" s="352">
        <v>164.67769999999999</v>
      </c>
      <c r="AF16" s="352">
        <v>185.0367</v>
      </c>
      <c r="AG16" s="352">
        <v>186.10059999999999</v>
      </c>
      <c r="AH16" s="352">
        <v>175.87289999999999</v>
      </c>
      <c r="AI16" s="352">
        <v>178.59219999999999</v>
      </c>
      <c r="AJ16" s="352">
        <v>194.5325</v>
      </c>
      <c r="AK16" s="352">
        <v>211.57550000000001</v>
      </c>
    </row>
    <row r="17" spans="1:37" s="353" customFormat="1" ht="11.25">
      <c r="A17" s="355" t="s">
        <v>385</v>
      </c>
      <c r="B17" s="351">
        <v>82.648399999999995</v>
      </c>
      <c r="C17" s="351">
        <v>84.3018</v>
      </c>
      <c r="D17" s="351">
        <v>85.821100000000001</v>
      </c>
      <c r="E17" s="351">
        <v>86.982200000000006</v>
      </c>
      <c r="F17" s="351">
        <v>89.232600000000005</v>
      </c>
      <c r="G17" s="351">
        <v>93.528999999999996</v>
      </c>
      <c r="H17" s="351">
        <v>96.050899999999999</v>
      </c>
      <c r="I17" s="351">
        <v>97.821399999999997</v>
      </c>
      <c r="J17" s="351">
        <v>100</v>
      </c>
      <c r="K17" s="351">
        <v>101.93640000000001</v>
      </c>
      <c r="L17" s="351">
        <v>102.9893</v>
      </c>
      <c r="M17" s="351">
        <v>104.535</v>
      </c>
      <c r="N17" s="351">
        <v>105.7448</v>
      </c>
      <c r="O17" s="351">
        <v>107.221</v>
      </c>
      <c r="P17" s="351">
        <v>109.723</v>
      </c>
      <c r="Q17" s="351">
        <v>111.0635</v>
      </c>
      <c r="R17" s="352">
        <v>112.80719999999999</v>
      </c>
      <c r="S17" s="352">
        <v>115.09</v>
      </c>
      <c r="T17" s="352">
        <v>116.9328</v>
      </c>
      <c r="U17" s="352">
        <v>118.4717</v>
      </c>
      <c r="V17" s="352">
        <v>120.69119999999999</v>
      </c>
      <c r="W17" s="352">
        <v>122.83240000000001</v>
      </c>
      <c r="X17" s="352">
        <v>125.8877</v>
      </c>
      <c r="Y17" s="352">
        <v>128.83459999999999</v>
      </c>
      <c r="Z17" s="352">
        <v>130.13820000000001</v>
      </c>
      <c r="AA17" s="352">
        <v>133.71340000000001</v>
      </c>
      <c r="AB17" s="415">
        <v>137.0018</v>
      </c>
      <c r="AC17" s="415">
        <v>141.0436</v>
      </c>
      <c r="AD17" s="352">
        <v>145.68680000000001</v>
      </c>
      <c r="AE17" s="352">
        <v>156.45779999999999</v>
      </c>
      <c r="AF17" s="352">
        <v>164.77600000000001</v>
      </c>
      <c r="AG17" s="352">
        <v>170.67060000000001</v>
      </c>
      <c r="AH17" s="352">
        <v>178.31379999999999</v>
      </c>
      <c r="AI17" s="352">
        <v>185.80410000000001</v>
      </c>
      <c r="AJ17" s="352">
        <v>189.9897</v>
      </c>
      <c r="AK17" s="352">
        <v>194.98410000000001</v>
      </c>
    </row>
    <row r="18" spans="1:37" s="353" customFormat="1" ht="11.25">
      <c r="A18" s="354" t="s">
        <v>262</v>
      </c>
      <c r="B18" s="351">
        <v>77.740600000000001</v>
      </c>
      <c r="C18" s="351">
        <v>80.047499999999999</v>
      </c>
      <c r="D18" s="351">
        <v>81.710899999999995</v>
      </c>
      <c r="E18" s="351">
        <v>83.156099999999995</v>
      </c>
      <c r="F18" s="351">
        <v>84.834900000000005</v>
      </c>
      <c r="G18" s="351">
        <v>88.574200000000005</v>
      </c>
      <c r="H18" s="351">
        <v>91.949600000000004</v>
      </c>
      <c r="I18" s="351">
        <v>97.237399999999994</v>
      </c>
      <c r="J18" s="351">
        <v>100</v>
      </c>
      <c r="K18" s="351">
        <v>101.45180000000001</v>
      </c>
      <c r="L18" s="351">
        <v>102.1528</v>
      </c>
      <c r="M18" s="351">
        <v>104.5087</v>
      </c>
      <c r="N18" s="351">
        <v>106.5938</v>
      </c>
      <c r="O18" s="351">
        <v>108.2996</v>
      </c>
      <c r="P18" s="351">
        <v>109.3886</v>
      </c>
      <c r="Q18" s="351">
        <v>111.8472</v>
      </c>
      <c r="R18" s="352">
        <v>113.5497</v>
      </c>
      <c r="S18" s="352">
        <v>117.1965</v>
      </c>
      <c r="T18" s="352">
        <v>119.7509</v>
      </c>
      <c r="U18" s="352">
        <v>123.1472</v>
      </c>
      <c r="V18" s="352">
        <v>124.78879999999999</v>
      </c>
      <c r="W18" s="352">
        <v>127.10769999999999</v>
      </c>
      <c r="X18" s="352">
        <v>129.59889999999999</v>
      </c>
      <c r="Y18" s="352">
        <v>131.66730000000001</v>
      </c>
      <c r="Z18" s="352">
        <v>133.53919999999999</v>
      </c>
      <c r="AA18" s="352">
        <v>135.62690000000001</v>
      </c>
      <c r="AB18" s="415">
        <v>138.97049999999999</v>
      </c>
      <c r="AC18" s="415">
        <v>141.40989999999999</v>
      </c>
      <c r="AD18" s="352">
        <v>143.8475</v>
      </c>
      <c r="AE18" s="352">
        <v>158.07130000000001</v>
      </c>
      <c r="AF18" s="352">
        <v>169.59899999999999</v>
      </c>
      <c r="AG18" s="352">
        <v>177.48259999999999</v>
      </c>
      <c r="AH18" s="352">
        <v>183.7099</v>
      </c>
      <c r="AI18" s="352">
        <v>192.67660000000001</v>
      </c>
      <c r="AJ18" s="352">
        <v>198.36709999999999</v>
      </c>
      <c r="AK18" s="352">
        <v>203.9777</v>
      </c>
    </row>
    <row r="19" spans="1:37" s="353" customFormat="1" ht="11.25">
      <c r="A19" s="355" t="s">
        <v>386</v>
      </c>
      <c r="B19" s="351">
        <v>87.737099999999998</v>
      </c>
      <c r="C19" s="351">
        <v>90.429299999999998</v>
      </c>
      <c r="D19" s="351">
        <v>91.925600000000003</v>
      </c>
      <c r="E19" s="351">
        <v>93.388900000000007</v>
      </c>
      <c r="F19" s="351">
        <v>93.714100000000002</v>
      </c>
      <c r="G19" s="351">
        <v>95.639600000000002</v>
      </c>
      <c r="H19" s="351">
        <v>97.154700000000005</v>
      </c>
      <c r="I19" s="351">
        <v>98.662599999999998</v>
      </c>
      <c r="J19" s="351">
        <v>100</v>
      </c>
      <c r="K19" s="351">
        <v>101.4362</v>
      </c>
      <c r="L19" s="351">
        <v>103.7483</v>
      </c>
      <c r="M19" s="351">
        <v>105.6819</v>
      </c>
      <c r="N19" s="351">
        <v>107.6153</v>
      </c>
      <c r="O19" s="351">
        <v>109.3215</v>
      </c>
      <c r="P19" s="351">
        <v>111.41030000000001</v>
      </c>
      <c r="Q19" s="351">
        <v>114.27809999999999</v>
      </c>
      <c r="R19" s="352">
        <v>115.77460000000001</v>
      </c>
      <c r="S19" s="352">
        <v>117.6045</v>
      </c>
      <c r="T19" s="352">
        <v>118.83750000000001</v>
      </c>
      <c r="U19" s="352">
        <v>121.0685</v>
      </c>
      <c r="V19" s="352">
        <v>123.33410000000001</v>
      </c>
      <c r="W19" s="352">
        <v>126.2107</v>
      </c>
      <c r="X19" s="352">
        <v>129.2817</v>
      </c>
      <c r="Y19" s="352">
        <v>131.1891</v>
      </c>
      <c r="Z19" s="352">
        <v>134.08510000000001</v>
      </c>
      <c r="AA19" s="352">
        <v>138.10579999999999</v>
      </c>
      <c r="AB19" s="415">
        <v>147.61689999999999</v>
      </c>
      <c r="AC19" s="415">
        <v>153.6353</v>
      </c>
      <c r="AD19" s="352">
        <v>162.05619999999999</v>
      </c>
      <c r="AE19" s="352">
        <v>176.2784</v>
      </c>
      <c r="AF19" s="352">
        <v>188.28700000000001</v>
      </c>
      <c r="AG19" s="352">
        <v>195.0848</v>
      </c>
      <c r="AH19" s="352">
        <v>199.38810000000001</v>
      </c>
      <c r="AI19" s="352">
        <v>207.42169999999999</v>
      </c>
      <c r="AJ19" s="352">
        <v>214.03139999999999</v>
      </c>
      <c r="AK19" s="352">
        <v>222.63759999999999</v>
      </c>
    </row>
    <row r="20" spans="1:37" s="353" customFormat="1" ht="11.25">
      <c r="A20" s="336" t="s">
        <v>362</v>
      </c>
      <c r="B20" s="351">
        <v>63.637099999999997</v>
      </c>
      <c r="C20" s="351">
        <v>82.469300000000004</v>
      </c>
      <c r="D20" s="351">
        <v>84.325000000000003</v>
      </c>
      <c r="E20" s="351">
        <v>86.230199999999996</v>
      </c>
      <c r="F20" s="351">
        <v>88.715299999999999</v>
      </c>
      <c r="G20" s="351">
        <v>92.330699999999993</v>
      </c>
      <c r="H20" s="351">
        <v>94.233400000000003</v>
      </c>
      <c r="I20" s="351">
        <v>97.857699999999994</v>
      </c>
      <c r="J20" s="351">
        <v>100</v>
      </c>
      <c r="K20" s="351">
        <v>100.5008</v>
      </c>
      <c r="L20" s="351">
        <v>105.4806</v>
      </c>
      <c r="M20" s="351">
        <v>107.1121</v>
      </c>
      <c r="N20" s="351">
        <v>109.5812</v>
      </c>
      <c r="O20" s="351">
        <v>111.639</v>
      </c>
      <c r="P20" s="351">
        <v>112.1628</v>
      </c>
      <c r="Q20" s="351">
        <v>115.9318</v>
      </c>
      <c r="R20" s="352">
        <v>117.4477</v>
      </c>
      <c r="S20" s="352">
        <v>118.2786</v>
      </c>
      <c r="T20" s="352">
        <v>122.1014</v>
      </c>
      <c r="U20" s="352">
        <v>123.4181</v>
      </c>
      <c r="V20" s="352">
        <v>124.10720000000001</v>
      </c>
      <c r="W20" s="352">
        <v>126.72</v>
      </c>
      <c r="X20" s="352">
        <v>128.89670000000001</v>
      </c>
      <c r="Y20" s="352">
        <v>129.74449999999999</v>
      </c>
      <c r="Z20" s="352">
        <v>131.1986</v>
      </c>
      <c r="AA20" s="352">
        <v>133.02629999999999</v>
      </c>
      <c r="AB20" s="415">
        <v>134.47409999999999</v>
      </c>
      <c r="AC20" s="415">
        <v>138.00290000000001</v>
      </c>
      <c r="AD20" s="352">
        <v>139.49019999999999</v>
      </c>
      <c r="AE20" s="352">
        <v>145.55959999999999</v>
      </c>
      <c r="AF20" s="352">
        <v>149.22380000000001</v>
      </c>
      <c r="AG20" s="352">
        <v>156.56319999999999</v>
      </c>
      <c r="AH20" s="352">
        <v>158.6651</v>
      </c>
      <c r="AI20" s="352">
        <v>164.64500000000001</v>
      </c>
      <c r="AJ20" s="352">
        <v>168.45509999999999</v>
      </c>
      <c r="AK20" s="352">
        <v>175.4443</v>
      </c>
    </row>
    <row r="21" spans="1:37" s="353" customFormat="1" ht="11.25">
      <c r="A21" s="354" t="s">
        <v>387</v>
      </c>
      <c r="B21" s="351">
        <v>65.534300000000002</v>
      </c>
      <c r="C21" s="351">
        <v>70.871099999999998</v>
      </c>
      <c r="D21" s="351">
        <v>73.556399999999996</v>
      </c>
      <c r="E21" s="351">
        <v>77.946600000000004</v>
      </c>
      <c r="F21" s="351">
        <v>82.908000000000001</v>
      </c>
      <c r="G21" s="351">
        <v>85.970399999999998</v>
      </c>
      <c r="H21" s="351">
        <v>90.350800000000007</v>
      </c>
      <c r="I21" s="351">
        <v>95.533900000000003</v>
      </c>
      <c r="J21" s="351">
        <v>100</v>
      </c>
      <c r="K21" s="351">
        <v>101.152</v>
      </c>
      <c r="L21" s="351">
        <v>103.1147</v>
      </c>
      <c r="M21" s="351">
        <v>105.2341</v>
      </c>
      <c r="N21" s="351">
        <v>106.9521</v>
      </c>
      <c r="O21" s="351">
        <v>109.7179</v>
      </c>
      <c r="P21" s="351">
        <v>110.925</v>
      </c>
      <c r="Q21" s="351">
        <v>114.6848</v>
      </c>
      <c r="R21" s="352">
        <v>117.2244</v>
      </c>
      <c r="S21" s="352">
        <v>119.13809999999999</v>
      </c>
      <c r="T21" s="352">
        <v>122.5175</v>
      </c>
      <c r="U21" s="352">
        <v>125.10080000000001</v>
      </c>
      <c r="V21" s="352">
        <v>126.684</v>
      </c>
      <c r="W21" s="352">
        <v>128.11109999999999</v>
      </c>
      <c r="X21" s="352">
        <v>129.20089999999999</v>
      </c>
      <c r="Y21" s="352">
        <v>131.03190000000001</v>
      </c>
      <c r="Z21" s="352">
        <v>132.15479999999999</v>
      </c>
      <c r="AA21" s="352">
        <v>134.4357</v>
      </c>
      <c r="AB21" s="415">
        <v>135.76740000000001</v>
      </c>
      <c r="AC21" s="415">
        <v>137.76179999999999</v>
      </c>
      <c r="AD21" s="352">
        <v>138.0795</v>
      </c>
      <c r="AE21" s="352">
        <v>142.82669999999999</v>
      </c>
      <c r="AF21" s="352">
        <v>149.7586</v>
      </c>
      <c r="AG21" s="352">
        <v>156.4468</v>
      </c>
      <c r="AH21" s="352">
        <v>159.25829999999999</v>
      </c>
      <c r="AI21" s="352">
        <v>162.69489999999999</v>
      </c>
      <c r="AJ21" s="352">
        <v>165.9624</v>
      </c>
      <c r="AK21" s="352">
        <v>167.81880000000001</v>
      </c>
    </row>
    <row r="22" spans="1:37" s="353" customFormat="1" ht="11.25">
      <c r="A22" s="354" t="s">
        <v>388</v>
      </c>
      <c r="B22" s="351">
        <v>62.182099999999998</v>
      </c>
      <c r="C22" s="351">
        <v>91.364400000000003</v>
      </c>
      <c r="D22" s="351">
        <v>92.583699999999993</v>
      </c>
      <c r="E22" s="351">
        <v>92.583100000000002</v>
      </c>
      <c r="F22" s="351">
        <v>93.1691</v>
      </c>
      <c r="G22" s="351">
        <v>97.208699999999993</v>
      </c>
      <c r="H22" s="351">
        <v>97.211100000000002</v>
      </c>
      <c r="I22" s="351">
        <v>99.639799999999994</v>
      </c>
      <c r="J22" s="351">
        <v>100</v>
      </c>
      <c r="K22" s="351">
        <v>100.0013</v>
      </c>
      <c r="L22" s="351">
        <v>107.29510000000001</v>
      </c>
      <c r="M22" s="351">
        <v>108.5523</v>
      </c>
      <c r="N22" s="351">
        <v>111.5975</v>
      </c>
      <c r="O22" s="351">
        <v>113.11239999999999</v>
      </c>
      <c r="P22" s="351">
        <v>113.1121</v>
      </c>
      <c r="Q22" s="351">
        <v>116.8882</v>
      </c>
      <c r="R22" s="352">
        <v>117.6189</v>
      </c>
      <c r="S22" s="352">
        <v>117.6195</v>
      </c>
      <c r="T22" s="352">
        <v>121.78230000000001</v>
      </c>
      <c r="U22" s="352">
        <v>122.1277</v>
      </c>
      <c r="V22" s="352">
        <v>122.1309</v>
      </c>
      <c r="W22" s="352">
        <v>125.65300000000001</v>
      </c>
      <c r="X22" s="352">
        <v>128.6634</v>
      </c>
      <c r="Y22" s="352">
        <v>128.75710000000001</v>
      </c>
      <c r="Z22" s="352">
        <v>130.46520000000001</v>
      </c>
      <c r="AA22" s="352">
        <v>131.94540000000001</v>
      </c>
      <c r="AB22" s="415">
        <v>133.48230000000001</v>
      </c>
      <c r="AC22" s="415">
        <v>138.18770000000001</v>
      </c>
      <c r="AD22" s="352">
        <v>140.57220000000001</v>
      </c>
      <c r="AE22" s="352">
        <v>147.65549999999999</v>
      </c>
      <c r="AF22" s="352">
        <v>148.81360000000001</v>
      </c>
      <c r="AG22" s="352">
        <v>156.6525</v>
      </c>
      <c r="AH22" s="352">
        <v>158.21019999999999</v>
      </c>
      <c r="AI22" s="352">
        <v>166.14070000000001</v>
      </c>
      <c r="AJ22" s="352">
        <v>170.36689999999999</v>
      </c>
      <c r="AK22" s="352">
        <v>181.29259999999999</v>
      </c>
    </row>
    <row r="23" spans="1:37" s="353" customFormat="1" ht="11.25">
      <c r="A23" s="336" t="s">
        <v>363</v>
      </c>
      <c r="B23" s="351">
        <v>88.575000000000003</v>
      </c>
      <c r="C23" s="351">
        <v>90.576400000000007</v>
      </c>
      <c r="D23" s="351">
        <v>90.890500000000003</v>
      </c>
      <c r="E23" s="351">
        <v>90.262799999999999</v>
      </c>
      <c r="F23" s="351">
        <v>90.988799999999998</v>
      </c>
      <c r="G23" s="351">
        <v>95.360500000000002</v>
      </c>
      <c r="H23" s="351">
        <v>98.720500000000001</v>
      </c>
      <c r="I23" s="351">
        <v>99.963700000000003</v>
      </c>
      <c r="J23" s="351">
        <v>100</v>
      </c>
      <c r="K23" s="351">
        <v>97.871899999999997</v>
      </c>
      <c r="L23" s="351">
        <v>97.425299999999993</v>
      </c>
      <c r="M23" s="351">
        <v>102.0665</v>
      </c>
      <c r="N23" s="351">
        <v>107.2381</v>
      </c>
      <c r="O23" s="351">
        <v>107.9072</v>
      </c>
      <c r="P23" s="351">
        <v>108.5621</v>
      </c>
      <c r="Q23" s="351">
        <v>106.5553</v>
      </c>
      <c r="R23" s="352">
        <v>105.6182</v>
      </c>
      <c r="S23" s="352">
        <v>111.8326</v>
      </c>
      <c r="T23" s="352">
        <v>113.6026</v>
      </c>
      <c r="U23" s="352">
        <v>114.8528</v>
      </c>
      <c r="V23" s="352">
        <v>115.6853</v>
      </c>
      <c r="W23" s="352">
        <v>113.6271</v>
      </c>
      <c r="X23" s="352">
        <v>112.9568</v>
      </c>
      <c r="Y23" s="352">
        <v>120.66500000000001</v>
      </c>
      <c r="Z23" s="352">
        <v>124.60299999999999</v>
      </c>
      <c r="AA23" s="352">
        <v>126.7286</v>
      </c>
      <c r="AB23" s="415">
        <v>129.43440000000001</v>
      </c>
      <c r="AC23" s="415">
        <v>128.5779</v>
      </c>
      <c r="AD23" s="352">
        <v>129.5497</v>
      </c>
      <c r="AE23" s="352">
        <v>146.56569999999999</v>
      </c>
      <c r="AF23" s="352">
        <v>153.68090000000001</v>
      </c>
      <c r="AG23" s="352">
        <v>156.28909999999999</v>
      </c>
      <c r="AH23" s="352">
        <v>156.86189999999999</v>
      </c>
      <c r="AI23" s="352">
        <v>155.51310000000001</v>
      </c>
      <c r="AJ23" s="352">
        <v>157.07320000000001</v>
      </c>
      <c r="AK23" s="352">
        <v>170.2354</v>
      </c>
    </row>
    <row r="24" spans="1:37" s="353" customFormat="1" ht="11.25">
      <c r="A24" s="354" t="s">
        <v>389</v>
      </c>
      <c r="B24" s="351">
        <v>88.415000000000006</v>
      </c>
      <c r="C24" s="351">
        <v>90.710800000000006</v>
      </c>
      <c r="D24" s="351">
        <v>90.970200000000006</v>
      </c>
      <c r="E24" s="351">
        <v>89.944400000000002</v>
      </c>
      <c r="F24" s="351">
        <v>90.266999999999996</v>
      </c>
      <c r="G24" s="351">
        <v>95.238699999999994</v>
      </c>
      <c r="H24" s="351">
        <v>99.1661</v>
      </c>
      <c r="I24" s="351">
        <v>100.3172</v>
      </c>
      <c r="J24" s="351">
        <v>100</v>
      </c>
      <c r="K24" s="351">
        <v>97.304400000000001</v>
      </c>
      <c r="L24" s="351">
        <v>96.490899999999996</v>
      </c>
      <c r="M24" s="351">
        <v>102.1897</v>
      </c>
      <c r="N24" s="351">
        <v>107.93940000000001</v>
      </c>
      <c r="O24" s="351">
        <v>108.7197</v>
      </c>
      <c r="P24" s="351">
        <v>109.587</v>
      </c>
      <c r="Q24" s="351">
        <v>106.6837</v>
      </c>
      <c r="R24" s="352">
        <v>105.55540000000001</v>
      </c>
      <c r="S24" s="352">
        <v>112.4213</v>
      </c>
      <c r="T24" s="352">
        <v>114.4795</v>
      </c>
      <c r="U24" s="352">
        <v>115.4594</v>
      </c>
      <c r="V24" s="352">
        <v>116.5654</v>
      </c>
      <c r="W24" s="352">
        <v>114.01479999999999</v>
      </c>
      <c r="X24" s="352">
        <v>112.9512</v>
      </c>
      <c r="Y24" s="352">
        <v>122.5581</v>
      </c>
      <c r="Z24" s="352">
        <v>126.36879999999999</v>
      </c>
      <c r="AA24" s="352">
        <v>128.5949</v>
      </c>
      <c r="AB24" s="415">
        <v>130.93549999999999</v>
      </c>
      <c r="AC24" s="415">
        <v>128.93940000000001</v>
      </c>
      <c r="AD24" s="352">
        <v>129.84530000000001</v>
      </c>
      <c r="AE24" s="352">
        <v>148.29830000000001</v>
      </c>
      <c r="AF24" s="352">
        <v>155.11770000000001</v>
      </c>
      <c r="AG24" s="352">
        <v>157.41</v>
      </c>
      <c r="AH24" s="352">
        <v>157.34289999999999</v>
      </c>
      <c r="AI24" s="352">
        <v>155.3382</v>
      </c>
      <c r="AJ24" s="352">
        <v>156.3289</v>
      </c>
      <c r="AK24" s="352">
        <v>172.017</v>
      </c>
    </row>
    <row r="25" spans="1:37" s="353" customFormat="1" ht="11.25">
      <c r="A25" s="354" t="s">
        <v>269</v>
      </c>
      <c r="B25" s="351">
        <v>89.046099999999996</v>
      </c>
      <c r="C25" s="351">
        <v>90.180400000000006</v>
      </c>
      <c r="D25" s="351">
        <v>90.655900000000003</v>
      </c>
      <c r="E25" s="351">
        <v>91.200800000000001</v>
      </c>
      <c r="F25" s="351">
        <v>93.114999999999995</v>
      </c>
      <c r="G25" s="351">
        <v>95.719399999999993</v>
      </c>
      <c r="H25" s="351">
        <v>97.408100000000005</v>
      </c>
      <c r="I25" s="351">
        <v>98.922200000000004</v>
      </c>
      <c r="J25" s="351">
        <v>100</v>
      </c>
      <c r="K25" s="351">
        <v>99.543499999999995</v>
      </c>
      <c r="L25" s="351">
        <v>100.1776</v>
      </c>
      <c r="M25" s="351">
        <v>101.7034</v>
      </c>
      <c r="N25" s="351">
        <v>105.1722</v>
      </c>
      <c r="O25" s="351">
        <v>105.51390000000001</v>
      </c>
      <c r="P25" s="351">
        <v>105.54340000000001</v>
      </c>
      <c r="Q25" s="351">
        <v>106.17740000000001</v>
      </c>
      <c r="R25" s="352">
        <v>105.8031</v>
      </c>
      <c r="S25" s="352">
        <v>110.0988</v>
      </c>
      <c r="T25" s="352">
        <v>111.0196</v>
      </c>
      <c r="U25" s="352">
        <v>113.066</v>
      </c>
      <c r="V25" s="352">
        <v>113.0929</v>
      </c>
      <c r="W25" s="352">
        <v>112.4851</v>
      </c>
      <c r="X25" s="352">
        <v>112.97320000000001</v>
      </c>
      <c r="Y25" s="352">
        <v>115.08920000000001</v>
      </c>
      <c r="Z25" s="352">
        <v>119.402</v>
      </c>
      <c r="AA25" s="352">
        <v>121.2316</v>
      </c>
      <c r="AB25" s="415">
        <v>125.01300000000001</v>
      </c>
      <c r="AC25" s="415">
        <v>127.5132</v>
      </c>
      <c r="AD25" s="352">
        <v>128.679</v>
      </c>
      <c r="AE25" s="352">
        <v>141.4623</v>
      </c>
      <c r="AF25" s="352">
        <v>149.4485</v>
      </c>
      <c r="AG25" s="352">
        <v>152.98740000000001</v>
      </c>
      <c r="AH25" s="352">
        <v>155.44499999999999</v>
      </c>
      <c r="AI25" s="352">
        <v>156.0283</v>
      </c>
      <c r="AJ25" s="352">
        <v>159.2655</v>
      </c>
      <c r="AK25" s="352">
        <v>164.98769999999999</v>
      </c>
    </row>
    <row r="26" spans="1:37" s="353" customFormat="1" ht="11.25">
      <c r="A26" s="336" t="s">
        <v>364</v>
      </c>
      <c r="B26" s="351">
        <v>86.379099999999994</v>
      </c>
      <c r="C26" s="351">
        <v>90.883399999999995</v>
      </c>
      <c r="D26" s="351">
        <v>97.305000000000007</v>
      </c>
      <c r="E26" s="351">
        <v>98.124600000000001</v>
      </c>
      <c r="F26" s="351">
        <v>92.625299999999996</v>
      </c>
      <c r="G26" s="351">
        <v>87.671400000000006</v>
      </c>
      <c r="H26" s="351">
        <v>97.061499999999995</v>
      </c>
      <c r="I26" s="351">
        <v>98.508499999999998</v>
      </c>
      <c r="J26" s="351">
        <v>100</v>
      </c>
      <c r="K26" s="351">
        <v>99.981200000000001</v>
      </c>
      <c r="L26" s="351">
        <v>108.4042</v>
      </c>
      <c r="M26" s="351">
        <v>110.7756</v>
      </c>
      <c r="N26" s="351">
        <v>115.889</v>
      </c>
      <c r="O26" s="351">
        <v>118.0458</v>
      </c>
      <c r="P26" s="351">
        <v>120.9192</v>
      </c>
      <c r="Q26" s="351">
        <v>123.9173</v>
      </c>
      <c r="R26" s="352">
        <v>127.1644</v>
      </c>
      <c r="S26" s="352">
        <v>128.2415</v>
      </c>
      <c r="T26" s="352">
        <v>128.9128</v>
      </c>
      <c r="U26" s="352">
        <v>130.16079999999999</v>
      </c>
      <c r="V26" s="352">
        <v>154.71449999999999</v>
      </c>
      <c r="W26" s="352">
        <v>152.2688</v>
      </c>
      <c r="X26" s="352">
        <v>159.7757</v>
      </c>
      <c r="Y26" s="352">
        <v>161.36859999999999</v>
      </c>
      <c r="Z26" s="352">
        <v>172.21090000000001</v>
      </c>
      <c r="AA26" s="352">
        <v>170.0052</v>
      </c>
      <c r="AB26" s="415">
        <v>176.56909999999999</v>
      </c>
      <c r="AC26" s="415">
        <v>176.57740000000001</v>
      </c>
      <c r="AD26" s="352">
        <v>191.83500000000001</v>
      </c>
      <c r="AE26" s="352">
        <v>193.24</v>
      </c>
      <c r="AF26" s="352">
        <v>206.9187</v>
      </c>
      <c r="AG26" s="352">
        <v>208.9736</v>
      </c>
      <c r="AH26" s="352">
        <v>218.83760000000001</v>
      </c>
      <c r="AI26" s="352">
        <v>221.858</v>
      </c>
      <c r="AJ26" s="352">
        <v>237.6627</v>
      </c>
      <c r="AK26" s="352">
        <v>246.30539999999999</v>
      </c>
    </row>
    <row r="27" spans="1:37" s="353" customFormat="1" ht="11.25">
      <c r="A27" s="354" t="s">
        <v>270</v>
      </c>
      <c r="B27" s="351">
        <v>82.197400000000002</v>
      </c>
      <c r="C27" s="351">
        <v>83.950999999999993</v>
      </c>
      <c r="D27" s="351">
        <v>91.739699999999999</v>
      </c>
      <c r="E27" s="351">
        <v>92.955299999999994</v>
      </c>
      <c r="F27" s="351">
        <v>92.622399999999999</v>
      </c>
      <c r="G27" s="351">
        <v>91.281899999999993</v>
      </c>
      <c r="H27" s="351">
        <v>96.3018</v>
      </c>
      <c r="I27" s="351">
        <v>97.608699999999999</v>
      </c>
      <c r="J27" s="351">
        <v>100</v>
      </c>
      <c r="K27" s="351">
        <v>99.251999999999995</v>
      </c>
      <c r="L27" s="351">
        <v>106.6758</v>
      </c>
      <c r="M27" s="351">
        <v>103.9388</v>
      </c>
      <c r="N27" s="351">
        <v>105.41160000000001</v>
      </c>
      <c r="O27" s="351">
        <v>107.0685</v>
      </c>
      <c r="P27" s="351">
        <v>108.8566</v>
      </c>
      <c r="Q27" s="351">
        <v>113.3814</v>
      </c>
      <c r="R27" s="352">
        <v>118.0909</v>
      </c>
      <c r="S27" s="352">
        <v>119.7308</v>
      </c>
      <c r="T27" s="352">
        <v>120.93389999999999</v>
      </c>
      <c r="U27" s="352">
        <v>122.9444</v>
      </c>
      <c r="V27" s="352">
        <v>132.6422</v>
      </c>
      <c r="W27" s="352">
        <v>127.14870000000001</v>
      </c>
      <c r="X27" s="352">
        <v>131.2311</v>
      </c>
      <c r="Y27" s="352">
        <v>132.79220000000001</v>
      </c>
      <c r="Z27" s="352">
        <v>137.2525</v>
      </c>
      <c r="AA27" s="352">
        <v>139.44460000000001</v>
      </c>
      <c r="AB27" s="415">
        <v>146.87280000000001</v>
      </c>
      <c r="AC27" s="415">
        <v>143.99100000000001</v>
      </c>
      <c r="AD27" s="352">
        <v>154.21270000000001</v>
      </c>
      <c r="AE27" s="352">
        <v>152.1936</v>
      </c>
      <c r="AF27" s="352">
        <v>158.63249999999999</v>
      </c>
      <c r="AG27" s="352">
        <v>156.99639999999999</v>
      </c>
      <c r="AH27" s="352">
        <v>174.07919999999999</v>
      </c>
      <c r="AI27" s="352">
        <v>174.9588</v>
      </c>
      <c r="AJ27" s="352">
        <v>180.73310000000001</v>
      </c>
      <c r="AK27" s="352">
        <v>183.9298</v>
      </c>
    </row>
    <row r="28" spans="1:37" s="353" customFormat="1" ht="11.25">
      <c r="A28" s="354" t="s">
        <v>390</v>
      </c>
      <c r="B28" s="351">
        <v>92.297300000000007</v>
      </c>
      <c r="C28" s="351">
        <v>94.461100000000002</v>
      </c>
      <c r="D28" s="351">
        <v>95.189800000000005</v>
      </c>
      <c r="E28" s="351">
        <v>94.736199999999997</v>
      </c>
      <c r="F28" s="351">
        <v>96.675399999999996</v>
      </c>
      <c r="G28" s="351">
        <v>98.354200000000006</v>
      </c>
      <c r="H28" s="351">
        <v>98.359499999999997</v>
      </c>
      <c r="I28" s="351">
        <v>98.362499999999997</v>
      </c>
      <c r="J28" s="351">
        <v>100</v>
      </c>
      <c r="K28" s="351">
        <v>103.447</v>
      </c>
      <c r="L28" s="351">
        <v>103.6643</v>
      </c>
      <c r="M28" s="351">
        <v>105.1677</v>
      </c>
      <c r="N28" s="351">
        <v>108.02290000000001</v>
      </c>
      <c r="O28" s="351">
        <v>109.16500000000001</v>
      </c>
      <c r="P28" s="351">
        <v>111.4927</v>
      </c>
      <c r="Q28" s="351">
        <v>113.5514</v>
      </c>
      <c r="R28" s="352">
        <v>118.1049</v>
      </c>
      <c r="S28" s="352">
        <v>120.2478</v>
      </c>
      <c r="T28" s="352">
        <v>120.3733</v>
      </c>
      <c r="U28" s="352">
        <v>121.8438</v>
      </c>
      <c r="V28" s="352">
        <v>123.9063</v>
      </c>
      <c r="W28" s="352">
        <v>128.34870000000001</v>
      </c>
      <c r="X28" s="352">
        <v>131.6893</v>
      </c>
      <c r="Y28" s="352">
        <v>135.09440000000001</v>
      </c>
      <c r="Z28" s="352">
        <v>138.9743</v>
      </c>
      <c r="AA28" s="352">
        <v>142.0712</v>
      </c>
      <c r="AB28" s="415">
        <v>146.67330000000001</v>
      </c>
      <c r="AC28" s="415">
        <v>154.8468</v>
      </c>
      <c r="AD28" s="352">
        <v>160.13419999999999</v>
      </c>
      <c r="AE28" s="352">
        <v>174.7381</v>
      </c>
      <c r="AF28" s="352">
        <v>182.21889999999999</v>
      </c>
      <c r="AG28" s="352">
        <v>184.19370000000001</v>
      </c>
      <c r="AH28" s="352">
        <v>187.6337</v>
      </c>
      <c r="AI28" s="352">
        <v>191.24870000000001</v>
      </c>
      <c r="AJ28" s="352">
        <v>197.6996</v>
      </c>
      <c r="AK28" s="352">
        <v>200.38380000000001</v>
      </c>
    </row>
    <row r="29" spans="1:37" s="353" customFormat="1" ht="11.25">
      <c r="A29" s="354" t="s">
        <v>391</v>
      </c>
      <c r="B29" s="351">
        <v>108.1427</v>
      </c>
      <c r="C29" s="351">
        <v>109.51430000000001</v>
      </c>
      <c r="D29" s="351">
        <v>108.6536</v>
      </c>
      <c r="E29" s="351">
        <v>109.0294</v>
      </c>
      <c r="F29" s="351">
        <v>88.082899999999995</v>
      </c>
      <c r="G29" s="351">
        <v>69.926100000000005</v>
      </c>
      <c r="H29" s="351">
        <v>97.137100000000004</v>
      </c>
      <c r="I29" s="351">
        <v>100.1109</v>
      </c>
      <c r="J29" s="351">
        <v>100</v>
      </c>
      <c r="K29" s="351">
        <v>99.965299999999999</v>
      </c>
      <c r="L29" s="351">
        <v>117.5975</v>
      </c>
      <c r="M29" s="351">
        <v>132.89359999999999</v>
      </c>
      <c r="N29" s="351">
        <v>149.21369999999999</v>
      </c>
      <c r="O29" s="351">
        <v>149.84460000000001</v>
      </c>
      <c r="P29" s="351">
        <v>150.4024</v>
      </c>
      <c r="Q29" s="351">
        <v>151.20869999999999</v>
      </c>
      <c r="R29" s="352">
        <v>151.62389999999999</v>
      </c>
      <c r="S29" s="352">
        <v>151.2783</v>
      </c>
      <c r="T29" s="352">
        <v>151.23439999999999</v>
      </c>
      <c r="U29" s="352">
        <v>151.071</v>
      </c>
      <c r="V29" s="352">
        <v>229.0675</v>
      </c>
      <c r="W29" s="352">
        <v>229.39670000000001</v>
      </c>
      <c r="X29" s="352">
        <v>249.38</v>
      </c>
      <c r="Y29" s="352">
        <v>250.7294</v>
      </c>
      <c r="Z29" s="352">
        <v>283.3288</v>
      </c>
      <c r="AA29" s="352">
        <v>262.89819999999997</v>
      </c>
      <c r="AB29" s="415">
        <v>263.27679999999998</v>
      </c>
      <c r="AC29" s="415">
        <v>265.68619999999999</v>
      </c>
      <c r="AD29" s="352">
        <v>302.63060000000002</v>
      </c>
      <c r="AE29" s="352">
        <v>305.97329999999999</v>
      </c>
      <c r="AF29" s="352">
        <v>343.99650000000003</v>
      </c>
      <c r="AG29" s="352">
        <v>355.24540000000002</v>
      </c>
      <c r="AH29" s="352">
        <v>355.18689999999998</v>
      </c>
      <c r="AI29" s="352">
        <v>359.83210000000003</v>
      </c>
      <c r="AJ29" s="352">
        <v>402.6037</v>
      </c>
      <c r="AK29" s="352">
        <v>429.40750000000003</v>
      </c>
    </row>
    <row r="30" spans="1:37" s="353" customFormat="1" ht="11.25">
      <c r="A30" s="336" t="s">
        <v>214</v>
      </c>
      <c r="B30" s="351">
        <v>85.3232</v>
      </c>
      <c r="C30" s="351">
        <v>87.798100000000005</v>
      </c>
      <c r="D30" s="351">
        <v>91.925700000000006</v>
      </c>
      <c r="E30" s="351">
        <v>94.132400000000004</v>
      </c>
      <c r="F30" s="351">
        <v>94.8352</v>
      </c>
      <c r="G30" s="351">
        <v>95.191000000000003</v>
      </c>
      <c r="H30" s="351">
        <v>95.6143</v>
      </c>
      <c r="I30" s="351">
        <v>98.091999999999999</v>
      </c>
      <c r="J30" s="351">
        <v>100</v>
      </c>
      <c r="K30" s="351">
        <v>100.8651</v>
      </c>
      <c r="L30" s="351">
        <v>101.2178</v>
      </c>
      <c r="M30" s="351">
        <v>102.1399</v>
      </c>
      <c r="N30" s="351">
        <v>103.1802</v>
      </c>
      <c r="O30" s="351">
        <v>106.2886</v>
      </c>
      <c r="P30" s="351">
        <v>107.74850000000001</v>
      </c>
      <c r="Q30" s="351">
        <v>110.4314</v>
      </c>
      <c r="R30" s="352">
        <v>111.5098</v>
      </c>
      <c r="S30" s="352">
        <v>112.5568</v>
      </c>
      <c r="T30" s="352">
        <v>113.4367</v>
      </c>
      <c r="U30" s="352">
        <v>114.2362</v>
      </c>
      <c r="V30" s="352">
        <v>117.67149999999999</v>
      </c>
      <c r="W30" s="352">
        <v>119.0239</v>
      </c>
      <c r="X30" s="352">
        <v>121.13500000000001</v>
      </c>
      <c r="Y30" s="352">
        <v>126.9603</v>
      </c>
      <c r="Z30" s="352">
        <v>128.37799999999999</v>
      </c>
      <c r="AA30" s="352">
        <v>131.3665</v>
      </c>
      <c r="AB30" s="415">
        <v>136.51730000000001</v>
      </c>
      <c r="AC30" s="415">
        <v>142.42080000000001</v>
      </c>
      <c r="AD30" s="352">
        <v>146.88999999999999</v>
      </c>
      <c r="AE30" s="352">
        <v>161.5882</v>
      </c>
      <c r="AF30" s="352">
        <v>167.88659999999999</v>
      </c>
      <c r="AG30" s="352">
        <v>173.9992</v>
      </c>
      <c r="AH30" s="352">
        <v>176.63800000000001</v>
      </c>
      <c r="AI30" s="352">
        <v>181.31319999999999</v>
      </c>
      <c r="AJ30" s="352">
        <v>185.71250000000001</v>
      </c>
      <c r="AK30" s="352">
        <v>193.48869999999999</v>
      </c>
    </row>
    <row r="31" spans="1:37" s="353" customFormat="1" ht="11.25">
      <c r="A31" s="354" t="s">
        <v>392</v>
      </c>
      <c r="B31" s="351">
        <v>80.031000000000006</v>
      </c>
      <c r="C31" s="351">
        <v>83.1524</v>
      </c>
      <c r="D31" s="351">
        <v>89.370099999999994</v>
      </c>
      <c r="E31" s="351">
        <v>92.580799999999996</v>
      </c>
      <c r="F31" s="351">
        <v>93.015699999999995</v>
      </c>
      <c r="G31" s="351">
        <v>92.999499999999998</v>
      </c>
      <c r="H31" s="351">
        <v>93.595399999999998</v>
      </c>
      <c r="I31" s="351">
        <v>97.199100000000001</v>
      </c>
      <c r="J31" s="351">
        <v>100</v>
      </c>
      <c r="K31" s="351">
        <v>100.6718</v>
      </c>
      <c r="L31" s="351">
        <v>101.4867</v>
      </c>
      <c r="M31" s="351">
        <v>102.4425</v>
      </c>
      <c r="N31" s="351">
        <v>103.1592</v>
      </c>
      <c r="O31" s="351">
        <v>108.12430000000001</v>
      </c>
      <c r="P31" s="351">
        <v>110.2349</v>
      </c>
      <c r="Q31" s="351">
        <v>113.8282</v>
      </c>
      <c r="R31" s="352">
        <v>114.55329999999999</v>
      </c>
      <c r="S31" s="352">
        <v>115.1427</v>
      </c>
      <c r="T31" s="352">
        <v>115.88330000000001</v>
      </c>
      <c r="U31" s="352">
        <v>116.2894</v>
      </c>
      <c r="V31" s="352">
        <v>121.88800000000001</v>
      </c>
      <c r="W31" s="352">
        <v>122.70229999999999</v>
      </c>
      <c r="X31" s="352">
        <v>124.95569999999999</v>
      </c>
      <c r="Y31" s="352">
        <v>133.67590000000001</v>
      </c>
      <c r="Z31" s="352">
        <v>134.6652</v>
      </c>
      <c r="AA31" s="352">
        <v>136.09190000000001</v>
      </c>
      <c r="AB31" s="415">
        <v>140.2269</v>
      </c>
      <c r="AC31" s="415">
        <v>145.72640000000001</v>
      </c>
      <c r="AD31" s="352">
        <v>150.20830000000001</v>
      </c>
      <c r="AE31" s="352">
        <v>160.41059999999999</v>
      </c>
      <c r="AF31" s="352">
        <v>166.9119</v>
      </c>
      <c r="AG31" s="352">
        <v>173.9075</v>
      </c>
      <c r="AH31" s="352">
        <v>176.63050000000001</v>
      </c>
      <c r="AI31" s="352">
        <v>182.48439999999999</v>
      </c>
      <c r="AJ31" s="352">
        <v>187.68969999999999</v>
      </c>
      <c r="AK31" s="352">
        <v>195.54769999999999</v>
      </c>
    </row>
    <row r="32" spans="1:37" s="353" customFormat="1" ht="11.25">
      <c r="A32" s="336" t="s">
        <v>365</v>
      </c>
      <c r="B32" s="351">
        <v>81.525000000000006</v>
      </c>
      <c r="C32" s="351">
        <v>82.9161</v>
      </c>
      <c r="D32" s="351">
        <v>88.6965</v>
      </c>
      <c r="E32" s="351">
        <v>90.5779</v>
      </c>
      <c r="F32" s="351">
        <v>93.378100000000003</v>
      </c>
      <c r="G32" s="351">
        <v>94.406800000000004</v>
      </c>
      <c r="H32" s="351">
        <v>97.618799999999993</v>
      </c>
      <c r="I32" s="351">
        <v>99.162199999999999</v>
      </c>
      <c r="J32" s="351">
        <v>100</v>
      </c>
      <c r="K32" s="351">
        <v>101.35590000000001</v>
      </c>
      <c r="L32" s="351">
        <v>104.6961</v>
      </c>
      <c r="M32" s="351">
        <v>106.6572</v>
      </c>
      <c r="N32" s="351">
        <v>108.1913</v>
      </c>
      <c r="O32" s="351">
        <v>109.78789999999999</v>
      </c>
      <c r="P32" s="351">
        <v>111.1892</v>
      </c>
      <c r="Q32" s="351">
        <v>114.98950000000001</v>
      </c>
      <c r="R32" s="352">
        <v>118.31910000000001</v>
      </c>
      <c r="S32" s="352">
        <v>121.1943</v>
      </c>
      <c r="T32" s="352">
        <v>122.14870000000001</v>
      </c>
      <c r="U32" s="352">
        <v>123.5655</v>
      </c>
      <c r="V32" s="352">
        <v>127.1571</v>
      </c>
      <c r="W32" s="352">
        <v>129.5154</v>
      </c>
      <c r="X32" s="352">
        <v>133.0564</v>
      </c>
      <c r="Y32" s="352">
        <v>134.39510000000001</v>
      </c>
      <c r="Z32" s="352">
        <v>136.37360000000001</v>
      </c>
      <c r="AA32" s="352">
        <v>139.46979999999999</v>
      </c>
      <c r="AB32" s="415">
        <v>146.1936</v>
      </c>
      <c r="AC32" s="415">
        <v>149.76939999999999</v>
      </c>
      <c r="AD32" s="352">
        <v>157.345</v>
      </c>
      <c r="AE32" s="352">
        <v>164.1223</v>
      </c>
      <c r="AF32" s="352">
        <v>173.69149999999999</v>
      </c>
      <c r="AG32" s="352">
        <v>179.6549</v>
      </c>
      <c r="AH32" s="352">
        <v>190.51320000000001</v>
      </c>
      <c r="AI32" s="352">
        <v>194.64619999999999</v>
      </c>
      <c r="AJ32" s="352">
        <v>201.72450000000001</v>
      </c>
      <c r="AK32" s="352">
        <v>207.44069999999999</v>
      </c>
    </row>
    <row r="33" spans="1:37" s="353" customFormat="1" ht="11.25">
      <c r="A33" s="354" t="s">
        <v>393</v>
      </c>
      <c r="B33" s="351">
        <v>82.981800000000007</v>
      </c>
      <c r="C33" s="351">
        <v>86.077799999999996</v>
      </c>
      <c r="D33" s="351">
        <v>90.979600000000005</v>
      </c>
      <c r="E33" s="351">
        <v>90.738900000000001</v>
      </c>
      <c r="F33" s="351">
        <v>93.623400000000004</v>
      </c>
      <c r="G33" s="351">
        <v>95.434799999999996</v>
      </c>
      <c r="H33" s="351">
        <v>97.150599999999997</v>
      </c>
      <c r="I33" s="351">
        <v>98.8339</v>
      </c>
      <c r="J33" s="351">
        <v>100</v>
      </c>
      <c r="K33" s="351">
        <v>102.08629999999999</v>
      </c>
      <c r="L33" s="351">
        <v>104.45480000000001</v>
      </c>
      <c r="M33" s="351">
        <v>107.43389999999999</v>
      </c>
      <c r="N33" s="351">
        <v>109.836</v>
      </c>
      <c r="O33" s="351">
        <v>112.7914</v>
      </c>
      <c r="P33" s="351">
        <v>115.22629999999999</v>
      </c>
      <c r="Q33" s="351">
        <v>117.8516</v>
      </c>
      <c r="R33" s="352">
        <v>119.6674</v>
      </c>
      <c r="S33" s="352">
        <v>121.56619999999999</v>
      </c>
      <c r="T33" s="352">
        <v>122.91630000000001</v>
      </c>
      <c r="U33" s="352">
        <v>125.24939999999999</v>
      </c>
      <c r="V33" s="352">
        <v>127.0154</v>
      </c>
      <c r="W33" s="352">
        <v>129.63339999999999</v>
      </c>
      <c r="X33" s="352">
        <v>132.1515</v>
      </c>
      <c r="Y33" s="352">
        <v>134.28270000000001</v>
      </c>
      <c r="Z33" s="352">
        <v>137.33840000000001</v>
      </c>
      <c r="AA33" s="352">
        <v>141.3989</v>
      </c>
      <c r="AB33" s="415">
        <v>148.11080000000001</v>
      </c>
      <c r="AC33" s="415">
        <v>153.8124</v>
      </c>
      <c r="AD33" s="352">
        <v>160.28749999999999</v>
      </c>
      <c r="AE33" s="352">
        <v>173.85599999999999</v>
      </c>
      <c r="AF33" s="352">
        <v>183.52520000000001</v>
      </c>
      <c r="AG33" s="352">
        <v>196.08709999999999</v>
      </c>
      <c r="AH33" s="352">
        <v>207.80160000000001</v>
      </c>
      <c r="AI33" s="352">
        <v>215.08250000000001</v>
      </c>
      <c r="AJ33" s="352">
        <v>221.10169999999999</v>
      </c>
      <c r="AK33" s="352">
        <v>232.15440000000001</v>
      </c>
    </row>
    <row r="34" spans="1:37" s="353" customFormat="1" ht="11.25">
      <c r="A34" s="336" t="s">
        <v>277</v>
      </c>
      <c r="B34" s="351">
        <v>90.5398</v>
      </c>
      <c r="C34" s="351">
        <v>96.054299999999998</v>
      </c>
      <c r="D34" s="351">
        <v>96.793400000000005</v>
      </c>
      <c r="E34" s="351">
        <v>97.650999999999996</v>
      </c>
      <c r="F34" s="351">
        <v>97.765699999999995</v>
      </c>
      <c r="G34" s="351">
        <v>98.5274</v>
      </c>
      <c r="H34" s="351">
        <v>98.677999999999997</v>
      </c>
      <c r="I34" s="351">
        <v>99.206199999999995</v>
      </c>
      <c r="J34" s="351">
        <v>100</v>
      </c>
      <c r="K34" s="351">
        <v>101.75830000000001</v>
      </c>
      <c r="L34" s="351">
        <v>103.5441</v>
      </c>
      <c r="M34" s="351">
        <v>104.5685</v>
      </c>
      <c r="N34" s="351">
        <v>105.08759999999999</v>
      </c>
      <c r="O34" s="351">
        <v>106.2149</v>
      </c>
      <c r="P34" s="351">
        <v>106.5466</v>
      </c>
      <c r="Q34" s="351">
        <v>108.06829999999999</v>
      </c>
      <c r="R34" s="352">
        <v>109.2582</v>
      </c>
      <c r="S34" s="352">
        <v>110.258</v>
      </c>
      <c r="T34" s="352">
        <v>111.16500000000001</v>
      </c>
      <c r="U34" s="352">
        <v>114.133</v>
      </c>
      <c r="V34" s="352">
        <v>117.4772</v>
      </c>
      <c r="W34" s="352">
        <v>119.9686</v>
      </c>
      <c r="X34" s="352">
        <v>125.3874</v>
      </c>
      <c r="Y34" s="352">
        <v>127.0591</v>
      </c>
      <c r="Z34" s="352">
        <v>133.76329999999999</v>
      </c>
      <c r="AA34" s="352">
        <v>136.43709999999999</v>
      </c>
      <c r="AB34" s="415">
        <v>145.3092</v>
      </c>
      <c r="AC34" s="415">
        <v>151.5932</v>
      </c>
      <c r="AD34" s="352">
        <v>156.60310000000001</v>
      </c>
      <c r="AE34" s="352">
        <v>173.2611</v>
      </c>
      <c r="AF34" s="352">
        <v>185.61490000000001</v>
      </c>
      <c r="AG34" s="352">
        <v>191.1071</v>
      </c>
      <c r="AH34" s="352">
        <v>197.0384</v>
      </c>
      <c r="AI34" s="352">
        <v>203.45320000000001</v>
      </c>
      <c r="AJ34" s="352">
        <v>208.74170000000001</v>
      </c>
      <c r="AK34" s="352">
        <v>217.70079999999999</v>
      </c>
    </row>
    <row r="35" spans="1:37" s="353" customFormat="1" ht="11.25">
      <c r="A35" s="354" t="s">
        <v>279</v>
      </c>
      <c r="B35" s="351">
        <v>100.7657</v>
      </c>
      <c r="C35" s="351">
        <v>100.7838</v>
      </c>
      <c r="D35" s="351">
        <v>100.4509</v>
      </c>
      <c r="E35" s="351">
        <v>100.1452</v>
      </c>
      <c r="F35" s="351">
        <v>100.54600000000001</v>
      </c>
      <c r="G35" s="351">
        <v>101.7568</v>
      </c>
      <c r="H35" s="351">
        <v>102.16289999999999</v>
      </c>
      <c r="I35" s="351">
        <v>100.9725</v>
      </c>
      <c r="J35" s="351">
        <v>100</v>
      </c>
      <c r="K35" s="351">
        <v>102.7677</v>
      </c>
      <c r="L35" s="351">
        <v>103.536</v>
      </c>
      <c r="M35" s="351">
        <v>103.0615</v>
      </c>
      <c r="N35" s="351">
        <v>103.4924</v>
      </c>
      <c r="O35" s="351">
        <v>105.6756</v>
      </c>
      <c r="P35" s="351">
        <v>106.952</v>
      </c>
      <c r="Q35" s="351">
        <v>105.61199999999999</v>
      </c>
      <c r="R35" s="352">
        <v>106.0438</v>
      </c>
      <c r="S35" s="352">
        <v>108.5672</v>
      </c>
      <c r="T35" s="352">
        <v>109.4288</v>
      </c>
      <c r="U35" s="352">
        <v>112.50409999999999</v>
      </c>
      <c r="V35" s="352">
        <v>114.92189999999999</v>
      </c>
      <c r="W35" s="352">
        <v>119.848</v>
      </c>
      <c r="X35" s="352">
        <v>121.9265</v>
      </c>
      <c r="Y35" s="352">
        <v>123.9301</v>
      </c>
      <c r="Z35" s="352">
        <v>127.3691</v>
      </c>
      <c r="AA35" s="352">
        <v>132.9658</v>
      </c>
      <c r="AB35" s="415">
        <v>146.16890000000001</v>
      </c>
      <c r="AC35" s="415">
        <v>158.4674</v>
      </c>
      <c r="AD35" s="352">
        <v>158.4136</v>
      </c>
      <c r="AE35" s="352">
        <v>184.06299999999999</v>
      </c>
      <c r="AF35" s="352">
        <v>196.50149999999999</v>
      </c>
      <c r="AG35" s="352">
        <v>203.8981</v>
      </c>
      <c r="AH35" s="352">
        <v>205.2689</v>
      </c>
      <c r="AI35" s="352">
        <v>208.58750000000001</v>
      </c>
      <c r="AJ35" s="352">
        <v>211.09010000000001</v>
      </c>
      <c r="AK35" s="352">
        <v>218.2612</v>
      </c>
    </row>
    <row r="36" spans="1:37" s="353" customFormat="1" ht="11.25">
      <c r="A36" s="354" t="s">
        <v>394</v>
      </c>
      <c r="B36" s="351">
        <v>88.522199999999998</v>
      </c>
      <c r="C36" s="351">
        <v>95.861900000000006</v>
      </c>
      <c r="D36" s="351">
        <v>97.6905</v>
      </c>
      <c r="E36" s="351">
        <v>99.149500000000003</v>
      </c>
      <c r="F36" s="351">
        <v>99.518900000000002</v>
      </c>
      <c r="G36" s="351">
        <v>99.5822</v>
      </c>
      <c r="H36" s="351">
        <v>99.445599999999999</v>
      </c>
      <c r="I36" s="351">
        <v>99.777100000000004</v>
      </c>
      <c r="J36" s="351">
        <v>100</v>
      </c>
      <c r="K36" s="351">
        <v>102.18089999999999</v>
      </c>
      <c r="L36" s="351">
        <v>105.6815</v>
      </c>
      <c r="M36" s="351">
        <v>107.7273</v>
      </c>
      <c r="N36" s="351">
        <v>109.3768</v>
      </c>
      <c r="O36" s="351">
        <v>110.3753</v>
      </c>
      <c r="P36" s="351">
        <v>110.4374</v>
      </c>
      <c r="Q36" s="351">
        <v>113.5091</v>
      </c>
      <c r="R36" s="352">
        <v>114.10509999999999</v>
      </c>
      <c r="S36" s="352">
        <v>114.7803</v>
      </c>
      <c r="T36" s="352">
        <v>116.40170000000001</v>
      </c>
      <c r="U36" s="352">
        <v>120.48699999999999</v>
      </c>
      <c r="V36" s="352">
        <v>125.44759999999999</v>
      </c>
      <c r="W36" s="352">
        <v>128.358</v>
      </c>
      <c r="X36" s="352">
        <v>132.8451</v>
      </c>
      <c r="Y36" s="352">
        <v>134.69540000000001</v>
      </c>
      <c r="Z36" s="352">
        <v>141.0522</v>
      </c>
      <c r="AA36" s="352">
        <v>143.9829</v>
      </c>
      <c r="AB36" s="415">
        <v>149.22290000000001</v>
      </c>
      <c r="AC36" s="415">
        <v>157.08750000000001</v>
      </c>
      <c r="AD36" s="352">
        <v>162.0933</v>
      </c>
      <c r="AE36" s="352">
        <v>177.70269999999999</v>
      </c>
      <c r="AF36" s="352">
        <v>192.6403</v>
      </c>
      <c r="AG36" s="352">
        <v>197.9855</v>
      </c>
      <c r="AH36" s="352">
        <v>202.72450000000001</v>
      </c>
      <c r="AI36" s="352">
        <v>204.56209999999999</v>
      </c>
      <c r="AJ36" s="352">
        <v>207.4838</v>
      </c>
      <c r="AK36" s="352">
        <v>212.49959999999999</v>
      </c>
    </row>
    <row r="37" spans="1:37" s="353" customFormat="1" ht="11.25">
      <c r="A37" s="354" t="s">
        <v>395</v>
      </c>
      <c r="B37" s="351">
        <v>86.773600000000002</v>
      </c>
      <c r="C37" s="351">
        <v>93.377200000000002</v>
      </c>
      <c r="D37" s="351">
        <v>93.402799999999999</v>
      </c>
      <c r="E37" s="351">
        <v>94.2196</v>
      </c>
      <c r="F37" s="351">
        <v>93.836200000000005</v>
      </c>
      <c r="G37" s="351">
        <v>95.201999999999998</v>
      </c>
      <c r="H37" s="351">
        <v>95.557599999999994</v>
      </c>
      <c r="I37" s="351">
        <v>97.395099999999999</v>
      </c>
      <c r="J37" s="351">
        <v>100</v>
      </c>
      <c r="K37" s="351">
        <v>100.60169999999999</v>
      </c>
      <c r="L37" s="351">
        <v>100.8509</v>
      </c>
      <c r="M37" s="351">
        <v>101.51130000000001</v>
      </c>
      <c r="N37" s="351">
        <v>100.6579</v>
      </c>
      <c r="O37" s="351">
        <v>101.29600000000001</v>
      </c>
      <c r="P37" s="351">
        <v>101.3845</v>
      </c>
      <c r="Q37" s="351">
        <v>102.7165</v>
      </c>
      <c r="R37" s="352">
        <v>105.124</v>
      </c>
      <c r="S37" s="352">
        <v>105.5933</v>
      </c>
      <c r="T37" s="352">
        <v>105.6263</v>
      </c>
      <c r="U37" s="352">
        <v>107.11750000000001</v>
      </c>
      <c r="V37" s="352">
        <v>108.9933</v>
      </c>
      <c r="W37" s="352">
        <v>109.4526</v>
      </c>
      <c r="X37" s="352">
        <v>118.10980000000001</v>
      </c>
      <c r="Y37" s="352">
        <v>119.351</v>
      </c>
      <c r="Z37" s="352">
        <v>128.50970000000001</v>
      </c>
      <c r="AA37" s="352">
        <v>129.05459999999999</v>
      </c>
      <c r="AB37" s="415">
        <v>139.83799999999999</v>
      </c>
      <c r="AC37" s="415">
        <v>140.41329999999999</v>
      </c>
      <c r="AD37" s="352">
        <v>148.5548</v>
      </c>
      <c r="AE37" s="352">
        <v>160.9854</v>
      </c>
      <c r="AF37" s="352">
        <v>170.02529999999999</v>
      </c>
      <c r="AG37" s="352">
        <v>174.52719999999999</v>
      </c>
      <c r="AH37" s="352">
        <v>184.7792</v>
      </c>
      <c r="AI37" s="352">
        <v>198.8836</v>
      </c>
      <c r="AJ37" s="352">
        <v>208.87960000000001</v>
      </c>
      <c r="AK37" s="352">
        <v>223.92070000000001</v>
      </c>
    </row>
    <row r="38" spans="1:37" s="353" customFormat="1" ht="11.25">
      <c r="A38" s="336" t="s">
        <v>280</v>
      </c>
      <c r="B38" s="351">
        <v>80.077299999999994</v>
      </c>
      <c r="C38" s="351">
        <v>82.082899999999995</v>
      </c>
      <c r="D38" s="351">
        <v>84.073899999999995</v>
      </c>
      <c r="E38" s="351">
        <v>87.856700000000004</v>
      </c>
      <c r="F38" s="351">
        <v>90.663200000000003</v>
      </c>
      <c r="G38" s="351">
        <v>91.504099999999994</v>
      </c>
      <c r="H38" s="351">
        <v>90.721199999999996</v>
      </c>
      <c r="I38" s="351">
        <v>94.521299999999997</v>
      </c>
      <c r="J38" s="351">
        <v>100</v>
      </c>
      <c r="K38" s="351">
        <v>103.81740000000001</v>
      </c>
      <c r="L38" s="351">
        <v>108.0484</v>
      </c>
      <c r="M38" s="351">
        <v>110.6652</v>
      </c>
      <c r="N38" s="351">
        <v>118.23860000000001</v>
      </c>
      <c r="O38" s="351">
        <v>118.18210000000001</v>
      </c>
      <c r="P38" s="351">
        <v>120.4465</v>
      </c>
      <c r="Q38" s="351">
        <v>121.0689</v>
      </c>
      <c r="R38" s="352">
        <v>123.38330000000001</v>
      </c>
      <c r="S38" s="352">
        <v>124.5391</v>
      </c>
      <c r="T38" s="352">
        <v>130.4597</v>
      </c>
      <c r="U38" s="352">
        <v>131.18530000000001</v>
      </c>
      <c r="V38" s="352">
        <v>134.18889999999999</v>
      </c>
      <c r="W38" s="352">
        <v>136.67359999999999</v>
      </c>
      <c r="X38" s="352">
        <v>147.17619999999999</v>
      </c>
      <c r="Y38" s="352">
        <v>150.54859999999999</v>
      </c>
      <c r="Z38" s="352">
        <v>151.57640000000001</v>
      </c>
      <c r="AA38" s="352">
        <v>157.00280000000001</v>
      </c>
      <c r="AB38" s="415">
        <v>157.35769999999999</v>
      </c>
      <c r="AC38" s="415">
        <v>158.0181</v>
      </c>
      <c r="AD38" s="352">
        <v>182.2124</v>
      </c>
      <c r="AE38" s="352">
        <v>184.71199999999999</v>
      </c>
      <c r="AF38" s="352">
        <v>185.1122</v>
      </c>
      <c r="AG38" s="352">
        <v>193.57089999999999</v>
      </c>
      <c r="AH38" s="352">
        <v>206.58529999999999</v>
      </c>
      <c r="AI38" s="352">
        <v>223.52789999999999</v>
      </c>
      <c r="AJ38" s="352">
        <v>226.78620000000001</v>
      </c>
      <c r="AK38" s="352">
        <v>236.20249999999999</v>
      </c>
    </row>
    <row r="39" spans="1:37" s="353" customFormat="1" ht="11.25">
      <c r="A39" s="336" t="s">
        <v>366</v>
      </c>
      <c r="B39" s="351">
        <v>89.296899999999994</v>
      </c>
      <c r="C39" s="351">
        <v>91.307199999999995</v>
      </c>
      <c r="D39" s="351">
        <v>91.789599999999993</v>
      </c>
      <c r="E39" s="351">
        <v>95.757800000000003</v>
      </c>
      <c r="F39" s="351">
        <v>96.311800000000005</v>
      </c>
      <c r="G39" s="351">
        <v>97.678299999999993</v>
      </c>
      <c r="H39" s="351">
        <v>98.181299999999993</v>
      </c>
      <c r="I39" s="351">
        <v>99.156300000000002</v>
      </c>
      <c r="J39" s="351">
        <v>100</v>
      </c>
      <c r="K39" s="351">
        <v>103.24299999999999</v>
      </c>
      <c r="L39" s="351">
        <v>103.3096</v>
      </c>
      <c r="M39" s="351">
        <v>104.8017</v>
      </c>
      <c r="N39" s="351">
        <v>108.3531</v>
      </c>
      <c r="O39" s="351">
        <v>109.31910000000001</v>
      </c>
      <c r="P39" s="351">
        <v>112.5701</v>
      </c>
      <c r="Q39" s="351">
        <v>116.10420000000001</v>
      </c>
      <c r="R39" s="352">
        <v>116.1082</v>
      </c>
      <c r="S39" s="352">
        <v>120.017</v>
      </c>
      <c r="T39" s="352">
        <v>120.605</v>
      </c>
      <c r="U39" s="352">
        <v>120.7139</v>
      </c>
      <c r="V39" s="352">
        <v>121.4988</v>
      </c>
      <c r="W39" s="352">
        <v>126.2139</v>
      </c>
      <c r="X39" s="352">
        <v>126.56059999999999</v>
      </c>
      <c r="Y39" s="352">
        <v>128.1069</v>
      </c>
      <c r="Z39" s="352">
        <v>130.85249999999999</v>
      </c>
      <c r="AA39" s="352">
        <v>133.42449999999999</v>
      </c>
      <c r="AB39" s="415">
        <v>138.59180000000001</v>
      </c>
      <c r="AC39" s="415">
        <v>145.24760000000001</v>
      </c>
      <c r="AD39" s="352">
        <v>147.2747</v>
      </c>
      <c r="AE39" s="352">
        <v>159.14519999999999</v>
      </c>
      <c r="AF39" s="352">
        <v>162.62649999999999</v>
      </c>
      <c r="AG39" s="352">
        <v>169.47739999999999</v>
      </c>
      <c r="AH39" s="352">
        <v>173.7047</v>
      </c>
      <c r="AI39" s="352">
        <v>179.1848</v>
      </c>
      <c r="AJ39" s="352">
        <v>183.64840000000001</v>
      </c>
      <c r="AK39" s="352">
        <v>185.2328</v>
      </c>
    </row>
    <row r="40" spans="1:37" s="353" customFormat="1" ht="11.25">
      <c r="A40" s="354" t="s">
        <v>396</v>
      </c>
      <c r="B40" s="351">
        <v>108.0979</v>
      </c>
      <c r="C40" s="351">
        <v>110.1292</v>
      </c>
      <c r="D40" s="351">
        <v>105.3948</v>
      </c>
      <c r="E40" s="351">
        <v>109.6468</v>
      </c>
      <c r="F40" s="351">
        <v>108.13849999999999</v>
      </c>
      <c r="G40" s="351">
        <v>106.0243</v>
      </c>
      <c r="H40" s="351">
        <v>102.4983</v>
      </c>
      <c r="I40" s="351">
        <v>101.29859999999999</v>
      </c>
      <c r="J40" s="351">
        <v>100</v>
      </c>
      <c r="K40" s="351">
        <v>101.47450000000001</v>
      </c>
      <c r="L40" s="351">
        <v>98.733099999999993</v>
      </c>
      <c r="M40" s="351">
        <v>99.978899999999996</v>
      </c>
      <c r="N40" s="351">
        <v>100.3028</v>
      </c>
      <c r="O40" s="351">
        <v>101.1319</v>
      </c>
      <c r="P40" s="351">
        <v>102.667</v>
      </c>
      <c r="Q40" s="351">
        <v>103.41800000000001</v>
      </c>
      <c r="R40" s="352">
        <v>106.03749999999999</v>
      </c>
      <c r="S40" s="352">
        <v>109.3991</v>
      </c>
      <c r="T40" s="352">
        <v>108.48779999999999</v>
      </c>
      <c r="U40" s="352">
        <v>110.22620000000001</v>
      </c>
      <c r="V40" s="352">
        <v>108.505</v>
      </c>
      <c r="W40" s="352">
        <v>111.1969</v>
      </c>
      <c r="X40" s="352">
        <v>112.0055</v>
      </c>
      <c r="Y40" s="352">
        <v>111.774</v>
      </c>
      <c r="Z40" s="352">
        <v>112.33450000000001</v>
      </c>
      <c r="AA40" s="352">
        <v>116.5318</v>
      </c>
      <c r="AB40" s="415">
        <v>121.598</v>
      </c>
      <c r="AC40" s="415">
        <v>129.08029999999999</v>
      </c>
      <c r="AD40" s="352">
        <v>134.52180000000001</v>
      </c>
      <c r="AE40" s="352">
        <v>153.5153</v>
      </c>
      <c r="AF40" s="352">
        <v>153.54159999999999</v>
      </c>
      <c r="AG40" s="352">
        <v>163.93530000000001</v>
      </c>
      <c r="AH40" s="352">
        <v>166.19149999999999</v>
      </c>
      <c r="AI40" s="352">
        <v>170.7457</v>
      </c>
      <c r="AJ40" s="352">
        <v>171.24199999999999</v>
      </c>
      <c r="AK40" s="352">
        <v>174.44560000000001</v>
      </c>
    </row>
    <row r="41" spans="1:37" s="353" customFormat="1" ht="11.25">
      <c r="A41" s="354" t="s">
        <v>397</v>
      </c>
      <c r="B41" s="351">
        <v>84.480699999999999</v>
      </c>
      <c r="C41" s="351">
        <v>86.968999999999994</v>
      </c>
      <c r="D41" s="351">
        <v>88.992099999999994</v>
      </c>
      <c r="E41" s="351">
        <v>90.714600000000004</v>
      </c>
      <c r="F41" s="351">
        <v>93.995199999999997</v>
      </c>
      <c r="G41" s="351">
        <v>95.48</v>
      </c>
      <c r="H41" s="351">
        <v>96.852599999999995</v>
      </c>
      <c r="I41" s="351">
        <v>98.065700000000007</v>
      </c>
      <c r="J41" s="351">
        <v>100</v>
      </c>
      <c r="K41" s="351">
        <v>102.3552</v>
      </c>
      <c r="L41" s="351">
        <v>104.8476</v>
      </c>
      <c r="M41" s="351">
        <v>105.6987</v>
      </c>
      <c r="N41" s="351">
        <v>106.5042</v>
      </c>
      <c r="O41" s="351">
        <v>109.43380000000001</v>
      </c>
      <c r="P41" s="351">
        <v>110.6614</v>
      </c>
      <c r="Q41" s="351">
        <v>113.4665</v>
      </c>
      <c r="R41" s="352">
        <v>116.8485</v>
      </c>
      <c r="S41" s="352">
        <v>118.3026</v>
      </c>
      <c r="T41" s="352">
        <v>119.9114</v>
      </c>
      <c r="U41" s="352">
        <v>121.7595</v>
      </c>
      <c r="V41" s="352">
        <v>122.34869999999999</v>
      </c>
      <c r="W41" s="352">
        <v>126.1718</v>
      </c>
      <c r="X41" s="352">
        <v>127.7017</v>
      </c>
      <c r="Y41" s="352">
        <v>129.09780000000001</v>
      </c>
      <c r="Z41" s="352">
        <v>129.3553</v>
      </c>
      <c r="AA41" s="352">
        <v>133.9451</v>
      </c>
      <c r="AB41" s="415">
        <v>137.8699</v>
      </c>
      <c r="AC41" s="415">
        <v>145.5205</v>
      </c>
      <c r="AD41" s="352">
        <v>147.80760000000001</v>
      </c>
      <c r="AE41" s="352">
        <v>159.58690000000001</v>
      </c>
      <c r="AF41" s="352">
        <v>166.47190000000001</v>
      </c>
      <c r="AG41" s="352">
        <v>172.05680000000001</v>
      </c>
      <c r="AH41" s="352">
        <v>173.89109999999999</v>
      </c>
      <c r="AI41" s="352">
        <v>179.0094</v>
      </c>
      <c r="AJ41" s="352">
        <v>186.24019999999999</v>
      </c>
      <c r="AK41" s="352">
        <v>191.17250000000001</v>
      </c>
    </row>
    <row r="42" spans="1:37" s="353" customFormat="1" ht="11.25">
      <c r="A42" s="336" t="s">
        <v>218</v>
      </c>
      <c r="B42" s="351">
        <v>88.890100000000004</v>
      </c>
      <c r="C42" s="351">
        <v>91.997399999999999</v>
      </c>
      <c r="D42" s="351">
        <v>93.926199999999994</v>
      </c>
      <c r="E42" s="351">
        <v>96.193299999999994</v>
      </c>
      <c r="F42" s="351">
        <v>97.837999999999994</v>
      </c>
      <c r="G42" s="351">
        <v>98.027600000000007</v>
      </c>
      <c r="H42" s="351">
        <v>99.013199999999998</v>
      </c>
      <c r="I42" s="351">
        <v>99.518199999999993</v>
      </c>
      <c r="J42" s="351">
        <v>100</v>
      </c>
      <c r="K42" s="351">
        <v>100.48690000000001</v>
      </c>
      <c r="L42" s="351">
        <v>104.93600000000001</v>
      </c>
      <c r="M42" s="351">
        <v>111.93380000000001</v>
      </c>
      <c r="N42" s="351">
        <v>116.2786</v>
      </c>
      <c r="O42" s="351">
        <v>118.53619999999999</v>
      </c>
      <c r="P42" s="351">
        <v>119.4016</v>
      </c>
      <c r="Q42" s="351">
        <v>120.24039999999999</v>
      </c>
      <c r="R42" s="352">
        <v>121.9879</v>
      </c>
      <c r="S42" s="352">
        <v>128.29490000000001</v>
      </c>
      <c r="T42" s="352">
        <v>129.2551</v>
      </c>
      <c r="U42" s="352">
        <v>129.78229999999999</v>
      </c>
      <c r="V42" s="352">
        <v>129.74799999999999</v>
      </c>
      <c r="W42" s="352">
        <v>129.89150000000001</v>
      </c>
      <c r="X42" s="352">
        <v>131.83090000000001</v>
      </c>
      <c r="Y42" s="352">
        <v>151.1936</v>
      </c>
      <c r="Z42" s="352">
        <v>152.07239999999999</v>
      </c>
      <c r="AA42" s="352">
        <v>152.54949999999999</v>
      </c>
      <c r="AB42" s="415">
        <v>154.77799999999999</v>
      </c>
      <c r="AC42" s="415">
        <v>158.24870000000001</v>
      </c>
      <c r="AD42" s="352">
        <v>161.3912</v>
      </c>
      <c r="AE42" s="352">
        <v>165.0215</v>
      </c>
      <c r="AF42" s="352">
        <v>169.7671</v>
      </c>
      <c r="AG42" s="352">
        <v>171.61600000000001</v>
      </c>
      <c r="AH42" s="352">
        <v>175.19030000000001</v>
      </c>
      <c r="AI42" s="352">
        <v>175.77770000000001</v>
      </c>
      <c r="AJ42" s="352">
        <v>179.23089999999999</v>
      </c>
      <c r="AK42" s="352">
        <v>210.87</v>
      </c>
    </row>
    <row r="43" spans="1:37" s="353" customFormat="1" ht="11.25">
      <c r="A43" s="336" t="s">
        <v>367</v>
      </c>
      <c r="B43" s="351">
        <v>82.5578</v>
      </c>
      <c r="C43" s="351">
        <v>84.376800000000003</v>
      </c>
      <c r="D43" s="351">
        <v>86.869299999999996</v>
      </c>
      <c r="E43" s="351">
        <v>89.707899999999995</v>
      </c>
      <c r="F43" s="351">
        <v>90.563800000000001</v>
      </c>
      <c r="G43" s="351">
        <v>92.298500000000004</v>
      </c>
      <c r="H43" s="351">
        <v>94.191400000000002</v>
      </c>
      <c r="I43" s="351">
        <v>96.947900000000004</v>
      </c>
      <c r="J43" s="351">
        <v>100</v>
      </c>
      <c r="K43" s="351">
        <v>103.2868</v>
      </c>
      <c r="L43" s="351">
        <v>105.1373</v>
      </c>
      <c r="M43" s="351">
        <v>106.18129999999999</v>
      </c>
      <c r="N43" s="351">
        <v>108.3494</v>
      </c>
      <c r="O43" s="351">
        <v>109.4833</v>
      </c>
      <c r="P43" s="351">
        <v>111.3293</v>
      </c>
      <c r="Q43" s="351">
        <v>114.0646</v>
      </c>
      <c r="R43" s="352">
        <v>115.0985</v>
      </c>
      <c r="S43" s="352">
        <v>116.4971</v>
      </c>
      <c r="T43" s="352">
        <v>118.4669</v>
      </c>
      <c r="U43" s="352">
        <v>120.49160000000001</v>
      </c>
      <c r="V43" s="352">
        <v>122.6855</v>
      </c>
      <c r="W43" s="352">
        <v>126.6387</v>
      </c>
      <c r="X43" s="352">
        <v>128.916</v>
      </c>
      <c r="Y43" s="352">
        <v>130.73439999999999</v>
      </c>
      <c r="Z43" s="352">
        <v>133.59639999999999</v>
      </c>
      <c r="AA43" s="352">
        <v>136.35900000000001</v>
      </c>
      <c r="AB43" s="415">
        <v>140.6163</v>
      </c>
      <c r="AC43" s="415">
        <v>144.80459999999999</v>
      </c>
      <c r="AD43" s="352">
        <v>148.3622</v>
      </c>
      <c r="AE43" s="352">
        <v>157.65110000000001</v>
      </c>
      <c r="AF43" s="352">
        <v>161.73509999999999</v>
      </c>
      <c r="AG43" s="352">
        <v>166.29580000000001</v>
      </c>
      <c r="AH43" s="352">
        <v>170.12620000000001</v>
      </c>
      <c r="AI43" s="352">
        <v>175.7302</v>
      </c>
      <c r="AJ43" s="352">
        <v>182.04859999999999</v>
      </c>
      <c r="AK43" s="352">
        <v>189.63480000000001</v>
      </c>
    </row>
    <row r="44" spans="1:37" s="353" customFormat="1" ht="11.25">
      <c r="A44" s="336" t="s">
        <v>368</v>
      </c>
      <c r="B44" s="351">
        <v>86.505700000000004</v>
      </c>
      <c r="C44" s="351">
        <v>88.651300000000006</v>
      </c>
      <c r="D44" s="351">
        <v>89.874700000000004</v>
      </c>
      <c r="E44" s="351">
        <v>91.635400000000004</v>
      </c>
      <c r="F44" s="351">
        <v>92.560599999999994</v>
      </c>
      <c r="G44" s="351">
        <v>94.926299999999998</v>
      </c>
      <c r="H44" s="351">
        <v>96.919899999999998</v>
      </c>
      <c r="I44" s="351">
        <v>98.655000000000001</v>
      </c>
      <c r="J44" s="351">
        <v>100</v>
      </c>
      <c r="K44" s="351">
        <v>102.117</v>
      </c>
      <c r="L44" s="351">
        <v>104.1416</v>
      </c>
      <c r="M44" s="351">
        <v>105.5869</v>
      </c>
      <c r="N44" s="351">
        <v>107.5817</v>
      </c>
      <c r="O44" s="351">
        <v>109.0808</v>
      </c>
      <c r="P44" s="351">
        <v>110.1832</v>
      </c>
      <c r="Q44" s="351">
        <v>111.78189999999999</v>
      </c>
      <c r="R44" s="352">
        <v>113.45180000000001</v>
      </c>
      <c r="S44" s="352">
        <v>115.5821</v>
      </c>
      <c r="T44" s="352">
        <v>117.3347</v>
      </c>
      <c r="U44" s="352">
        <v>118.7033</v>
      </c>
      <c r="V44" s="352">
        <v>119.6537</v>
      </c>
      <c r="W44" s="352">
        <v>123.61020000000001</v>
      </c>
      <c r="X44" s="352">
        <v>125.3827</v>
      </c>
      <c r="Y44" s="352">
        <v>128.3929</v>
      </c>
      <c r="Z44" s="352">
        <v>130.19220000000001</v>
      </c>
      <c r="AA44" s="352">
        <v>132.20339999999999</v>
      </c>
      <c r="AB44" s="415">
        <v>135.93770000000001</v>
      </c>
      <c r="AC44" s="415">
        <v>141.7807</v>
      </c>
      <c r="AD44" s="352">
        <v>149.62569999999999</v>
      </c>
      <c r="AE44" s="352">
        <v>160.82220000000001</v>
      </c>
      <c r="AF44" s="352">
        <v>170.43860000000001</v>
      </c>
      <c r="AG44" s="352">
        <v>176.4477</v>
      </c>
      <c r="AH44" s="352">
        <v>182.4813</v>
      </c>
      <c r="AI44" s="352">
        <v>189.548</v>
      </c>
      <c r="AJ44" s="352">
        <v>193.9828</v>
      </c>
      <c r="AK44" s="352">
        <v>200.42240000000001</v>
      </c>
    </row>
    <row r="45" spans="1:37" s="353" customFormat="1" ht="11.25">
      <c r="A45" s="356" t="s">
        <v>398</v>
      </c>
      <c r="B45" s="357">
        <v>87.233999999999995</v>
      </c>
      <c r="C45" s="357">
        <v>89.955500000000001</v>
      </c>
      <c r="D45" s="357">
        <v>91.029300000000006</v>
      </c>
      <c r="E45" s="357">
        <v>93.206900000000005</v>
      </c>
      <c r="F45" s="357">
        <v>94.309799999999996</v>
      </c>
      <c r="G45" s="357">
        <v>95.755300000000005</v>
      </c>
      <c r="H45" s="357">
        <v>97.123999999999995</v>
      </c>
      <c r="I45" s="357">
        <v>98.630399999999995</v>
      </c>
      <c r="J45" s="357">
        <v>100</v>
      </c>
      <c r="K45" s="357">
        <v>101.48309999999999</v>
      </c>
      <c r="L45" s="357">
        <v>103.3753</v>
      </c>
      <c r="M45" s="357">
        <v>104.90770000000001</v>
      </c>
      <c r="N45" s="357">
        <v>107.01130000000001</v>
      </c>
      <c r="O45" s="357">
        <v>108.3694</v>
      </c>
      <c r="P45" s="357">
        <v>109.65519999999999</v>
      </c>
      <c r="Q45" s="357">
        <v>110.68689999999999</v>
      </c>
      <c r="R45" s="358">
        <v>112.4772</v>
      </c>
      <c r="S45" s="358">
        <v>114.4987</v>
      </c>
      <c r="T45" s="358">
        <v>116.33759999999999</v>
      </c>
      <c r="U45" s="358">
        <v>117.95950000000001</v>
      </c>
      <c r="V45" s="358">
        <v>118.9666</v>
      </c>
      <c r="W45" s="358">
        <v>121.21899999999999</v>
      </c>
      <c r="X45" s="358">
        <v>123.2734</v>
      </c>
      <c r="Y45" s="358">
        <v>126.06019999999999</v>
      </c>
      <c r="Z45" s="358">
        <v>127.98480000000001</v>
      </c>
      <c r="AA45" s="358">
        <v>130.40379999999999</v>
      </c>
      <c r="AB45" s="416">
        <v>134.73660000000001</v>
      </c>
      <c r="AC45" s="416">
        <v>139.7201</v>
      </c>
      <c r="AD45" s="358">
        <v>144.2072</v>
      </c>
      <c r="AE45" s="358">
        <v>157.10740000000001</v>
      </c>
      <c r="AF45" s="358">
        <v>166.87280000000001</v>
      </c>
      <c r="AG45" s="358">
        <v>174.0626</v>
      </c>
      <c r="AH45" s="358">
        <v>179.93469999999999</v>
      </c>
      <c r="AI45" s="358">
        <v>189.43950000000001</v>
      </c>
      <c r="AJ45" s="358">
        <v>194.62370000000001</v>
      </c>
      <c r="AK45" s="358">
        <v>201.45349999999999</v>
      </c>
    </row>
    <row r="46" spans="1:37" s="353" customFormat="1" ht="11.25">
      <c r="A46" s="354"/>
      <c r="B46" s="351"/>
      <c r="C46" s="351"/>
      <c r="D46" s="351"/>
      <c r="E46" s="351"/>
      <c r="F46" s="351"/>
      <c r="G46" s="351"/>
      <c r="H46" s="351"/>
      <c r="I46" s="351"/>
      <c r="J46" s="351"/>
      <c r="K46" s="351"/>
      <c r="L46" s="351"/>
      <c r="M46" s="351"/>
      <c r="N46" s="351"/>
      <c r="O46" s="351"/>
      <c r="P46" s="351"/>
      <c r="Q46" s="351"/>
      <c r="R46" s="351"/>
      <c r="S46" s="351"/>
      <c r="T46" s="351"/>
      <c r="U46" s="351"/>
      <c r="V46" s="351"/>
      <c r="W46" s="351"/>
      <c r="X46" s="351"/>
      <c r="Y46" s="351"/>
      <c r="Z46" s="351"/>
      <c r="AA46" s="351"/>
      <c r="AB46" s="351"/>
      <c r="AC46" s="351"/>
      <c r="AD46" s="351"/>
      <c r="AE46" s="351"/>
      <c r="AF46" s="351"/>
      <c r="AG46" s="351"/>
      <c r="AH46" s="351"/>
      <c r="AI46" s="351"/>
      <c r="AJ46" s="351"/>
      <c r="AK46" s="351"/>
    </row>
    <row r="47" spans="1:37" s="353" customFormat="1">
      <c r="A47" s="570" t="s">
        <v>399</v>
      </c>
      <c r="B47" s="566"/>
      <c r="C47" s="566"/>
      <c r="D47" s="566"/>
      <c r="E47" s="566"/>
      <c r="F47" s="566"/>
      <c r="G47" s="566"/>
      <c r="H47" s="566"/>
      <c r="I47" s="566"/>
      <c r="J47" s="566"/>
      <c r="K47" s="566"/>
      <c r="L47" s="566"/>
      <c r="M47" s="566"/>
      <c r="N47" s="566"/>
      <c r="O47" s="566"/>
      <c r="P47" s="359"/>
      <c r="Q47" s="359"/>
      <c r="R47" s="359"/>
      <c r="S47" s="359"/>
      <c r="T47" s="359"/>
      <c r="U47" s="359"/>
      <c r="V47" s="359"/>
      <c r="W47" s="359"/>
      <c r="X47" s="359"/>
      <c r="Y47" s="359"/>
      <c r="Z47" s="359"/>
      <c r="AA47" s="359"/>
      <c r="AB47" s="359"/>
      <c r="AC47" s="359"/>
      <c r="AD47" s="359"/>
      <c r="AE47" s="359"/>
      <c r="AF47" s="359"/>
      <c r="AG47" s="359"/>
      <c r="AH47" s="359"/>
      <c r="AI47" s="359"/>
      <c r="AJ47" s="359"/>
      <c r="AK47" s="359"/>
    </row>
    <row r="48" spans="1:37" s="353" customFormat="1" ht="11.25">
      <c r="A48" s="344"/>
      <c r="B48" s="359"/>
      <c r="C48" s="359"/>
      <c r="D48" s="359"/>
      <c r="E48" s="359"/>
      <c r="F48" s="359"/>
      <c r="G48" s="359"/>
      <c r="H48" s="359"/>
      <c r="I48" s="359"/>
      <c r="J48" s="359"/>
      <c r="K48" s="359"/>
      <c r="L48" s="359"/>
      <c r="M48" s="359"/>
      <c r="N48" s="359"/>
      <c r="O48" s="359"/>
      <c r="P48" s="359"/>
      <c r="Q48" s="359"/>
      <c r="R48" s="359"/>
      <c r="S48" s="359"/>
      <c r="T48" s="359"/>
      <c r="U48" s="359"/>
      <c r="V48" s="359"/>
      <c r="W48" s="359"/>
      <c r="X48" s="359"/>
      <c r="Y48" s="359"/>
      <c r="Z48" s="359"/>
      <c r="AA48" s="359"/>
      <c r="AB48" s="359"/>
      <c r="AC48" s="359"/>
      <c r="AD48" s="359"/>
      <c r="AE48" s="359"/>
      <c r="AF48" s="359"/>
      <c r="AG48" s="359"/>
      <c r="AH48" s="359"/>
      <c r="AI48" s="359"/>
      <c r="AJ48" s="359"/>
      <c r="AK48" s="359"/>
    </row>
    <row r="49" spans="1:37" s="353" customFormat="1" ht="11.25">
      <c r="B49" s="359"/>
      <c r="C49" s="359"/>
      <c r="D49" s="359"/>
      <c r="E49" s="359"/>
      <c r="F49" s="359"/>
      <c r="G49" s="359"/>
      <c r="H49" s="359"/>
      <c r="I49" s="359"/>
      <c r="J49" s="359"/>
      <c r="K49" s="359"/>
      <c r="L49" s="359"/>
      <c r="M49" s="359"/>
      <c r="N49" s="359"/>
      <c r="O49" s="359"/>
      <c r="P49" s="359"/>
      <c r="Q49" s="359"/>
      <c r="R49" s="359"/>
      <c r="S49" s="359"/>
      <c r="T49" s="359"/>
      <c r="U49" s="359"/>
      <c r="V49" s="359"/>
      <c r="W49" s="359"/>
      <c r="X49" s="359"/>
      <c r="Y49" s="359"/>
      <c r="Z49" s="359"/>
      <c r="AA49" s="359"/>
      <c r="AB49" s="359"/>
      <c r="AC49" s="359"/>
      <c r="AD49" s="359"/>
      <c r="AE49" s="359"/>
      <c r="AF49" s="359"/>
      <c r="AG49" s="359"/>
      <c r="AH49" s="359"/>
      <c r="AI49" s="359"/>
      <c r="AJ49" s="359"/>
      <c r="AK49" s="359"/>
    </row>
    <row r="50" spans="1:37" s="353" customFormat="1" ht="11.25">
      <c r="B50" s="359"/>
      <c r="C50" s="359"/>
      <c r="D50" s="359"/>
      <c r="E50" s="359"/>
      <c r="F50" s="359"/>
      <c r="G50" s="359"/>
      <c r="H50" s="359"/>
      <c r="I50" s="359"/>
      <c r="J50" s="359"/>
      <c r="K50" s="359"/>
      <c r="L50" s="359"/>
      <c r="M50" s="359"/>
      <c r="N50" s="359"/>
      <c r="O50" s="359"/>
      <c r="P50" s="359"/>
      <c r="Q50" s="359"/>
      <c r="R50" s="359"/>
      <c r="S50" s="359"/>
      <c r="T50" s="359"/>
      <c r="U50" s="359"/>
      <c r="V50" s="359"/>
      <c r="W50" s="359"/>
      <c r="X50" s="359"/>
      <c r="Y50" s="359"/>
      <c r="Z50" s="359"/>
      <c r="AA50" s="359"/>
      <c r="AB50" s="359"/>
      <c r="AC50" s="359"/>
      <c r="AD50" s="359"/>
      <c r="AE50" s="359"/>
      <c r="AF50" s="359"/>
      <c r="AG50" s="359"/>
      <c r="AH50" s="359"/>
      <c r="AI50" s="359"/>
      <c r="AJ50" s="359"/>
      <c r="AK50" s="359"/>
    </row>
    <row r="51" spans="1:37" s="353" customFormat="1" ht="12">
      <c r="A51" s="568" t="s">
        <v>404</v>
      </c>
      <c r="B51" s="568"/>
      <c r="C51" s="568"/>
      <c r="D51" s="568"/>
      <c r="E51" s="568"/>
      <c r="F51" s="568"/>
      <c r="P51" s="359"/>
      <c r="Q51" s="359"/>
      <c r="R51" s="359"/>
      <c r="S51" s="359"/>
      <c r="T51" s="359"/>
      <c r="U51" s="359"/>
      <c r="V51" s="359"/>
      <c r="W51" s="359"/>
      <c r="X51" s="359"/>
      <c r="Y51" s="359"/>
      <c r="Z51" s="359"/>
      <c r="AA51" s="359"/>
      <c r="AB51" s="359"/>
      <c r="AC51" s="359"/>
      <c r="AD51" s="359"/>
      <c r="AE51" s="359"/>
      <c r="AF51" s="359"/>
      <c r="AG51" s="359"/>
      <c r="AH51" s="359"/>
      <c r="AI51" s="359"/>
      <c r="AJ51" s="359"/>
      <c r="AK51" s="359"/>
    </row>
    <row r="52" spans="1:37" s="353" customFormat="1" ht="11.25">
      <c r="A52" s="300"/>
      <c r="B52" s="301"/>
      <c r="C52" s="301"/>
      <c r="P52" s="359"/>
      <c r="Q52" s="359"/>
      <c r="R52" s="359"/>
      <c r="S52" s="359"/>
      <c r="T52" s="359"/>
      <c r="U52" s="359"/>
      <c r="V52" s="359"/>
      <c r="W52" s="359"/>
      <c r="X52" s="359"/>
      <c r="Y52" s="359"/>
      <c r="Z52" s="359"/>
      <c r="AA52" s="359"/>
      <c r="AB52" s="359"/>
      <c r="AC52" s="359"/>
      <c r="AD52" s="359"/>
      <c r="AE52" s="359"/>
      <c r="AF52" s="359"/>
      <c r="AG52" s="359"/>
      <c r="AH52" s="359"/>
      <c r="AI52" s="359"/>
      <c r="AJ52" s="359"/>
      <c r="AK52" s="359"/>
    </row>
    <row r="53" spans="1:37" s="353" customFormat="1" ht="15.75" customHeight="1">
      <c r="A53" s="302" t="s">
        <v>245</v>
      </c>
      <c r="B53" s="303">
        <v>42461</v>
      </c>
      <c r="C53" s="303">
        <v>42491</v>
      </c>
      <c r="D53" s="303">
        <v>42522</v>
      </c>
      <c r="E53" s="303">
        <v>42552</v>
      </c>
      <c r="F53" s="303">
        <v>42583</v>
      </c>
      <c r="G53" s="303">
        <v>42614</v>
      </c>
      <c r="H53" s="303">
        <v>42644</v>
      </c>
      <c r="I53" s="303">
        <v>42675</v>
      </c>
      <c r="J53" s="303">
        <v>42705</v>
      </c>
      <c r="K53" s="303">
        <v>42736</v>
      </c>
      <c r="L53" s="303">
        <v>42767</v>
      </c>
      <c r="M53" s="303">
        <v>42795</v>
      </c>
      <c r="N53" s="303">
        <v>42826</v>
      </c>
      <c r="O53" s="303">
        <v>42856</v>
      </c>
      <c r="P53" s="303">
        <v>42887</v>
      </c>
      <c r="Q53" s="303">
        <v>42917</v>
      </c>
      <c r="R53" s="303">
        <v>42948</v>
      </c>
      <c r="S53" s="303">
        <v>42979</v>
      </c>
      <c r="T53" s="303">
        <v>43009</v>
      </c>
      <c r="U53" s="303">
        <v>43040</v>
      </c>
      <c r="V53" s="303">
        <v>43070</v>
      </c>
      <c r="W53" s="303">
        <v>43101</v>
      </c>
      <c r="X53" s="303">
        <v>43132</v>
      </c>
      <c r="Y53" s="303">
        <v>43160</v>
      </c>
      <c r="Z53" s="303">
        <v>43191</v>
      </c>
      <c r="AA53" s="303">
        <v>43221</v>
      </c>
      <c r="AB53" s="303">
        <v>43252</v>
      </c>
      <c r="AC53" s="303">
        <v>43282</v>
      </c>
      <c r="AD53" s="341">
        <v>43313</v>
      </c>
      <c r="AE53" s="341">
        <v>43344</v>
      </c>
      <c r="AF53" s="341">
        <v>43374</v>
      </c>
      <c r="AG53" s="341">
        <v>43405</v>
      </c>
      <c r="AH53" s="341">
        <v>43435</v>
      </c>
      <c r="AI53" s="341">
        <v>43466</v>
      </c>
      <c r="AJ53" s="341">
        <v>43497</v>
      </c>
      <c r="AK53" s="341">
        <v>43525</v>
      </c>
    </row>
    <row r="54" spans="1:37" s="353" customFormat="1" ht="11.25">
      <c r="A54" s="304"/>
      <c r="B54" s="305"/>
      <c r="C54" s="305"/>
      <c r="D54" s="305"/>
      <c r="P54" s="360"/>
      <c r="Q54" s="360"/>
      <c r="R54" s="360"/>
      <c r="S54" s="360"/>
      <c r="T54" s="360"/>
      <c r="U54" s="360"/>
      <c r="V54" s="360"/>
      <c r="W54" s="360"/>
      <c r="X54" s="360"/>
      <c r="Y54" s="360"/>
      <c r="Z54" s="360"/>
      <c r="AA54" s="360"/>
      <c r="AB54" s="360"/>
      <c r="AC54" s="360"/>
      <c r="AD54" s="360"/>
      <c r="AE54" s="360"/>
      <c r="AF54" s="360"/>
      <c r="AG54" s="360"/>
      <c r="AH54" s="360"/>
      <c r="AI54" s="360"/>
      <c r="AJ54" s="360"/>
      <c r="AK54" s="360"/>
    </row>
    <row r="55" spans="1:37" s="353" customFormat="1" ht="11.25">
      <c r="A55" s="306" t="s">
        <v>26</v>
      </c>
      <c r="B55" s="318">
        <v>85.525400000000005</v>
      </c>
      <c r="C55" s="318">
        <v>89.111800000000002</v>
      </c>
      <c r="D55" s="318">
        <v>91.852800000000002</v>
      </c>
      <c r="E55" s="318">
        <v>93.732799999999997</v>
      </c>
      <c r="F55" s="318">
        <v>93.9221</v>
      </c>
      <c r="G55" s="318">
        <v>95.001400000000004</v>
      </c>
      <c r="H55" s="318">
        <v>97.242800000000003</v>
      </c>
      <c r="I55" s="318">
        <v>98.816599999999994</v>
      </c>
      <c r="J55" s="318">
        <v>100</v>
      </c>
      <c r="K55" s="318">
        <v>101.313</v>
      </c>
      <c r="L55" s="318">
        <v>103.8085</v>
      </c>
      <c r="M55" s="318">
        <v>106.2627</v>
      </c>
      <c r="N55" s="318">
        <v>109.0613</v>
      </c>
      <c r="O55" s="318">
        <v>110.4607</v>
      </c>
      <c r="P55" s="361">
        <v>111.9943</v>
      </c>
      <c r="Q55" s="361">
        <v>113.9199</v>
      </c>
      <c r="R55" s="361">
        <v>115.6031</v>
      </c>
      <c r="S55" s="361">
        <v>117.96559999999999</v>
      </c>
      <c r="T55" s="349">
        <v>119.49850000000001</v>
      </c>
      <c r="U55" s="361">
        <v>120.89409999999999</v>
      </c>
      <c r="V55" s="361">
        <v>125.03919999999999</v>
      </c>
      <c r="W55" s="361">
        <v>127.0147</v>
      </c>
      <c r="X55" s="361">
        <v>130.29130000000001</v>
      </c>
      <c r="Y55" s="361">
        <v>133.50280000000001</v>
      </c>
      <c r="Z55" s="361">
        <v>136.93799999999999</v>
      </c>
      <c r="AA55" s="361">
        <v>139.58000000000001</v>
      </c>
      <c r="AB55" s="361">
        <v>145.0582</v>
      </c>
      <c r="AC55" s="361">
        <v>149.11779999999999</v>
      </c>
      <c r="AD55" s="361">
        <v>155.1747</v>
      </c>
      <c r="AE55" s="361">
        <v>165.49029999999999</v>
      </c>
      <c r="AF55" s="361">
        <v>173.85489999999999</v>
      </c>
      <c r="AG55" s="361">
        <v>178.87700000000001</v>
      </c>
      <c r="AH55" s="361">
        <v>183.93809999999999</v>
      </c>
      <c r="AI55" s="361">
        <v>189.12360000000001</v>
      </c>
      <c r="AJ55" s="361">
        <v>196.3597</v>
      </c>
      <c r="AK55" s="361">
        <v>205.7679</v>
      </c>
    </row>
    <row r="56" spans="1:37" s="353" customFormat="1" ht="11.25">
      <c r="A56" s="306"/>
      <c r="B56" s="319"/>
      <c r="C56" s="318"/>
      <c r="D56" s="318"/>
      <c r="E56" s="318"/>
      <c r="F56" s="318"/>
      <c r="G56" s="318"/>
      <c r="H56" s="318"/>
      <c r="I56" s="318"/>
      <c r="J56" s="318"/>
      <c r="L56" s="318"/>
      <c r="M56" s="318"/>
      <c r="N56" s="318"/>
      <c r="O56" s="318"/>
      <c r="P56" s="362"/>
      <c r="Q56" s="362"/>
      <c r="R56" s="362"/>
      <c r="S56" s="362"/>
      <c r="T56" s="362"/>
      <c r="U56" s="362"/>
      <c r="V56" s="362"/>
      <c r="W56" s="362"/>
      <c r="X56" s="362"/>
      <c r="Y56" s="362"/>
      <c r="Z56" s="362"/>
      <c r="AA56" s="362"/>
      <c r="AB56" s="362"/>
      <c r="AC56" s="362"/>
      <c r="AD56" s="362"/>
      <c r="AE56" s="362"/>
      <c r="AF56" s="362"/>
      <c r="AG56" s="362"/>
      <c r="AH56" s="362"/>
      <c r="AI56" s="362"/>
      <c r="AJ56" s="362"/>
      <c r="AK56" s="362"/>
    </row>
    <row r="57" spans="1:37" s="353" customFormat="1" ht="11.25">
      <c r="A57" s="300" t="s">
        <v>246</v>
      </c>
      <c r="B57" s="320">
        <v>89.855999999999995</v>
      </c>
      <c r="C57" s="320">
        <v>93.7059</v>
      </c>
      <c r="D57" s="320">
        <v>96.258099999999999</v>
      </c>
      <c r="E57" s="320">
        <v>99.5762</v>
      </c>
      <c r="F57" s="320">
        <v>95.2761</v>
      </c>
      <c r="G57" s="320">
        <v>99.188999999999993</v>
      </c>
      <c r="H57" s="320">
        <v>101.1247</v>
      </c>
      <c r="I57" s="320">
        <v>101.5561</v>
      </c>
      <c r="J57" s="320">
        <v>100</v>
      </c>
      <c r="K57" s="320">
        <v>101.5562</v>
      </c>
      <c r="L57" s="320">
        <v>102.0783</v>
      </c>
      <c r="M57" s="320">
        <v>105.879</v>
      </c>
      <c r="N57" s="320">
        <v>108.5334</v>
      </c>
      <c r="O57" s="320">
        <v>108.0039</v>
      </c>
      <c r="P57" s="363">
        <v>109.5654</v>
      </c>
      <c r="Q57" s="363">
        <v>110.12479999999999</v>
      </c>
      <c r="R57" s="363">
        <v>111.48820000000001</v>
      </c>
      <c r="S57" s="363">
        <v>117.1944</v>
      </c>
      <c r="T57" s="363">
        <v>119.84439999999999</v>
      </c>
      <c r="U57" s="363">
        <v>121.0014</v>
      </c>
      <c r="V57" s="363">
        <v>121.1666</v>
      </c>
      <c r="W57" s="363">
        <v>125.17700000000001</v>
      </c>
      <c r="X57" s="363">
        <v>124.01730000000001</v>
      </c>
      <c r="Y57" s="363">
        <v>127.2642</v>
      </c>
      <c r="Z57" s="363">
        <v>126.84010000000001</v>
      </c>
      <c r="AA57" s="363">
        <v>130.80099999999999</v>
      </c>
      <c r="AB57" s="363">
        <v>134.96299999999999</v>
      </c>
      <c r="AC57" s="363">
        <v>140.4659</v>
      </c>
      <c r="AD57" s="363">
        <v>142.57650000000001</v>
      </c>
      <c r="AE57" s="363">
        <v>150.7758</v>
      </c>
      <c r="AF57" s="363">
        <v>160.1883</v>
      </c>
      <c r="AG57" s="363">
        <v>162.6491</v>
      </c>
      <c r="AH57" s="363">
        <v>165.97819999999999</v>
      </c>
      <c r="AI57" s="363">
        <v>168.3449</v>
      </c>
      <c r="AJ57" s="363">
        <v>171.1095</v>
      </c>
      <c r="AK57" s="363">
        <v>181.01179999999999</v>
      </c>
    </row>
    <row r="58" spans="1:37" s="353" customFormat="1" ht="11.25">
      <c r="A58" s="300" t="s">
        <v>248</v>
      </c>
      <c r="B58" s="320">
        <v>85.3797</v>
      </c>
      <c r="C58" s="320">
        <v>87.648899999999998</v>
      </c>
      <c r="D58" s="320">
        <v>90.289299999999997</v>
      </c>
      <c r="E58" s="320">
        <v>91.979100000000003</v>
      </c>
      <c r="F58" s="320">
        <v>93.498199999999997</v>
      </c>
      <c r="G58" s="320">
        <v>94.946200000000005</v>
      </c>
      <c r="H58" s="320">
        <v>96.655100000000004</v>
      </c>
      <c r="I58" s="320">
        <v>98.316400000000002</v>
      </c>
      <c r="J58" s="320">
        <v>100</v>
      </c>
      <c r="K58" s="320">
        <v>101.3389</v>
      </c>
      <c r="L58" s="320">
        <v>103.2097</v>
      </c>
      <c r="M58" s="320">
        <v>105.0891</v>
      </c>
      <c r="N58" s="320">
        <v>107.4973</v>
      </c>
      <c r="O58" s="320">
        <v>109.2199</v>
      </c>
      <c r="P58" s="363">
        <v>110.88290000000001</v>
      </c>
      <c r="Q58" s="363">
        <v>112.8387</v>
      </c>
      <c r="R58" s="363">
        <v>114.5355</v>
      </c>
      <c r="S58" s="363">
        <v>116.5488</v>
      </c>
      <c r="T58" s="363">
        <v>117.8751</v>
      </c>
      <c r="U58" s="363">
        <v>119.41379999999999</v>
      </c>
      <c r="V58" s="363">
        <v>121.77070000000001</v>
      </c>
      <c r="W58" s="363">
        <v>123.53959999999999</v>
      </c>
      <c r="X58" s="363">
        <v>126.2302</v>
      </c>
      <c r="Y58" s="363">
        <v>129.3424</v>
      </c>
      <c r="Z58" s="363">
        <v>132.0556</v>
      </c>
      <c r="AA58" s="363">
        <v>135.4453</v>
      </c>
      <c r="AB58" s="363">
        <v>141.1129</v>
      </c>
      <c r="AC58" s="363">
        <v>145.20689999999999</v>
      </c>
      <c r="AD58" s="363">
        <v>149.87029999999999</v>
      </c>
      <c r="AE58" s="363">
        <v>161.58019999999999</v>
      </c>
      <c r="AF58" s="363">
        <v>168.46190000000001</v>
      </c>
      <c r="AG58" s="363">
        <v>173.80850000000001</v>
      </c>
      <c r="AH58" s="363">
        <v>178.9256</v>
      </c>
      <c r="AI58" s="363">
        <v>184.08260000000001</v>
      </c>
      <c r="AJ58" s="363">
        <v>190.92509999999999</v>
      </c>
      <c r="AK58" s="363">
        <v>199.11089999999999</v>
      </c>
    </row>
    <row r="59" spans="1:37" s="353" customFormat="1" ht="11.25">
      <c r="A59" s="310" t="s">
        <v>247</v>
      </c>
      <c r="B59" s="321">
        <v>84.003600000000006</v>
      </c>
      <c r="C59" s="321">
        <v>91.345299999999995</v>
      </c>
      <c r="D59" s="321">
        <v>94.467100000000002</v>
      </c>
      <c r="E59" s="321">
        <v>96.258899999999997</v>
      </c>
      <c r="F59" s="321">
        <v>94.559100000000001</v>
      </c>
      <c r="G59" s="321">
        <v>93.277699999999996</v>
      </c>
      <c r="H59" s="321">
        <v>97.222899999999996</v>
      </c>
      <c r="I59" s="321">
        <v>99.054000000000002</v>
      </c>
      <c r="J59" s="321">
        <v>100</v>
      </c>
      <c r="K59" s="321">
        <v>101.12739999999999</v>
      </c>
      <c r="L59" s="321">
        <v>106.3489</v>
      </c>
      <c r="M59" s="321">
        <v>109.8871</v>
      </c>
      <c r="N59" s="321">
        <v>113.8991</v>
      </c>
      <c r="O59" s="321">
        <v>115.2166</v>
      </c>
      <c r="P59" s="364">
        <v>116.3567</v>
      </c>
      <c r="Q59" s="364">
        <v>118.809</v>
      </c>
      <c r="R59" s="364">
        <v>120.5959</v>
      </c>
      <c r="S59" s="364">
        <v>122.4798</v>
      </c>
      <c r="T59" s="364">
        <v>124.1174</v>
      </c>
      <c r="U59" s="364">
        <v>125.1994</v>
      </c>
      <c r="V59" s="364">
        <v>136.39590000000001</v>
      </c>
      <c r="W59" s="364">
        <v>138.06309999999999</v>
      </c>
      <c r="X59" s="364">
        <v>145.0608</v>
      </c>
      <c r="Y59" s="364">
        <v>148.54830000000001</v>
      </c>
      <c r="Z59" s="364">
        <v>155.8449</v>
      </c>
      <c r="AA59" s="364">
        <v>155.6943</v>
      </c>
      <c r="AB59" s="364">
        <v>161.208</v>
      </c>
      <c r="AC59" s="364">
        <v>164.5163</v>
      </c>
      <c r="AD59" s="364">
        <v>176.44890000000001</v>
      </c>
      <c r="AE59" s="364">
        <v>183.61689999999999</v>
      </c>
      <c r="AF59" s="364">
        <v>195.87100000000001</v>
      </c>
      <c r="AG59" s="364">
        <v>201.09229999999999</v>
      </c>
      <c r="AH59" s="364">
        <v>206.76849999999999</v>
      </c>
      <c r="AI59" s="364">
        <v>213.3075</v>
      </c>
      <c r="AJ59" s="364">
        <v>223.7149</v>
      </c>
      <c r="AK59" s="364">
        <v>236.4956</v>
      </c>
    </row>
    <row r="61" spans="1:37" s="353" customFormat="1" ht="11.25">
      <c r="A61" s="300"/>
      <c r="B61" s="301"/>
      <c r="C61" s="301"/>
      <c r="P61" s="359"/>
      <c r="Q61" s="359"/>
      <c r="R61" s="359"/>
      <c r="S61" s="359"/>
      <c r="T61" s="359"/>
      <c r="U61" s="359"/>
      <c r="V61" s="359"/>
      <c r="W61" s="359"/>
      <c r="X61" s="359"/>
      <c r="Y61" s="359"/>
      <c r="Z61" s="359"/>
      <c r="AA61" s="359"/>
      <c r="AB61" s="359"/>
      <c r="AC61" s="359"/>
      <c r="AD61" s="359"/>
      <c r="AE61" s="359"/>
      <c r="AF61" s="359"/>
      <c r="AG61" s="359"/>
      <c r="AH61" s="359"/>
      <c r="AI61" s="359"/>
      <c r="AJ61" s="359"/>
      <c r="AK61" s="359"/>
    </row>
    <row r="62" spans="1:37" s="353" customFormat="1" ht="11.25">
      <c r="A62" s="300"/>
      <c r="B62" s="301"/>
      <c r="C62" s="301"/>
      <c r="D62" s="301"/>
      <c r="E62" s="301"/>
      <c r="F62" s="301"/>
      <c r="G62" s="301"/>
      <c r="H62" s="301"/>
      <c r="I62" s="301"/>
      <c r="J62" s="301"/>
      <c r="K62" s="301"/>
      <c r="L62" s="301"/>
      <c r="M62" s="301"/>
      <c r="N62" s="301"/>
      <c r="O62" s="301"/>
      <c r="P62" s="301"/>
      <c r="Q62" s="301"/>
      <c r="R62" s="301"/>
      <c r="S62" s="301"/>
      <c r="T62" s="301"/>
      <c r="U62" s="301"/>
      <c r="V62" s="301"/>
      <c r="W62" s="301"/>
      <c r="X62" s="301"/>
      <c r="Y62" s="301"/>
      <c r="Z62" s="301"/>
      <c r="AA62" s="301"/>
      <c r="AB62" s="301"/>
      <c r="AC62" s="301"/>
      <c r="AD62" s="301"/>
      <c r="AE62" s="301"/>
      <c r="AF62" s="301"/>
      <c r="AG62" s="301"/>
      <c r="AH62" s="301"/>
      <c r="AI62" s="301"/>
      <c r="AJ62" s="301"/>
      <c r="AK62" s="301"/>
    </row>
    <row r="63" spans="1:37" s="353" customFormat="1" ht="12">
      <c r="A63" s="568" t="s">
        <v>405</v>
      </c>
      <c r="B63" s="568"/>
      <c r="C63" s="568"/>
      <c r="D63" s="568"/>
      <c r="E63" s="568"/>
      <c r="F63" s="568"/>
      <c r="P63" s="359"/>
      <c r="Q63" s="359"/>
      <c r="R63" s="359"/>
      <c r="S63" s="359"/>
      <c r="T63" s="359"/>
      <c r="U63" s="359"/>
      <c r="V63" s="359"/>
      <c r="W63" s="359"/>
      <c r="X63" s="359"/>
      <c r="Y63" s="359"/>
      <c r="Z63" s="359"/>
      <c r="AA63" s="359"/>
      <c r="AB63" s="359"/>
      <c r="AC63" s="359"/>
      <c r="AD63" s="359"/>
      <c r="AE63" s="359"/>
      <c r="AF63" s="359"/>
      <c r="AG63" s="359"/>
      <c r="AH63" s="359"/>
      <c r="AI63" s="359"/>
      <c r="AJ63" s="359"/>
      <c r="AK63" s="359"/>
    </row>
    <row r="64" spans="1:37" s="353" customFormat="1" ht="11.25">
      <c r="A64" s="300"/>
      <c r="B64" s="301"/>
      <c r="C64" s="301"/>
      <c r="P64" s="359"/>
      <c r="Q64" s="359"/>
      <c r="R64" s="359"/>
      <c r="S64" s="359"/>
      <c r="T64" s="359"/>
      <c r="U64" s="359"/>
      <c r="V64" s="359"/>
      <c r="W64" s="359"/>
      <c r="X64" s="359"/>
      <c r="Y64" s="359"/>
      <c r="Z64" s="359"/>
      <c r="AA64" s="359"/>
      <c r="AB64" s="359"/>
      <c r="AC64" s="359"/>
      <c r="AD64" s="359"/>
      <c r="AE64" s="359"/>
      <c r="AF64" s="359"/>
      <c r="AG64" s="359"/>
      <c r="AH64" s="359"/>
      <c r="AI64" s="359"/>
      <c r="AJ64" s="359"/>
      <c r="AK64" s="359"/>
    </row>
    <row r="65" spans="1:37" s="353" customFormat="1" ht="14.25" customHeight="1">
      <c r="A65" s="302" t="s">
        <v>245</v>
      </c>
      <c r="B65" s="303">
        <v>42461</v>
      </c>
      <c r="C65" s="303">
        <v>42491</v>
      </c>
      <c r="D65" s="303">
        <v>42522</v>
      </c>
      <c r="E65" s="303">
        <v>42552</v>
      </c>
      <c r="F65" s="303">
        <v>42583</v>
      </c>
      <c r="G65" s="303">
        <v>42614</v>
      </c>
      <c r="H65" s="303">
        <v>42644</v>
      </c>
      <c r="I65" s="303">
        <v>42675</v>
      </c>
      <c r="J65" s="303">
        <v>42705</v>
      </c>
      <c r="K65" s="303">
        <v>42736</v>
      </c>
      <c r="L65" s="303">
        <v>42767</v>
      </c>
      <c r="M65" s="303">
        <v>42795</v>
      </c>
      <c r="N65" s="303">
        <v>42826</v>
      </c>
      <c r="O65" s="303">
        <v>42856</v>
      </c>
      <c r="P65" s="303">
        <v>42887</v>
      </c>
      <c r="Q65" s="303">
        <v>42917</v>
      </c>
      <c r="R65" s="303">
        <v>42948</v>
      </c>
      <c r="S65" s="303">
        <v>42979</v>
      </c>
      <c r="T65" s="303">
        <v>43009</v>
      </c>
      <c r="U65" s="303">
        <v>43040</v>
      </c>
      <c r="V65" s="303">
        <v>43070</v>
      </c>
      <c r="W65" s="303">
        <v>43101</v>
      </c>
      <c r="X65" s="303">
        <v>43132</v>
      </c>
      <c r="Y65" s="303">
        <v>43160</v>
      </c>
      <c r="Z65" s="303">
        <v>43191</v>
      </c>
      <c r="AA65" s="303">
        <v>43221</v>
      </c>
      <c r="AB65" s="303">
        <v>43252</v>
      </c>
      <c r="AC65" s="303">
        <v>43282</v>
      </c>
      <c r="AD65" s="341">
        <v>43313</v>
      </c>
      <c r="AE65" s="341">
        <v>43344</v>
      </c>
      <c r="AF65" s="341">
        <v>43374</v>
      </c>
      <c r="AG65" s="341">
        <v>43405</v>
      </c>
      <c r="AH65" s="341">
        <v>43435</v>
      </c>
      <c r="AI65" s="341">
        <v>43466</v>
      </c>
      <c r="AJ65" s="341">
        <v>43497</v>
      </c>
      <c r="AK65" s="341">
        <v>43525</v>
      </c>
    </row>
    <row r="66" spans="1:37" s="353" customFormat="1" ht="11.25">
      <c r="A66" s="304"/>
      <c r="B66" s="305"/>
      <c r="C66" s="305"/>
      <c r="D66" s="305"/>
      <c r="P66" s="359"/>
      <c r="Q66" s="359"/>
      <c r="R66" s="359"/>
      <c r="S66" s="359"/>
      <c r="T66" s="359"/>
      <c r="U66" s="359"/>
      <c r="V66" s="359"/>
      <c r="W66" s="359"/>
      <c r="X66" s="359"/>
      <c r="Y66" s="359"/>
      <c r="Z66" s="359"/>
      <c r="AA66" s="359"/>
      <c r="AB66" s="359"/>
      <c r="AC66" s="359"/>
      <c r="AD66" s="359"/>
      <c r="AE66" s="359"/>
      <c r="AF66" s="359"/>
      <c r="AG66" s="359"/>
      <c r="AH66" s="359"/>
      <c r="AI66" s="359"/>
      <c r="AJ66" s="359"/>
      <c r="AK66" s="359"/>
    </row>
    <row r="67" spans="1:37" s="353" customFormat="1" ht="11.25">
      <c r="A67" s="306" t="s">
        <v>26</v>
      </c>
      <c r="B67" s="307">
        <v>85.525400000000005</v>
      </c>
      <c r="C67" s="307">
        <v>89.111800000000002</v>
      </c>
      <c r="D67" s="307">
        <v>91.852800000000002</v>
      </c>
      <c r="E67" s="307">
        <v>93.732799999999997</v>
      </c>
      <c r="F67" s="307">
        <v>93.9221</v>
      </c>
      <c r="G67" s="307">
        <v>95.001400000000004</v>
      </c>
      <c r="H67" s="307">
        <v>97.242800000000003</v>
      </c>
      <c r="I67" s="307">
        <v>98.816599999999994</v>
      </c>
      <c r="J67" s="307">
        <v>100</v>
      </c>
      <c r="K67" s="307">
        <v>101.313</v>
      </c>
      <c r="L67" s="307">
        <v>103.8085</v>
      </c>
      <c r="M67" s="307">
        <v>106.2627</v>
      </c>
      <c r="N67" s="307">
        <v>109.0613</v>
      </c>
      <c r="O67" s="307">
        <v>110.4607</v>
      </c>
      <c r="P67" s="361">
        <v>111.9943</v>
      </c>
      <c r="Q67" s="361">
        <v>113.9199</v>
      </c>
      <c r="R67" s="361">
        <v>115.6031</v>
      </c>
      <c r="S67" s="361">
        <v>117.96559999999999</v>
      </c>
      <c r="T67" s="349">
        <v>119.49850000000001</v>
      </c>
      <c r="U67" s="361">
        <v>120.89409999999999</v>
      </c>
      <c r="V67" s="361">
        <v>125.03919999999999</v>
      </c>
      <c r="W67" s="361">
        <v>127.0147</v>
      </c>
      <c r="X67" s="361">
        <v>130.29130000000001</v>
      </c>
      <c r="Y67" s="361">
        <v>133.50280000000001</v>
      </c>
      <c r="Z67" s="361">
        <v>136.93799999999999</v>
      </c>
      <c r="AA67" s="361">
        <v>139.58000000000001</v>
      </c>
      <c r="AB67" s="361">
        <v>145.0582</v>
      </c>
      <c r="AC67" s="361">
        <v>149.11779999999999</v>
      </c>
      <c r="AD67" s="361">
        <v>155.1747</v>
      </c>
      <c r="AE67" s="361">
        <v>165.49029999999999</v>
      </c>
      <c r="AF67" s="361">
        <v>173.85489999999999</v>
      </c>
      <c r="AG67" s="361">
        <v>178.87700000000001</v>
      </c>
      <c r="AH67" s="361">
        <v>183.93809999999999</v>
      </c>
      <c r="AI67" s="361">
        <v>189.12360000000001</v>
      </c>
      <c r="AJ67" s="361">
        <v>196.3597</v>
      </c>
      <c r="AK67" s="361">
        <v>205.7679</v>
      </c>
    </row>
    <row r="68" spans="1:37" s="353" customFormat="1" ht="11.25">
      <c r="A68" s="306"/>
      <c r="B68" s="308"/>
      <c r="C68" s="307"/>
      <c r="D68" s="307"/>
      <c r="E68" s="307"/>
      <c r="F68" s="307"/>
      <c r="G68" s="307"/>
      <c r="H68" s="307"/>
      <c r="I68" s="307"/>
      <c r="J68" s="307"/>
      <c r="K68" s="362"/>
      <c r="L68" s="307"/>
      <c r="M68" s="307"/>
      <c r="N68" s="307"/>
      <c r="O68" s="307"/>
      <c r="P68" s="362"/>
      <c r="Q68" s="362"/>
      <c r="R68" s="362"/>
      <c r="S68" s="362"/>
      <c r="T68" s="362"/>
      <c r="U68" s="362"/>
      <c r="V68" s="362"/>
      <c r="W68" s="362"/>
      <c r="X68" s="362"/>
      <c r="Y68" s="362"/>
      <c r="Z68" s="362"/>
      <c r="AA68" s="362"/>
      <c r="AB68" s="362"/>
      <c r="AC68" s="362"/>
      <c r="AD68" s="362"/>
      <c r="AE68" s="362"/>
      <c r="AF68" s="362"/>
      <c r="AG68" s="362"/>
      <c r="AH68" s="362"/>
      <c r="AI68" s="362"/>
      <c r="AJ68" s="362"/>
      <c r="AK68" s="362"/>
    </row>
    <row r="69" spans="1:37" s="353" customFormat="1" ht="11.25">
      <c r="A69" s="300" t="s">
        <v>249</v>
      </c>
      <c r="B69" s="309">
        <v>86.578599999999994</v>
      </c>
      <c r="C69" s="309">
        <v>90.697400000000002</v>
      </c>
      <c r="D69" s="309">
        <v>92.653199999999998</v>
      </c>
      <c r="E69" s="309">
        <v>94.020099999999999</v>
      </c>
      <c r="F69" s="309">
        <v>94.767200000000003</v>
      </c>
      <c r="G69" s="309">
        <v>96.899299999999997</v>
      </c>
      <c r="H69" s="309">
        <v>98.207599999999999</v>
      </c>
      <c r="I69" s="309">
        <v>99.418000000000006</v>
      </c>
      <c r="J69" s="309">
        <v>100</v>
      </c>
      <c r="K69" s="309">
        <v>101.0205</v>
      </c>
      <c r="L69" s="309">
        <v>102.47929999999999</v>
      </c>
      <c r="M69" s="309">
        <v>105.1793</v>
      </c>
      <c r="N69" s="309">
        <v>107.73520000000001</v>
      </c>
      <c r="O69" s="309">
        <v>109.0355</v>
      </c>
      <c r="P69" s="363">
        <v>110.2676</v>
      </c>
      <c r="Q69" s="363">
        <v>111.42449999999999</v>
      </c>
      <c r="R69" s="363">
        <v>112.9325</v>
      </c>
      <c r="S69" s="363">
        <v>115.3613</v>
      </c>
      <c r="T69" s="363">
        <v>117.0753</v>
      </c>
      <c r="U69" s="363">
        <v>118.72709999999999</v>
      </c>
      <c r="V69" s="363">
        <v>120.0339</v>
      </c>
      <c r="W69" s="363">
        <v>122.25660000000001</v>
      </c>
      <c r="X69" s="363">
        <v>124.56059999999999</v>
      </c>
      <c r="Y69" s="363">
        <v>127.2606</v>
      </c>
      <c r="Z69" s="363">
        <v>129.7698</v>
      </c>
      <c r="AA69" s="363">
        <v>133.5831</v>
      </c>
      <c r="AB69" s="363">
        <v>139.16980000000001</v>
      </c>
      <c r="AC69" s="363">
        <v>144.31379999999999</v>
      </c>
      <c r="AD69" s="363">
        <v>148.47970000000001</v>
      </c>
      <c r="AE69" s="363">
        <v>162.54259999999999</v>
      </c>
      <c r="AF69" s="363">
        <v>171.8817</v>
      </c>
      <c r="AG69" s="363">
        <v>177.92689999999999</v>
      </c>
      <c r="AH69" s="363">
        <v>181.2585</v>
      </c>
      <c r="AI69" s="363">
        <v>186.30279999999999</v>
      </c>
      <c r="AJ69" s="363">
        <v>192.8064</v>
      </c>
      <c r="AK69" s="363">
        <v>202.78530000000001</v>
      </c>
    </row>
    <row r="70" spans="1:37" s="353" customFormat="1" ht="11.25">
      <c r="A70" s="310" t="s">
        <v>250</v>
      </c>
      <c r="B70" s="311">
        <v>83.989199999999997</v>
      </c>
      <c r="C70" s="311">
        <v>86.799099999999996</v>
      </c>
      <c r="D70" s="311">
        <v>90.685299999999998</v>
      </c>
      <c r="E70" s="311">
        <v>93.313599999999994</v>
      </c>
      <c r="F70" s="311">
        <v>92.689499999999995</v>
      </c>
      <c r="G70" s="311">
        <v>92.233099999999993</v>
      </c>
      <c r="H70" s="311">
        <v>95.835599999999999</v>
      </c>
      <c r="I70" s="311">
        <v>97.939400000000006</v>
      </c>
      <c r="J70" s="311">
        <v>100</v>
      </c>
      <c r="K70" s="311">
        <v>101.7397</v>
      </c>
      <c r="L70" s="311">
        <v>105.74720000000001</v>
      </c>
      <c r="M70" s="311">
        <v>107.8429</v>
      </c>
      <c r="N70" s="311">
        <v>110.9956</v>
      </c>
      <c r="O70" s="311">
        <v>112.5395</v>
      </c>
      <c r="P70" s="364">
        <v>114.5127</v>
      </c>
      <c r="Q70" s="364">
        <v>117.55970000000001</v>
      </c>
      <c r="R70" s="364">
        <v>119.4983</v>
      </c>
      <c r="S70" s="364">
        <v>121.7642</v>
      </c>
      <c r="T70" s="364">
        <v>123.033</v>
      </c>
      <c r="U70" s="364">
        <v>124.0548</v>
      </c>
      <c r="V70" s="364">
        <v>132.3399</v>
      </c>
      <c r="W70" s="364">
        <v>133.95500000000001</v>
      </c>
      <c r="X70" s="364">
        <v>138.65010000000001</v>
      </c>
      <c r="Y70" s="364">
        <v>142.60769999999999</v>
      </c>
      <c r="Z70" s="364">
        <v>147.39340000000001</v>
      </c>
      <c r="AA70" s="364">
        <v>148.3271</v>
      </c>
      <c r="AB70" s="364">
        <v>153.64699999999999</v>
      </c>
      <c r="AC70" s="364">
        <v>156.12479999999999</v>
      </c>
      <c r="AD70" s="364">
        <v>164.94</v>
      </c>
      <c r="AE70" s="364">
        <v>169.78970000000001</v>
      </c>
      <c r="AF70" s="364">
        <v>176.733</v>
      </c>
      <c r="AG70" s="364">
        <v>180.2629</v>
      </c>
      <c r="AH70" s="364">
        <v>187.8466</v>
      </c>
      <c r="AI70" s="364">
        <v>193.2381</v>
      </c>
      <c r="AJ70" s="364">
        <v>201.5427</v>
      </c>
      <c r="AK70" s="364">
        <v>210.1183</v>
      </c>
    </row>
    <row r="71" spans="1:37" s="353" customFormat="1" ht="11.25">
      <c r="A71" s="300"/>
      <c r="B71" s="301"/>
      <c r="C71" s="301"/>
      <c r="P71" s="359"/>
      <c r="Q71" s="359"/>
      <c r="R71" s="359"/>
      <c r="S71" s="359"/>
      <c r="T71" s="359"/>
      <c r="U71" s="359"/>
      <c r="V71" s="359"/>
      <c r="W71" s="359"/>
      <c r="X71" s="359"/>
      <c r="Y71" s="359"/>
      <c r="Z71" s="359"/>
      <c r="AA71" s="359"/>
      <c r="AB71" s="359"/>
      <c r="AC71" s="359"/>
      <c r="AD71" s="359"/>
      <c r="AE71" s="359"/>
      <c r="AF71" s="359"/>
      <c r="AG71" s="359"/>
      <c r="AH71" s="359"/>
      <c r="AI71" s="359"/>
      <c r="AJ71" s="359"/>
      <c r="AK71" s="359"/>
    </row>
    <row r="72" spans="1:37" s="353" customFormat="1" ht="11.25">
      <c r="A72" s="306" t="s">
        <v>358</v>
      </c>
      <c r="B72" s="359"/>
      <c r="C72" s="359"/>
      <c r="D72" s="359"/>
      <c r="E72" s="359"/>
      <c r="F72" s="359"/>
      <c r="G72" s="359"/>
      <c r="H72" s="359"/>
      <c r="I72" s="359"/>
      <c r="J72" s="359"/>
      <c r="K72" s="359"/>
      <c r="L72" s="359"/>
      <c r="M72" s="359"/>
      <c r="N72" s="359"/>
      <c r="O72" s="359"/>
      <c r="P72" s="359"/>
      <c r="Q72" s="359"/>
      <c r="R72" s="359"/>
      <c r="S72" s="359"/>
      <c r="T72" s="359"/>
      <c r="U72" s="359"/>
      <c r="V72" s="359"/>
      <c r="W72" s="359"/>
      <c r="X72" s="359"/>
      <c r="Y72" s="359"/>
      <c r="Z72" s="359"/>
      <c r="AA72" s="359"/>
      <c r="AB72" s="359"/>
      <c r="AC72" s="359"/>
      <c r="AD72" s="359"/>
      <c r="AE72" s="359"/>
      <c r="AF72" s="359"/>
      <c r="AG72" s="359"/>
      <c r="AH72" s="359"/>
      <c r="AI72" s="359"/>
      <c r="AJ72" s="359"/>
      <c r="AK72" s="359"/>
    </row>
    <row r="73" spans="1:37" s="353" customFormat="1" ht="11.25">
      <c r="B73" s="359"/>
      <c r="C73" s="359"/>
      <c r="D73" s="359"/>
      <c r="E73" s="359"/>
      <c r="F73" s="359"/>
      <c r="G73" s="359"/>
      <c r="H73" s="359"/>
      <c r="I73" s="359"/>
      <c r="J73" s="359"/>
      <c r="K73" s="359"/>
      <c r="L73" s="359"/>
      <c r="M73" s="359"/>
      <c r="N73" s="359"/>
      <c r="O73" s="359"/>
      <c r="P73" s="359"/>
      <c r="Q73" s="359"/>
      <c r="R73" s="359"/>
      <c r="S73" s="359"/>
      <c r="T73" s="359"/>
      <c r="U73" s="359"/>
      <c r="V73" s="359"/>
      <c r="W73" s="359"/>
      <c r="X73" s="359"/>
      <c r="Y73" s="359"/>
      <c r="Z73" s="359"/>
      <c r="AA73" s="359"/>
      <c r="AB73" s="359"/>
      <c r="AC73" s="359"/>
      <c r="AD73" s="359"/>
      <c r="AE73" s="359"/>
      <c r="AF73" s="359"/>
      <c r="AG73" s="359"/>
      <c r="AH73" s="359"/>
      <c r="AI73" s="359"/>
      <c r="AJ73" s="359"/>
      <c r="AK73" s="359"/>
    </row>
    <row r="74" spans="1:37" s="353" customFormat="1" ht="11.25">
      <c r="B74" s="359"/>
      <c r="C74" s="359"/>
      <c r="D74" s="359"/>
      <c r="E74" s="359"/>
      <c r="F74" s="359"/>
      <c r="G74" s="359"/>
      <c r="H74" s="359"/>
      <c r="I74" s="359"/>
      <c r="J74" s="359"/>
      <c r="K74" s="359"/>
      <c r="L74" s="359"/>
      <c r="M74" s="359"/>
      <c r="N74" s="359"/>
      <c r="O74" s="359"/>
      <c r="P74" s="359"/>
      <c r="Q74" s="359"/>
      <c r="R74" s="359"/>
      <c r="S74" s="359"/>
      <c r="T74" s="359"/>
      <c r="U74" s="359"/>
      <c r="V74" s="359"/>
      <c r="W74" s="359"/>
      <c r="X74" s="359"/>
      <c r="Y74" s="359"/>
      <c r="Z74" s="359"/>
      <c r="AA74" s="359"/>
      <c r="AB74" s="359"/>
      <c r="AC74" s="359"/>
      <c r="AD74" s="359"/>
      <c r="AE74" s="359"/>
      <c r="AF74" s="359"/>
      <c r="AG74" s="359"/>
      <c r="AH74" s="359"/>
      <c r="AI74" s="359"/>
      <c r="AJ74" s="359"/>
      <c r="AK74" s="359"/>
    </row>
    <row r="75" spans="1:37" s="353" customFormat="1" ht="11.25">
      <c r="B75" s="359"/>
      <c r="C75" s="359"/>
      <c r="D75" s="359"/>
      <c r="E75" s="359"/>
      <c r="F75" s="359"/>
      <c r="G75" s="359"/>
      <c r="H75" s="359"/>
      <c r="I75" s="359"/>
      <c r="J75" s="359"/>
      <c r="K75" s="359"/>
      <c r="L75" s="359"/>
      <c r="M75" s="359"/>
      <c r="N75" s="359"/>
      <c r="O75" s="359"/>
      <c r="P75" s="359"/>
      <c r="Q75" s="359"/>
      <c r="R75" s="359"/>
      <c r="S75" s="359"/>
      <c r="T75" s="359"/>
      <c r="U75" s="359"/>
      <c r="V75" s="359"/>
      <c r="W75" s="359"/>
      <c r="X75" s="359"/>
      <c r="Y75" s="359"/>
      <c r="Z75" s="359"/>
      <c r="AA75" s="359"/>
      <c r="AB75" s="359"/>
      <c r="AC75" s="359"/>
      <c r="AD75" s="359"/>
      <c r="AE75" s="359"/>
      <c r="AF75" s="359"/>
      <c r="AG75" s="359"/>
      <c r="AH75" s="359"/>
      <c r="AI75" s="359"/>
      <c r="AJ75" s="359"/>
      <c r="AK75" s="359"/>
    </row>
    <row r="76" spans="1:37" s="353" customFormat="1" ht="11.25">
      <c r="B76" s="359"/>
      <c r="C76" s="359"/>
      <c r="D76" s="359"/>
      <c r="E76" s="359"/>
      <c r="F76" s="359"/>
      <c r="G76" s="359"/>
      <c r="H76" s="359"/>
      <c r="I76" s="359"/>
      <c r="J76" s="359"/>
      <c r="K76" s="359"/>
      <c r="L76" s="359"/>
      <c r="M76" s="359"/>
      <c r="N76" s="359"/>
      <c r="O76" s="359"/>
      <c r="P76" s="359"/>
      <c r="Q76" s="359"/>
      <c r="R76" s="359"/>
      <c r="S76" s="359"/>
      <c r="T76" s="359"/>
      <c r="U76" s="359"/>
      <c r="V76" s="359"/>
      <c r="W76" s="359"/>
      <c r="X76" s="359"/>
      <c r="Y76" s="359"/>
      <c r="Z76" s="359"/>
      <c r="AA76" s="359"/>
      <c r="AB76" s="359"/>
      <c r="AC76" s="359"/>
      <c r="AD76" s="359"/>
      <c r="AE76" s="359"/>
      <c r="AF76" s="359"/>
      <c r="AG76" s="359"/>
      <c r="AH76" s="359"/>
      <c r="AI76" s="359"/>
      <c r="AJ76" s="359"/>
      <c r="AK76" s="359"/>
    </row>
    <row r="77" spans="1:37" s="353" customFormat="1" ht="11.25">
      <c r="B77" s="359"/>
      <c r="C77" s="359"/>
      <c r="D77" s="359"/>
      <c r="E77" s="359"/>
      <c r="F77" s="359"/>
      <c r="G77" s="359"/>
      <c r="H77" s="359"/>
      <c r="I77" s="359"/>
      <c r="J77" s="359"/>
      <c r="K77" s="359"/>
      <c r="L77" s="359"/>
      <c r="M77" s="359"/>
      <c r="N77" s="359"/>
      <c r="O77" s="359"/>
      <c r="P77" s="359"/>
      <c r="Q77" s="359"/>
      <c r="R77" s="359"/>
      <c r="S77" s="359"/>
      <c r="T77" s="359"/>
      <c r="U77" s="359"/>
      <c r="V77" s="359"/>
      <c r="W77" s="359"/>
      <c r="X77" s="359"/>
      <c r="Y77" s="359"/>
      <c r="Z77" s="359"/>
      <c r="AA77" s="359"/>
      <c r="AB77" s="359"/>
      <c r="AC77" s="359"/>
      <c r="AD77" s="359"/>
      <c r="AE77" s="359"/>
      <c r="AF77" s="359"/>
      <c r="AG77" s="359"/>
      <c r="AH77" s="359"/>
      <c r="AI77" s="359"/>
      <c r="AJ77" s="359"/>
      <c r="AK77" s="359"/>
    </row>
    <row r="78" spans="1:37" s="353" customFormat="1" ht="11.25">
      <c r="B78" s="359"/>
      <c r="C78" s="359"/>
      <c r="D78" s="359"/>
      <c r="E78" s="359"/>
      <c r="F78" s="359"/>
      <c r="G78" s="359"/>
      <c r="H78" s="359"/>
      <c r="I78" s="359"/>
      <c r="J78" s="359"/>
      <c r="K78" s="359"/>
      <c r="L78" s="359"/>
      <c r="M78" s="359"/>
      <c r="N78" s="359"/>
      <c r="O78" s="359"/>
      <c r="P78" s="359"/>
      <c r="Q78" s="359"/>
      <c r="R78" s="359"/>
      <c r="S78" s="359"/>
      <c r="T78" s="359"/>
      <c r="U78" s="359"/>
      <c r="V78" s="359"/>
      <c r="W78" s="359"/>
      <c r="X78" s="359"/>
      <c r="Y78" s="359"/>
      <c r="Z78" s="359"/>
      <c r="AA78" s="359"/>
      <c r="AB78" s="359"/>
      <c r="AC78" s="359"/>
      <c r="AD78" s="359"/>
      <c r="AE78" s="359"/>
      <c r="AF78" s="359"/>
      <c r="AG78" s="359"/>
      <c r="AH78" s="359"/>
      <c r="AI78" s="359"/>
      <c r="AJ78" s="359"/>
      <c r="AK78" s="359"/>
    </row>
    <row r="79" spans="1:37" s="353" customFormat="1" ht="11.25">
      <c r="B79" s="359"/>
      <c r="C79" s="359"/>
      <c r="D79" s="359"/>
      <c r="E79" s="359"/>
      <c r="F79" s="359"/>
      <c r="G79" s="359"/>
      <c r="H79" s="359"/>
      <c r="I79" s="359"/>
      <c r="J79" s="359"/>
      <c r="K79" s="359"/>
      <c r="L79" s="359"/>
      <c r="M79" s="359"/>
      <c r="N79" s="359"/>
      <c r="O79" s="359"/>
      <c r="P79" s="359"/>
      <c r="Q79" s="359"/>
      <c r="R79" s="359"/>
      <c r="S79" s="359"/>
      <c r="T79" s="359"/>
      <c r="U79" s="359"/>
      <c r="V79" s="359"/>
      <c r="W79" s="359"/>
      <c r="X79" s="359"/>
      <c r="Y79" s="359"/>
      <c r="Z79" s="359"/>
      <c r="AA79" s="359"/>
      <c r="AB79" s="359"/>
      <c r="AC79" s="359"/>
      <c r="AD79" s="359"/>
      <c r="AE79" s="359"/>
      <c r="AF79" s="359"/>
      <c r="AG79" s="359"/>
      <c r="AH79" s="359"/>
      <c r="AI79" s="359"/>
      <c r="AJ79" s="359"/>
      <c r="AK79" s="359"/>
    </row>
    <row r="80" spans="1:37" s="353" customFormat="1" ht="11.25">
      <c r="B80" s="359"/>
      <c r="C80" s="359"/>
      <c r="D80" s="359"/>
      <c r="E80" s="359"/>
      <c r="F80" s="359"/>
      <c r="G80" s="359"/>
      <c r="H80" s="359"/>
      <c r="I80" s="359"/>
      <c r="J80" s="359"/>
      <c r="K80" s="359"/>
      <c r="L80" s="359"/>
      <c r="M80" s="359"/>
      <c r="N80" s="359"/>
      <c r="O80" s="359"/>
      <c r="P80" s="359"/>
      <c r="Q80" s="359"/>
      <c r="R80" s="359"/>
      <c r="S80" s="359"/>
      <c r="T80" s="359"/>
      <c r="U80" s="359"/>
      <c r="V80" s="359"/>
      <c r="W80" s="359"/>
      <c r="X80" s="359"/>
      <c r="Y80" s="359"/>
      <c r="Z80" s="359"/>
      <c r="AA80" s="359"/>
      <c r="AB80" s="359"/>
      <c r="AC80" s="359"/>
      <c r="AD80" s="359"/>
      <c r="AE80" s="359"/>
      <c r="AF80" s="359"/>
      <c r="AG80" s="359"/>
      <c r="AH80" s="359"/>
      <c r="AI80" s="359"/>
      <c r="AJ80" s="359"/>
      <c r="AK80" s="359"/>
    </row>
    <row r="81" spans="2:37" s="353" customFormat="1" ht="11.25">
      <c r="B81" s="359"/>
      <c r="C81" s="359"/>
      <c r="D81" s="359"/>
      <c r="E81" s="359"/>
      <c r="F81" s="359"/>
      <c r="G81" s="359"/>
      <c r="H81" s="359"/>
      <c r="I81" s="359"/>
      <c r="J81" s="359"/>
      <c r="K81" s="359"/>
      <c r="L81" s="359"/>
      <c r="M81" s="359"/>
      <c r="N81" s="359"/>
      <c r="O81" s="359"/>
      <c r="P81" s="359"/>
      <c r="Q81" s="359"/>
      <c r="R81" s="359"/>
      <c r="S81" s="359"/>
      <c r="T81" s="359"/>
      <c r="U81" s="359"/>
      <c r="V81" s="359"/>
      <c r="W81" s="359"/>
      <c r="X81" s="359"/>
      <c r="Y81" s="359"/>
      <c r="Z81" s="359"/>
      <c r="AA81" s="359"/>
      <c r="AB81" s="359"/>
      <c r="AC81" s="359"/>
      <c r="AD81" s="359"/>
      <c r="AE81" s="359"/>
      <c r="AF81" s="359"/>
      <c r="AG81" s="359"/>
      <c r="AH81" s="359"/>
      <c r="AI81" s="359"/>
      <c r="AJ81" s="359"/>
      <c r="AK81" s="359"/>
    </row>
    <row r="82" spans="2:37" s="353" customFormat="1" ht="11.25">
      <c r="B82" s="359"/>
      <c r="C82" s="359"/>
      <c r="D82" s="359"/>
      <c r="E82" s="359"/>
      <c r="F82" s="359"/>
      <c r="G82" s="359"/>
      <c r="H82" s="359"/>
      <c r="I82" s="359"/>
      <c r="J82" s="359"/>
      <c r="K82" s="359"/>
      <c r="L82" s="359"/>
      <c r="M82" s="359"/>
      <c r="N82" s="359"/>
      <c r="O82" s="359"/>
      <c r="P82" s="359"/>
      <c r="Q82" s="359"/>
      <c r="R82" s="359"/>
      <c r="S82" s="359"/>
      <c r="T82" s="359"/>
      <c r="U82" s="359"/>
      <c r="V82" s="359"/>
      <c r="W82" s="359"/>
      <c r="X82" s="359"/>
      <c r="Y82" s="359"/>
      <c r="Z82" s="359"/>
      <c r="AA82" s="359"/>
      <c r="AB82" s="359"/>
      <c r="AC82" s="359"/>
      <c r="AD82" s="359"/>
      <c r="AE82" s="359"/>
      <c r="AF82" s="359"/>
      <c r="AG82" s="359"/>
      <c r="AH82" s="359"/>
      <c r="AI82" s="359"/>
      <c r="AJ82" s="359"/>
      <c r="AK82" s="359"/>
    </row>
    <row r="83" spans="2:37" s="353" customFormat="1" ht="11.25">
      <c r="B83" s="359"/>
      <c r="C83" s="359"/>
      <c r="D83" s="359"/>
      <c r="E83" s="359"/>
      <c r="F83" s="359"/>
      <c r="G83" s="359"/>
      <c r="H83" s="359"/>
      <c r="I83" s="359"/>
      <c r="J83" s="359"/>
      <c r="K83" s="359"/>
      <c r="L83" s="359"/>
      <c r="M83" s="359"/>
      <c r="N83" s="359"/>
      <c r="O83" s="359"/>
      <c r="P83" s="359"/>
      <c r="Q83" s="359"/>
      <c r="R83" s="359"/>
      <c r="S83" s="359"/>
      <c r="T83" s="359"/>
      <c r="U83" s="359"/>
      <c r="V83" s="359"/>
      <c r="W83" s="359"/>
      <c r="X83" s="359"/>
      <c r="Y83" s="359"/>
      <c r="Z83" s="359"/>
      <c r="AA83" s="359"/>
      <c r="AB83" s="359"/>
      <c r="AC83" s="359"/>
      <c r="AD83" s="359"/>
      <c r="AE83" s="359"/>
      <c r="AF83" s="359"/>
      <c r="AG83" s="359"/>
      <c r="AH83" s="359"/>
      <c r="AI83" s="359"/>
      <c r="AJ83" s="359"/>
      <c r="AK83" s="359"/>
    </row>
    <row r="84" spans="2:37" s="353" customFormat="1" ht="11.25">
      <c r="B84" s="359"/>
      <c r="C84" s="359"/>
      <c r="D84" s="359"/>
      <c r="E84" s="359"/>
      <c r="F84" s="359"/>
      <c r="G84" s="359"/>
      <c r="H84" s="359"/>
      <c r="I84" s="359"/>
      <c r="J84" s="359"/>
      <c r="K84" s="359"/>
      <c r="L84" s="359"/>
      <c r="M84" s="359"/>
      <c r="N84" s="359"/>
      <c r="O84" s="359"/>
      <c r="P84" s="359"/>
      <c r="Q84" s="359"/>
      <c r="R84" s="359"/>
      <c r="S84" s="359"/>
      <c r="T84" s="359"/>
      <c r="U84" s="359"/>
      <c r="V84" s="359"/>
      <c r="W84" s="359"/>
      <c r="X84" s="359"/>
      <c r="Y84" s="359"/>
      <c r="Z84" s="359"/>
      <c r="AA84" s="359"/>
      <c r="AB84" s="359"/>
      <c r="AC84" s="359"/>
      <c r="AD84" s="359"/>
      <c r="AE84" s="359"/>
      <c r="AF84" s="359"/>
      <c r="AG84" s="359"/>
      <c r="AH84" s="359"/>
      <c r="AI84" s="359"/>
      <c r="AJ84" s="359"/>
      <c r="AK84" s="359"/>
    </row>
    <row r="85" spans="2:37" s="353" customFormat="1" ht="11.25">
      <c r="B85" s="359"/>
      <c r="C85" s="359"/>
      <c r="D85" s="359"/>
      <c r="E85" s="359"/>
      <c r="F85" s="359"/>
      <c r="G85" s="359"/>
      <c r="H85" s="359"/>
      <c r="I85" s="359"/>
      <c r="J85" s="359"/>
      <c r="K85" s="359"/>
      <c r="L85" s="359"/>
      <c r="M85" s="359"/>
      <c r="N85" s="359"/>
      <c r="O85" s="359"/>
      <c r="P85" s="359"/>
      <c r="Q85" s="359"/>
      <c r="R85" s="359"/>
      <c r="S85" s="359"/>
      <c r="T85" s="359"/>
      <c r="U85" s="359"/>
      <c r="V85" s="359"/>
      <c r="W85" s="359"/>
      <c r="X85" s="359"/>
      <c r="Y85" s="359"/>
      <c r="Z85" s="359"/>
      <c r="AA85" s="359"/>
      <c r="AB85" s="359"/>
      <c r="AC85" s="359"/>
      <c r="AD85" s="359"/>
      <c r="AE85" s="359"/>
      <c r="AF85" s="359"/>
      <c r="AG85" s="359"/>
      <c r="AH85" s="359"/>
      <c r="AI85" s="359"/>
      <c r="AJ85" s="359"/>
      <c r="AK85" s="359"/>
    </row>
    <row r="86" spans="2:37" s="353" customFormat="1" ht="11.25">
      <c r="B86" s="359"/>
      <c r="C86" s="359"/>
      <c r="D86" s="359"/>
      <c r="E86" s="359"/>
      <c r="F86" s="359"/>
      <c r="G86" s="359"/>
      <c r="H86" s="359"/>
      <c r="I86" s="359"/>
      <c r="J86" s="359"/>
      <c r="K86" s="359"/>
      <c r="L86" s="359"/>
      <c r="M86" s="359"/>
      <c r="N86" s="359"/>
      <c r="O86" s="359"/>
      <c r="P86" s="359"/>
      <c r="Q86" s="359"/>
      <c r="R86" s="359"/>
      <c r="S86" s="359"/>
      <c r="T86" s="359"/>
      <c r="U86" s="359"/>
      <c r="V86" s="359"/>
      <c r="W86" s="359"/>
      <c r="X86" s="359"/>
      <c r="Y86" s="359"/>
      <c r="Z86" s="359"/>
      <c r="AA86" s="359"/>
      <c r="AB86" s="359"/>
      <c r="AC86" s="359"/>
      <c r="AD86" s="359"/>
      <c r="AE86" s="359"/>
      <c r="AF86" s="359"/>
      <c r="AG86" s="359"/>
      <c r="AH86" s="359"/>
      <c r="AI86" s="359"/>
      <c r="AJ86" s="359"/>
      <c r="AK86" s="359"/>
    </row>
    <row r="87" spans="2:37" s="353" customFormat="1" ht="11.25">
      <c r="B87" s="359"/>
      <c r="C87" s="359"/>
      <c r="D87" s="359"/>
      <c r="E87" s="359"/>
      <c r="F87" s="359"/>
      <c r="G87" s="359"/>
      <c r="H87" s="359"/>
      <c r="I87" s="359"/>
      <c r="J87" s="359"/>
      <c r="K87" s="359"/>
      <c r="L87" s="359"/>
      <c r="M87" s="359"/>
      <c r="N87" s="359"/>
      <c r="O87" s="359"/>
      <c r="P87" s="359"/>
      <c r="Q87" s="359"/>
      <c r="R87" s="359"/>
      <c r="S87" s="359"/>
      <c r="T87" s="359"/>
      <c r="U87" s="359"/>
      <c r="V87" s="359"/>
      <c r="W87" s="359"/>
      <c r="X87" s="359"/>
      <c r="Y87" s="359"/>
      <c r="Z87" s="359"/>
      <c r="AA87" s="359"/>
      <c r="AB87" s="359"/>
      <c r="AC87" s="359"/>
      <c r="AD87" s="359"/>
      <c r="AE87" s="359"/>
      <c r="AF87" s="359"/>
      <c r="AG87" s="359"/>
      <c r="AH87" s="359"/>
      <c r="AI87" s="359"/>
      <c r="AJ87" s="359"/>
      <c r="AK87" s="359"/>
    </row>
    <row r="88" spans="2:37" s="353" customFormat="1" ht="11.25">
      <c r="B88" s="359"/>
      <c r="C88" s="359"/>
      <c r="D88" s="359"/>
      <c r="E88" s="359"/>
      <c r="F88" s="359"/>
      <c r="G88" s="359"/>
      <c r="H88" s="359"/>
      <c r="I88" s="359"/>
      <c r="J88" s="359"/>
      <c r="K88" s="359"/>
      <c r="L88" s="359"/>
      <c r="M88" s="359"/>
      <c r="N88" s="359"/>
      <c r="O88" s="359"/>
      <c r="P88" s="359"/>
      <c r="Q88" s="359"/>
      <c r="R88" s="359"/>
      <c r="S88" s="359"/>
      <c r="T88" s="359"/>
      <c r="U88" s="359"/>
      <c r="V88" s="359"/>
      <c r="W88" s="359"/>
      <c r="X88" s="359"/>
      <c r="Y88" s="359"/>
      <c r="Z88" s="359"/>
      <c r="AA88" s="359"/>
      <c r="AB88" s="359"/>
      <c r="AC88" s="359"/>
      <c r="AD88" s="359"/>
      <c r="AE88" s="359"/>
      <c r="AF88" s="359"/>
      <c r="AG88" s="359"/>
      <c r="AH88" s="359"/>
      <c r="AI88" s="359"/>
      <c r="AJ88" s="359"/>
      <c r="AK88" s="359"/>
    </row>
    <row r="89" spans="2:37" s="353" customFormat="1" ht="11.25">
      <c r="B89" s="359"/>
      <c r="C89" s="359"/>
      <c r="D89" s="359"/>
      <c r="E89" s="359"/>
      <c r="F89" s="359"/>
      <c r="G89" s="359"/>
      <c r="H89" s="359"/>
      <c r="I89" s="359"/>
      <c r="J89" s="359"/>
      <c r="K89" s="359"/>
      <c r="L89" s="359"/>
      <c r="M89" s="359"/>
      <c r="N89" s="359"/>
      <c r="O89" s="359"/>
      <c r="P89" s="359"/>
      <c r="Q89" s="359"/>
      <c r="R89" s="359"/>
      <c r="S89" s="359"/>
      <c r="T89" s="359"/>
      <c r="U89" s="359"/>
      <c r="V89" s="359"/>
      <c r="W89" s="359"/>
      <c r="X89" s="359"/>
      <c r="Y89" s="359"/>
      <c r="Z89" s="359"/>
      <c r="AA89" s="359"/>
      <c r="AB89" s="359"/>
      <c r="AC89" s="359"/>
      <c r="AD89" s="359"/>
      <c r="AE89" s="359"/>
      <c r="AF89" s="359"/>
      <c r="AG89" s="359"/>
      <c r="AH89" s="359"/>
      <c r="AI89" s="359"/>
      <c r="AJ89" s="359"/>
      <c r="AK89" s="359"/>
    </row>
    <row r="90" spans="2:37" s="353" customFormat="1" ht="11.25">
      <c r="B90" s="359"/>
      <c r="C90" s="359"/>
      <c r="D90" s="359"/>
      <c r="E90" s="359"/>
      <c r="F90" s="359"/>
      <c r="G90" s="359"/>
      <c r="H90" s="359"/>
      <c r="I90" s="359"/>
      <c r="J90" s="359"/>
      <c r="K90" s="359"/>
      <c r="L90" s="359"/>
      <c r="M90" s="359"/>
      <c r="N90" s="359"/>
      <c r="O90" s="359"/>
      <c r="P90" s="359"/>
      <c r="Q90" s="359"/>
      <c r="R90" s="359"/>
      <c r="S90" s="359"/>
      <c r="T90" s="359"/>
      <c r="U90" s="359"/>
      <c r="V90" s="359"/>
      <c r="W90" s="359"/>
      <c r="X90" s="359"/>
      <c r="Y90" s="359"/>
      <c r="Z90" s="359"/>
      <c r="AA90" s="359"/>
      <c r="AB90" s="359"/>
      <c r="AC90" s="359"/>
      <c r="AD90" s="359"/>
      <c r="AE90" s="359"/>
      <c r="AF90" s="359"/>
      <c r="AG90" s="359"/>
      <c r="AH90" s="359"/>
      <c r="AI90" s="359"/>
      <c r="AJ90" s="359"/>
      <c r="AK90" s="359"/>
    </row>
    <row r="91" spans="2:37" s="353" customFormat="1" ht="11.25">
      <c r="B91" s="359"/>
      <c r="C91" s="359"/>
      <c r="D91" s="359"/>
      <c r="E91" s="359"/>
      <c r="F91" s="359"/>
      <c r="G91" s="359"/>
      <c r="H91" s="359"/>
      <c r="I91" s="359"/>
      <c r="J91" s="359"/>
      <c r="K91" s="359"/>
      <c r="L91" s="359"/>
      <c r="M91" s="359"/>
      <c r="N91" s="359"/>
      <c r="O91" s="359"/>
      <c r="P91" s="359"/>
      <c r="Q91" s="359"/>
      <c r="R91" s="359"/>
      <c r="S91" s="359"/>
      <c r="T91" s="359"/>
      <c r="U91" s="359"/>
      <c r="V91" s="359"/>
      <c r="W91" s="359"/>
      <c r="X91" s="359"/>
      <c r="Y91" s="359"/>
      <c r="Z91" s="359"/>
      <c r="AA91" s="359"/>
      <c r="AB91" s="359"/>
      <c r="AC91" s="359"/>
      <c r="AD91" s="359"/>
      <c r="AE91" s="359"/>
      <c r="AF91" s="359"/>
      <c r="AG91" s="359"/>
      <c r="AH91" s="359"/>
      <c r="AI91" s="359"/>
      <c r="AJ91" s="359"/>
      <c r="AK91" s="359"/>
    </row>
    <row r="92" spans="2:37" s="353" customFormat="1" ht="11.25">
      <c r="B92" s="359"/>
      <c r="C92" s="359"/>
      <c r="D92" s="359"/>
      <c r="E92" s="359"/>
      <c r="F92" s="359"/>
      <c r="G92" s="359"/>
      <c r="H92" s="359"/>
      <c r="I92" s="359"/>
      <c r="J92" s="359"/>
      <c r="K92" s="359"/>
      <c r="L92" s="359"/>
      <c r="M92" s="359"/>
      <c r="N92" s="359"/>
      <c r="O92" s="359"/>
      <c r="P92" s="359"/>
      <c r="Q92" s="359"/>
      <c r="R92" s="359"/>
      <c r="S92" s="359"/>
      <c r="T92" s="359"/>
      <c r="U92" s="359"/>
      <c r="V92" s="359"/>
      <c r="W92" s="359"/>
      <c r="X92" s="359"/>
      <c r="Y92" s="359"/>
      <c r="Z92" s="359"/>
      <c r="AA92" s="359"/>
      <c r="AB92" s="359"/>
      <c r="AC92" s="359"/>
      <c r="AD92" s="359"/>
      <c r="AE92" s="359"/>
      <c r="AF92" s="359"/>
      <c r="AG92" s="359"/>
      <c r="AH92" s="359"/>
      <c r="AI92" s="359"/>
      <c r="AJ92" s="359"/>
      <c r="AK92" s="359"/>
    </row>
    <row r="93" spans="2:37" s="353" customFormat="1" ht="11.25">
      <c r="B93" s="359"/>
      <c r="C93" s="359"/>
      <c r="D93" s="359"/>
      <c r="E93" s="359"/>
      <c r="F93" s="359"/>
      <c r="G93" s="359"/>
      <c r="H93" s="359"/>
      <c r="I93" s="359"/>
      <c r="J93" s="359"/>
      <c r="K93" s="359"/>
      <c r="L93" s="359"/>
      <c r="M93" s="359"/>
      <c r="N93" s="359"/>
      <c r="O93" s="359"/>
      <c r="P93" s="359"/>
      <c r="Q93" s="359"/>
      <c r="R93" s="359"/>
      <c r="S93" s="359"/>
      <c r="T93" s="359"/>
      <c r="U93" s="359"/>
      <c r="V93" s="359"/>
      <c r="W93" s="359"/>
      <c r="X93" s="359"/>
      <c r="Y93" s="359"/>
      <c r="Z93" s="359"/>
      <c r="AA93" s="359"/>
      <c r="AB93" s="359"/>
      <c r="AC93" s="359"/>
      <c r="AD93" s="359"/>
      <c r="AE93" s="359"/>
      <c r="AF93" s="359"/>
      <c r="AG93" s="359"/>
      <c r="AH93" s="359"/>
      <c r="AI93" s="359"/>
      <c r="AJ93" s="359"/>
      <c r="AK93" s="359"/>
    </row>
    <row r="94" spans="2:37" s="353" customFormat="1" ht="11.25">
      <c r="B94" s="359"/>
      <c r="C94" s="359"/>
      <c r="D94" s="359"/>
      <c r="E94" s="359"/>
      <c r="F94" s="359"/>
      <c r="G94" s="359"/>
      <c r="H94" s="359"/>
      <c r="I94" s="359"/>
      <c r="J94" s="359"/>
      <c r="K94" s="359"/>
      <c r="L94" s="359"/>
      <c r="M94" s="359"/>
      <c r="N94" s="359"/>
      <c r="O94" s="359"/>
      <c r="P94" s="359"/>
      <c r="Q94" s="359"/>
      <c r="R94" s="359"/>
      <c r="S94" s="359"/>
      <c r="T94" s="359"/>
      <c r="U94" s="359"/>
      <c r="V94" s="359"/>
      <c r="W94" s="359"/>
      <c r="X94" s="359"/>
      <c r="Y94" s="359"/>
      <c r="Z94" s="359"/>
      <c r="AA94" s="359"/>
      <c r="AB94" s="359"/>
      <c r="AC94" s="359"/>
      <c r="AD94" s="359"/>
      <c r="AE94" s="359"/>
      <c r="AF94" s="359"/>
      <c r="AG94" s="359"/>
      <c r="AH94" s="359"/>
      <c r="AI94" s="359"/>
      <c r="AJ94" s="359"/>
      <c r="AK94" s="359"/>
    </row>
    <row r="95" spans="2:37" s="353" customFormat="1" ht="11.25">
      <c r="B95" s="359"/>
      <c r="C95" s="359"/>
      <c r="D95" s="359"/>
      <c r="E95" s="359"/>
      <c r="F95" s="359"/>
      <c r="G95" s="359"/>
      <c r="H95" s="359"/>
      <c r="I95" s="359"/>
      <c r="J95" s="359"/>
      <c r="K95" s="359"/>
      <c r="L95" s="359"/>
      <c r="M95" s="359"/>
      <c r="N95" s="359"/>
      <c r="O95" s="359"/>
      <c r="P95" s="359"/>
      <c r="Q95" s="359"/>
      <c r="R95" s="359"/>
      <c r="S95" s="359"/>
      <c r="T95" s="359"/>
      <c r="U95" s="359"/>
      <c r="V95" s="359"/>
      <c r="W95" s="359"/>
      <c r="X95" s="359"/>
      <c r="Y95" s="359"/>
      <c r="Z95" s="359"/>
      <c r="AA95" s="359"/>
      <c r="AB95" s="359"/>
      <c r="AC95" s="359"/>
      <c r="AD95" s="359"/>
      <c r="AE95" s="359"/>
      <c r="AF95" s="359"/>
      <c r="AG95" s="359"/>
      <c r="AH95" s="359"/>
      <c r="AI95" s="359"/>
      <c r="AJ95" s="359"/>
      <c r="AK95" s="359"/>
    </row>
    <row r="96" spans="2:37" s="353" customFormat="1" ht="11.25">
      <c r="B96" s="359"/>
      <c r="C96" s="359"/>
      <c r="D96" s="359"/>
      <c r="E96" s="359"/>
      <c r="F96" s="359"/>
      <c r="G96" s="359"/>
      <c r="H96" s="359"/>
      <c r="I96" s="359"/>
      <c r="J96" s="359"/>
      <c r="K96" s="359"/>
      <c r="L96" s="359"/>
      <c r="M96" s="359"/>
      <c r="N96" s="359"/>
      <c r="O96" s="359"/>
      <c r="P96" s="359"/>
      <c r="Q96" s="359"/>
      <c r="R96" s="359"/>
      <c r="S96" s="359"/>
      <c r="T96" s="359"/>
      <c r="U96" s="359"/>
      <c r="V96" s="359"/>
      <c r="W96" s="359"/>
      <c r="X96" s="359"/>
      <c r="Y96" s="359"/>
      <c r="Z96" s="359"/>
      <c r="AA96" s="359"/>
      <c r="AB96" s="359"/>
      <c r="AC96" s="359"/>
      <c r="AD96" s="359"/>
      <c r="AE96" s="359"/>
      <c r="AF96" s="359"/>
      <c r="AG96" s="359"/>
      <c r="AH96" s="359"/>
      <c r="AI96" s="359"/>
      <c r="AJ96" s="359"/>
      <c r="AK96" s="359"/>
    </row>
    <row r="97" spans="2:37" s="353" customFormat="1" ht="11.25">
      <c r="B97" s="359"/>
      <c r="C97" s="359"/>
      <c r="D97" s="359"/>
      <c r="E97" s="359"/>
      <c r="F97" s="359"/>
      <c r="G97" s="359"/>
      <c r="H97" s="359"/>
      <c r="I97" s="359"/>
      <c r="J97" s="359"/>
      <c r="K97" s="359"/>
      <c r="L97" s="359"/>
      <c r="M97" s="359"/>
      <c r="N97" s="359"/>
      <c r="O97" s="359"/>
      <c r="P97" s="359"/>
      <c r="Q97" s="359"/>
      <c r="R97" s="359"/>
      <c r="S97" s="359"/>
      <c r="T97" s="359"/>
      <c r="U97" s="359"/>
      <c r="V97" s="359"/>
      <c r="W97" s="359"/>
      <c r="X97" s="359"/>
      <c r="Y97" s="359"/>
      <c r="Z97" s="359"/>
      <c r="AA97" s="359"/>
      <c r="AB97" s="359"/>
      <c r="AC97" s="359"/>
      <c r="AD97" s="359"/>
      <c r="AE97" s="359"/>
      <c r="AF97" s="359"/>
      <c r="AG97" s="359"/>
      <c r="AH97" s="359"/>
      <c r="AI97" s="359"/>
      <c r="AJ97" s="359"/>
      <c r="AK97" s="359"/>
    </row>
    <row r="98" spans="2:37" s="353" customFormat="1" ht="11.25">
      <c r="B98" s="359"/>
      <c r="C98" s="359"/>
      <c r="D98" s="359"/>
      <c r="E98" s="359"/>
      <c r="F98" s="359"/>
      <c r="G98" s="359"/>
      <c r="H98" s="359"/>
      <c r="I98" s="359"/>
      <c r="J98" s="359"/>
      <c r="K98" s="359"/>
      <c r="L98" s="359"/>
      <c r="M98" s="359"/>
      <c r="N98" s="359"/>
      <c r="O98" s="359"/>
      <c r="P98" s="359"/>
      <c r="Q98" s="359"/>
      <c r="R98" s="359"/>
      <c r="S98" s="359"/>
      <c r="T98" s="359"/>
      <c r="U98" s="359"/>
      <c r="V98" s="359"/>
      <c r="W98" s="359"/>
      <c r="X98" s="359"/>
      <c r="Y98" s="359"/>
      <c r="Z98" s="359"/>
      <c r="AA98" s="359"/>
      <c r="AB98" s="359"/>
      <c r="AC98" s="359"/>
      <c r="AD98" s="359"/>
      <c r="AE98" s="359"/>
      <c r="AF98" s="359"/>
      <c r="AG98" s="359"/>
      <c r="AH98" s="359"/>
      <c r="AI98" s="359"/>
      <c r="AJ98" s="359"/>
      <c r="AK98" s="359"/>
    </row>
    <row r="99" spans="2:37" s="353" customFormat="1" ht="11.25">
      <c r="B99" s="359"/>
      <c r="C99" s="359"/>
      <c r="D99" s="359"/>
      <c r="E99" s="359"/>
      <c r="F99" s="359"/>
      <c r="G99" s="359"/>
      <c r="H99" s="359"/>
      <c r="I99" s="359"/>
      <c r="J99" s="359"/>
      <c r="K99" s="359"/>
      <c r="L99" s="359"/>
      <c r="M99" s="359"/>
      <c r="N99" s="359"/>
      <c r="O99" s="359"/>
      <c r="P99" s="359"/>
      <c r="Q99" s="359"/>
      <c r="R99" s="359"/>
      <c r="S99" s="359"/>
      <c r="T99" s="359"/>
      <c r="U99" s="359"/>
      <c r="V99" s="359"/>
      <c r="W99" s="359"/>
      <c r="X99" s="359"/>
      <c r="Y99" s="359"/>
      <c r="Z99" s="359"/>
      <c r="AA99" s="359"/>
      <c r="AB99" s="359"/>
      <c r="AC99" s="359"/>
      <c r="AD99" s="359"/>
      <c r="AE99" s="359"/>
      <c r="AF99" s="359"/>
      <c r="AG99" s="359"/>
      <c r="AH99" s="359"/>
      <c r="AI99" s="359"/>
      <c r="AJ99" s="359"/>
      <c r="AK99" s="359"/>
    </row>
    <row r="100" spans="2:37" s="353" customFormat="1" ht="11.25">
      <c r="B100" s="359"/>
      <c r="C100" s="359"/>
      <c r="D100" s="359"/>
      <c r="E100" s="359"/>
      <c r="F100" s="359"/>
      <c r="G100" s="359"/>
      <c r="H100" s="359"/>
      <c r="I100" s="359"/>
      <c r="J100" s="359"/>
      <c r="K100" s="359"/>
      <c r="L100" s="359"/>
      <c r="M100" s="359"/>
      <c r="N100" s="359"/>
      <c r="O100" s="359"/>
      <c r="P100" s="359"/>
      <c r="Q100" s="359"/>
      <c r="R100" s="359"/>
      <c r="S100" s="359"/>
      <c r="T100" s="359"/>
      <c r="U100" s="359"/>
      <c r="V100" s="359"/>
      <c r="W100" s="359"/>
      <c r="X100" s="359"/>
      <c r="Y100" s="359"/>
      <c r="Z100" s="359"/>
      <c r="AA100" s="359"/>
      <c r="AB100" s="359"/>
      <c r="AC100" s="359"/>
      <c r="AD100" s="359"/>
      <c r="AE100" s="359"/>
      <c r="AF100" s="359"/>
      <c r="AG100" s="359"/>
      <c r="AH100" s="359"/>
      <c r="AI100" s="359"/>
      <c r="AJ100" s="359"/>
      <c r="AK100" s="359"/>
    </row>
    <row r="101" spans="2:37" s="353" customFormat="1" ht="11.25">
      <c r="B101" s="359"/>
      <c r="C101" s="359"/>
      <c r="D101" s="359"/>
      <c r="E101" s="359"/>
      <c r="F101" s="359"/>
      <c r="G101" s="359"/>
      <c r="H101" s="359"/>
      <c r="I101" s="359"/>
      <c r="J101" s="359"/>
      <c r="K101" s="359"/>
      <c r="L101" s="359"/>
      <c r="M101" s="359"/>
      <c r="N101" s="359"/>
      <c r="O101" s="359"/>
      <c r="P101" s="359"/>
      <c r="Q101" s="359"/>
      <c r="R101" s="359"/>
      <c r="S101" s="359"/>
      <c r="T101" s="359"/>
      <c r="U101" s="359"/>
      <c r="V101" s="359"/>
      <c r="W101" s="359"/>
      <c r="X101" s="359"/>
      <c r="Y101" s="359"/>
      <c r="Z101" s="359"/>
      <c r="AA101" s="359"/>
      <c r="AB101" s="359"/>
      <c r="AC101" s="359"/>
      <c r="AD101" s="359"/>
      <c r="AE101" s="359"/>
      <c r="AF101" s="359"/>
      <c r="AG101" s="359"/>
      <c r="AH101" s="359"/>
      <c r="AI101" s="359"/>
      <c r="AJ101" s="359"/>
      <c r="AK101" s="359"/>
    </row>
    <row r="102" spans="2:37" s="353" customFormat="1" ht="11.25">
      <c r="B102" s="359"/>
      <c r="C102" s="359"/>
      <c r="D102" s="359"/>
      <c r="E102" s="359"/>
      <c r="F102" s="359"/>
      <c r="G102" s="359"/>
      <c r="H102" s="359"/>
      <c r="I102" s="359"/>
      <c r="J102" s="359"/>
      <c r="K102" s="359"/>
      <c r="L102" s="359"/>
      <c r="M102" s="359"/>
      <c r="N102" s="359"/>
      <c r="O102" s="359"/>
      <c r="P102" s="359"/>
      <c r="Q102" s="359"/>
      <c r="R102" s="359"/>
      <c r="S102" s="359"/>
      <c r="T102" s="359"/>
      <c r="U102" s="359"/>
      <c r="V102" s="359"/>
      <c r="W102" s="359"/>
      <c r="X102" s="359"/>
      <c r="Y102" s="359"/>
      <c r="Z102" s="359"/>
      <c r="AA102" s="359"/>
      <c r="AB102" s="359"/>
      <c r="AC102" s="359"/>
      <c r="AD102" s="359"/>
      <c r="AE102" s="359"/>
      <c r="AF102" s="359"/>
      <c r="AG102" s="359"/>
      <c r="AH102" s="359"/>
      <c r="AI102" s="359"/>
      <c r="AJ102" s="359"/>
      <c r="AK102" s="359"/>
    </row>
    <row r="103" spans="2:37" s="353" customFormat="1" ht="11.25">
      <c r="B103" s="359"/>
      <c r="C103" s="359"/>
      <c r="D103" s="359"/>
      <c r="E103" s="359"/>
      <c r="F103" s="359"/>
      <c r="G103" s="359"/>
      <c r="H103" s="359"/>
      <c r="I103" s="359"/>
      <c r="J103" s="359"/>
      <c r="K103" s="359"/>
      <c r="L103" s="359"/>
      <c r="M103" s="359"/>
      <c r="N103" s="359"/>
      <c r="O103" s="359"/>
      <c r="P103" s="359"/>
      <c r="Q103" s="359"/>
      <c r="R103" s="359"/>
      <c r="S103" s="359"/>
      <c r="T103" s="359"/>
      <c r="U103" s="359"/>
      <c r="V103" s="359"/>
      <c r="W103" s="359"/>
      <c r="X103" s="359"/>
      <c r="Y103" s="359"/>
      <c r="Z103" s="359"/>
      <c r="AA103" s="359"/>
      <c r="AB103" s="359"/>
      <c r="AC103" s="359"/>
      <c r="AD103" s="359"/>
      <c r="AE103" s="359"/>
      <c r="AF103" s="359"/>
      <c r="AG103" s="359"/>
      <c r="AH103" s="359"/>
      <c r="AI103" s="359"/>
      <c r="AJ103" s="359"/>
      <c r="AK103" s="359"/>
    </row>
    <row r="104" spans="2:37" s="353" customFormat="1" ht="11.25">
      <c r="B104" s="359"/>
      <c r="C104" s="359"/>
      <c r="D104" s="359"/>
      <c r="E104" s="359"/>
      <c r="F104" s="359"/>
      <c r="G104" s="359"/>
      <c r="H104" s="359"/>
      <c r="I104" s="359"/>
      <c r="J104" s="359"/>
      <c r="K104" s="359"/>
      <c r="L104" s="359"/>
      <c r="M104" s="359"/>
      <c r="N104" s="359"/>
      <c r="O104" s="359"/>
      <c r="P104" s="359"/>
      <c r="Q104" s="359"/>
      <c r="R104" s="359"/>
      <c r="S104" s="359"/>
      <c r="T104" s="359"/>
      <c r="U104" s="359"/>
      <c r="V104" s="359"/>
      <c r="W104" s="359"/>
      <c r="X104" s="359"/>
      <c r="Y104" s="359"/>
      <c r="Z104" s="359"/>
      <c r="AA104" s="359"/>
      <c r="AB104" s="359"/>
      <c r="AC104" s="359"/>
      <c r="AD104" s="359"/>
      <c r="AE104" s="359"/>
      <c r="AF104" s="359"/>
      <c r="AG104" s="359"/>
      <c r="AH104" s="359"/>
      <c r="AI104" s="359"/>
      <c r="AJ104" s="359"/>
      <c r="AK104" s="359"/>
    </row>
    <row r="105" spans="2:37" s="353" customFormat="1" ht="11.25">
      <c r="B105" s="359"/>
      <c r="C105" s="359"/>
      <c r="D105" s="359"/>
      <c r="E105" s="359"/>
      <c r="F105" s="359"/>
      <c r="G105" s="359"/>
      <c r="H105" s="359"/>
      <c r="I105" s="359"/>
      <c r="J105" s="359"/>
      <c r="K105" s="359"/>
      <c r="L105" s="359"/>
      <c r="M105" s="359"/>
      <c r="N105" s="359"/>
      <c r="O105" s="359"/>
      <c r="P105" s="359"/>
      <c r="Q105" s="359"/>
      <c r="R105" s="359"/>
      <c r="S105" s="359"/>
      <c r="T105" s="359"/>
      <c r="U105" s="359"/>
      <c r="V105" s="359"/>
      <c r="W105" s="359"/>
      <c r="X105" s="359"/>
      <c r="Y105" s="359"/>
      <c r="Z105" s="359"/>
      <c r="AA105" s="359"/>
      <c r="AB105" s="359"/>
      <c r="AC105" s="359"/>
      <c r="AD105" s="359"/>
      <c r="AE105" s="359"/>
      <c r="AF105" s="359"/>
      <c r="AG105" s="359"/>
      <c r="AH105" s="359"/>
      <c r="AI105" s="359"/>
      <c r="AJ105" s="359"/>
      <c r="AK105" s="359"/>
    </row>
  </sheetData>
  <mergeCells count="5">
    <mergeCell ref="A63:F63"/>
    <mergeCell ref="A1:C1"/>
    <mergeCell ref="A3:E3"/>
    <mergeCell ref="A47:O47"/>
    <mergeCell ref="A51:F51"/>
  </mergeCells>
  <pageMargins left="0.70866141732283472" right="0.70866141732283472" top="0.74803149606299213" bottom="0.74803149606299213" header="0.31496062992125984" footer="0.31496062992125984"/>
  <pageSetup paperSize="9" scale="7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O98"/>
  <sheetViews>
    <sheetView topLeftCell="B1" workbookViewId="0">
      <selection activeCell="O4" sqref="O4"/>
    </sheetView>
  </sheetViews>
  <sheetFormatPr baseColWidth="10" defaultRowHeight="11.25"/>
  <cols>
    <col min="1" max="1" width="48.140625" style="265" customWidth="1"/>
    <col min="2" max="8" width="11.5703125" style="265" customWidth="1"/>
    <col min="9" max="254" width="11.42578125" style="265"/>
    <col min="255" max="255" width="48.140625" style="265" customWidth="1"/>
    <col min="256" max="262" width="11.5703125" style="265" customWidth="1"/>
    <col min="263" max="510" width="11.42578125" style="265"/>
    <col min="511" max="511" width="48.140625" style="265" customWidth="1"/>
    <col min="512" max="518" width="11.5703125" style="265" customWidth="1"/>
    <col min="519" max="766" width="11.42578125" style="265"/>
    <col min="767" max="767" width="48.140625" style="265" customWidth="1"/>
    <col min="768" max="774" width="11.5703125" style="265" customWidth="1"/>
    <col min="775" max="1022" width="11.42578125" style="265"/>
    <col min="1023" max="1023" width="48.140625" style="265" customWidth="1"/>
    <col min="1024" max="1030" width="11.5703125" style="265" customWidth="1"/>
    <col min="1031" max="1278" width="11.42578125" style="265"/>
    <col min="1279" max="1279" width="48.140625" style="265" customWidth="1"/>
    <col min="1280" max="1286" width="11.5703125" style="265" customWidth="1"/>
    <col min="1287" max="1534" width="11.42578125" style="265"/>
    <col min="1535" max="1535" width="48.140625" style="265" customWidth="1"/>
    <col min="1536" max="1542" width="11.5703125" style="265" customWidth="1"/>
    <col min="1543" max="1790" width="11.42578125" style="265"/>
    <col min="1791" max="1791" width="48.140625" style="265" customWidth="1"/>
    <col min="1792" max="1798" width="11.5703125" style="265" customWidth="1"/>
    <col min="1799" max="2046" width="11.42578125" style="265"/>
    <col min="2047" max="2047" width="48.140625" style="265" customWidth="1"/>
    <col min="2048" max="2054" width="11.5703125" style="265" customWidth="1"/>
    <col min="2055" max="2302" width="11.42578125" style="265"/>
    <col min="2303" max="2303" width="48.140625" style="265" customWidth="1"/>
    <col min="2304" max="2310" width="11.5703125" style="265" customWidth="1"/>
    <col min="2311" max="2558" width="11.42578125" style="265"/>
    <col min="2559" max="2559" width="48.140625" style="265" customWidth="1"/>
    <col min="2560" max="2566" width="11.5703125" style="265" customWidth="1"/>
    <col min="2567" max="2814" width="11.42578125" style="265"/>
    <col min="2815" max="2815" width="48.140625" style="265" customWidth="1"/>
    <col min="2816" max="2822" width="11.5703125" style="265" customWidth="1"/>
    <col min="2823" max="3070" width="11.42578125" style="265"/>
    <col min="3071" max="3071" width="48.140625" style="265" customWidth="1"/>
    <col min="3072" max="3078" width="11.5703125" style="265" customWidth="1"/>
    <col min="3079" max="3326" width="11.42578125" style="265"/>
    <col min="3327" max="3327" width="48.140625" style="265" customWidth="1"/>
    <col min="3328" max="3334" width="11.5703125" style="265" customWidth="1"/>
    <col min="3335" max="3582" width="11.42578125" style="265"/>
    <col min="3583" max="3583" width="48.140625" style="265" customWidth="1"/>
    <col min="3584" max="3590" width="11.5703125" style="265" customWidth="1"/>
    <col min="3591" max="3838" width="11.42578125" style="265"/>
    <col min="3839" max="3839" width="48.140625" style="265" customWidth="1"/>
    <col min="3840" max="3846" width="11.5703125" style="265" customWidth="1"/>
    <col min="3847" max="4094" width="11.42578125" style="265"/>
    <col min="4095" max="4095" width="48.140625" style="265" customWidth="1"/>
    <col min="4096" max="4102" width="11.5703125" style="265" customWidth="1"/>
    <col min="4103" max="4350" width="11.42578125" style="265"/>
    <col min="4351" max="4351" width="48.140625" style="265" customWidth="1"/>
    <col min="4352" max="4358" width="11.5703125" style="265" customWidth="1"/>
    <col min="4359" max="4606" width="11.42578125" style="265"/>
    <col min="4607" max="4607" width="48.140625" style="265" customWidth="1"/>
    <col min="4608" max="4614" width="11.5703125" style="265" customWidth="1"/>
    <col min="4615" max="4862" width="11.42578125" style="265"/>
    <col min="4863" max="4863" width="48.140625" style="265" customWidth="1"/>
    <col min="4864" max="4870" width="11.5703125" style="265" customWidth="1"/>
    <col min="4871" max="5118" width="11.42578125" style="265"/>
    <col min="5119" max="5119" width="48.140625" style="265" customWidth="1"/>
    <col min="5120" max="5126" width="11.5703125" style="265" customWidth="1"/>
    <col min="5127" max="5374" width="11.42578125" style="265"/>
    <col min="5375" max="5375" width="48.140625" style="265" customWidth="1"/>
    <col min="5376" max="5382" width="11.5703125" style="265" customWidth="1"/>
    <col min="5383" max="5630" width="11.42578125" style="265"/>
    <col min="5631" max="5631" width="48.140625" style="265" customWidth="1"/>
    <col min="5632" max="5638" width="11.5703125" style="265" customWidth="1"/>
    <col min="5639" max="5886" width="11.42578125" style="265"/>
    <col min="5887" max="5887" width="48.140625" style="265" customWidth="1"/>
    <col min="5888" max="5894" width="11.5703125" style="265" customWidth="1"/>
    <col min="5895" max="6142" width="11.42578125" style="265"/>
    <col min="6143" max="6143" width="48.140625" style="265" customWidth="1"/>
    <col min="6144" max="6150" width="11.5703125" style="265" customWidth="1"/>
    <col min="6151" max="6398" width="11.42578125" style="265"/>
    <col min="6399" max="6399" width="48.140625" style="265" customWidth="1"/>
    <col min="6400" max="6406" width="11.5703125" style="265" customWidth="1"/>
    <col min="6407" max="6654" width="11.42578125" style="265"/>
    <col min="6655" max="6655" width="48.140625" style="265" customWidth="1"/>
    <col min="6656" max="6662" width="11.5703125" style="265" customWidth="1"/>
    <col min="6663" max="6910" width="11.42578125" style="265"/>
    <col min="6911" max="6911" width="48.140625" style="265" customWidth="1"/>
    <col min="6912" max="6918" width="11.5703125" style="265" customWidth="1"/>
    <col min="6919" max="7166" width="11.42578125" style="265"/>
    <col min="7167" max="7167" width="48.140625" style="265" customWidth="1"/>
    <col min="7168" max="7174" width="11.5703125" style="265" customWidth="1"/>
    <col min="7175" max="7422" width="11.42578125" style="265"/>
    <col min="7423" max="7423" width="48.140625" style="265" customWidth="1"/>
    <col min="7424" max="7430" width="11.5703125" style="265" customWidth="1"/>
    <col min="7431" max="7678" width="11.42578125" style="265"/>
    <col min="7679" max="7679" width="48.140625" style="265" customWidth="1"/>
    <col min="7680" max="7686" width="11.5703125" style="265" customWidth="1"/>
    <col min="7687" max="7934" width="11.42578125" style="265"/>
    <col min="7935" max="7935" width="48.140625" style="265" customWidth="1"/>
    <col min="7936" max="7942" width="11.5703125" style="265" customWidth="1"/>
    <col min="7943" max="8190" width="11.42578125" style="265"/>
    <col min="8191" max="8191" width="48.140625" style="265" customWidth="1"/>
    <col min="8192" max="8198" width="11.5703125" style="265" customWidth="1"/>
    <col min="8199" max="8446" width="11.42578125" style="265"/>
    <col min="8447" max="8447" width="48.140625" style="265" customWidth="1"/>
    <col min="8448" max="8454" width="11.5703125" style="265" customWidth="1"/>
    <col min="8455" max="8702" width="11.42578125" style="265"/>
    <col min="8703" max="8703" width="48.140625" style="265" customWidth="1"/>
    <col min="8704" max="8710" width="11.5703125" style="265" customWidth="1"/>
    <col min="8711" max="8958" width="11.42578125" style="265"/>
    <col min="8959" max="8959" width="48.140625" style="265" customWidth="1"/>
    <col min="8960" max="8966" width="11.5703125" style="265" customWidth="1"/>
    <col min="8967" max="9214" width="11.42578125" style="265"/>
    <col min="9215" max="9215" width="48.140625" style="265" customWidth="1"/>
    <col min="9216" max="9222" width="11.5703125" style="265" customWidth="1"/>
    <col min="9223" max="9470" width="11.42578125" style="265"/>
    <col min="9471" max="9471" width="48.140625" style="265" customWidth="1"/>
    <col min="9472" max="9478" width="11.5703125" style="265" customWidth="1"/>
    <col min="9479" max="9726" width="11.42578125" style="265"/>
    <col min="9727" max="9727" width="48.140625" style="265" customWidth="1"/>
    <col min="9728" max="9734" width="11.5703125" style="265" customWidth="1"/>
    <col min="9735" max="9982" width="11.42578125" style="265"/>
    <col min="9983" max="9983" width="48.140625" style="265" customWidth="1"/>
    <col min="9984" max="9990" width="11.5703125" style="265" customWidth="1"/>
    <col min="9991" max="10238" width="11.42578125" style="265"/>
    <col min="10239" max="10239" width="48.140625" style="265" customWidth="1"/>
    <col min="10240" max="10246" width="11.5703125" style="265" customWidth="1"/>
    <col min="10247" max="10494" width="11.42578125" style="265"/>
    <col min="10495" max="10495" width="48.140625" style="265" customWidth="1"/>
    <col min="10496" max="10502" width="11.5703125" style="265" customWidth="1"/>
    <col min="10503" max="10750" width="11.42578125" style="265"/>
    <col min="10751" max="10751" width="48.140625" style="265" customWidth="1"/>
    <col min="10752" max="10758" width="11.5703125" style="265" customWidth="1"/>
    <col min="10759" max="11006" width="11.42578125" style="265"/>
    <col min="11007" max="11007" width="48.140625" style="265" customWidth="1"/>
    <col min="11008" max="11014" width="11.5703125" style="265" customWidth="1"/>
    <col min="11015" max="11262" width="11.42578125" style="265"/>
    <col min="11263" max="11263" width="48.140625" style="265" customWidth="1"/>
    <col min="11264" max="11270" width="11.5703125" style="265" customWidth="1"/>
    <col min="11271" max="11518" width="11.42578125" style="265"/>
    <col min="11519" max="11519" width="48.140625" style="265" customWidth="1"/>
    <col min="11520" max="11526" width="11.5703125" style="265" customWidth="1"/>
    <col min="11527" max="11774" width="11.42578125" style="265"/>
    <col min="11775" max="11775" width="48.140625" style="265" customWidth="1"/>
    <col min="11776" max="11782" width="11.5703125" style="265" customWidth="1"/>
    <col min="11783" max="12030" width="11.42578125" style="265"/>
    <col min="12031" max="12031" width="48.140625" style="265" customWidth="1"/>
    <col min="12032" max="12038" width="11.5703125" style="265" customWidth="1"/>
    <col min="12039" max="12286" width="11.42578125" style="265"/>
    <col min="12287" max="12287" width="48.140625" style="265" customWidth="1"/>
    <col min="12288" max="12294" width="11.5703125" style="265" customWidth="1"/>
    <col min="12295" max="12542" width="11.42578125" style="265"/>
    <col min="12543" max="12543" width="48.140625" style="265" customWidth="1"/>
    <col min="12544" max="12550" width="11.5703125" style="265" customWidth="1"/>
    <col min="12551" max="12798" width="11.42578125" style="265"/>
    <col min="12799" max="12799" width="48.140625" style="265" customWidth="1"/>
    <col min="12800" max="12806" width="11.5703125" style="265" customWidth="1"/>
    <col min="12807" max="13054" width="11.42578125" style="265"/>
    <col min="13055" max="13055" width="48.140625" style="265" customWidth="1"/>
    <col min="13056" max="13062" width="11.5703125" style="265" customWidth="1"/>
    <col min="13063" max="13310" width="11.42578125" style="265"/>
    <col min="13311" max="13311" width="48.140625" style="265" customWidth="1"/>
    <col min="13312" max="13318" width="11.5703125" style="265" customWidth="1"/>
    <col min="13319" max="13566" width="11.42578125" style="265"/>
    <col min="13567" max="13567" width="48.140625" style="265" customWidth="1"/>
    <col min="13568" max="13574" width="11.5703125" style="265" customWidth="1"/>
    <col min="13575" max="13822" width="11.42578125" style="265"/>
    <col min="13823" max="13823" width="48.140625" style="265" customWidth="1"/>
    <col min="13824" max="13830" width="11.5703125" style="265" customWidth="1"/>
    <col min="13831" max="14078" width="11.42578125" style="265"/>
    <col min="14079" max="14079" width="48.140625" style="265" customWidth="1"/>
    <col min="14080" max="14086" width="11.5703125" style="265" customWidth="1"/>
    <col min="14087" max="14334" width="11.42578125" style="265"/>
    <col min="14335" max="14335" width="48.140625" style="265" customWidth="1"/>
    <col min="14336" max="14342" width="11.5703125" style="265" customWidth="1"/>
    <col min="14343" max="14590" width="11.42578125" style="265"/>
    <col min="14591" max="14591" width="48.140625" style="265" customWidth="1"/>
    <col min="14592" max="14598" width="11.5703125" style="265" customWidth="1"/>
    <col min="14599" max="14846" width="11.42578125" style="265"/>
    <col min="14847" max="14847" width="48.140625" style="265" customWidth="1"/>
    <col min="14848" max="14854" width="11.5703125" style="265" customWidth="1"/>
    <col min="14855" max="15102" width="11.42578125" style="265"/>
    <col min="15103" max="15103" width="48.140625" style="265" customWidth="1"/>
    <col min="15104" max="15110" width="11.5703125" style="265" customWidth="1"/>
    <col min="15111" max="15358" width="11.42578125" style="265"/>
    <col min="15359" max="15359" width="48.140625" style="265" customWidth="1"/>
    <col min="15360" max="15366" width="11.5703125" style="265" customWidth="1"/>
    <col min="15367" max="15614" width="11.42578125" style="265"/>
    <col min="15615" max="15615" width="48.140625" style="265" customWidth="1"/>
    <col min="15616" max="15622" width="11.5703125" style="265" customWidth="1"/>
    <col min="15623" max="15870" width="11.42578125" style="265"/>
    <col min="15871" max="15871" width="48.140625" style="265" customWidth="1"/>
    <col min="15872" max="15878" width="11.5703125" style="265" customWidth="1"/>
    <col min="15879" max="16126" width="11.42578125" style="265"/>
    <col min="16127" max="16127" width="48.140625" style="265" customWidth="1"/>
    <col min="16128" max="16134" width="11.5703125" style="265" customWidth="1"/>
    <col min="16135" max="16384" width="11.42578125" style="265"/>
  </cols>
  <sheetData>
    <row r="1" spans="1:15">
      <c r="A1" s="252" t="s">
        <v>240</v>
      </c>
      <c r="B1" s="260"/>
      <c r="C1" s="260"/>
    </row>
    <row r="2" spans="1:15" ht="21.75" customHeight="1">
      <c r="A2" s="572" t="s">
        <v>348</v>
      </c>
      <c r="B2" s="572"/>
      <c r="C2" s="572"/>
      <c r="D2" s="572"/>
      <c r="E2" s="572"/>
      <c r="F2" s="572"/>
    </row>
    <row r="3" spans="1:15">
      <c r="A3" s="266"/>
      <c r="B3" s="267"/>
      <c r="C3" s="267"/>
    </row>
    <row r="4" spans="1:15">
      <c r="A4" s="140" t="s">
        <v>241</v>
      </c>
      <c r="B4" s="141">
        <v>42461</v>
      </c>
      <c r="C4" s="141">
        <v>42491</v>
      </c>
      <c r="D4" s="141">
        <v>42522</v>
      </c>
      <c r="E4" s="141">
        <v>42552</v>
      </c>
      <c r="F4" s="141">
        <v>42583</v>
      </c>
      <c r="G4" s="141">
        <v>42614</v>
      </c>
      <c r="H4" s="141">
        <v>42644</v>
      </c>
      <c r="I4" s="141">
        <v>42675</v>
      </c>
      <c r="J4" s="141">
        <v>42705</v>
      </c>
      <c r="K4" s="141">
        <v>42736</v>
      </c>
      <c r="L4" s="141">
        <v>42767</v>
      </c>
      <c r="M4" s="141">
        <v>42795</v>
      </c>
      <c r="N4" s="141">
        <v>42826</v>
      </c>
      <c r="O4" s="141">
        <v>42856</v>
      </c>
    </row>
    <row r="5" spans="1:15">
      <c r="A5" s="252"/>
      <c r="B5" s="253"/>
      <c r="C5" s="253"/>
      <c r="D5" s="253"/>
    </row>
    <row r="6" spans="1:15">
      <c r="A6" s="252" t="s">
        <v>26</v>
      </c>
      <c r="B6" s="254">
        <v>100</v>
      </c>
      <c r="C6" s="255">
        <v>104.1934</v>
      </c>
      <c r="D6" s="255">
        <v>107.3982</v>
      </c>
      <c r="E6" s="255">
        <v>109.5964</v>
      </c>
      <c r="F6" s="255">
        <v>109.81780000000001</v>
      </c>
      <c r="G6" s="255">
        <v>111.0797</v>
      </c>
      <c r="H6" s="255">
        <v>113.70050000000001</v>
      </c>
      <c r="I6" s="255">
        <v>115.5407</v>
      </c>
      <c r="J6" s="255">
        <v>116.9243</v>
      </c>
      <c r="K6" s="255">
        <v>118.45950000000001</v>
      </c>
      <c r="L6" s="255">
        <v>121.37739999999999</v>
      </c>
      <c r="M6" s="255">
        <v>124.2469</v>
      </c>
      <c r="N6" s="255">
        <v>127.5192</v>
      </c>
      <c r="O6" s="255">
        <v>129.15539999999999</v>
      </c>
    </row>
    <row r="7" spans="1:15">
      <c r="A7" s="252"/>
      <c r="B7" s="254"/>
      <c r="C7" s="255"/>
      <c r="D7" s="255"/>
      <c r="E7" s="255"/>
      <c r="F7" s="255"/>
      <c r="G7" s="255"/>
      <c r="H7" s="255"/>
      <c r="I7" s="255"/>
      <c r="J7" s="255"/>
      <c r="K7" s="255"/>
      <c r="L7" s="255"/>
      <c r="M7" s="255"/>
      <c r="N7" s="255"/>
      <c r="O7" s="255"/>
    </row>
    <row r="8" spans="1:15">
      <c r="A8" s="256" t="s">
        <v>242</v>
      </c>
      <c r="B8" s="257">
        <v>100</v>
      </c>
      <c r="C8" s="257">
        <v>103.7253</v>
      </c>
      <c r="D8" s="257">
        <v>106.9962</v>
      </c>
      <c r="E8" s="257">
        <v>109.883</v>
      </c>
      <c r="F8" s="257">
        <v>110.6203</v>
      </c>
      <c r="G8" s="257">
        <v>113.10980000000001</v>
      </c>
      <c r="H8" s="257">
        <v>114.82729999999999</v>
      </c>
      <c r="I8" s="257">
        <v>117.04600000000001</v>
      </c>
      <c r="J8" s="257">
        <v>118.48</v>
      </c>
      <c r="K8" s="257">
        <v>120.3565</v>
      </c>
      <c r="L8" s="257">
        <v>122.604</v>
      </c>
      <c r="M8" s="257">
        <v>126.25530000000001</v>
      </c>
      <c r="N8" s="257">
        <v>129.0814</v>
      </c>
      <c r="O8" s="257">
        <v>130.5849</v>
      </c>
    </row>
    <row r="9" spans="1:15">
      <c r="A9" s="256" t="s">
        <v>212</v>
      </c>
      <c r="B9" s="257">
        <v>100</v>
      </c>
      <c r="C9" s="257">
        <v>102.25190000000001</v>
      </c>
      <c r="D9" s="257">
        <v>102.54770000000001</v>
      </c>
      <c r="E9" s="257">
        <v>101.7606</v>
      </c>
      <c r="F9" s="257">
        <v>102.5658</v>
      </c>
      <c r="G9" s="257">
        <v>107.55410000000001</v>
      </c>
      <c r="H9" s="257">
        <v>111.38890000000001</v>
      </c>
      <c r="I9" s="257">
        <v>112.7718</v>
      </c>
      <c r="J9" s="257">
        <v>112.7317</v>
      </c>
      <c r="K9" s="257">
        <v>110.2413</v>
      </c>
      <c r="L9" s="257">
        <v>109.6503</v>
      </c>
      <c r="M9" s="257">
        <v>114.931</v>
      </c>
      <c r="N9" s="257">
        <v>120.80800000000001</v>
      </c>
      <c r="O9" s="257">
        <v>121.5322</v>
      </c>
    </row>
    <row r="10" spans="1:15">
      <c r="A10" s="256" t="s">
        <v>213</v>
      </c>
      <c r="B10" s="257">
        <v>100</v>
      </c>
      <c r="C10" s="257">
        <v>105.2146</v>
      </c>
      <c r="D10" s="257">
        <v>112.64879999999999</v>
      </c>
      <c r="E10" s="257">
        <v>113.5976</v>
      </c>
      <c r="F10" s="257">
        <v>107.2311</v>
      </c>
      <c r="G10" s="257">
        <v>101.496</v>
      </c>
      <c r="H10" s="257">
        <v>112.3668</v>
      </c>
      <c r="I10" s="257">
        <v>114.042</v>
      </c>
      <c r="J10" s="257">
        <v>115.7687</v>
      </c>
      <c r="K10" s="257">
        <v>115.7469</v>
      </c>
      <c r="L10" s="257">
        <v>125.49809999999999</v>
      </c>
      <c r="M10" s="257">
        <v>128.24340000000001</v>
      </c>
      <c r="N10" s="257">
        <v>134.16319999999999</v>
      </c>
      <c r="O10" s="257">
        <v>136.6601</v>
      </c>
    </row>
    <row r="11" spans="1:15">
      <c r="A11" s="256" t="s">
        <v>214</v>
      </c>
      <c r="B11" s="257">
        <v>100</v>
      </c>
      <c r="C11" s="257">
        <v>102.89619999999999</v>
      </c>
      <c r="D11" s="257">
        <v>107.71169999999999</v>
      </c>
      <c r="E11" s="257">
        <v>110.3122</v>
      </c>
      <c r="F11" s="257">
        <v>111.1601</v>
      </c>
      <c r="G11" s="257">
        <v>111.61450000000001</v>
      </c>
      <c r="H11" s="257">
        <v>112.139</v>
      </c>
      <c r="I11" s="257">
        <v>115.0193</v>
      </c>
      <c r="J11" s="257">
        <v>117.3077</v>
      </c>
      <c r="K11" s="257">
        <v>118.37439999999999</v>
      </c>
      <c r="L11" s="257">
        <v>118.90389999999999</v>
      </c>
      <c r="M11" s="257">
        <v>120.02200000000001</v>
      </c>
      <c r="N11" s="257">
        <v>121.3</v>
      </c>
      <c r="O11" s="257">
        <v>124.90900000000001</v>
      </c>
    </row>
    <row r="12" spans="1:15">
      <c r="A12" s="256" t="s">
        <v>215</v>
      </c>
      <c r="B12" s="257">
        <v>100</v>
      </c>
      <c r="C12" s="257">
        <v>101.7064</v>
      </c>
      <c r="D12" s="257">
        <v>108.7967</v>
      </c>
      <c r="E12" s="257">
        <v>111.1044</v>
      </c>
      <c r="F12" s="257">
        <v>114.5393</v>
      </c>
      <c r="G12" s="257">
        <v>115.80110000000001</v>
      </c>
      <c r="H12" s="257">
        <v>119.741</v>
      </c>
      <c r="I12" s="257">
        <v>121.6341</v>
      </c>
      <c r="J12" s="257">
        <v>122.6618</v>
      </c>
      <c r="K12" s="257">
        <v>124.325</v>
      </c>
      <c r="L12" s="257">
        <v>128.4221</v>
      </c>
      <c r="M12" s="257">
        <v>130.82759999999999</v>
      </c>
      <c r="N12" s="257">
        <v>132.70939999999999</v>
      </c>
      <c r="O12" s="257">
        <v>134.6678</v>
      </c>
    </row>
    <row r="13" spans="1:15">
      <c r="A13" s="256" t="s">
        <v>216</v>
      </c>
      <c r="B13" s="257">
        <v>100</v>
      </c>
      <c r="C13" s="257">
        <v>105.5556</v>
      </c>
      <c r="D13" s="257">
        <v>106.68510000000001</v>
      </c>
      <c r="E13" s="257">
        <v>108.1615</v>
      </c>
      <c r="F13" s="257">
        <v>109.0711</v>
      </c>
      <c r="G13" s="257">
        <v>109.9119</v>
      </c>
      <c r="H13" s="257">
        <v>109.8369</v>
      </c>
      <c r="I13" s="257">
        <v>111.3998</v>
      </c>
      <c r="J13" s="257">
        <v>112.84699999999999</v>
      </c>
      <c r="K13" s="257">
        <v>115.42659999999999</v>
      </c>
      <c r="L13" s="257">
        <v>118.11709999999999</v>
      </c>
      <c r="M13" s="257">
        <v>119.5774</v>
      </c>
      <c r="N13" s="257">
        <v>122.1688</v>
      </c>
      <c r="O13" s="257">
        <v>123.2106</v>
      </c>
    </row>
    <row r="14" spans="1:15">
      <c r="A14" s="256" t="s">
        <v>217</v>
      </c>
      <c r="B14" s="257">
        <v>100</v>
      </c>
      <c r="C14" s="257">
        <v>101.97620000000001</v>
      </c>
      <c r="D14" s="257">
        <v>102.2779</v>
      </c>
      <c r="E14" s="257">
        <v>107.39879999999999</v>
      </c>
      <c r="F14" s="257">
        <v>106.72320000000001</v>
      </c>
      <c r="G14" s="257">
        <v>108.7186</v>
      </c>
      <c r="H14" s="257">
        <v>109.5667</v>
      </c>
      <c r="I14" s="257">
        <v>110.29989999999999</v>
      </c>
      <c r="J14" s="257">
        <v>112.4742</v>
      </c>
      <c r="K14" s="257">
        <v>117.767</v>
      </c>
      <c r="L14" s="257">
        <v>117.53360000000001</v>
      </c>
      <c r="M14" s="257">
        <v>117.8475</v>
      </c>
      <c r="N14" s="257">
        <v>120.81019999999999</v>
      </c>
      <c r="O14" s="257">
        <v>121.65949999999999</v>
      </c>
    </row>
    <row r="15" spans="1:15">
      <c r="A15" s="256" t="s">
        <v>243</v>
      </c>
      <c r="B15" s="257">
        <v>100</v>
      </c>
      <c r="C15" s="257">
        <v>103.19759999999999</v>
      </c>
      <c r="D15" s="257">
        <v>105.4781</v>
      </c>
      <c r="E15" s="257">
        <v>108.02290000000001</v>
      </c>
      <c r="F15" s="257">
        <v>110.4858</v>
      </c>
      <c r="G15" s="257">
        <v>110.86960000000001</v>
      </c>
      <c r="H15" s="257">
        <v>112.0311</v>
      </c>
      <c r="I15" s="257">
        <v>112.94580000000001</v>
      </c>
      <c r="J15" s="257">
        <v>113.708</v>
      </c>
      <c r="K15" s="257">
        <v>114.5291</v>
      </c>
      <c r="L15" s="257">
        <v>119.1371</v>
      </c>
      <c r="M15" s="257">
        <v>125.81570000000001</v>
      </c>
      <c r="N15" s="257">
        <v>129.90280000000001</v>
      </c>
      <c r="O15" s="257">
        <v>132.1902</v>
      </c>
    </row>
    <row r="16" spans="1:15">
      <c r="A16" s="258" t="s">
        <v>244</v>
      </c>
      <c r="B16" s="259">
        <v>100</v>
      </c>
      <c r="C16" s="259">
        <v>116.0517</v>
      </c>
      <c r="D16" s="259">
        <v>117.68340000000001</v>
      </c>
      <c r="E16" s="259">
        <v>119.2499</v>
      </c>
      <c r="F16" s="259">
        <v>120.3678</v>
      </c>
      <c r="G16" s="259">
        <v>123.4188</v>
      </c>
      <c r="H16" s="259">
        <v>125.14530000000001</v>
      </c>
      <c r="I16" s="259">
        <v>127.4509</v>
      </c>
      <c r="J16" s="259">
        <v>128.64599999999999</v>
      </c>
      <c r="K16" s="259">
        <v>129.78229999999999</v>
      </c>
      <c r="L16" s="259">
        <v>134.7491</v>
      </c>
      <c r="M16" s="259">
        <v>136.55170000000001</v>
      </c>
      <c r="N16" s="259">
        <v>139.58529999999999</v>
      </c>
      <c r="O16" s="259">
        <v>141.35419999999999</v>
      </c>
    </row>
    <row r="17" spans="1:15">
      <c r="A17" s="256"/>
      <c r="B17" s="260"/>
      <c r="C17" s="260"/>
    </row>
    <row r="18" spans="1:15">
      <c r="A18" s="256"/>
      <c r="B18" s="260"/>
      <c r="C18" s="260"/>
    </row>
    <row r="19" spans="1:15" ht="12.75" customHeight="1">
      <c r="A19" s="572"/>
      <c r="B19" s="572"/>
      <c r="C19" s="572"/>
      <c r="D19" s="572"/>
      <c r="E19" s="572"/>
      <c r="F19" s="572"/>
    </row>
    <row r="20" spans="1:15" ht="15">
      <c r="A20" s="571" t="s">
        <v>355</v>
      </c>
      <c r="B20" s="571"/>
      <c r="C20" s="571"/>
      <c r="D20" s="571"/>
      <c r="E20" s="571"/>
      <c r="F20" s="571"/>
      <c r="G20" s="312"/>
      <c r="H20" s="312"/>
      <c r="I20" s="312"/>
      <c r="J20" s="312"/>
      <c r="K20" s="312"/>
      <c r="L20" s="312"/>
      <c r="M20" s="312"/>
      <c r="N20" s="312"/>
      <c r="O20" s="312"/>
    </row>
    <row r="21" spans="1:15" ht="15">
      <c r="A21" s="256"/>
      <c r="B21" s="260"/>
      <c r="C21" s="260"/>
      <c r="D21" s="312"/>
      <c r="E21" s="312"/>
      <c r="F21" s="312"/>
      <c r="G21" s="312"/>
      <c r="H21" s="312"/>
      <c r="I21" s="312"/>
      <c r="J21" s="312"/>
      <c r="K21" s="312"/>
      <c r="L21" s="312"/>
      <c r="M21" s="312"/>
      <c r="N21" s="312"/>
      <c r="O21" s="312"/>
    </row>
    <row r="22" spans="1:15">
      <c r="A22" s="140" t="s">
        <v>245</v>
      </c>
      <c r="B22" s="141">
        <v>42461</v>
      </c>
      <c r="C22" s="141">
        <v>42491</v>
      </c>
      <c r="D22" s="141">
        <v>42522</v>
      </c>
      <c r="E22" s="141">
        <v>42552</v>
      </c>
      <c r="F22" s="141">
        <v>42583</v>
      </c>
      <c r="G22" s="141">
        <v>42614</v>
      </c>
      <c r="H22" s="141">
        <v>42644</v>
      </c>
      <c r="I22" s="141">
        <v>42675</v>
      </c>
      <c r="J22" s="141">
        <v>42705</v>
      </c>
      <c r="K22" s="141">
        <v>42736</v>
      </c>
      <c r="L22" s="141">
        <v>42767</v>
      </c>
      <c r="M22" s="141">
        <v>42795</v>
      </c>
      <c r="N22" s="141">
        <v>42826</v>
      </c>
      <c r="O22" s="141">
        <v>42856</v>
      </c>
    </row>
    <row r="23" spans="1:15" ht="15">
      <c r="A23" s="142"/>
      <c r="B23" s="143"/>
      <c r="C23" s="143"/>
      <c r="D23" s="143"/>
      <c r="E23" s="312"/>
      <c r="F23" s="312"/>
      <c r="G23" s="312"/>
      <c r="H23" s="312"/>
      <c r="I23" s="312"/>
      <c r="J23" s="312"/>
      <c r="K23" s="312"/>
      <c r="L23" s="312"/>
      <c r="M23" s="312"/>
      <c r="N23" s="312"/>
      <c r="O23" s="312"/>
    </row>
    <row r="24" spans="1:15">
      <c r="A24" s="252" t="s">
        <v>26</v>
      </c>
      <c r="B24" s="313">
        <v>100</v>
      </c>
      <c r="C24" s="313">
        <v>104.1934</v>
      </c>
      <c r="D24" s="313">
        <v>107.3982</v>
      </c>
      <c r="E24" s="313">
        <v>109.5964</v>
      </c>
      <c r="F24" s="313">
        <v>109.81780000000001</v>
      </c>
      <c r="G24" s="313">
        <v>111.0797</v>
      </c>
      <c r="H24" s="313">
        <v>113.70050000000001</v>
      </c>
      <c r="I24" s="313">
        <v>115.5407</v>
      </c>
      <c r="J24" s="313">
        <v>116.9243</v>
      </c>
      <c r="K24" s="313">
        <v>118.45950000000001</v>
      </c>
      <c r="L24" s="313">
        <v>121.37739999999999</v>
      </c>
      <c r="M24" s="313">
        <v>124.2469</v>
      </c>
      <c r="N24" s="313">
        <v>127.5192</v>
      </c>
      <c r="O24" s="313">
        <v>129.15539999999999</v>
      </c>
    </row>
    <row r="25" spans="1:15" ht="15">
      <c r="A25" s="252"/>
      <c r="B25" s="314"/>
      <c r="C25" s="313"/>
      <c r="D25" s="313"/>
      <c r="E25" s="313"/>
      <c r="F25" s="313"/>
      <c r="G25" s="313"/>
      <c r="H25" s="313"/>
      <c r="I25" s="313"/>
      <c r="J25" s="313"/>
      <c r="K25" s="315"/>
      <c r="L25" s="313"/>
      <c r="M25" s="313"/>
      <c r="N25" s="313"/>
      <c r="O25" s="313"/>
    </row>
    <row r="26" spans="1:15">
      <c r="A26" s="256" t="s">
        <v>246</v>
      </c>
      <c r="B26" s="316">
        <v>100</v>
      </c>
      <c r="C26" s="316">
        <v>104.2846</v>
      </c>
      <c r="D26" s="316">
        <v>107.1249</v>
      </c>
      <c r="E26" s="316">
        <v>110.8176</v>
      </c>
      <c r="F26" s="316">
        <v>106.0321</v>
      </c>
      <c r="G26" s="316">
        <v>110.3866</v>
      </c>
      <c r="H26" s="316">
        <v>112.54089999999999</v>
      </c>
      <c r="I26" s="316">
        <v>113.021</v>
      </c>
      <c r="J26" s="316">
        <v>111.28919999999999</v>
      </c>
      <c r="K26" s="316">
        <v>113.0211</v>
      </c>
      <c r="L26" s="316">
        <v>113.6022</v>
      </c>
      <c r="M26" s="316">
        <v>117.8319</v>
      </c>
      <c r="N26" s="316">
        <v>120.786</v>
      </c>
      <c r="O26" s="316">
        <v>120.1966</v>
      </c>
    </row>
    <row r="27" spans="1:15">
      <c r="A27" s="256" t="s">
        <v>247</v>
      </c>
      <c r="B27" s="316">
        <v>100</v>
      </c>
      <c r="C27" s="316">
        <v>108.7397</v>
      </c>
      <c r="D27" s="316">
        <v>112.456</v>
      </c>
      <c r="E27" s="316">
        <v>114.5889</v>
      </c>
      <c r="F27" s="316">
        <v>112.5655</v>
      </c>
      <c r="G27" s="316">
        <v>111.0401</v>
      </c>
      <c r="H27" s="316">
        <v>115.73650000000001</v>
      </c>
      <c r="I27" s="316">
        <v>117.91630000000001</v>
      </c>
      <c r="J27" s="316">
        <v>119.0425</v>
      </c>
      <c r="K27" s="316">
        <v>120.3845</v>
      </c>
      <c r="L27" s="316">
        <v>126.60039999999999</v>
      </c>
      <c r="M27" s="316">
        <v>130.8124</v>
      </c>
      <c r="N27" s="316">
        <v>135.5883</v>
      </c>
      <c r="O27" s="316">
        <v>137.1566</v>
      </c>
    </row>
    <row r="28" spans="1:15">
      <c r="A28" s="258" t="s">
        <v>248</v>
      </c>
      <c r="B28" s="317">
        <v>100</v>
      </c>
      <c r="C28" s="317">
        <v>102.65779999999999</v>
      </c>
      <c r="D28" s="317">
        <v>105.7503</v>
      </c>
      <c r="E28" s="317">
        <v>107.7294</v>
      </c>
      <c r="F28" s="317">
        <v>109.5087</v>
      </c>
      <c r="G28" s="317">
        <v>111.2047</v>
      </c>
      <c r="H28" s="317">
        <v>113.2062</v>
      </c>
      <c r="I28" s="317">
        <v>115.152</v>
      </c>
      <c r="J28" s="317">
        <v>117.12390000000001</v>
      </c>
      <c r="K28" s="317">
        <v>118.69199999999999</v>
      </c>
      <c r="L28" s="317">
        <v>120.8831</v>
      </c>
      <c r="M28" s="317">
        <v>123.0844</v>
      </c>
      <c r="N28" s="317">
        <v>125.9049</v>
      </c>
      <c r="O28" s="317">
        <v>127.9225</v>
      </c>
    </row>
    <row r="29" spans="1:15" ht="15">
      <c r="A29" s="256"/>
      <c r="B29" s="260"/>
      <c r="C29" s="260"/>
      <c r="D29" s="312"/>
      <c r="E29" s="312"/>
      <c r="F29" s="312"/>
      <c r="G29" s="312"/>
      <c r="H29" s="312"/>
      <c r="I29" s="312"/>
      <c r="J29" s="312"/>
      <c r="K29" s="312"/>
      <c r="L29" s="312"/>
      <c r="M29" s="312"/>
      <c r="N29" s="312"/>
      <c r="O29" s="312"/>
    </row>
    <row r="30" spans="1:15" ht="15" customHeight="1">
      <c r="A30" s="256"/>
      <c r="B30" s="260"/>
      <c r="C30" s="260"/>
      <c r="D30" s="312"/>
      <c r="E30" s="312"/>
      <c r="F30" s="312"/>
      <c r="G30" s="312"/>
      <c r="H30" s="312"/>
      <c r="I30" s="312"/>
      <c r="J30" s="312"/>
      <c r="K30" s="312"/>
      <c r="L30" s="312"/>
      <c r="M30" s="312"/>
      <c r="N30" s="312"/>
      <c r="O30" s="312"/>
    </row>
    <row r="31" spans="1:15" ht="15">
      <c r="A31" s="571" t="s">
        <v>356</v>
      </c>
      <c r="B31" s="571"/>
      <c r="C31" s="571"/>
      <c r="D31" s="571"/>
      <c r="E31" s="571"/>
      <c r="F31" s="571"/>
      <c r="G31" s="312"/>
      <c r="H31" s="312"/>
      <c r="I31" s="312"/>
      <c r="J31" s="312"/>
      <c r="K31" s="312"/>
      <c r="L31" s="312"/>
      <c r="M31" s="312"/>
      <c r="N31" s="312"/>
      <c r="O31" s="312"/>
    </row>
    <row r="32" spans="1:15" ht="15">
      <c r="A32" s="256"/>
      <c r="B32" s="260"/>
      <c r="C32" s="260"/>
      <c r="D32" s="312"/>
      <c r="E32" s="312"/>
      <c r="F32" s="312"/>
      <c r="G32" s="312"/>
      <c r="H32" s="312"/>
      <c r="I32" s="312"/>
      <c r="J32" s="312"/>
      <c r="K32" s="312"/>
      <c r="L32" s="312"/>
      <c r="M32" s="312"/>
      <c r="N32" s="312"/>
      <c r="O32" s="312"/>
    </row>
    <row r="33" spans="1:15">
      <c r="A33" s="140" t="s">
        <v>245</v>
      </c>
      <c r="B33" s="141">
        <v>42461</v>
      </c>
      <c r="C33" s="141">
        <v>42491</v>
      </c>
      <c r="D33" s="141">
        <v>42522</v>
      </c>
      <c r="E33" s="141">
        <v>42552</v>
      </c>
      <c r="F33" s="141">
        <v>42583</v>
      </c>
      <c r="G33" s="141">
        <v>42614</v>
      </c>
      <c r="H33" s="141">
        <v>42644</v>
      </c>
      <c r="I33" s="141">
        <v>42675</v>
      </c>
      <c r="J33" s="141">
        <v>42705</v>
      </c>
      <c r="K33" s="141">
        <v>42736</v>
      </c>
      <c r="L33" s="141">
        <v>42767</v>
      </c>
      <c r="M33" s="141">
        <v>42795</v>
      </c>
      <c r="N33" s="141">
        <v>42826</v>
      </c>
      <c r="O33" s="141">
        <v>42856</v>
      </c>
    </row>
    <row r="34" spans="1:15" ht="15">
      <c r="A34" s="142"/>
      <c r="B34" s="143"/>
      <c r="C34" s="143"/>
      <c r="D34" s="143"/>
      <c r="E34" s="312"/>
      <c r="F34" s="312"/>
      <c r="G34" s="312"/>
      <c r="H34" s="312"/>
      <c r="I34" s="312"/>
      <c r="J34" s="312"/>
      <c r="K34" s="312"/>
      <c r="L34" s="312"/>
      <c r="M34" s="312"/>
      <c r="N34" s="312"/>
      <c r="O34" s="312"/>
    </row>
    <row r="35" spans="1:15">
      <c r="A35" s="252" t="s">
        <v>26</v>
      </c>
      <c r="B35" s="313">
        <v>100</v>
      </c>
      <c r="C35" s="313">
        <v>104.1934</v>
      </c>
      <c r="D35" s="313">
        <v>107.3982</v>
      </c>
      <c r="E35" s="313">
        <v>109.5964</v>
      </c>
      <c r="F35" s="313">
        <v>109.81780000000001</v>
      </c>
      <c r="G35" s="313">
        <v>111.0797</v>
      </c>
      <c r="H35" s="313">
        <v>113.70050000000001</v>
      </c>
      <c r="I35" s="313">
        <v>115.5407</v>
      </c>
      <c r="J35" s="313">
        <v>116.9243</v>
      </c>
      <c r="K35" s="313">
        <v>118.45950000000001</v>
      </c>
      <c r="L35" s="313">
        <v>121.37739999999999</v>
      </c>
      <c r="M35" s="313">
        <v>124.2469</v>
      </c>
      <c r="N35" s="313">
        <v>127.5192</v>
      </c>
      <c r="O35" s="313">
        <v>129.15539999999999</v>
      </c>
    </row>
    <row r="36" spans="1:15" ht="15">
      <c r="A36" s="252"/>
      <c r="B36" s="314"/>
      <c r="C36" s="313"/>
      <c r="D36" s="313"/>
      <c r="E36" s="313"/>
      <c r="F36" s="313"/>
      <c r="G36" s="313"/>
      <c r="H36" s="313"/>
      <c r="I36" s="313"/>
      <c r="J36" s="313"/>
      <c r="K36" s="315"/>
      <c r="L36" s="313"/>
      <c r="M36" s="313"/>
      <c r="N36" s="313"/>
      <c r="O36" s="313"/>
    </row>
    <row r="37" spans="1:15">
      <c r="A37" s="256" t="s">
        <v>249</v>
      </c>
      <c r="B37" s="316">
        <v>100</v>
      </c>
      <c r="C37" s="316">
        <v>104.7572</v>
      </c>
      <c r="D37" s="316">
        <v>107.0162</v>
      </c>
      <c r="E37" s="316">
        <v>108.5951</v>
      </c>
      <c r="F37" s="316">
        <v>109.4579</v>
      </c>
      <c r="G37" s="316">
        <v>111.92059999999999</v>
      </c>
      <c r="H37" s="316">
        <v>113.4316</v>
      </c>
      <c r="I37" s="316">
        <v>114.82980000000001</v>
      </c>
      <c r="J37" s="316">
        <v>115.50190000000001</v>
      </c>
      <c r="K37" s="316">
        <v>116.6806</v>
      </c>
      <c r="L37" s="316">
        <v>118.3656</v>
      </c>
      <c r="M37" s="316">
        <v>121.4841</v>
      </c>
      <c r="N37" s="316">
        <v>124.4362</v>
      </c>
      <c r="O37" s="316">
        <v>125.93810000000001</v>
      </c>
    </row>
    <row r="38" spans="1:15">
      <c r="A38" s="258" t="s">
        <v>250</v>
      </c>
      <c r="B38" s="317">
        <v>100</v>
      </c>
      <c r="C38" s="317">
        <v>103.3456</v>
      </c>
      <c r="D38" s="317">
        <v>107.9726</v>
      </c>
      <c r="E38" s="317">
        <v>111.102</v>
      </c>
      <c r="F38" s="317">
        <v>110.35890000000001</v>
      </c>
      <c r="G38" s="317">
        <v>109.8155</v>
      </c>
      <c r="H38" s="317">
        <v>114.10469999999999</v>
      </c>
      <c r="I38" s="317">
        <v>116.6095</v>
      </c>
      <c r="J38" s="317">
        <v>119.063</v>
      </c>
      <c r="K38" s="317">
        <v>121.1343</v>
      </c>
      <c r="L38" s="317">
        <v>125.9058</v>
      </c>
      <c r="M38" s="317">
        <v>128.40090000000001</v>
      </c>
      <c r="N38" s="317">
        <v>132.15469999999999</v>
      </c>
      <c r="O38" s="317">
        <v>133.99289999999999</v>
      </c>
    </row>
    <row r="39" spans="1:15" ht="15">
      <c r="A39" s="256"/>
      <c r="B39" s="260"/>
      <c r="C39" s="260"/>
      <c r="D39" s="312"/>
      <c r="E39" s="312"/>
      <c r="F39" s="312"/>
      <c r="G39" s="312"/>
      <c r="H39" s="312"/>
      <c r="I39" s="312"/>
      <c r="J39" s="312"/>
      <c r="K39" s="312"/>
      <c r="L39" s="312"/>
      <c r="M39" s="312"/>
      <c r="N39" s="312"/>
      <c r="O39" s="312"/>
    </row>
    <row r="40" spans="1:15" ht="15" customHeight="1">
      <c r="A40" s="256"/>
      <c r="B40" s="260"/>
      <c r="C40" s="260"/>
      <c r="D40" s="312"/>
      <c r="E40" s="312"/>
      <c r="F40" s="312"/>
      <c r="G40" s="312"/>
      <c r="H40" s="312"/>
      <c r="I40" s="312"/>
      <c r="J40" s="312"/>
      <c r="K40" s="312"/>
      <c r="L40" s="312"/>
      <c r="M40" s="312"/>
      <c r="N40" s="312"/>
      <c r="O40" s="312"/>
    </row>
    <row r="41" spans="1:15" ht="15">
      <c r="A41" s="571" t="s">
        <v>357</v>
      </c>
      <c r="B41" s="571"/>
      <c r="C41" s="571"/>
      <c r="D41" s="571"/>
      <c r="E41" s="571"/>
      <c r="F41" s="571"/>
      <c r="G41" s="312"/>
      <c r="H41" s="312"/>
      <c r="I41" s="312"/>
      <c r="J41" s="312"/>
      <c r="K41" s="312"/>
      <c r="L41" s="312"/>
      <c r="M41" s="312"/>
      <c r="N41" s="312"/>
      <c r="O41" s="312"/>
    </row>
    <row r="42" spans="1:15" ht="15">
      <c r="A42" s="256"/>
      <c r="B42" s="260"/>
      <c r="C42" s="260"/>
      <c r="D42" s="312"/>
      <c r="E42" s="312"/>
      <c r="F42" s="312"/>
      <c r="G42" s="312"/>
      <c r="H42" s="312"/>
      <c r="I42" s="312"/>
      <c r="J42" s="312"/>
      <c r="K42" s="312"/>
      <c r="L42" s="312"/>
      <c r="M42" s="312"/>
      <c r="N42" s="312"/>
      <c r="O42" s="312"/>
    </row>
    <row r="43" spans="1:15">
      <c r="A43" s="140" t="s">
        <v>251</v>
      </c>
      <c r="B43" s="141">
        <v>42461</v>
      </c>
      <c r="C43" s="141">
        <v>42491</v>
      </c>
      <c r="D43" s="141">
        <v>42522</v>
      </c>
      <c r="E43" s="141">
        <v>42552</v>
      </c>
      <c r="F43" s="141">
        <v>42583</v>
      </c>
      <c r="G43" s="141">
        <v>42614</v>
      </c>
      <c r="H43" s="141">
        <v>42644</v>
      </c>
      <c r="I43" s="141">
        <v>42675</v>
      </c>
      <c r="J43" s="141">
        <v>42705</v>
      </c>
      <c r="K43" s="141">
        <v>42736</v>
      </c>
      <c r="L43" s="141">
        <v>42767</v>
      </c>
      <c r="M43" s="141">
        <v>42795</v>
      </c>
      <c r="N43" s="141">
        <v>42826</v>
      </c>
      <c r="O43" s="141">
        <v>42856</v>
      </c>
    </row>
    <row r="44" spans="1:15" ht="15">
      <c r="A44" s="252"/>
      <c r="B44" s="253"/>
      <c r="C44" s="253"/>
      <c r="D44" s="253"/>
      <c r="E44" s="312"/>
      <c r="F44" s="312"/>
      <c r="G44" s="312"/>
      <c r="H44" s="312"/>
      <c r="I44" s="312"/>
      <c r="J44" s="312"/>
      <c r="K44" s="312"/>
      <c r="L44" s="312"/>
      <c r="M44" s="312"/>
      <c r="N44" s="312"/>
      <c r="O44" s="312"/>
    </row>
    <row r="45" spans="1:15">
      <c r="A45" s="252" t="s">
        <v>26</v>
      </c>
      <c r="B45" s="313">
        <v>100</v>
      </c>
      <c r="C45" s="313">
        <v>104.1934</v>
      </c>
      <c r="D45" s="313">
        <v>107.3982</v>
      </c>
      <c r="E45" s="313">
        <v>109.5964</v>
      </c>
      <c r="F45" s="313">
        <v>109.81780000000001</v>
      </c>
      <c r="G45" s="313">
        <v>111.0797</v>
      </c>
      <c r="H45" s="313">
        <v>113.70050000000001</v>
      </c>
      <c r="I45" s="313">
        <v>115.5407</v>
      </c>
      <c r="J45" s="313">
        <v>116.9243</v>
      </c>
      <c r="K45" s="313">
        <v>118.45950000000001</v>
      </c>
      <c r="L45" s="313">
        <v>121.37739999999999</v>
      </c>
      <c r="M45" s="313">
        <v>124.2469</v>
      </c>
      <c r="N45" s="313">
        <v>127.5192</v>
      </c>
      <c r="O45" s="313">
        <v>129.15539999999999</v>
      </c>
    </row>
    <row r="46" spans="1:15" ht="15">
      <c r="A46" s="256"/>
      <c r="B46" s="314"/>
      <c r="C46" s="313"/>
      <c r="D46" s="313"/>
      <c r="E46" s="315"/>
      <c r="F46" s="315"/>
      <c r="G46" s="315"/>
      <c r="H46" s="315"/>
      <c r="I46" s="315"/>
      <c r="J46" s="315"/>
      <c r="K46" s="315"/>
      <c r="L46" s="315"/>
      <c r="M46" s="315"/>
      <c r="N46" s="315"/>
      <c r="O46" s="315"/>
    </row>
    <row r="47" spans="1:15">
      <c r="A47" s="261" t="s">
        <v>242</v>
      </c>
      <c r="B47" s="316">
        <v>100</v>
      </c>
      <c r="C47" s="316">
        <v>103.7253</v>
      </c>
      <c r="D47" s="316">
        <v>106.9962</v>
      </c>
      <c r="E47" s="316">
        <v>109.883</v>
      </c>
      <c r="F47" s="316">
        <v>110.6203</v>
      </c>
      <c r="G47" s="316">
        <v>113.10980000000001</v>
      </c>
      <c r="H47" s="316">
        <v>114.82729999999999</v>
      </c>
      <c r="I47" s="316">
        <v>117.04600000000001</v>
      </c>
      <c r="J47" s="316">
        <v>118.48</v>
      </c>
      <c r="K47" s="316">
        <v>120.3565</v>
      </c>
      <c r="L47" s="316">
        <v>122.604</v>
      </c>
      <c r="M47" s="316">
        <v>126.25530000000001</v>
      </c>
      <c r="N47" s="316">
        <v>129.0814</v>
      </c>
      <c r="O47" s="316">
        <v>130.5849</v>
      </c>
    </row>
    <row r="48" spans="1:15">
      <c r="A48" s="262" t="s">
        <v>252</v>
      </c>
      <c r="B48" s="316">
        <v>100</v>
      </c>
      <c r="C48" s="316">
        <v>104.11409999999999</v>
      </c>
      <c r="D48" s="316">
        <v>107.58029999999999</v>
      </c>
      <c r="E48" s="316">
        <v>110.3267</v>
      </c>
      <c r="F48" s="316">
        <v>110.348</v>
      </c>
      <c r="G48" s="316">
        <v>112.5137</v>
      </c>
      <c r="H48" s="316">
        <v>113.5504</v>
      </c>
      <c r="I48" s="316">
        <v>114.64879999999999</v>
      </c>
      <c r="J48" s="316">
        <v>115.0339</v>
      </c>
      <c r="K48" s="316">
        <v>116.721</v>
      </c>
      <c r="L48" s="316">
        <v>119.0643</v>
      </c>
      <c r="M48" s="316">
        <v>123.13930000000001</v>
      </c>
      <c r="N48" s="316">
        <v>126.0431</v>
      </c>
      <c r="O48" s="316">
        <v>127.18470000000001</v>
      </c>
    </row>
    <row r="49" spans="1:15">
      <c r="A49" s="263" t="s">
        <v>253</v>
      </c>
      <c r="B49" s="316">
        <v>100</v>
      </c>
      <c r="C49" s="316">
        <v>102.55840000000001</v>
      </c>
      <c r="D49" s="316">
        <v>106.4139</v>
      </c>
      <c r="E49" s="316">
        <v>108.0318</v>
      </c>
      <c r="F49" s="316">
        <v>110.3319</v>
      </c>
      <c r="G49" s="316">
        <v>112.572</v>
      </c>
      <c r="H49" s="316">
        <v>113.81829999999999</v>
      </c>
      <c r="I49" s="316">
        <v>114.6116</v>
      </c>
      <c r="J49" s="316">
        <v>116.3563</v>
      </c>
      <c r="K49" s="316">
        <v>118.1322</v>
      </c>
      <c r="L49" s="316">
        <v>120.7195</v>
      </c>
      <c r="M49" s="316">
        <v>124.0408</v>
      </c>
      <c r="N49" s="316">
        <v>126.59869999999999</v>
      </c>
      <c r="O49" s="316">
        <v>127.7178</v>
      </c>
    </row>
    <row r="50" spans="1:15">
      <c r="A50" s="263" t="s">
        <v>254</v>
      </c>
      <c r="B50" s="316">
        <v>100</v>
      </c>
      <c r="C50" s="316">
        <v>101.148</v>
      </c>
      <c r="D50" s="316">
        <v>102.19410000000001</v>
      </c>
      <c r="E50" s="316">
        <v>103.3382</v>
      </c>
      <c r="F50" s="316">
        <v>104.75960000000001</v>
      </c>
      <c r="G50" s="316">
        <v>106.6224</v>
      </c>
      <c r="H50" s="316">
        <v>108.0043</v>
      </c>
      <c r="I50" s="316">
        <v>108.3023</v>
      </c>
      <c r="J50" s="316">
        <v>109.6388</v>
      </c>
      <c r="K50" s="316">
        <v>108.8092</v>
      </c>
      <c r="L50" s="316">
        <v>109.09520000000001</v>
      </c>
      <c r="M50" s="316">
        <v>114.5338</v>
      </c>
      <c r="N50" s="316">
        <v>117.4276</v>
      </c>
      <c r="O50" s="316">
        <v>118.5091</v>
      </c>
    </row>
    <row r="51" spans="1:15">
      <c r="A51" s="263" t="s">
        <v>255</v>
      </c>
      <c r="B51" s="316">
        <v>100</v>
      </c>
      <c r="C51" s="316">
        <v>104.1735</v>
      </c>
      <c r="D51" s="316">
        <v>115.57389999999999</v>
      </c>
      <c r="E51" s="316">
        <v>134.7664</v>
      </c>
      <c r="F51" s="316">
        <v>148.30170000000001</v>
      </c>
      <c r="G51" s="316">
        <v>155.34970000000001</v>
      </c>
      <c r="H51" s="316">
        <v>159.9289</v>
      </c>
      <c r="I51" s="316">
        <v>161.88560000000001</v>
      </c>
      <c r="J51" s="316">
        <v>165.23599999999999</v>
      </c>
      <c r="K51" s="316">
        <v>166.8511</v>
      </c>
      <c r="L51" s="316">
        <v>167.82149999999999</v>
      </c>
      <c r="M51" s="316">
        <v>169.87139999999999</v>
      </c>
      <c r="N51" s="316">
        <v>171.1815</v>
      </c>
      <c r="O51" s="316">
        <v>171.64080000000001</v>
      </c>
    </row>
    <row r="52" spans="1:15">
      <c r="A52" s="263" t="s">
        <v>256</v>
      </c>
      <c r="B52" s="316">
        <v>100</v>
      </c>
      <c r="C52" s="316">
        <v>108.337</v>
      </c>
      <c r="D52" s="316">
        <v>111.1343</v>
      </c>
      <c r="E52" s="316">
        <v>113.4141</v>
      </c>
      <c r="F52" s="316">
        <v>115.7484</v>
      </c>
      <c r="G52" s="316">
        <v>117.54389999999999</v>
      </c>
      <c r="H52" s="316">
        <v>120.6622</v>
      </c>
      <c r="I52" s="316">
        <v>122.4683</v>
      </c>
      <c r="J52" s="316">
        <v>124.32250000000001</v>
      </c>
      <c r="K52" s="316">
        <v>126.94240000000001</v>
      </c>
      <c r="L52" s="316">
        <v>130.48830000000001</v>
      </c>
      <c r="M52" s="316">
        <v>133.70079999999999</v>
      </c>
      <c r="N52" s="316">
        <v>140.3271</v>
      </c>
      <c r="O52" s="316">
        <v>143.48249999999999</v>
      </c>
    </row>
    <row r="53" spans="1:15">
      <c r="A53" s="263" t="s">
        <v>257</v>
      </c>
      <c r="B53" s="316">
        <v>100</v>
      </c>
      <c r="C53" s="316">
        <v>89.663499999999999</v>
      </c>
      <c r="D53" s="316">
        <v>89.243200000000002</v>
      </c>
      <c r="E53" s="316">
        <v>92.504900000000006</v>
      </c>
      <c r="F53" s="316">
        <v>93.477699999999999</v>
      </c>
      <c r="G53" s="316">
        <v>95.048599999999993</v>
      </c>
      <c r="H53" s="316">
        <v>99.113100000000003</v>
      </c>
      <c r="I53" s="316">
        <v>102.47020000000001</v>
      </c>
      <c r="J53" s="316">
        <v>104.27979999999999</v>
      </c>
      <c r="K53" s="316">
        <v>108.0261</v>
      </c>
      <c r="L53" s="316">
        <v>109.05970000000001</v>
      </c>
      <c r="M53" s="316">
        <v>106.6718</v>
      </c>
      <c r="N53" s="316">
        <v>103.6061</v>
      </c>
      <c r="O53" s="316">
        <v>107.4242</v>
      </c>
    </row>
    <row r="54" spans="1:15">
      <c r="A54" s="263" t="s">
        <v>258</v>
      </c>
      <c r="B54" s="316">
        <v>100</v>
      </c>
      <c r="C54" s="316">
        <v>120.40649999999999</v>
      </c>
      <c r="D54" s="316">
        <v>133.81190000000001</v>
      </c>
      <c r="E54" s="316">
        <v>142.983</v>
      </c>
      <c r="F54" s="316">
        <v>126.5913</v>
      </c>
      <c r="G54" s="316">
        <v>129.19139999999999</v>
      </c>
      <c r="H54" s="316">
        <v>121.79470000000001</v>
      </c>
      <c r="I54" s="316">
        <v>119.84399999999999</v>
      </c>
      <c r="J54" s="316">
        <v>106.28579999999999</v>
      </c>
      <c r="K54" s="316">
        <v>111.2401</v>
      </c>
      <c r="L54" s="316">
        <v>118.92100000000001</v>
      </c>
      <c r="M54" s="316">
        <v>128.10329999999999</v>
      </c>
      <c r="N54" s="316">
        <v>129.1165</v>
      </c>
      <c r="O54" s="316">
        <v>126.26609999999999</v>
      </c>
    </row>
    <row r="55" spans="1:15">
      <c r="A55" s="263" t="s">
        <v>259</v>
      </c>
      <c r="B55" s="316">
        <v>100</v>
      </c>
      <c r="C55" s="316">
        <v>102.6439</v>
      </c>
      <c r="D55" s="316">
        <v>104.7016</v>
      </c>
      <c r="E55" s="316">
        <v>106.0939</v>
      </c>
      <c r="F55" s="316">
        <v>108.40519999999999</v>
      </c>
      <c r="G55" s="316">
        <v>112.9854</v>
      </c>
      <c r="H55" s="316">
        <v>115.3896</v>
      </c>
      <c r="I55" s="316">
        <v>117.5154</v>
      </c>
      <c r="J55" s="316">
        <v>119.5149</v>
      </c>
      <c r="K55" s="316">
        <v>122.2825</v>
      </c>
      <c r="L55" s="316">
        <v>124.2663</v>
      </c>
      <c r="M55" s="316">
        <v>126.64100000000001</v>
      </c>
      <c r="N55" s="316">
        <v>128.8929</v>
      </c>
      <c r="O55" s="316">
        <v>130.69820000000001</v>
      </c>
    </row>
    <row r="56" spans="1:15">
      <c r="A56" s="263" t="s">
        <v>260</v>
      </c>
      <c r="B56" s="316">
        <v>100</v>
      </c>
      <c r="C56" s="316">
        <v>102.64749999999999</v>
      </c>
      <c r="D56" s="316">
        <v>106.48050000000001</v>
      </c>
      <c r="E56" s="316">
        <v>109.00490000000001</v>
      </c>
      <c r="F56" s="316">
        <v>110.50230000000001</v>
      </c>
      <c r="G56" s="316">
        <v>112.6613</v>
      </c>
      <c r="H56" s="316">
        <v>114.8736</v>
      </c>
      <c r="I56" s="316">
        <v>119.1155</v>
      </c>
      <c r="J56" s="316">
        <v>123.8265</v>
      </c>
      <c r="K56" s="316">
        <v>127.2925</v>
      </c>
      <c r="L56" s="316">
        <v>129.84049999999999</v>
      </c>
      <c r="M56" s="316">
        <v>131.7885</v>
      </c>
      <c r="N56" s="316">
        <v>135.36150000000001</v>
      </c>
      <c r="O56" s="316">
        <v>135.8896</v>
      </c>
    </row>
    <row r="57" spans="1:15">
      <c r="A57" s="262" t="s">
        <v>261</v>
      </c>
      <c r="B57" s="316">
        <v>100</v>
      </c>
      <c r="C57" s="316">
        <v>104.4239</v>
      </c>
      <c r="D57" s="316">
        <v>107.1789</v>
      </c>
      <c r="E57" s="316">
        <v>110.4221</v>
      </c>
      <c r="F57" s="316">
        <v>114.13249999999999</v>
      </c>
      <c r="G57" s="316">
        <v>118.9832</v>
      </c>
      <c r="H57" s="316">
        <v>124.056</v>
      </c>
      <c r="I57" s="316">
        <v>131.29499999999999</v>
      </c>
      <c r="J57" s="316">
        <v>135.84739999999999</v>
      </c>
      <c r="K57" s="316">
        <v>137.6814</v>
      </c>
      <c r="L57" s="316">
        <v>139.15280000000001</v>
      </c>
      <c r="M57" s="316">
        <v>142.27180000000001</v>
      </c>
      <c r="N57" s="316">
        <v>144.9572</v>
      </c>
      <c r="O57" s="316">
        <v>147.70419999999999</v>
      </c>
    </row>
    <row r="58" spans="1:15">
      <c r="A58" s="263" t="s">
        <v>262</v>
      </c>
      <c r="B58" s="316">
        <v>100</v>
      </c>
      <c r="C58" s="316">
        <v>102.9342</v>
      </c>
      <c r="D58" s="316">
        <v>105.2165</v>
      </c>
      <c r="E58" s="316">
        <v>107.1383</v>
      </c>
      <c r="F58" s="316">
        <v>109.88500000000001</v>
      </c>
      <c r="G58" s="316">
        <v>115.5536</v>
      </c>
      <c r="H58" s="316">
        <v>120.754</v>
      </c>
      <c r="I58" s="316">
        <v>129.22470000000001</v>
      </c>
      <c r="J58" s="316">
        <v>133.44460000000001</v>
      </c>
      <c r="K58" s="316">
        <v>135.3878</v>
      </c>
      <c r="L58" s="316">
        <v>135.72030000000001</v>
      </c>
      <c r="M58" s="316">
        <v>139.0222</v>
      </c>
      <c r="N58" s="316">
        <v>141.86150000000001</v>
      </c>
      <c r="O58" s="316">
        <v>144.13759999999999</v>
      </c>
    </row>
    <row r="59" spans="1:15">
      <c r="A59" s="263" t="s">
        <v>263</v>
      </c>
      <c r="B59" s="316">
        <v>100</v>
      </c>
      <c r="C59" s="316">
        <v>108.14360000000001</v>
      </c>
      <c r="D59" s="316">
        <v>112.241</v>
      </c>
      <c r="E59" s="316">
        <v>118.9401</v>
      </c>
      <c r="F59" s="316">
        <v>126.5108</v>
      </c>
      <c r="G59" s="316">
        <v>131.18379999999999</v>
      </c>
      <c r="H59" s="316">
        <v>137.86789999999999</v>
      </c>
      <c r="I59" s="316">
        <v>145.77690000000001</v>
      </c>
      <c r="J59" s="316">
        <v>152.59180000000001</v>
      </c>
      <c r="K59" s="316">
        <v>154.34960000000001</v>
      </c>
      <c r="L59" s="316">
        <v>157.34450000000001</v>
      </c>
      <c r="M59" s="316">
        <v>160.57859999999999</v>
      </c>
      <c r="N59" s="316">
        <v>163.20009999999999</v>
      </c>
      <c r="O59" s="316">
        <v>167.42060000000001</v>
      </c>
    </row>
    <row r="60" spans="1:15">
      <c r="A60" s="263" t="s">
        <v>264</v>
      </c>
      <c r="B60" s="316">
        <v>100</v>
      </c>
      <c r="C60" s="316">
        <v>103.0008</v>
      </c>
      <c r="D60" s="316">
        <v>105.01990000000001</v>
      </c>
      <c r="E60" s="316">
        <v>106.7268</v>
      </c>
      <c r="F60" s="316">
        <v>106.97199999999999</v>
      </c>
      <c r="G60" s="316">
        <v>109.3421</v>
      </c>
      <c r="H60" s="316">
        <v>111.15949999999999</v>
      </c>
      <c r="I60" s="316">
        <v>113.02160000000001</v>
      </c>
      <c r="J60" s="316">
        <v>114.7504</v>
      </c>
      <c r="K60" s="316">
        <v>116.34480000000001</v>
      </c>
      <c r="L60" s="316">
        <v>119.0381</v>
      </c>
      <c r="M60" s="316">
        <v>121.3317</v>
      </c>
      <c r="N60" s="316">
        <v>123.60339999999999</v>
      </c>
      <c r="O60" s="316">
        <v>125.3796</v>
      </c>
    </row>
    <row r="61" spans="1:15">
      <c r="A61" s="262" t="s">
        <v>265</v>
      </c>
      <c r="B61" s="316">
        <v>100</v>
      </c>
      <c r="C61" s="316">
        <v>102.1116</v>
      </c>
      <c r="D61" s="316">
        <v>105.0254</v>
      </c>
      <c r="E61" s="316">
        <v>108.1764</v>
      </c>
      <c r="F61" s="316">
        <v>109.657</v>
      </c>
      <c r="G61" s="316">
        <v>111.95050000000001</v>
      </c>
      <c r="H61" s="316">
        <v>114.098</v>
      </c>
      <c r="I61" s="316">
        <v>117.28579999999999</v>
      </c>
      <c r="J61" s="316">
        <v>120.4555</v>
      </c>
      <c r="K61" s="316">
        <v>122.9623</v>
      </c>
      <c r="L61" s="316">
        <v>125.30840000000001</v>
      </c>
      <c r="M61" s="316">
        <v>127.87820000000001</v>
      </c>
      <c r="N61" s="316">
        <v>130.52850000000001</v>
      </c>
      <c r="O61" s="316">
        <v>132.5429</v>
      </c>
    </row>
    <row r="62" spans="1:15">
      <c r="A62" s="261" t="s">
        <v>212</v>
      </c>
      <c r="B62" s="316">
        <v>100</v>
      </c>
      <c r="C62" s="316">
        <v>102.25190000000001</v>
      </c>
      <c r="D62" s="316">
        <v>102.54770000000001</v>
      </c>
      <c r="E62" s="316">
        <v>101.7606</v>
      </c>
      <c r="F62" s="316">
        <v>102.5658</v>
      </c>
      <c r="G62" s="316">
        <v>107.55410000000001</v>
      </c>
      <c r="H62" s="316">
        <v>111.38890000000001</v>
      </c>
      <c r="I62" s="316">
        <v>112.7718</v>
      </c>
      <c r="J62" s="316">
        <v>112.7317</v>
      </c>
      <c r="K62" s="316">
        <v>110.2413</v>
      </c>
      <c r="L62" s="316">
        <v>109.6503</v>
      </c>
      <c r="M62" s="316">
        <v>114.931</v>
      </c>
      <c r="N62" s="316">
        <v>120.80800000000001</v>
      </c>
      <c r="O62" s="316">
        <v>121.5322</v>
      </c>
    </row>
    <row r="63" spans="1:15">
      <c r="A63" s="262" t="s">
        <v>266</v>
      </c>
      <c r="B63" s="316">
        <v>100</v>
      </c>
      <c r="C63" s="316">
        <v>102.5963</v>
      </c>
      <c r="D63" s="316">
        <v>102.7736</v>
      </c>
      <c r="E63" s="316">
        <v>101.2901</v>
      </c>
      <c r="F63" s="316">
        <v>101.5774</v>
      </c>
      <c r="G63" s="316">
        <v>107.6314</v>
      </c>
      <c r="H63" s="316">
        <v>112.38849999999999</v>
      </c>
      <c r="I63" s="316">
        <v>113.68389999999999</v>
      </c>
      <c r="J63" s="316">
        <v>113.1225</v>
      </c>
      <c r="K63" s="316">
        <v>109.58799999999999</v>
      </c>
      <c r="L63" s="316">
        <v>108.2581</v>
      </c>
      <c r="M63" s="316">
        <v>115.06699999999999</v>
      </c>
      <c r="N63" s="316">
        <v>121.8882</v>
      </c>
      <c r="O63" s="316">
        <v>122.75839999999999</v>
      </c>
    </row>
    <row r="64" spans="1:15">
      <c r="A64" s="263" t="s">
        <v>267</v>
      </c>
      <c r="B64" s="316">
        <v>100</v>
      </c>
      <c r="C64" s="316">
        <v>102.63030000000001</v>
      </c>
      <c r="D64" s="316">
        <v>104.8601</v>
      </c>
      <c r="E64" s="316">
        <v>107.8215</v>
      </c>
      <c r="F64" s="316">
        <v>109.3357</v>
      </c>
      <c r="G64" s="316">
        <v>111.015</v>
      </c>
      <c r="H64" s="316">
        <v>112.3613</v>
      </c>
      <c r="I64" s="316">
        <v>113.8479</v>
      </c>
      <c r="J64" s="316">
        <v>115.0864</v>
      </c>
      <c r="K64" s="316">
        <v>116.9457</v>
      </c>
      <c r="L64" s="316">
        <v>119.7268</v>
      </c>
      <c r="M64" s="316">
        <v>122.9277</v>
      </c>
      <c r="N64" s="316">
        <v>126.505</v>
      </c>
      <c r="O64" s="316">
        <v>128.16489999999999</v>
      </c>
    </row>
    <row r="65" spans="1:15">
      <c r="A65" s="263" t="s">
        <v>268</v>
      </c>
      <c r="B65" s="316">
        <v>100</v>
      </c>
      <c r="C65" s="316">
        <v>102.59220000000001</v>
      </c>
      <c r="D65" s="316">
        <v>102.5262</v>
      </c>
      <c r="E65" s="316">
        <v>100.5158</v>
      </c>
      <c r="F65" s="316">
        <v>100.65770000000001</v>
      </c>
      <c r="G65" s="316">
        <v>107.2303</v>
      </c>
      <c r="H65" s="316">
        <v>112.3917</v>
      </c>
      <c r="I65" s="316">
        <v>113.6645</v>
      </c>
      <c r="J65" s="316">
        <v>112.8897</v>
      </c>
      <c r="K65" s="316">
        <v>108.7158</v>
      </c>
      <c r="L65" s="316">
        <v>106.8985</v>
      </c>
      <c r="M65" s="316">
        <v>114.13509999999999</v>
      </c>
      <c r="N65" s="316">
        <v>121.3409</v>
      </c>
      <c r="O65" s="316">
        <v>122.11750000000001</v>
      </c>
    </row>
    <row r="66" spans="1:15">
      <c r="A66" s="262" t="s">
        <v>269</v>
      </c>
      <c r="B66" s="316">
        <v>100</v>
      </c>
      <c r="C66" s="316">
        <v>101.2398</v>
      </c>
      <c r="D66" s="316">
        <v>101.67659999999999</v>
      </c>
      <c r="E66" s="316">
        <v>102.2731</v>
      </c>
      <c r="F66" s="316">
        <v>104.3605</v>
      </c>
      <c r="G66" s="316">
        <v>107.3454</v>
      </c>
      <c r="H66" s="316">
        <v>109.205</v>
      </c>
      <c r="I66" s="316">
        <v>110.93040000000001</v>
      </c>
      <c r="J66" s="316">
        <v>112.1734</v>
      </c>
      <c r="K66" s="316">
        <v>111.605</v>
      </c>
      <c r="L66" s="316">
        <v>112.24160000000001</v>
      </c>
      <c r="M66" s="316">
        <v>113.93859999999999</v>
      </c>
      <c r="N66" s="316">
        <v>117.90170000000001</v>
      </c>
      <c r="O66" s="316">
        <v>118.2517</v>
      </c>
    </row>
    <row r="67" spans="1:15">
      <c r="A67" s="261" t="s">
        <v>213</v>
      </c>
      <c r="B67" s="316">
        <v>100</v>
      </c>
      <c r="C67" s="316">
        <v>105.2146</v>
      </c>
      <c r="D67" s="316">
        <v>112.64879999999999</v>
      </c>
      <c r="E67" s="316">
        <v>113.5976</v>
      </c>
      <c r="F67" s="316">
        <v>107.2311</v>
      </c>
      <c r="G67" s="316">
        <v>101.496</v>
      </c>
      <c r="H67" s="316">
        <v>112.3668</v>
      </c>
      <c r="I67" s="316">
        <v>114.042</v>
      </c>
      <c r="J67" s="316">
        <v>115.7687</v>
      </c>
      <c r="K67" s="316">
        <v>115.7469</v>
      </c>
      <c r="L67" s="316">
        <v>125.49809999999999</v>
      </c>
      <c r="M67" s="316">
        <v>128.24340000000001</v>
      </c>
      <c r="N67" s="316">
        <v>134.16319999999999</v>
      </c>
      <c r="O67" s="316">
        <v>136.6601</v>
      </c>
    </row>
    <row r="68" spans="1:15">
      <c r="A68" s="262" t="s">
        <v>270</v>
      </c>
      <c r="B68" s="316">
        <v>100</v>
      </c>
      <c r="C68" s="316">
        <v>101.8813</v>
      </c>
      <c r="D68" s="316">
        <v>104.3065</v>
      </c>
      <c r="E68" s="316">
        <v>106.64530000000001</v>
      </c>
      <c r="F68" s="316">
        <v>109.78740000000001</v>
      </c>
      <c r="G68" s="316">
        <v>112.20140000000001</v>
      </c>
      <c r="H68" s="316">
        <v>115.3335</v>
      </c>
      <c r="I68" s="316">
        <v>117.3909</v>
      </c>
      <c r="J68" s="316">
        <v>119.3361</v>
      </c>
      <c r="K68" s="316">
        <v>121.8223</v>
      </c>
      <c r="L68" s="316">
        <v>125.2906</v>
      </c>
      <c r="M68" s="316">
        <v>127.78919999999999</v>
      </c>
      <c r="N68" s="316">
        <v>130.57570000000001</v>
      </c>
      <c r="O68" s="316">
        <v>133.47659999999999</v>
      </c>
    </row>
    <row r="69" spans="1:15">
      <c r="A69" s="262" t="s">
        <v>271</v>
      </c>
      <c r="B69" s="316">
        <v>100</v>
      </c>
      <c r="C69" s="316">
        <v>110.9402</v>
      </c>
      <c r="D69" s="316">
        <v>117.67</v>
      </c>
      <c r="E69" s="316">
        <v>118.3327</v>
      </c>
      <c r="F69" s="316">
        <v>99.834599999999995</v>
      </c>
      <c r="G69" s="316">
        <v>85.123999999999995</v>
      </c>
      <c r="H69" s="316">
        <v>107.1703</v>
      </c>
      <c r="I69" s="316">
        <v>109.5796</v>
      </c>
      <c r="J69" s="316">
        <v>109.4898</v>
      </c>
      <c r="K69" s="316">
        <v>109.46169999999999</v>
      </c>
      <c r="L69" s="316">
        <v>123.74720000000001</v>
      </c>
      <c r="M69" s="316">
        <v>136.14009999999999</v>
      </c>
      <c r="N69" s="316">
        <v>149.36259999999999</v>
      </c>
      <c r="O69" s="316">
        <v>153.04689999999999</v>
      </c>
    </row>
    <row r="70" spans="1:15">
      <c r="A70" s="262" t="s">
        <v>349</v>
      </c>
      <c r="B70" s="316">
        <v>100</v>
      </c>
      <c r="C70" s="316">
        <v>102.45959999999999</v>
      </c>
      <c r="D70" s="316">
        <v>115.52330000000001</v>
      </c>
      <c r="E70" s="316">
        <v>115.41540000000001</v>
      </c>
      <c r="F70" s="316">
        <v>112.498</v>
      </c>
      <c r="G70" s="316">
        <v>108.2269</v>
      </c>
      <c r="H70" s="316">
        <v>114.9242</v>
      </c>
      <c r="I70" s="316">
        <v>115.4558</v>
      </c>
      <c r="J70" s="316">
        <v>118.87560000000001</v>
      </c>
      <c r="K70" s="316">
        <v>116.4119</v>
      </c>
      <c r="L70" s="316">
        <v>127.5381</v>
      </c>
      <c r="M70" s="316">
        <v>120.3993</v>
      </c>
      <c r="N70" s="316">
        <v>121.71380000000001</v>
      </c>
      <c r="O70" s="316">
        <v>122.5702</v>
      </c>
    </row>
    <row r="71" spans="1:15">
      <c r="A71" s="261" t="s">
        <v>214</v>
      </c>
      <c r="B71" s="316">
        <v>100</v>
      </c>
      <c r="C71" s="316">
        <v>102.89619999999999</v>
      </c>
      <c r="D71" s="316">
        <v>107.71169999999999</v>
      </c>
      <c r="E71" s="316">
        <v>110.3122</v>
      </c>
      <c r="F71" s="316">
        <v>111.1601</v>
      </c>
      <c r="G71" s="316">
        <v>111.61450000000001</v>
      </c>
      <c r="H71" s="316">
        <v>112.139</v>
      </c>
      <c r="I71" s="316">
        <v>115.0193</v>
      </c>
      <c r="J71" s="316">
        <v>117.3077</v>
      </c>
      <c r="K71" s="316">
        <v>118.37439999999999</v>
      </c>
      <c r="L71" s="316">
        <v>118.90389999999999</v>
      </c>
      <c r="M71" s="316">
        <v>120.02200000000001</v>
      </c>
      <c r="N71" s="316">
        <v>121.3</v>
      </c>
      <c r="O71" s="316">
        <v>124.90900000000001</v>
      </c>
    </row>
    <row r="72" spans="1:15">
      <c r="A72" s="262" t="s">
        <v>272</v>
      </c>
      <c r="B72" s="316">
        <v>100</v>
      </c>
      <c r="C72" s="316">
        <v>101.46120000000001</v>
      </c>
      <c r="D72" s="316">
        <v>102.8116</v>
      </c>
      <c r="E72" s="316">
        <v>103.5697</v>
      </c>
      <c r="F72" s="316">
        <v>104.6557</v>
      </c>
      <c r="G72" s="316">
        <v>105.7153</v>
      </c>
      <c r="H72" s="316">
        <v>105.87520000000001</v>
      </c>
      <c r="I72" s="316">
        <v>106.8934</v>
      </c>
      <c r="J72" s="316">
        <v>107.5397</v>
      </c>
      <c r="K72" s="316">
        <v>109.0262</v>
      </c>
      <c r="L72" s="316">
        <v>108.6207</v>
      </c>
      <c r="M72" s="316">
        <v>109.6302</v>
      </c>
      <c r="N72" s="316">
        <v>111.4873</v>
      </c>
      <c r="O72" s="316">
        <v>112.0247</v>
      </c>
    </row>
    <row r="73" spans="1:15">
      <c r="A73" s="262" t="s">
        <v>273</v>
      </c>
      <c r="B73" s="316">
        <v>100</v>
      </c>
      <c r="C73" s="316">
        <v>103.79040000000001</v>
      </c>
      <c r="D73" s="316">
        <v>110.7649</v>
      </c>
      <c r="E73" s="316">
        <v>114.5134</v>
      </c>
      <c r="F73" s="316">
        <v>115.2129</v>
      </c>
      <c r="G73" s="316">
        <v>115.2902</v>
      </c>
      <c r="H73" s="316">
        <v>116.0419</v>
      </c>
      <c r="I73" s="316">
        <v>120.08240000000001</v>
      </c>
      <c r="J73" s="316">
        <v>123.39400000000001</v>
      </c>
      <c r="K73" s="316">
        <v>124.1992</v>
      </c>
      <c r="L73" s="316">
        <v>125.3112</v>
      </c>
      <c r="M73" s="316">
        <v>126.497</v>
      </c>
      <c r="N73" s="316">
        <v>127.41419999999999</v>
      </c>
      <c r="O73" s="316">
        <v>132.93709999999999</v>
      </c>
    </row>
    <row r="74" spans="1:15">
      <c r="A74" s="263" t="s">
        <v>274</v>
      </c>
      <c r="B74" s="316">
        <v>100</v>
      </c>
      <c r="C74" s="316">
        <v>103.3152</v>
      </c>
      <c r="D74" s="316">
        <v>105.10120000000001</v>
      </c>
      <c r="E74" s="316">
        <v>106.69759999999999</v>
      </c>
      <c r="F74" s="316">
        <v>107.73520000000001</v>
      </c>
      <c r="G74" s="316">
        <v>109.2808</v>
      </c>
      <c r="H74" s="316">
        <v>110.69759999999999</v>
      </c>
      <c r="I74" s="316">
        <v>111.55929999999999</v>
      </c>
      <c r="J74" s="316">
        <v>113.2582</v>
      </c>
      <c r="K74" s="316">
        <v>114.8614</v>
      </c>
      <c r="L74" s="316">
        <v>116.93770000000001</v>
      </c>
      <c r="M74" s="316">
        <v>119.3043</v>
      </c>
      <c r="N74" s="316">
        <v>121.1245</v>
      </c>
      <c r="O74" s="316">
        <v>123.2469</v>
      </c>
    </row>
    <row r="75" spans="1:15">
      <c r="A75" s="262" t="s">
        <v>350</v>
      </c>
      <c r="B75" s="316">
        <v>100</v>
      </c>
      <c r="C75" s="316">
        <v>104.2938</v>
      </c>
      <c r="D75" s="316">
        <v>116.88549999999999</v>
      </c>
      <c r="E75" s="316">
        <v>122.89700000000001</v>
      </c>
      <c r="F75" s="316">
        <v>123.1204</v>
      </c>
      <c r="G75" s="316">
        <v>121.9104</v>
      </c>
      <c r="H75" s="316">
        <v>122.1427</v>
      </c>
      <c r="I75" s="316">
        <v>129.56450000000001</v>
      </c>
      <c r="J75" s="316">
        <v>134.67400000000001</v>
      </c>
      <c r="K75" s="316">
        <v>135.04429999999999</v>
      </c>
      <c r="L75" s="316">
        <v>135.47219999999999</v>
      </c>
      <c r="M75" s="316">
        <v>135.7636</v>
      </c>
      <c r="N75" s="316">
        <v>136.08510000000001</v>
      </c>
      <c r="O75" s="316">
        <v>145.4599</v>
      </c>
    </row>
    <row r="76" spans="1:15">
      <c r="A76" s="261" t="s">
        <v>215</v>
      </c>
      <c r="B76" s="316">
        <v>100</v>
      </c>
      <c r="C76" s="316">
        <v>101.7064</v>
      </c>
      <c r="D76" s="316">
        <v>108.7967</v>
      </c>
      <c r="E76" s="316">
        <v>111.1044</v>
      </c>
      <c r="F76" s="316">
        <v>114.5393</v>
      </c>
      <c r="G76" s="316">
        <v>115.80110000000001</v>
      </c>
      <c r="H76" s="316">
        <v>119.741</v>
      </c>
      <c r="I76" s="316">
        <v>121.6341</v>
      </c>
      <c r="J76" s="316">
        <v>122.6618</v>
      </c>
      <c r="K76" s="316">
        <v>124.325</v>
      </c>
      <c r="L76" s="316">
        <v>128.4221</v>
      </c>
      <c r="M76" s="316">
        <v>130.82759999999999</v>
      </c>
      <c r="N76" s="316">
        <v>132.70939999999999</v>
      </c>
      <c r="O76" s="316">
        <v>134.6678</v>
      </c>
    </row>
    <row r="77" spans="1:15">
      <c r="A77" s="262" t="s">
        <v>275</v>
      </c>
      <c r="B77" s="316">
        <v>100</v>
      </c>
      <c r="C77" s="316">
        <v>103.73090000000001</v>
      </c>
      <c r="D77" s="316">
        <v>109.6379</v>
      </c>
      <c r="E77" s="316">
        <v>109.3479</v>
      </c>
      <c r="F77" s="316">
        <v>112.824</v>
      </c>
      <c r="G77" s="316">
        <v>115.0069</v>
      </c>
      <c r="H77" s="316">
        <v>117.0746</v>
      </c>
      <c r="I77" s="316">
        <v>119.1031</v>
      </c>
      <c r="J77" s="316">
        <v>120.50830000000001</v>
      </c>
      <c r="K77" s="316">
        <v>123.02249999999999</v>
      </c>
      <c r="L77" s="316">
        <v>125.8768</v>
      </c>
      <c r="M77" s="316">
        <v>129.46680000000001</v>
      </c>
      <c r="N77" s="316">
        <v>132.36150000000001</v>
      </c>
      <c r="O77" s="316">
        <v>135.923</v>
      </c>
    </row>
    <row r="78" spans="1:15">
      <c r="A78" s="262" t="s">
        <v>276</v>
      </c>
      <c r="B78" s="316">
        <v>100</v>
      </c>
      <c r="C78" s="316">
        <v>100.00539999999999</v>
      </c>
      <c r="D78" s="316">
        <v>108.0899</v>
      </c>
      <c r="E78" s="316">
        <v>112.58029999999999</v>
      </c>
      <c r="F78" s="316">
        <v>115.98050000000001</v>
      </c>
      <c r="G78" s="316">
        <v>116.4684</v>
      </c>
      <c r="H78" s="316">
        <v>121.9813</v>
      </c>
      <c r="I78" s="316">
        <v>123.7606</v>
      </c>
      <c r="J78" s="316">
        <v>124.47110000000001</v>
      </c>
      <c r="K78" s="316">
        <v>125.41930000000001</v>
      </c>
      <c r="L78" s="316">
        <v>130.5607</v>
      </c>
      <c r="M78" s="316">
        <v>131.971</v>
      </c>
      <c r="N78" s="316">
        <v>133.0017</v>
      </c>
      <c r="O78" s="316">
        <v>133.6131</v>
      </c>
    </row>
    <row r="79" spans="1:15">
      <c r="A79" s="261" t="s">
        <v>216</v>
      </c>
      <c r="B79" s="316">
        <v>100</v>
      </c>
      <c r="C79" s="316">
        <v>105.5556</v>
      </c>
      <c r="D79" s="316">
        <v>106.68510000000001</v>
      </c>
      <c r="E79" s="316">
        <v>108.1615</v>
      </c>
      <c r="F79" s="316">
        <v>109.0711</v>
      </c>
      <c r="G79" s="316">
        <v>109.9119</v>
      </c>
      <c r="H79" s="316">
        <v>109.8369</v>
      </c>
      <c r="I79" s="316">
        <v>111.3998</v>
      </c>
      <c r="J79" s="316">
        <v>112.84699999999999</v>
      </c>
      <c r="K79" s="316">
        <v>115.42659999999999</v>
      </c>
      <c r="L79" s="316">
        <v>118.11709999999999</v>
      </c>
      <c r="M79" s="316">
        <v>119.5774</v>
      </c>
      <c r="N79" s="316">
        <v>122.1688</v>
      </c>
      <c r="O79" s="316">
        <v>123.2106</v>
      </c>
    </row>
    <row r="80" spans="1:15">
      <c r="A80" s="262" t="s">
        <v>277</v>
      </c>
      <c r="B80" s="316">
        <v>100</v>
      </c>
      <c r="C80" s="316">
        <v>106.2182</v>
      </c>
      <c r="D80" s="316">
        <v>107.053</v>
      </c>
      <c r="E80" s="316">
        <v>107.8242</v>
      </c>
      <c r="F80" s="316">
        <v>108.17010000000001</v>
      </c>
      <c r="G80" s="316">
        <v>108.96559999999999</v>
      </c>
      <c r="H80" s="316">
        <v>109.0866</v>
      </c>
      <c r="I80" s="316">
        <v>109.95829999999999</v>
      </c>
      <c r="J80" s="316">
        <v>110.23399999999999</v>
      </c>
      <c r="K80" s="316">
        <v>112.3385</v>
      </c>
      <c r="L80" s="316">
        <v>114.4659</v>
      </c>
      <c r="M80" s="316">
        <v>115.5337</v>
      </c>
      <c r="N80" s="316">
        <v>116.6339</v>
      </c>
      <c r="O80" s="316">
        <v>117.9173</v>
      </c>
    </row>
    <row r="81" spans="1:15">
      <c r="A81" s="263" t="s">
        <v>278</v>
      </c>
      <c r="B81" s="316">
        <v>100</v>
      </c>
      <c r="C81" s="316">
        <v>109.06950000000001</v>
      </c>
      <c r="D81" s="316">
        <v>109.0198</v>
      </c>
      <c r="E81" s="316">
        <v>109.3897</v>
      </c>
      <c r="F81" s="316">
        <v>109.6019</v>
      </c>
      <c r="G81" s="316">
        <v>109.8486</v>
      </c>
      <c r="H81" s="316">
        <v>110.009</v>
      </c>
      <c r="I81" s="316">
        <v>112.8566</v>
      </c>
      <c r="J81" s="316">
        <v>113.9571</v>
      </c>
      <c r="K81" s="316">
        <v>114.1951</v>
      </c>
      <c r="L81" s="316">
        <v>114.4374</v>
      </c>
      <c r="M81" s="316">
        <v>114.87779999999999</v>
      </c>
      <c r="N81" s="316">
        <v>115.17019999999999</v>
      </c>
      <c r="O81" s="316">
        <v>115.6626</v>
      </c>
    </row>
    <row r="82" spans="1:15">
      <c r="A82" s="263" t="s">
        <v>279</v>
      </c>
      <c r="B82" s="316">
        <v>100</v>
      </c>
      <c r="C82" s="316">
        <v>100.018</v>
      </c>
      <c r="D82" s="316">
        <v>99.6875</v>
      </c>
      <c r="E82" s="316">
        <v>99.384200000000007</v>
      </c>
      <c r="F82" s="316">
        <v>99.781999999999996</v>
      </c>
      <c r="G82" s="316">
        <v>100.9836</v>
      </c>
      <c r="H82" s="316">
        <v>101.3865</v>
      </c>
      <c r="I82" s="316">
        <v>100.2052</v>
      </c>
      <c r="J82" s="316">
        <v>99.240099999999998</v>
      </c>
      <c r="K82" s="316">
        <v>101.9867</v>
      </c>
      <c r="L82" s="316">
        <v>102.7492</v>
      </c>
      <c r="M82" s="316">
        <v>102.2783</v>
      </c>
      <c r="N82" s="316">
        <v>102.706</v>
      </c>
      <c r="O82" s="316">
        <v>104.87260000000001</v>
      </c>
    </row>
    <row r="83" spans="1:15">
      <c r="A83" s="263" t="s">
        <v>351</v>
      </c>
      <c r="B83" s="316">
        <v>100</v>
      </c>
      <c r="C83" s="316">
        <v>107.6541</v>
      </c>
      <c r="D83" s="316">
        <v>109.62609999999999</v>
      </c>
      <c r="E83" s="316">
        <v>111.193</v>
      </c>
      <c r="F83" s="316">
        <v>111.5941</v>
      </c>
      <c r="G83" s="316">
        <v>112.51649999999999</v>
      </c>
      <c r="H83" s="316">
        <v>112.46899999999999</v>
      </c>
      <c r="I83" s="316">
        <v>113.18600000000001</v>
      </c>
      <c r="J83" s="316">
        <v>113.5939</v>
      </c>
      <c r="K83" s="316">
        <v>116.5093</v>
      </c>
      <c r="L83" s="316">
        <v>120.4873</v>
      </c>
      <c r="M83" s="316">
        <v>122.72669999999999</v>
      </c>
      <c r="N83" s="316">
        <v>124.66500000000001</v>
      </c>
      <c r="O83" s="316">
        <v>125.9787</v>
      </c>
    </row>
    <row r="84" spans="1:15">
      <c r="A84" s="262" t="s">
        <v>280</v>
      </c>
      <c r="B84" s="316">
        <v>100</v>
      </c>
      <c r="C84" s="316">
        <v>102.5046</v>
      </c>
      <c r="D84" s="316">
        <v>104.991</v>
      </c>
      <c r="E84" s="316">
        <v>109.7149</v>
      </c>
      <c r="F84" s="316">
        <v>113.2195</v>
      </c>
      <c r="G84" s="316">
        <v>114.2697</v>
      </c>
      <c r="H84" s="316">
        <v>113.292</v>
      </c>
      <c r="I84" s="316">
        <v>118.03749999999999</v>
      </c>
      <c r="J84" s="316">
        <v>124.8793</v>
      </c>
      <c r="K84" s="316">
        <v>129.6464</v>
      </c>
      <c r="L84" s="316">
        <v>134.93020000000001</v>
      </c>
      <c r="M84" s="316">
        <v>138.19800000000001</v>
      </c>
      <c r="N84" s="316">
        <v>147.65559999999999</v>
      </c>
      <c r="O84" s="316">
        <v>147.5849</v>
      </c>
    </row>
    <row r="85" spans="1:15">
      <c r="A85" s="261" t="s">
        <v>217</v>
      </c>
      <c r="B85" s="316">
        <v>100</v>
      </c>
      <c r="C85" s="316">
        <v>101.97620000000001</v>
      </c>
      <c r="D85" s="316">
        <v>102.2779</v>
      </c>
      <c r="E85" s="316">
        <v>107.39879999999999</v>
      </c>
      <c r="F85" s="316">
        <v>106.72320000000001</v>
      </c>
      <c r="G85" s="316">
        <v>108.7186</v>
      </c>
      <c r="H85" s="316">
        <v>109.5667</v>
      </c>
      <c r="I85" s="316">
        <v>110.29989999999999</v>
      </c>
      <c r="J85" s="316">
        <v>112.4742</v>
      </c>
      <c r="K85" s="316">
        <v>117.767</v>
      </c>
      <c r="L85" s="316">
        <v>117.53360000000001</v>
      </c>
      <c r="M85" s="316">
        <v>117.8475</v>
      </c>
      <c r="N85" s="316">
        <v>120.81019999999999</v>
      </c>
      <c r="O85" s="316">
        <v>121.65949999999999</v>
      </c>
    </row>
    <row r="86" spans="1:15">
      <c r="A86" s="262" t="s">
        <v>281</v>
      </c>
      <c r="B86" s="316">
        <v>100</v>
      </c>
      <c r="C86" s="316">
        <v>98.165000000000006</v>
      </c>
      <c r="D86" s="316">
        <v>97.330100000000002</v>
      </c>
      <c r="E86" s="316">
        <v>112.13460000000001</v>
      </c>
      <c r="F86" s="316">
        <v>103.5599</v>
      </c>
      <c r="G86" s="316">
        <v>105.6829</v>
      </c>
      <c r="H86" s="316">
        <v>110.8186</v>
      </c>
      <c r="I86" s="316">
        <v>109.798</v>
      </c>
      <c r="J86" s="316">
        <v>120.0275</v>
      </c>
      <c r="K86" s="316">
        <v>134.84880000000001</v>
      </c>
      <c r="L86" s="316">
        <v>132.0659</v>
      </c>
      <c r="M86" s="316">
        <v>124.4418</v>
      </c>
      <c r="N86" s="316">
        <v>121.5254</v>
      </c>
      <c r="O86" s="316">
        <v>115.8492</v>
      </c>
    </row>
    <row r="87" spans="1:15">
      <c r="A87" s="262" t="s">
        <v>282</v>
      </c>
      <c r="B87" s="316">
        <v>100</v>
      </c>
      <c r="C87" s="316">
        <v>101.8083</v>
      </c>
      <c r="D87" s="316">
        <v>100.4419</v>
      </c>
      <c r="E87" s="316">
        <v>104.4973</v>
      </c>
      <c r="F87" s="316">
        <v>103.6485</v>
      </c>
      <c r="G87" s="316">
        <v>102.3729</v>
      </c>
      <c r="H87" s="316">
        <v>100.2384</v>
      </c>
      <c r="I87" s="316">
        <v>101.27719999999999</v>
      </c>
      <c r="J87" s="316">
        <v>100.56399999999999</v>
      </c>
      <c r="K87" s="316">
        <v>104.8201</v>
      </c>
      <c r="L87" s="316">
        <v>103.255</v>
      </c>
      <c r="M87" s="316">
        <v>104.0886</v>
      </c>
      <c r="N87" s="316">
        <v>105.4161</v>
      </c>
      <c r="O87" s="316">
        <v>105.9333</v>
      </c>
    </row>
    <row r="88" spans="1:15">
      <c r="A88" s="262" t="s">
        <v>283</v>
      </c>
      <c r="B88" s="316">
        <v>100</v>
      </c>
      <c r="C88" s="316">
        <v>103.98520000000001</v>
      </c>
      <c r="D88" s="316">
        <v>106.01609999999999</v>
      </c>
      <c r="E88" s="316">
        <v>107.539</v>
      </c>
      <c r="F88" s="316">
        <v>110.2488</v>
      </c>
      <c r="G88" s="316">
        <v>112.72620000000001</v>
      </c>
      <c r="H88" s="316">
        <v>114.6152</v>
      </c>
      <c r="I88" s="316">
        <v>115.0851</v>
      </c>
      <c r="J88" s="316">
        <v>118.0408</v>
      </c>
      <c r="K88" s="316">
        <v>121.7313</v>
      </c>
      <c r="L88" s="316">
        <v>124.65389999999999</v>
      </c>
      <c r="M88" s="316">
        <v>124.842</v>
      </c>
      <c r="N88" s="316">
        <v>125.9627</v>
      </c>
      <c r="O88" s="316">
        <v>131.80199999999999</v>
      </c>
    </row>
    <row r="89" spans="1:15">
      <c r="A89" s="261" t="s">
        <v>218</v>
      </c>
      <c r="B89" s="316">
        <v>100</v>
      </c>
      <c r="C89" s="316">
        <v>103.19759999999999</v>
      </c>
      <c r="D89" s="316">
        <v>105.4781</v>
      </c>
      <c r="E89" s="316">
        <v>108.02290000000001</v>
      </c>
      <c r="F89" s="316">
        <v>110.4858</v>
      </c>
      <c r="G89" s="316">
        <v>110.86960000000001</v>
      </c>
      <c r="H89" s="316">
        <v>112.0311</v>
      </c>
      <c r="I89" s="316">
        <v>112.94580000000001</v>
      </c>
      <c r="J89" s="316">
        <v>113.708</v>
      </c>
      <c r="K89" s="316">
        <v>114.5291</v>
      </c>
      <c r="L89" s="316">
        <v>119.1371</v>
      </c>
      <c r="M89" s="316">
        <v>125.81570000000001</v>
      </c>
      <c r="N89" s="316">
        <v>129.90280000000001</v>
      </c>
      <c r="O89" s="316">
        <v>132.1902</v>
      </c>
    </row>
    <row r="90" spans="1:15">
      <c r="A90" s="262" t="s">
        <v>284</v>
      </c>
      <c r="B90" s="316">
        <v>100</v>
      </c>
      <c r="C90" s="316">
        <v>103.4956</v>
      </c>
      <c r="D90" s="316">
        <v>105.66549999999999</v>
      </c>
      <c r="E90" s="316">
        <v>108.2159</v>
      </c>
      <c r="F90" s="316">
        <v>110.06619999999999</v>
      </c>
      <c r="G90" s="316">
        <v>110.2795</v>
      </c>
      <c r="H90" s="316">
        <v>111.3882</v>
      </c>
      <c r="I90" s="316">
        <v>111.9564</v>
      </c>
      <c r="J90" s="316">
        <v>112.4984</v>
      </c>
      <c r="K90" s="316">
        <v>113.0462</v>
      </c>
      <c r="L90" s="316">
        <v>118.0513</v>
      </c>
      <c r="M90" s="316">
        <v>125.9238</v>
      </c>
      <c r="N90" s="316">
        <v>130.8115</v>
      </c>
      <c r="O90" s="316">
        <v>133.35130000000001</v>
      </c>
    </row>
    <row r="91" spans="1:15">
      <c r="A91" s="262" t="s">
        <v>285</v>
      </c>
      <c r="B91" s="316">
        <v>100</v>
      </c>
      <c r="C91" s="316">
        <v>101.97329999999999</v>
      </c>
      <c r="D91" s="316">
        <v>104.70820000000001</v>
      </c>
      <c r="E91" s="316">
        <v>107.22969999999999</v>
      </c>
      <c r="F91" s="316">
        <v>112.2099</v>
      </c>
      <c r="G91" s="316">
        <v>113.2946</v>
      </c>
      <c r="H91" s="316">
        <v>114.67230000000001</v>
      </c>
      <c r="I91" s="316">
        <v>117.01130000000001</v>
      </c>
      <c r="J91" s="316">
        <v>118.67829999999999</v>
      </c>
      <c r="K91" s="316">
        <v>120.6223</v>
      </c>
      <c r="L91" s="316">
        <v>123.5984</v>
      </c>
      <c r="M91" s="316">
        <v>125.37179999999999</v>
      </c>
      <c r="N91" s="316">
        <v>126.1688</v>
      </c>
      <c r="O91" s="316">
        <v>127.4196</v>
      </c>
    </row>
    <row r="92" spans="1:15">
      <c r="A92" s="261" t="s">
        <v>244</v>
      </c>
      <c r="B92" s="316">
        <v>100</v>
      </c>
      <c r="C92" s="316">
        <v>116.0517</v>
      </c>
      <c r="D92" s="316">
        <v>117.68340000000001</v>
      </c>
      <c r="E92" s="316">
        <v>119.2499</v>
      </c>
      <c r="F92" s="316">
        <v>120.3678</v>
      </c>
      <c r="G92" s="316">
        <v>123.4188</v>
      </c>
      <c r="H92" s="316">
        <v>125.14530000000001</v>
      </c>
      <c r="I92" s="316">
        <v>127.4509</v>
      </c>
      <c r="J92" s="316">
        <v>128.64599999999999</v>
      </c>
      <c r="K92" s="316">
        <v>129.78229999999999</v>
      </c>
      <c r="L92" s="316">
        <v>134.7491</v>
      </c>
      <c r="M92" s="316">
        <v>136.55170000000001</v>
      </c>
      <c r="N92" s="316">
        <v>139.58529999999999</v>
      </c>
      <c r="O92" s="316">
        <v>141.35419999999999</v>
      </c>
    </row>
    <row r="93" spans="1:15">
      <c r="A93" s="262" t="s">
        <v>286</v>
      </c>
      <c r="B93" s="316">
        <v>100</v>
      </c>
      <c r="C93" s="316">
        <v>146.93029999999999</v>
      </c>
      <c r="D93" s="316">
        <v>148.8912</v>
      </c>
      <c r="E93" s="316">
        <v>148.89019999999999</v>
      </c>
      <c r="F93" s="316">
        <v>149.83250000000001</v>
      </c>
      <c r="G93" s="316">
        <v>156.32900000000001</v>
      </c>
      <c r="H93" s="316">
        <v>156.33279999999999</v>
      </c>
      <c r="I93" s="316">
        <v>160.23869999999999</v>
      </c>
      <c r="J93" s="316">
        <v>160.81790000000001</v>
      </c>
      <c r="K93" s="316">
        <v>160.82</v>
      </c>
      <c r="L93" s="316">
        <v>172.5498</v>
      </c>
      <c r="M93" s="316">
        <v>174.57159999999999</v>
      </c>
      <c r="N93" s="316">
        <v>179.46870000000001</v>
      </c>
      <c r="O93" s="316">
        <v>181.905</v>
      </c>
    </row>
    <row r="94" spans="1:15">
      <c r="A94" s="262" t="s">
        <v>287</v>
      </c>
      <c r="B94" s="316">
        <v>100</v>
      </c>
      <c r="C94" s="316">
        <v>103.1198</v>
      </c>
      <c r="D94" s="316">
        <v>104.3507</v>
      </c>
      <c r="E94" s="316">
        <v>106.8471</v>
      </c>
      <c r="F94" s="316">
        <v>108.1113</v>
      </c>
      <c r="G94" s="316">
        <v>109.7684</v>
      </c>
      <c r="H94" s="316">
        <v>111.3374</v>
      </c>
      <c r="I94" s="316">
        <v>113.0642</v>
      </c>
      <c r="J94" s="316">
        <v>114.63420000000001</v>
      </c>
      <c r="K94" s="316">
        <v>116.3343</v>
      </c>
      <c r="L94" s="316">
        <v>118.5035</v>
      </c>
      <c r="M94" s="316">
        <v>120.26009999999999</v>
      </c>
      <c r="N94" s="316">
        <v>122.6716</v>
      </c>
      <c r="O94" s="316">
        <v>124.22839999999999</v>
      </c>
    </row>
    <row r="95" spans="1:15">
      <c r="A95" s="263" t="s">
        <v>288</v>
      </c>
      <c r="B95" s="316">
        <v>100</v>
      </c>
      <c r="C95" s="316">
        <v>103.85680000000001</v>
      </c>
      <c r="D95" s="316">
        <v>104.8039</v>
      </c>
      <c r="E95" s="316">
        <v>106.8283</v>
      </c>
      <c r="F95" s="316">
        <v>107.7607</v>
      </c>
      <c r="G95" s="316">
        <v>109.35769999999999</v>
      </c>
      <c r="H95" s="316">
        <v>110.6536</v>
      </c>
      <c r="I95" s="316">
        <v>112.3819</v>
      </c>
      <c r="J95" s="316">
        <v>113.45099999999999</v>
      </c>
      <c r="K95" s="316">
        <v>114.8232</v>
      </c>
      <c r="L95" s="316">
        <v>116.6491</v>
      </c>
      <c r="M95" s="316">
        <v>118.61020000000001</v>
      </c>
      <c r="N95" s="316">
        <v>120.8064</v>
      </c>
      <c r="O95" s="316">
        <v>122.19710000000001</v>
      </c>
    </row>
    <row r="96" spans="1:15">
      <c r="A96" s="264" t="s">
        <v>289</v>
      </c>
      <c r="B96" s="317">
        <v>100</v>
      </c>
      <c r="C96" s="317">
        <v>99.250399999999999</v>
      </c>
      <c r="D96" s="317">
        <v>103.61150000000001</v>
      </c>
      <c r="E96" s="317">
        <v>103.0063</v>
      </c>
      <c r="F96" s="317">
        <v>103.4145</v>
      </c>
      <c r="G96" s="317">
        <v>104.0487</v>
      </c>
      <c r="H96" s="317">
        <v>116.4335</v>
      </c>
      <c r="I96" s="317">
        <v>116.8569</v>
      </c>
      <c r="J96" s="317">
        <v>117.09310000000001</v>
      </c>
      <c r="K96" s="317">
        <v>117.8652</v>
      </c>
      <c r="L96" s="317">
        <v>118.76900000000001</v>
      </c>
      <c r="M96" s="317">
        <v>119.9451</v>
      </c>
      <c r="N96" s="317">
        <v>120.2144</v>
      </c>
      <c r="O96" s="317">
        <v>120.87350000000001</v>
      </c>
    </row>
    <row r="97" spans="1:15" ht="15">
      <c r="A97" s="312"/>
      <c r="B97" s="312"/>
      <c r="C97" s="312"/>
      <c r="D97" s="312"/>
      <c r="E97" s="312"/>
      <c r="F97" s="312"/>
      <c r="G97" s="312"/>
      <c r="H97" s="312"/>
      <c r="I97" s="312"/>
      <c r="J97" s="312"/>
      <c r="K97" s="312"/>
      <c r="L97" s="312"/>
      <c r="M97" s="312"/>
      <c r="N97" s="312"/>
      <c r="O97" s="312"/>
    </row>
    <row r="98" spans="1:15" ht="15">
      <c r="A98" s="252" t="s">
        <v>358</v>
      </c>
      <c r="B98" s="312"/>
      <c r="C98" s="312"/>
      <c r="D98" s="312"/>
      <c r="E98" s="312"/>
      <c r="F98" s="312"/>
      <c r="G98" s="312"/>
      <c r="H98" s="312"/>
      <c r="I98" s="312"/>
      <c r="J98" s="312"/>
      <c r="K98" s="312"/>
      <c r="L98" s="312"/>
      <c r="M98" s="312"/>
      <c r="N98" s="312"/>
      <c r="O98" s="312"/>
    </row>
  </sheetData>
  <mergeCells count="5">
    <mergeCell ref="A41:F41"/>
    <mergeCell ref="A2:F2"/>
    <mergeCell ref="A19:F19"/>
    <mergeCell ref="A20:F20"/>
    <mergeCell ref="A31:F3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K169"/>
  <sheetViews>
    <sheetView showGridLines="0" workbookViewId="0">
      <selection activeCell="A4" sqref="A4"/>
    </sheetView>
  </sheetViews>
  <sheetFormatPr baseColWidth="10" defaultRowHeight="15"/>
  <cols>
    <col min="2" max="2" width="12.28515625" customWidth="1"/>
    <col min="3" max="3" width="13.42578125" customWidth="1"/>
    <col min="4" max="4" width="15.5703125" customWidth="1"/>
    <col min="9" max="9" width="17.28515625" customWidth="1"/>
    <col min="10" max="10" width="13" customWidth="1"/>
  </cols>
  <sheetData>
    <row r="1" spans="1:11">
      <c r="A1" s="573" t="s">
        <v>454</v>
      </c>
      <c r="B1" s="573"/>
      <c r="C1" s="573"/>
      <c r="D1" s="573"/>
      <c r="E1" s="573"/>
      <c r="F1" s="573"/>
      <c r="G1" s="573"/>
      <c r="H1" s="573"/>
      <c r="I1" s="573"/>
      <c r="J1" s="573"/>
      <c r="K1" s="573"/>
    </row>
    <row r="2" spans="1:11" ht="15.75" thickBot="1">
      <c r="A2" s="574" t="s">
        <v>455</v>
      </c>
      <c r="B2" s="574"/>
      <c r="C2" s="574"/>
      <c r="D2" s="574"/>
      <c r="E2" s="574"/>
      <c r="F2" s="574"/>
      <c r="G2" s="574"/>
      <c r="H2" s="574"/>
      <c r="I2" s="574"/>
      <c r="J2" s="574"/>
      <c r="K2" s="574"/>
    </row>
    <row r="3" spans="1:11" ht="26.25" thickBot="1">
      <c r="A3" s="456"/>
      <c r="B3" s="457" t="s">
        <v>456</v>
      </c>
      <c r="C3" s="458" t="s">
        <v>242</v>
      </c>
      <c r="D3" s="458" t="s">
        <v>212</v>
      </c>
      <c r="E3" s="458" t="s">
        <v>457</v>
      </c>
      <c r="F3" s="458" t="s">
        <v>458</v>
      </c>
      <c r="G3" s="458" t="s">
        <v>365</v>
      </c>
      <c r="H3" s="458" t="s">
        <v>459</v>
      </c>
      <c r="I3" s="458" t="s">
        <v>217</v>
      </c>
      <c r="J3" s="458" t="s">
        <v>218</v>
      </c>
      <c r="K3" s="459" t="s">
        <v>460</v>
      </c>
    </row>
    <row r="4" spans="1:11">
      <c r="A4" s="460">
        <v>38718</v>
      </c>
      <c r="B4" s="461">
        <v>172.12</v>
      </c>
      <c r="C4" s="461">
        <v>195.8</v>
      </c>
      <c r="D4" s="461">
        <v>190.52</v>
      </c>
      <c r="E4" s="461">
        <v>140.69999999999999</v>
      </c>
      <c r="F4" s="461">
        <v>171.39</v>
      </c>
      <c r="G4" s="461">
        <v>161.36000000000001</v>
      </c>
      <c r="H4" s="461">
        <v>148.03</v>
      </c>
      <c r="I4" s="461">
        <v>194.4</v>
      </c>
      <c r="J4" s="461">
        <v>132.34</v>
      </c>
      <c r="K4" s="462">
        <v>185.09</v>
      </c>
    </row>
    <row r="5" spans="1:11">
      <c r="A5" s="460">
        <v>38749</v>
      </c>
      <c r="B5" s="461">
        <v>172.8</v>
      </c>
      <c r="C5" s="461">
        <v>197.7</v>
      </c>
      <c r="D5" s="461">
        <v>186.54</v>
      </c>
      <c r="E5" s="461">
        <v>141.27000000000001</v>
      </c>
      <c r="F5" s="461">
        <v>172.8</v>
      </c>
      <c r="G5" s="461">
        <v>162.94</v>
      </c>
      <c r="H5" s="461">
        <v>148.52000000000001</v>
      </c>
      <c r="I5" s="461">
        <v>192.55</v>
      </c>
      <c r="J5" s="461">
        <v>132.79</v>
      </c>
      <c r="K5" s="462">
        <v>185.74</v>
      </c>
    </row>
    <row r="6" spans="1:11">
      <c r="A6" s="460">
        <v>38777</v>
      </c>
      <c r="B6" s="461">
        <v>174.88</v>
      </c>
      <c r="C6" s="461">
        <v>200.71</v>
      </c>
      <c r="D6" s="461">
        <v>197.86</v>
      </c>
      <c r="E6" s="461">
        <v>142.15</v>
      </c>
      <c r="F6" s="461">
        <v>174.29</v>
      </c>
      <c r="G6" s="461">
        <v>163.95</v>
      </c>
      <c r="H6" s="461">
        <v>149.68</v>
      </c>
      <c r="I6" s="461">
        <v>186.52</v>
      </c>
      <c r="J6" s="461">
        <v>145.46</v>
      </c>
      <c r="K6" s="462">
        <v>186.65</v>
      </c>
    </row>
    <row r="7" spans="1:11">
      <c r="A7" s="460">
        <v>38808</v>
      </c>
      <c r="B7" s="461">
        <v>176.58</v>
      </c>
      <c r="C7" s="461">
        <v>201.69</v>
      </c>
      <c r="D7" s="461">
        <v>208.77</v>
      </c>
      <c r="E7" s="461">
        <v>143.63999999999999</v>
      </c>
      <c r="F7" s="461">
        <v>175.61</v>
      </c>
      <c r="G7" s="461">
        <v>164.81</v>
      </c>
      <c r="H7" s="461">
        <v>150.32</v>
      </c>
      <c r="I7" s="461">
        <v>189.24</v>
      </c>
      <c r="J7" s="461">
        <v>146.43</v>
      </c>
      <c r="K7" s="462">
        <v>188.43</v>
      </c>
    </row>
    <row r="8" spans="1:11">
      <c r="A8" s="460">
        <v>38838</v>
      </c>
      <c r="B8" s="461">
        <v>177.41</v>
      </c>
      <c r="C8" s="461">
        <v>201.05</v>
      </c>
      <c r="D8" s="461">
        <v>213.21</v>
      </c>
      <c r="E8" s="461">
        <v>146.79</v>
      </c>
      <c r="F8" s="461">
        <v>176.95</v>
      </c>
      <c r="G8" s="461">
        <v>166.09</v>
      </c>
      <c r="H8" s="461">
        <v>151.13999999999999</v>
      </c>
      <c r="I8" s="461">
        <v>188.51</v>
      </c>
      <c r="J8" s="461">
        <v>148.29</v>
      </c>
      <c r="K8" s="462">
        <v>189.07</v>
      </c>
    </row>
    <row r="9" spans="1:11">
      <c r="A9" s="460">
        <v>38869</v>
      </c>
      <c r="B9" s="461">
        <v>178.27</v>
      </c>
      <c r="C9" s="461">
        <v>202.14</v>
      </c>
      <c r="D9" s="461">
        <v>213.68</v>
      </c>
      <c r="E9" s="461">
        <v>147.97</v>
      </c>
      <c r="F9" s="461">
        <v>178.17</v>
      </c>
      <c r="G9" s="461">
        <v>166.48</v>
      </c>
      <c r="H9" s="461">
        <v>151.65</v>
      </c>
      <c r="I9" s="461">
        <v>189.33</v>
      </c>
      <c r="J9" s="461">
        <v>148.58000000000001</v>
      </c>
      <c r="K9" s="462">
        <v>190.32</v>
      </c>
    </row>
    <row r="10" spans="1:11">
      <c r="A10" s="460">
        <v>38899</v>
      </c>
      <c r="B10" s="461">
        <v>179.37</v>
      </c>
      <c r="C10" s="461">
        <v>202.17</v>
      </c>
      <c r="D10" s="461">
        <v>207.66</v>
      </c>
      <c r="E10" s="461">
        <v>151.65</v>
      </c>
      <c r="F10" s="461">
        <v>179.07</v>
      </c>
      <c r="G10" s="461">
        <v>166.73</v>
      </c>
      <c r="H10" s="461">
        <v>152.18</v>
      </c>
      <c r="I10" s="461">
        <v>195.12</v>
      </c>
      <c r="J10" s="461">
        <v>154.5</v>
      </c>
      <c r="K10" s="462">
        <v>190.57</v>
      </c>
    </row>
    <row r="11" spans="1:11">
      <c r="A11" s="460">
        <v>38930</v>
      </c>
      <c r="B11" s="461">
        <v>180.38</v>
      </c>
      <c r="C11" s="461">
        <v>203.71</v>
      </c>
      <c r="D11" s="461">
        <v>205.92</v>
      </c>
      <c r="E11" s="461">
        <v>152.53</v>
      </c>
      <c r="F11" s="461">
        <v>179.98</v>
      </c>
      <c r="G11" s="461">
        <v>169.09</v>
      </c>
      <c r="H11" s="461">
        <v>152.79</v>
      </c>
      <c r="I11" s="461">
        <v>193.49</v>
      </c>
      <c r="J11" s="461">
        <v>158.97999999999999</v>
      </c>
      <c r="K11" s="462">
        <v>191.87</v>
      </c>
    </row>
    <row r="12" spans="1:11">
      <c r="A12" s="460">
        <v>38961</v>
      </c>
      <c r="B12" s="461">
        <v>182</v>
      </c>
      <c r="C12" s="461">
        <v>205.34</v>
      </c>
      <c r="D12" s="461">
        <v>217.7</v>
      </c>
      <c r="E12" s="461">
        <v>153.22</v>
      </c>
      <c r="F12" s="461">
        <v>180.7</v>
      </c>
      <c r="G12" s="461">
        <v>169.26</v>
      </c>
      <c r="H12" s="461">
        <v>153.68</v>
      </c>
      <c r="I12" s="461">
        <v>194.85</v>
      </c>
      <c r="J12" s="461">
        <v>160.05000000000001</v>
      </c>
      <c r="K12" s="462">
        <v>192.73</v>
      </c>
    </row>
    <row r="13" spans="1:11">
      <c r="A13" s="460">
        <v>38991</v>
      </c>
      <c r="B13" s="461">
        <v>183.56</v>
      </c>
      <c r="C13" s="461">
        <v>207.94</v>
      </c>
      <c r="D13" s="461">
        <v>221.77</v>
      </c>
      <c r="E13" s="461">
        <v>153.66</v>
      </c>
      <c r="F13" s="461">
        <v>182.49</v>
      </c>
      <c r="G13" s="461">
        <v>169.84</v>
      </c>
      <c r="H13" s="461">
        <v>154.33000000000001</v>
      </c>
      <c r="I13" s="461">
        <v>196.92</v>
      </c>
      <c r="J13" s="461">
        <v>159.51</v>
      </c>
      <c r="K13" s="462">
        <v>193.55</v>
      </c>
    </row>
    <row r="14" spans="1:11">
      <c r="A14" s="460">
        <v>39022</v>
      </c>
      <c r="B14" s="461">
        <v>184.86</v>
      </c>
      <c r="C14" s="461">
        <v>210.77</v>
      </c>
      <c r="D14" s="461">
        <v>222.83</v>
      </c>
      <c r="E14" s="461">
        <v>154.1</v>
      </c>
      <c r="F14" s="461">
        <v>183.32</v>
      </c>
      <c r="G14" s="461">
        <v>170.79</v>
      </c>
      <c r="H14" s="461">
        <v>155.06</v>
      </c>
      <c r="I14" s="461">
        <v>197.01</v>
      </c>
      <c r="J14" s="461">
        <v>159.31</v>
      </c>
      <c r="K14" s="462">
        <v>194.19</v>
      </c>
    </row>
    <row r="15" spans="1:11" ht="15.75" thickBot="1">
      <c r="A15" s="463">
        <v>39052</v>
      </c>
      <c r="B15" s="464">
        <v>186.63061820000001</v>
      </c>
      <c r="C15" s="464">
        <v>214.52</v>
      </c>
      <c r="D15" s="464">
        <v>223.44999999999987</v>
      </c>
      <c r="E15" s="464">
        <v>154.71000000000004</v>
      </c>
      <c r="F15" s="464">
        <v>184.67</v>
      </c>
      <c r="G15" s="464">
        <v>171.23000000000002</v>
      </c>
      <c r="H15" s="464">
        <v>155.55000000000004</v>
      </c>
      <c r="I15" s="464">
        <v>200.85999999999999</v>
      </c>
      <c r="J15" s="464">
        <v>158.53999999999996</v>
      </c>
      <c r="K15" s="465">
        <v>194.45</v>
      </c>
    </row>
    <row r="16" spans="1:11">
      <c r="A16" s="460">
        <v>39083</v>
      </c>
      <c r="B16" s="461">
        <v>189.85314919673294</v>
      </c>
      <c r="C16" s="461">
        <v>217.90517197886425</v>
      </c>
      <c r="D16" s="461">
        <v>218.12846114626947</v>
      </c>
      <c r="E16" s="461">
        <v>155.86000000000004</v>
      </c>
      <c r="F16" s="461">
        <v>186.06</v>
      </c>
      <c r="G16" s="461">
        <v>179.44904000000002</v>
      </c>
      <c r="H16" s="461">
        <v>156.66000000000003</v>
      </c>
      <c r="I16" s="461">
        <v>212.78641692634432</v>
      </c>
      <c r="J16" s="461">
        <v>158.96489871612079</v>
      </c>
      <c r="K16" s="462">
        <v>197.57000000000002</v>
      </c>
    </row>
    <row r="17" spans="1:11">
      <c r="A17" s="460">
        <v>39114</v>
      </c>
      <c r="B17" s="461">
        <v>191.62517978448076</v>
      </c>
      <c r="C17" s="461">
        <v>221.51812708625033</v>
      </c>
      <c r="D17" s="461">
        <v>214.52263855033485</v>
      </c>
      <c r="E17" s="461">
        <v>156.75000000000006</v>
      </c>
      <c r="F17" s="461">
        <v>188.5</v>
      </c>
      <c r="G17" s="461">
        <v>183.75581696000003</v>
      </c>
      <c r="H17" s="461">
        <v>157.33000000000004</v>
      </c>
      <c r="I17" s="461">
        <v>212.21976331519463</v>
      </c>
      <c r="J17" s="461">
        <v>159.12606905366582</v>
      </c>
      <c r="K17" s="462">
        <v>198.76000000000002</v>
      </c>
    </row>
    <row r="18" spans="1:11">
      <c r="A18" s="460">
        <v>39142</v>
      </c>
      <c r="B18" s="461">
        <v>194.17315583958941</v>
      </c>
      <c r="C18" s="461">
        <v>224.54731355218973</v>
      </c>
      <c r="D18" s="461">
        <v>225.86946988605681</v>
      </c>
      <c r="E18" s="461">
        <v>157.94000000000005</v>
      </c>
      <c r="F18" s="461">
        <v>190.59000000000003</v>
      </c>
      <c r="G18" s="461">
        <v>188.16595656704004</v>
      </c>
      <c r="H18" s="461">
        <v>158.66100000000003</v>
      </c>
      <c r="I18" s="461">
        <v>205.95979225740675</v>
      </c>
      <c r="J18" s="461">
        <v>172.19401300370663</v>
      </c>
      <c r="K18" s="462">
        <v>199.89000000000004</v>
      </c>
    </row>
    <row r="19" spans="1:11">
      <c r="A19" s="460">
        <v>39173</v>
      </c>
      <c r="B19" s="461">
        <v>196.99907238597171</v>
      </c>
      <c r="C19" s="461">
        <v>228.82515195228547</v>
      </c>
      <c r="D19" s="461">
        <v>233.81714462301701</v>
      </c>
      <c r="E19" s="461">
        <v>162.36232000000007</v>
      </c>
      <c r="F19" s="461">
        <v>191.92000000000002</v>
      </c>
      <c r="G19" s="461">
        <v>189.93937285788516</v>
      </c>
      <c r="H19" s="461">
        <v>159.33940085515769</v>
      </c>
      <c r="I19" s="461">
        <v>206.73487494108173</v>
      </c>
      <c r="J19" s="461">
        <v>172.65310096087731</v>
      </c>
      <c r="K19" s="462">
        <v>200.99000000000007</v>
      </c>
    </row>
    <row r="20" spans="1:11">
      <c r="A20" s="460">
        <v>39203</v>
      </c>
      <c r="B20" s="461">
        <v>199.79757725834062</v>
      </c>
      <c r="C20" s="461">
        <v>235.58725978045288</v>
      </c>
      <c r="D20" s="461">
        <v>237.51946775136625</v>
      </c>
      <c r="E20" s="461">
        <v>163.23512657082145</v>
      </c>
      <c r="F20" s="461">
        <v>192.58</v>
      </c>
      <c r="G20" s="461">
        <v>190.88014857315054</v>
      </c>
      <c r="H20" s="461">
        <v>160.24308388981419</v>
      </c>
      <c r="I20" s="461">
        <v>207.27548298199821</v>
      </c>
      <c r="J20" s="461">
        <v>172.94462007144884</v>
      </c>
      <c r="K20" s="462">
        <v>201.70000000000007</v>
      </c>
    </row>
    <row r="21" spans="1:11">
      <c r="A21" s="460">
        <v>39234</v>
      </c>
      <c r="B21" s="461">
        <v>202.84231033108344</v>
      </c>
      <c r="C21" s="461">
        <v>241.22528451140525</v>
      </c>
      <c r="D21" s="461">
        <v>238.1509125252511</v>
      </c>
      <c r="E21" s="461">
        <v>164.00644400550078</v>
      </c>
      <c r="F21" s="461">
        <v>194.15000000000003</v>
      </c>
      <c r="G21" s="461">
        <v>191.51005306344194</v>
      </c>
      <c r="H21" s="461">
        <v>160.96417776731835</v>
      </c>
      <c r="I21" s="461">
        <v>208.75950505510244</v>
      </c>
      <c r="J21" s="461">
        <v>187.10329567473443</v>
      </c>
      <c r="K21" s="462">
        <v>204.86000000000013</v>
      </c>
    </row>
    <row r="22" spans="1:11">
      <c r="A22" s="460">
        <v>39264</v>
      </c>
      <c r="B22" s="461">
        <v>206.19756533953176</v>
      </c>
      <c r="C22" s="461">
        <v>247.22229325898203</v>
      </c>
      <c r="D22" s="461">
        <v>231.64818602157746</v>
      </c>
      <c r="E22" s="461">
        <v>168.2706115496438</v>
      </c>
      <c r="F22" s="461">
        <v>196.35000000000002</v>
      </c>
      <c r="G22" s="461">
        <v>193.42515359407636</v>
      </c>
      <c r="H22" s="461">
        <v>162.70123738641547</v>
      </c>
      <c r="I22" s="461">
        <v>215.23104971181058</v>
      </c>
      <c r="J22" s="461">
        <v>187.35166922886111</v>
      </c>
      <c r="K22" s="462">
        <v>206.53000000000011</v>
      </c>
    </row>
    <row r="23" spans="1:11">
      <c r="A23" s="460">
        <v>39295</v>
      </c>
      <c r="B23" s="461">
        <v>209.99265518170458</v>
      </c>
      <c r="C23" s="461">
        <v>257.41763829112131</v>
      </c>
      <c r="D23" s="461">
        <v>229.70983539086163</v>
      </c>
      <c r="E23" s="461">
        <v>169.9474177913269</v>
      </c>
      <c r="F23" s="461">
        <v>196.4</v>
      </c>
      <c r="G23" s="461">
        <v>196.03313319309765</v>
      </c>
      <c r="H23" s="461">
        <v>163.89609342498517</v>
      </c>
      <c r="I23" s="461">
        <v>215.23104971181058</v>
      </c>
      <c r="J23" s="461">
        <v>187.8501242187366</v>
      </c>
      <c r="K23" s="462">
        <v>206.67000000000007</v>
      </c>
    </row>
    <row r="24" spans="1:11">
      <c r="A24" s="460">
        <v>39326</v>
      </c>
      <c r="B24" s="461">
        <v>214.24923538858573</v>
      </c>
      <c r="C24" s="461">
        <v>265.7193857452599</v>
      </c>
      <c r="D24" s="461">
        <v>241.3849467583953</v>
      </c>
      <c r="E24" s="461">
        <v>171.42756157256571</v>
      </c>
      <c r="F24" s="461">
        <v>199.84</v>
      </c>
      <c r="G24" s="461">
        <v>197.22845717598238</v>
      </c>
      <c r="H24" s="461">
        <v>165.46245932428667</v>
      </c>
      <c r="I24" s="461">
        <v>216.4579368030017</v>
      </c>
      <c r="J24" s="461">
        <v>189.09329071949892</v>
      </c>
      <c r="K24" s="462">
        <v>208.89000000000007</v>
      </c>
    </row>
    <row r="25" spans="1:11">
      <c r="A25" s="460">
        <v>39356</v>
      </c>
      <c r="B25" s="461">
        <v>217.61113841762426</v>
      </c>
      <c r="C25" s="461">
        <v>272.31563214228663</v>
      </c>
      <c r="D25" s="461">
        <v>247.07731291247404</v>
      </c>
      <c r="E25" s="461">
        <v>172.70069223754732</v>
      </c>
      <c r="F25" s="461">
        <v>202.28</v>
      </c>
      <c r="G25" s="461">
        <v>198.06518396400173</v>
      </c>
      <c r="H25" s="461">
        <v>167.18947813633702</v>
      </c>
      <c r="I25" s="461">
        <v>218.80980907594918</v>
      </c>
      <c r="J25" s="461">
        <v>190.16729815868658</v>
      </c>
      <c r="K25" s="462">
        <v>210.18000000000009</v>
      </c>
    </row>
    <row r="26" spans="1:11">
      <c r="A26" s="460">
        <v>39387</v>
      </c>
      <c r="B26" s="461">
        <v>219.99264912805265</v>
      </c>
      <c r="C26" s="461">
        <v>272.19595786453613</v>
      </c>
      <c r="D26" s="461">
        <v>249.96411555933562</v>
      </c>
      <c r="E26" s="461">
        <v>174.20153733041184</v>
      </c>
      <c r="F26" s="461">
        <v>203.45</v>
      </c>
      <c r="G26" s="461">
        <v>201.95835417625733</v>
      </c>
      <c r="H26" s="461">
        <v>171.77812695672657</v>
      </c>
      <c r="I26" s="461">
        <v>220.60097867161892</v>
      </c>
      <c r="J26" s="461">
        <v>204.11758028165551</v>
      </c>
      <c r="K26" s="462">
        <v>212.26000000000008</v>
      </c>
    </row>
    <row r="27" spans="1:11" ht="15.75" thickBot="1">
      <c r="A27" s="463">
        <v>39417</v>
      </c>
      <c r="B27" s="464">
        <v>223.23257564799599</v>
      </c>
      <c r="C27" s="464">
        <v>275.03034834335449</v>
      </c>
      <c r="D27" s="464">
        <v>250.77604019423813</v>
      </c>
      <c r="E27" s="464">
        <v>175.64027848839919</v>
      </c>
      <c r="F27" s="464">
        <v>205.07759999999999</v>
      </c>
      <c r="G27" s="464">
        <v>211.14409569645252</v>
      </c>
      <c r="H27" s="464">
        <v>173.02318703053027</v>
      </c>
      <c r="I27" s="464">
        <v>228.77300238851481</v>
      </c>
      <c r="J27" s="464">
        <v>204.20704442353573</v>
      </c>
      <c r="K27" s="465">
        <v>216.26000000000005</v>
      </c>
    </row>
    <row r="28" spans="1:11">
      <c r="A28" s="460">
        <v>39448</v>
      </c>
      <c r="B28" s="461">
        <v>228.96159428117988</v>
      </c>
      <c r="C28" s="461">
        <v>282.67050627039612</v>
      </c>
      <c r="D28" s="461">
        <v>245.54490211318938</v>
      </c>
      <c r="E28" s="461">
        <v>177.97952670210523</v>
      </c>
      <c r="F28" s="461">
        <v>205.75300526946106</v>
      </c>
      <c r="G28" s="461">
        <v>215.92586238089632</v>
      </c>
      <c r="H28" s="461">
        <v>179.94411451175148</v>
      </c>
      <c r="I28" s="461">
        <v>244.88648331934547</v>
      </c>
      <c r="J28" s="461">
        <v>208.45026341949318</v>
      </c>
      <c r="K28" s="462">
        <v>217.20000000000005</v>
      </c>
    </row>
    <row r="29" spans="1:11">
      <c r="A29" s="460">
        <v>39479</v>
      </c>
      <c r="B29" s="461">
        <v>231.5348560985631</v>
      </c>
      <c r="C29" s="461">
        <v>290.67793664371516</v>
      </c>
      <c r="D29" s="461">
        <v>241.93610087422107</v>
      </c>
      <c r="E29" s="461">
        <v>179.66668359960121</v>
      </c>
      <c r="F29" s="461">
        <v>207.22661676646703</v>
      </c>
      <c r="G29" s="461">
        <v>216.85459983115356</v>
      </c>
      <c r="H29" s="461">
        <v>179.42152753833884</v>
      </c>
      <c r="I29" s="461">
        <v>243.06973284322288</v>
      </c>
      <c r="J29" s="461">
        <v>209.53851554046625</v>
      </c>
      <c r="K29" s="462">
        <v>218.40000000000006</v>
      </c>
    </row>
    <row r="30" spans="1:11">
      <c r="A30" s="460">
        <v>39508</v>
      </c>
      <c r="B30" s="461">
        <v>238.9372358460991</v>
      </c>
      <c r="C30" s="461">
        <v>309.71664881714213</v>
      </c>
      <c r="D30" s="461">
        <v>254.51885383633385</v>
      </c>
      <c r="E30" s="461">
        <v>180.91911295295708</v>
      </c>
      <c r="F30" s="461">
        <v>208.84349604790415</v>
      </c>
      <c r="G30" s="461">
        <v>218.64493708466154</v>
      </c>
      <c r="H30" s="461">
        <v>180.62040353616783</v>
      </c>
      <c r="I30" s="461">
        <v>235.9968615343044</v>
      </c>
      <c r="J30" s="461">
        <v>226.279311124033</v>
      </c>
      <c r="K30" s="462">
        <v>219.74000000000007</v>
      </c>
    </row>
    <row r="31" spans="1:11">
      <c r="A31" s="460">
        <v>39539</v>
      </c>
      <c r="B31" s="461">
        <v>242.4443059786538</v>
      </c>
      <c r="C31" s="461">
        <v>314.36239854939924</v>
      </c>
      <c r="D31" s="461">
        <v>266.10527014214853</v>
      </c>
      <c r="E31" s="461">
        <v>185.26117166382807</v>
      </c>
      <c r="F31" s="461">
        <v>209.05839772455087</v>
      </c>
      <c r="G31" s="461">
        <v>219.92055237778592</v>
      </c>
      <c r="H31" s="461">
        <v>182.3521133108097</v>
      </c>
      <c r="I31" s="461">
        <v>240.08750556665296</v>
      </c>
      <c r="J31" s="461">
        <v>226.60320570583158</v>
      </c>
      <c r="K31" s="462">
        <v>221.98000000000005</v>
      </c>
    </row>
    <row r="32" spans="1:11">
      <c r="A32" s="460">
        <v>39569</v>
      </c>
      <c r="B32" s="461">
        <v>244.2621141020943</v>
      </c>
      <c r="C32" s="461">
        <v>312.47622415810287</v>
      </c>
      <c r="D32" s="461">
        <v>270.79233840008209</v>
      </c>
      <c r="E32" s="461">
        <v>186.50242151397569</v>
      </c>
      <c r="F32" s="461">
        <v>211.28200103205731</v>
      </c>
      <c r="G32" s="461">
        <v>222.29569434346598</v>
      </c>
      <c r="H32" s="461">
        <v>185.63445135040428</v>
      </c>
      <c r="I32" s="461">
        <v>244.38880083363239</v>
      </c>
      <c r="J32" s="461">
        <v>238.44181761615482</v>
      </c>
      <c r="K32" s="462">
        <v>226.41960000000006</v>
      </c>
    </row>
    <row r="33" spans="1:11">
      <c r="A33" s="460">
        <v>39600</v>
      </c>
      <c r="B33" s="461">
        <v>247.58003575923533</v>
      </c>
      <c r="C33" s="461">
        <v>315.91346262384195</v>
      </c>
      <c r="D33" s="461">
        <v>265.37649163208044</v>
      </c>
      <c r="E33" s="461">
        <v>188.36744572911545</v>
      </c>
      <c r="F33" s="461">
        <v>212.33841103721758</v>
      </c>
      <c r="G33" s="461">
        <v>224.29635559255715</v>
      </c>
      <c r="H33" s="461">
        <v>187.86206476660914</v>
      </c>
      <c r="I33" s="461">
        <v>248.05463284613685</v>
      </c>
      <c r="J33" s="461">
        <v>267.29863767491361</v>
      </c>
      <c r="K33" s="462">
        <v>228.91021560000004</v>
      </c>
    </row>
    <row r="34" spans="1:11">
      <c r="A34" s="460">
        <v>39630</v>
      </c>
      <c r="B34" s="461">
        <v>251.13525543425084</v>
      </c>
      <c r="C34" s="461">
        <v>320.63438323481188</v>
      </c>
      <c r="D34" s="461">
        <v>257.57993656184124</v>
      </c>
      <c r="E34" s="461">
        <v>191.66373871360926</v>
      </c>
      <c r="F34" s="461">
        <v>217.53420458910611</v>
      </c>
      <c r="G34" s="461">
        <v>226.58885438807226</v>
      </c>
      <c r="H34" s="461">
        <v>191.01109824347708</v>
      </c>
      <c r="I34" s="461">
        <v>256.44662183395502</v>
      </c>
      <c r="J34" s="461">
        <v>267.29863767491361</v>
      </c>
      <c r="K34" s="462">
        <v>234.17515055880003</v>
      </c>
    </row>
    <row r="35" spans="1:11">
      <c r="A35" s="460">
        <v>39661</v>
      </c>
      <c r="B35" s="461">
        <v>255.21776819207415</v>
      </c>
      <c r="C35" s="461">
        <v>327.09121340771696</v>
      </c>
      <c r="D35" s="461">
        <v>257.57993656184124</v>
      </c>
      <c r="E35" s="461">
        <v>194.36893540421423</v>
      </c>
      <c r="F35" s="461">
        <v>218.13768908656573</v>
      </c>
      <c r="G35" s="461">
        <v>237.48128478368869</v>
      </c>
      <c r="H35" s="461">
        <v>192.16748740754466</v>
      </c>
      <c r="I35" s="461">
        <v>259.52398129596247</v>
      </c>
      <c r="J35" s="461">
        <v>267.29863767491361</v>
      </c>
      <c r="K35" s="462">
        <v>236.98525236550563</v>
      </c>
    </row>
    <row r="36" spans="1:11">
      <c r="A36" s="460">
        <v>39692</v>
      </c>
      <c r="B36" s="461">
        <v>258.28404539293103</v>
      </c>
      <c r="C36" s="461">
        <v>331.49295484891576</v>
      </c>
      <c r="D36" s="461">
        <v>269.17103370712408</v>
      </c>
      <c r="E36" s="461">
        <v>195.79565172890551</v>
      </c>
      <c r="F36" s="461">
        <v>220.40817169937591</v>
      </c>
      <c r="G36" s="461">
        <v>246.12633399323332</v>
      </c>
      <c r="H36" s="461">
        <v>193.08241888542759</v>
      </c>
      <c r="I36" s="461">
        <v>255.32042878421493</v>
      </c>
      <c r="J36" s="461">
        <v>268.72106239793152</v>
      </c>
      <c r="K36" s="462">
        <v>237.9042885123001</v>
      </c>
    </row>
    <row r="37" spans="1:11">
      <c r="A37" s="460">
        <v>39722</v>
      </c>
      <c r="B37" s="461">
        <v>260.62755377037161</v>
      </c>
      <c r="C37" s="461">
        <v>333.93059538325093</v>
      </c>
      <c r="D37" s="461">
        <v>273.20859921273092</v>
      </c>
      <c r="E37" s="461">
        <v>196.89927987303093</v>
      </c>
      <c r="F37" s="461">
        <v>225.82510691714722</v>
      </c>
      <c r="G37" s="461">
        <v>246.1748373005199</v>
      </c>
      <c r="H37" s="461">
        <v>194.47049205844044</v>
      </c>
      <c r="I37" s="461">
        <v>254.9040820325136</v>
      </c>
      <c r="J37" s="461">
        <v>274.08685778641916</v>
      </c>
      <c r="K37" s="462">
        <v>248.01810647492476</v>
      </c>
    </row>
    <row r="38" spans="1:11">
      <c r="A38" s="460">
        <v>39753</v>
      </c>
      <c r="B38" s="461">
        <v>262.49762341058022</v>
      </c>
      <c r="C38" s="461">
        <v>336.28067543627429</v>
      </c>
      <c r="D38" s="461">
        <v>272.93539061351817</v>
      </c>
      <c r="E38" s="461">
        <v>200.86274373434964</v>
      </c>
      <c r="F38" s="461">
        <v>231.33168300125263</v>
      </c>
      <c r="G38" s="461">
        <v>247.3146468278251</v>
      </c>
      <c r="H38" s="461">
        <v>194.44413761854241</v>
      </c>
      <c r="I38" s="461">
        <v>255.7052331313063</v>
      </c>
      <c r="J38" s="461">
        <v>274.45305027938093</v>
      </c>
      <c r="K38" s="462">
        <v>250.07518990664943</v>
      </c>
    </row>
    <row r="39" spans="1:11" ht="15.75" thickBot="1">
      <c r="A39" s="463">
        <v>39783</v>
      </c>
      <c r="B39" s="464">
        <v>265.57059147292483</v>
      </c>
      <c r="C39" s="464">
        <v>339.3198318883089</v>
      </c>
      <c r="D39" s="464">
        <v>267.20374741063426</v>
      </c>
      <c r="E39" s="464">
        <v>201.45643233506144</v>
      </c>
      <c r="F39" s="464">
        <v>253.08631354321554</v>
      </c>
      <c r="G39" s="464">
        <v>248.71384337328502</v>
      </c>
      <c r="H39" s="464">
        <v>194.83217898640069</v>
      </c>
      <c r="I39" s="464">
        <v>263.26146864135814</v>
      </c>
      <c r="J39" s="464">
        <v>274.45305027938093</v>
      </c>
      <c r="K39" s="465">
        <v>251.38124643953049</v>
      </c>
    </row>
    <row r="40" spans="1:11">
      <c r="A40" s="460">
        <v>39814</v>
      </c>
      <c r="B40" s="461">
        <v>269.54298823771194</v>
      </c>
      <c r="C40" s="461">
        <v>344.52253622981573</v>
      </c>
      <c r="D40" s="461">
        <v>263.19569119947477</v>
      </c>
      <c r="E40" s="461">
        <v>202.27598169081986</v>
      </c>
      <c r="F40" s="461">
        <v>256.27663350891703</v>
      </c>
      <c r="G40" s="461">
        <v>249.84649167107304</v>
      </c>
      <c r="H40" s="461">
        <v>198.51267948689733</v>
      </c>
      <c r="I40" s="461">
        <v>278.5014541359127</v>
      </c>
      <c r="J40" s="461">
        <v>276.50834139023419</v>
      </c>
      <c r="K40" s="462">
        <v>253.536709313019</v>
      </c>
    </row>
    <row r="41" spans="1:11">
      <c r="A41" s="460">
        <v>39845</v>
      </c>
      <c r="B41" s="461">
        <v>271.55995066543005</v>
      </c>
      <c r="C41" s="461">
        <v>345.67527154195955</v>
      </c>
      <c r="D41" s="461">
        <v>261.35332136107843</v>
      </c>
      <c r="E41" s="461">
        <v>207.07445060395418</v>
      </c>
      <c r="F41" s="461">
        <v>252.54003545656414</v>
      </c>
      <c r="G41" s="461">
        <v>250.35327246579479</v>
      </c>
      <c r="H41" s="461">
        <v>204.03743537540461</v>
      </c>
      <c r="I41" s="461">
        <v>280.80739386588544</v>
      </c>
      <c r="J41" s="461">
        <v>277.20164709675652</v>
      </c>
      <c r="K41" s="462">
        <v>257.40367700873435</v>
      </c>
    </row>
    <row r="42" spans="1:11">
      <c r="A42" s="460">
        <v>39873</v>
      </c>
      <c r="B42" s="461">
        <v>276.16604976707106</v>
      </c>
      <c r="C42" s="461">
        <v>353.16163710362855</v>
      </c>
      <c r="D42" s="461">
        <v>271.8074542155216</v>
      </c>
      <c r="E42" s="461">
        <v>207.62378862107352</v>
      </c>
      <c r="F42" s="461">
        <v>256.63806739858308</v>
      </c>
      <c r="G42" s="461">
        <v>252.08443527678304</v>
      </c>
      <c r="H42" s="461">
        <v>206.16589283099395</v>
      </c>
      <c r="I42" s="461">
        <v>273.98503466817613</v>
      </c>
      <c r="J42" s="461">
        <v>307.08974969920831</v>
      </c>
      <c r="K42" s="462">
        <v>261.62363324328714</v>
      </c>
    </row>
    <row r="43" spans="1:11">
      <c r="A43" s="460">
        <v>39904</v>
      </c>
      <c r="B43" s="461">
        <v>279.62484514574948</v>
      </c>
      <c r="C43" s="461">
        <v>355.85245958940232</v>
      </c>
      <c r="D43" s="461">
        <v>287.0286716515908</v>
      </c>
      <c r="E43" s="461">
        <v>205.27196682798038</v>
      </c>
      <c r="F43" s="461">
        <v>263.22507860010387</v>
      </c>
      <c r="G43" s="461">
        <v>260.21668847821724</v>
      </c>
      <c r="H43" s="461">
        <v>208.70054651258687</v>
      </c>
      <c r="I43" s="461">
        <v>274.08178507824613</v>
      </c>
      <c r="J43" s="461">
        <v>308.67176714099293</v>
      </c>
      <c r="K43" s="462">
        <v>270.071881791458</v>
      </c>
    </row>
    <row r="44" spans="1:11">
      <c r="A44" s="460">
        <v>39934</v>
      </c>
      <c r="B44" s="461">
        <v>281.98436081587352</v>
      </c>
      <c r="C44" s="461">
        <v>357.51501820359113</v>
      </c>
      <c r="D44" s="461">
        <v>290.0424727039325</v>
      </c>
      <c r="E44" s="461">
        <v>206.23110582573429</v>
      </c>
      <c r="F44" s="461">
        <v>265.06062996783106</v>
      </c>
      <c r="G44" s="461">
        <v>268.61958097285475</v>
      </c>
      <c r="H44" s="461">
        <v>208.5262754505458</v>
      </c>
      <c r="I44" s="461">
        <v>276.19805169448972</v>
      </c>
      <c r="J44" s="461">
        <v>314.403465776769</v>
      </c>
      <c r="K44" s="462">
        <v>274.66737355113509</v>
      </c>
    </row>
    <row r="45" spans="1:11">
      <c r="A45" s="460">
        <v>39965</v>
      </c>
      <c r="B45" s="461">
        <v>283.24540181458877</v>
      </c>
      <c r="C45" s="461">
        <v>359.56977830738344</v>
      </c>
      <c r="D45" s="461">
        <v>291.49268506745216</v>
      </c>
      <c r="E45" s="461">
        <v>206.99003627555712</v>
      </c>
      <c r="F45" s="461">
        <v>266.51256424681668</v>
      </c>
      <c r="G45" s="461">
        <v>268.8983569573341</v>
      </c>
      <c r="H45" s="461">
        <v>209.74985225328766</v>
      </c>
      <c r="I45" s="461">
        <v>276.6198804512714</v>
      </c>
      <c r="J45" s="461">
        <v>315.04312183019994</v>
      </c>
      <c r="K45" s="462">
        <v>275.86517236951579</v>
      </c>
    </row>
    <row r="46" spans="1:11">
      <c r="A46" s="460">
        <v>39995</v>
      </c>
      <c r="B46" s="461">
        <v>285.7188336304024</v>
      </c>
      <c r="C46" s="461">
        <v>363.08903756215506</v>
      </c>
      <c r="D46" s="461">
        <v>282.74790451542856</v>
      </c>
      <c r="E46" s="461">
        <v>210.69378163900535</v>
      </c>
      <c r="F46" s="461">
        <v>269.0695196492079</v>
      </c>
      <c r="G46" s="461">
        <v>270.66398102230471</v>
      </c>
      <c r="H46" s="461">
        <v>211.51871364553213</v>
      </c>
      <c r="I46" s="461">
        <v>284.05592379750652</v>
      </c>
      <c r="J46" s="461">
        <v>315.93957604736613</v>
      </c>
      <c r="K46" s="462">
        <v>276.53306998816299</v>
      </c>
    </row>
    <row r="47" spans="1:11">
      <c r="A47" s="460">
        <v>40026</v>
      </c>
      <c r="B47" s="461">
        <v>289.87917044201248</v>
      </c>
      <c r="C47" s="461">
        <v>371.51390746329594</v>
      </c>
      <c r="D47" s="461">
        <v>283.03065241994398</v>
      </c>
      <c r="E47" s="461">
        <v>214.77568203184452</v>
      </c>
      <c r="F47" s="461">
        <v>272.38129016877662</v>
      </c>
      <c r="G47" s="461">
        <v>273.23005645172088</v>
      </c>
      <c r="H47" s="461">
        <v>213.56683475891975</v>
      </c>
      <c r="I47" s="461">
        <v>281.67760379842048</v>
      </c>
      <c r="J47" s="461">
        <v>317.23491462937926</v>
      </c>
      <c r="K47" s="462">
        <v>283.83621153720907</v>
      </c>
    </row>
    <row r="48" spans="1:11">
      <c r="A48" s="460">
        <v>40057</v>
      </c>
      <c r="B48" s="461">
        <v>293.28472717333034</v>
      </c>
      <c r="C48" s="461">
        <v>375.66285359719058</v>
      </c>
      <c r="D48" s="461">
        <v>298.88036895546088</v>
      </c>
      <c r="E48" s="461">
        <v>218.46731458996535</v>
      </c>
      <c r="F48" s="461">
        <v>273.96866051588495</v>
      </c>
      <c r="G48" s="461">
        <v>273.46695676577343</v>
      </c>
      <c r="H48" s="461">
        <v>215.28119128060439</v>
      </c>
      <c r="I48" s="461">
        <v>284.22439246237786</v>
      </c>
      <c r="J48" s="461">
        <v>318.03635496777906</v>
      </c>
      <c r="K48" s="462">
        <v>287.12475458164835</v>
      </c>
    </row>
    <row r="49" spans="1:11">
      <c r="A49" s="460">
        <v>40087</v>
      </c>
      <c r="B49" s="461">
        <v>296.63782870010084</v>
      </c>
      <c r="C49" s="461">
        <v>377.75161607076853</v>
      </c>
      <c r="D49" s="461">
        <v>301.86917264501551</v>
      </c>
      <c r="E49" s="461">
        <v>229.17448156983485</v>
      </c>
      <c r="F49" s="461">
        <v>276.84191302541558</v>
      </c>
      <c r="G49" s="461">
        <v>276.37463358032483</v>
      </c>
      <c r="H49" s="461">
        <v>217.37257074347505</v>
      </c>
      <c r="I49" s="461">
        <v>288.355070306654</v>
      </c>
      <c r="J49" s="461">
        <v>319.87342871950125</v>
      </c>
      <c r="K49" s="462">
        <v>285.24415044215817</v>
      </c>
    </row>
    <row r="50" spans="1:11">
      <c r="A50" s="460">
        <v>40118</v>
      </c>
      <c r="B50" s="461">
        <v>300.6337461921824</v>
      </c>
      <c r="C50" s="461">
        <v>383.00211570020463</v>
      </c>
      <c r="D50" s="461">
        <v>301.26543429972548</v>
      </c>
      <c r="E50" s="461">
        <v>230.66858410985398</v>
      </c>
      <c r="F50" s="461">
        <v>289.11255635750922</v>
      </c>
      <c r="G50" s="461">
        <v>280.70436098258057</v>
      </c>
      <c r="H50" s="461">
        <v>217.87189674374929</v>
      </c>
      <c r="I50" s="461">
        <v>294.84950178476072</v>
      </c>
      <c r="J50" s="461">
        <v>320.20396040087513</v>
      </c>
      <c r="K50" s="462">
        <v>291.92853619726196</v>
      </c>
    </row>
    <row r="51" spans="1:11" ht="15.75" thickBot="1">
      <c r="A51" s="463">
        <v>40148</v>
      </c>
      <c r="B51" s="464">
        <v>306.78321786494661</v>
      </c>
      <c r="C51" s="464">
        <v>394.2323718961635</v>
      </c>
      <c r="D51" s="464">
        <v>299.75910712822684</v>
      </c>
      <c r="E51" s="464">
        <v>231.89142361966353</v>
      </c>
      <c r="F51" s="464">
        <v>299.52770979231985</v>
      </c>
      <c r="G51" s="464">
        <v>282.49848539800007</v>
      </c>
      <c r="H51" s="464">
        <v>221.73213206683167</v>
      </c>
      <c r="I51" s="464">
        <v>304.63320885736732</v>
      </c>
      <c r="J51" s="464">
        <v>319.80632050038685</v>
      </c>
      <c r="K51" s="465">
        <v>296.72726289502458</v>
      </c>
    </row>
    <row r="52" spans="1:11">
      <c r="A52" s="460">
        <v>40179</v>
      </c>
      <c r="B52" s="461">
        <v>314.23087543990698</v>
      </c>
      <c r="C52" s="461">
        <v>409.2105324033148</v>
      </c>
      <c r="D52" s="461">
        <v>293.7639249856623</v>
      </c>
      <c r="E52" s="461">
        <v>233.62545184510554</v>
      </c>
      <c r="F52" s="461">
        <v>300.36635700158155</v>
      </c>
      <c r="G52" s="461">
        <v>296.64389188237698</v>
      </c>
      <c r="H52" s="461">
        <v>223.36653908442881</v>
      </c>
      <c r="I52" s="461">
        <v>314.89836542996102</v>
      </c>
      <c r="J52" s="461">
        <v>320.5273064168415</v>
      </c>
      <c r="K52" s="462">
        <v>300.85694390278945</v>
      </c>
    </row>
    <row r="53" spans="1:11">
      <c r="A53" s="460">
        <v>40210</v>
      </c>
      <c r="B53" s="461">
        <v>320.80770246211966</v>
      </c>
      <c r="C53" s="461">
        <v>426.01808407668716</v>
      </c>
      <c r="D53" s="461">
        <v>289.35746611087734</v>
      </c>
      <c r="E53" s="461">
        <v>241.68414665891348</v>
      </c>
      <c r="F53" s="461">
        <v>302.94264491588865</v>
      </c>
      <c r="G53" s="461">
        <v>294.8875588332877</v>
      </c>
      <c r="H53" s="461">
        <v>225.60461003136578</v>
      </c>
      <c r="I53" s="461">
        <v>315.63338579507945</v>
      </c>
      <c r="J53" s="461">
        <v>322.17036637423473</v>
      </c>
      <c r="K53" s="462">
        <v>301.37125888513839</v>
      </c>
    </row>
    <row r="54" spans="1:11">
      <c r="A54" s="460">
        <v>40238</v>
      </c>
      <c r="B54" s="461">
        <v>329.52504176478226</v>
      </c>
      <c r="C54" s="461">
        <v>443.41605949847485</v>
      </c>
      <c r="D54" s="461">
        <v>302.37855208586677</v>
      </c>
      <c r="E54" s="461">
        <v>243.65917064436516</v>
      </c>
      <c r="F54" s="461">
        <v>306.90144292301983</v>
      </c>
      <c r="G54" s="461">
        <v>297.14471427066132</v>
      </c>
      <c r="H54" s="461">
        <v>225.86457595517743</v>
      </c>
      <c r="I54" s="461">
        <v>312.23607608548986</v>
      </c>
      <c r="J54" s="461">
        <v>368.11938856137078</v>
      </c>
      <c r="K54" s="462">
        <v>305.60173061872268</v>
      </c>
    </row>
    <row r="55" spans="1:11">
      <c r="A55" s="460">
        <v>40269</v>
      </c>
      <c r="B55" s="461">
        <v>334.41874087780775</v>
      </c>
      <c r="C55" s="461">
        <v>449.40919306506044</v>
      </c>
      <c r="D55" s="461">
        <v>317.79985824224593</v>
      </c>
      <c r="E55" s="461">
        <v>245.12900017095896</v>
      </c>
      <c r="F55" s="461">
        <v>308.46355156636622</v>
      </c>
      <c r="G55" s="461">
        <v>302.97819593372583</v>
      </c>
      <c r="H55" s="461">
        <v>226.28450254382247</v>
      </c>
      <c r="I55" s="461">
        <v>316.67683120883004</v>
      </c>
      <c r="J55" s="461">
        <v>386.22475617630658</v>
      </c>
      <c r="K55" s="462">
        <v>308.53578153463457</v>
      </c>
    </row>
    <row r="56" spans="1:11">
      <c r="A56" s="460">
        <v>40299</v>
      </c>
      <c r="B56" s="461">
        <v>338.21730768499208</v>
      </c>
      <c r="C56" s="461">
        <v>454.87799270867788</v>
      </c>
      <c r="D56" s="461">
        <v>323.83805554884856</v>
      </c>
      <c r="E56" s="461">
        <v>246.85095199076139</v>
      </c>
      <c r="F56" s="461">
        <v>308.21649444614962</v>
      </c>
      <c r="G56" s="461">
        <v>307.26471694829172</v>
      </c>
      <c r="H56" s="461">
        <v>229.28894808143582</v>
      </c>
      <c r="I56" s="461">
        <v>317.40983946736628</v>
      </c>
      <c r="J56" s="461">
        <v>391.20310041812951</v>
      </c>
      <c r="K56" s="462">
        <v>316.68861804446607</v>
      </c>
    </row>
    <row r="57" spans="1:11">
      <c r="A57" s="460">
        <v>40330</v>
      </c>
      <c r="B57" s="461">
        <v>342.42493788624358</v>
      </c>
      <c r="C57" s="461">
        <v>461.7521995602001</v>
      </c>
      <c r="D57" s="461">
        <v>324.48573165994628</v>
      </c>
      <c r="E57" s="461">
        <v>248.62728868816211</v>
      </c>
      <c r="F57" s="461">
        <v>309.77582237248015</v>
      </c>
      <c r="G57" s="461">
        <v>307.40920507975375</v>
      </c>
      <c r="H57" s="461">
        <v>231.14690417529067</v>
      </c>
      <c r="I57" s="461">
        <v>329.33622499518515</v>
      </c>
      <c r="J57" s="461">
        <v>392.11994098063104</v>
      </c>
      <c r="K57" s="462">
        <v>323.36664072468534</v>
      </c>
    </row>
    <row r="58" spans="1:11">
      <c r="A58" s="460">
        <v>40360</v>
      </c>
      <c r="B58" s="461">
        <v>348.26615356574837</v>
      </c>
      <c r="C58" s="461">
        <v>469.58563480435299</v>
      </c>
      <c r="D58" s="461">
        <v>314.75115971014787</v>
      </c>
      <c r="E58" s="461">
        <v>251.06721316312462</v>
      </c>
      <c r="F58" s="461">
        <v>311.88652015559927</v>
      </c>
      <c r="G58" s="461">
        <v>327.3904429670402</v>
      </c>
      <c r="H58" s="461">
        <v>234.54142716993368</v>
      </c>
      <c r="I58" s="461">
        <v>335.27837426547865</v>
      </c>
      <c r="J58" s="461">
        <v>393.55086138553798</v>
      </c>
      <c r="K58" s="462">
        <v>329.95257001218442</v>
      </c>
    </row>
    <row r="59" spans="1:11">
      <c r="A59" s="460">
        <v>40391</v>
      </c>
      <c r="B59" s="461">
        <v>352.63958202541153</v>
      </c>
      <c r="C59" s="461">
        <v>476.64401365772227</v>
      </c>
      <c r="D59" s="461">
        <v>315.69541318927827</v>
      </c>
      <c r="E59" s="461">
        <v>255.2507937084726</v>
      </c>
      <c r="F59" s="461">
        <v>315.26767186044162</v>
      </c>
      <c r="G59" s="461">
        <v>339.24891911075565</v>
      </c>
      <c r="H59" s="461">
        <v>235.44448289694864</v>
      </c>
      <c r="I59" s="461">
        <v>332.25211996487462</v>
      </c>
      <c r="J59" s="461">
        <v>393.91058420126836</v>
      </c>
      <c r="K59" s="462">
        <v>336.01879862771034</v>
      </c>
    </row>
    <row r="60" spans="1:11">
      <c r="A60" s="460">
        <v>40422</v>
      </c>
      <c r="B60" s="461">
        <v>357.92166992104586</v>
      </c>
      <c r="C60" s="461">
        <v>485.6274722787054</v>
      </c>
      <c r="D60" s="461">
        <v>332.74296550149933</v>
      </c>
      <c r="E60" s="461">
        <v>262.42252835730682</v>
      </c>
      <c r="F60" s="461">
        <v>316.85622104553414</v>
      </c>
      <c r="G60" s="461">
        <v>339.27623645519469</v>
      </c>
      <c r="H60" s="461">
        <v>235.80627059142563</v>
      </c>
      <c r="I60" s="461">
        <v>336.70633562817261</v>
      </c>
      <c r="J60" s="461">
        <v>393.93495947418211</v>
      </c>
      <c r="K60" s="462">
        <v>338.83534035142418</v>
      </c>
    </row>
    <row r="61" spans="1:11">
      <c r="A61" s="460">
        <v>40452</v>
      </c>
      <c r="B61" s="461">
        <v>366.22137031244142</v>
      </c>
      <c r="C61" s="461">
        <v>501.83964128206316</v>
      </c>
      <c r="D61" s="461">
        <v>342.05976853554131</v>
      </c>
      <c r="E61" s="461">
        <v>264.26967588399697</v>
      </c>
      <c r="F61" s="461">
        <v>319.05578606464655</v>
      </c>
      <c r="G61" s="461">
        <v>339.48909487933071</v>
      </c>
      <c r="H61" s="461">
        <v>241.7578445300492</v>
      </c>
      <c r="I61" s="461">
        <v>349.01416190718595</v>
      </c>
      <c r="J61" s="461">
        <v>394.68423860348412</v>
      </c>
      <c r="K61" s="462">
        <v>344.26259026619454</v>
      </c>
    </row>
    <row r="62" spans="1:11">
      <c r="A62" s="460">
        <v>40483</v>
      </c>
      <c r="B62" s="461">
        <v>372.23240949008954</v>
      </c>
      <c r="C62" s="461">
        <v>514.10501433358559</v>
      </c>
      <c r="D62" s="461">
        <v>343.77006737821898</v>
      </c>
      <c r="E62" s="461">
        <v>268.65313679204098</v>
      </c>
      <c r="F62" s="461">
        <v>321.12160884646238</v>
      </c>
      <c r="G62" s="461">
        <v>343.41151816778228</v>
      </c>
      <c r="H62" s="461">
        <v>242.13162116863376</v>
      </c>
      <c r="I62" s="461">
        <v>357.64987725918309</v>
      </c>
      <c r="J62" s="461">
        <v>395.08672048327776</v>
      </c>
      <c r="K62" s="462">
        <v>348.18122317265266</v>
      </c>
    </row>
    <row r="63" spans="1:11" ht="15.75" thickBot="1">
      <c r="A63" s="463">
        <v>40513</v>
      </c>
      <c r="B63" s="464">
        <v>376.91615732906843</v>
      </c>
      <c r="C63" s="464">
        <v>517.45701703525629</v>
      </c>
      <c r="D63" s="464">
        <v>343.42629731084077</v>
      </c>
      <c r="E63" s="464">
        <v>270.57023913355243</v>
      </c>
      <c r="F63" s="464">
        <v>350.34376782269879</v>
      </c>
      <c r="G63" s="464">
        <v>343.93782946943588</v>
      </c>
      <c r="H63" s="464">
        <v>244.22186267885186</v>
      </c>
      <c r="I63" s="464">
        <v>368.02713719034483</v>
      </c>
      <c r="J63" s="464">
        <v>396.06498166444948</v>
      </c>
      <c r="K63" s="465">
        <v>351.51761548114814</v>
      </c>
    </row>
    <row r="64" spans="1:11">
      <c r="A64" s="460">
        <v>40544</v>
      </c>
      <c r="B64" s="461">
        <v>383.85259588882565</v>
      </c>
      <c r="C64" s="461">
        <v>530.65593466468408</v>
      </c>
      <c r="D64" s="461">
        <v>335.45859031423072</v>
      </c>
      <c r="E64" s="461">
        <v>273.03263277828358</v>
      </c>
      <c r="F64" s="461">
        <v>353.03749890644229</v>
      </c>
      <c r="G64" s="461">
        <v>359.58547066057275</v>
      </c>
      <c r="H64" s="461">
        <v>248.40554516261065</v>
      </c>
      <c r="I64" s="461">
        <v>372.37255878639183</v>
      </c>
      <c r="J64" s="461">
        <v>398.56734835170033</v>
      </c>
      <c r="K64" s="462">
        <v>350.86159055618037</v>
      </c>
    </row>
    <row r="65" spans="1:11">
      <c r="A65" s="460">
        <v>40575</v>
      </c>
      <c r="B65" s="461">
        <v>389.39918354822231</v>
      </c>
      <c r="C65" s="461">
        <v>537.70110779223921</v>
      </c>
      <c r="D65" s="461">
        <v>329.7557942788888</v>
      </c>
      <c r="E65" s="461">
        <v>282.99406422187161</v>
      </c>
      <c r="F65" s="461">
        <v>350.2716914858733</v>
      </c>
      <c r="G65" s="461">
        <v>374.10990423333004</v>
      </c>
      <c r="H65" s="461">
        <v>251.70107428662442</v>
      </c>
      <c r="I65" s="461">
        <v>369.86610695297162</v>
      </c>
      <c r="J65" s="461">
        <v>400.86676521664407</v>
      </c>
      <c r="K65" s="462">
        <v>365.7787491207294</v>
      </c>
    </row>
    <row r="66" spans="1:11">
      <c r="A66" s="460">
        <v>40603</v>
      </c>
      <c r="B66" s="461">
        <v>396.59651647378769</v>
      </c>
      <c r="C66" s="461">
        <v>548.11907962838075</v>
      </c>
      <c r="D66" s="461">
        <v>345.91382819855431</v>
      </c>
      <c r="E66" s="461">
        <v>285.15201863228128</v>
      </c>
      <c r="F66" s="461">
        <v>352.31173492722229</v>
      </c>
      <c r="G66" s="461">
        <v>376.59156228890015</v>
      </c>
      <c r="H66" s="461">
        <v>253.13046341604155</v>
      </c>
      <c r="I66" s="461">
        <v>364.92712599162388</v>
      </c>
      <c r="J66" s="461">
        <v>452.10227069107884</v>
      </c>
      <c r="K66" s="462">
        <v>376.6345018762288</v>
      </c>
    </row>
    <row r="67" spans="1:11">
      <c r="A67" s="460">
        <f>'[1]P_ Var. m.m.'!$A262</f>
        <v>40634</v>
      </c>
      <c r="B67" s="461">
        <v>403.83412794895054</v>
      </c>
      <c r="C67" s="461">
        <v>557.22451986070189</v>
      </c>
      <c r="D67" s="461">
        <v>361.82586429568784</v>
      </c>
      <c r="E67" s="461">
        <v>287.22000947675133</v>
      </c>
      <c r="F67" s="461">
        <v>356.13147677733775</v>
      </c>
      <c r="G67" s="461">
        <v>380.30060314262079</v>
      </c>
      <c r="H67" s="461">
        <v>257.06298346060908</v>
      </c>
      <c r="I67" s="461">
        <v>373.04265610865303</v>
      </c>
      <c r="J67" s="461">
        <v>474.67894613943827</v>
      </c>
      <c r="K67" s="462">
        <v>384.82914442315672</v>
      </c>
    </row>
    <row r="68" spans="1:11">
      <c r="A68" s="460">
        <f>'[1]P_ Var. m.m.'!$A263</f>
        <v>40664</v>
      </c>
      <c r="B68" s="461">
        <v>408.5164548424296</v>
      </c>
      <c r="C68" s="461">
        <v>561.15760117967</v>
      </c>
      <c r="D68" s="461">
        <v>375.93707300321961</v>
      </c>
      <c r="E68" s="461">
        <v>290.49112121572205</v>
      </c>
      <c r="F68" s="461">
        <v>362.79501808338182</v>
      </c>
      <c r="G68" s="461">
        <v>380.38136400292188</v>
      </c>
      <c r="H68" s="461">
        <v>261.43204696716697</v>
      </c>
      <c r="I68" s="461">
        <v>374.0062807290401</v>
      </c>
      <c r="J68" s="461">
        <v>497.44875556182359</v>
      </c>
      <c r="K68" s="462">
        <v>386.6562449587625</v>
      </c>
    </row>
    <row r="69" spans="1:11">
      <c r="A69" s="460">
        <f>'[1]P_ Var. m.m.'!$A264</f>
        <v>40695</v>
      </c>
      <c r="B69" s="461">
        <v>414.61054559659465</v>
      </c>
      <c r="C69" s="461">
        <v>571.93153680980106</v>
      </c>
      <c r="D69" s="461">
        <v>380.91936703173127</v>
      </c>
      <c r="E69" s="461">
        <v>297.67864382755289</v>
      </c>
      <c r="F69" s="461">
        <v>364.85546263533536</v>
      </c>
      <c r="G69" s="461">
        <v>380.57788714793816</v>
      </c>
      <c r="H69" s="461">
        <v>264.22817059614954</v>
      </c>
      <c r="I69" s="461">
        <v>382.09501518971194</v>
      </c>
      <c r="J69" s="461">
        <v>498.51658967363926</v>
      </c>
      <c r="K69" s="462">
        <v>390.7352123566921</v>
      </c>
    </row>
    <row r="70" spans="1:11">
      <c r="A70" s="460">
        <f>'[1]P_ Var. m.m.'!$A265</f>
        <v>40725</v>
      </c>
      <c r="B70" s="461">
        <v>421.97201899599708</v>
      </c>
      <c r="C70" s="461">
        <v>587.52790895591113</v>
      </c>
      <c r="D70" s="461">
        <v>371.82370185091429</v>
      </c>
      <c r="E70" s="461">
        <v>293.6832633187251</v>
      </c>
      <c r="F70" s="461">
        <v>367.86596511337524</v>
      </c>
      <c r="G70" s="461">
        <v>380.76454175592579</v>
      </c>
      <c r="H70" s="461">
        <v>268.97715495303117</v>
      </c>
      <c r="I70" s="461">
        <v>404.79052749008184</v>
      </c>
      <c r="J70" s="461">
        <v>500.03926875208845</v>
      </c>
      <c r="K70" s="462">
        <v>400.02037573214983</v>
      </c>
    </row>
    <row r="71" spans="1:11">
      <c r="A71" s="460">
        <f>'[1]P_ Var. m.m.'!$A266</f>
        <v>40756</v>
      </c>
      <c r="B71" s="461">
        <v>430.3789938857139</v>
      </c>
      <c r="C71" s="461">
        <v>601.83220492258135</v>
      </c>
      <c r="D71" s="461">
        <v>367.36181742870332</v>
      </c>
      <c r="E71" s="461">
        <v>295.91991997629589</v>
      </c>
      <c r="F71" s="461">
        <v>369.90347333259825</v>
      </c>
      <c r="G71" s="461">
        <v>406.66428037734954</v>
      </c>
      <c r="H71" s="461">
        <v>271.75043293206818</v>
      </c>
      <c r="I71" s="461">
        <v>406.36980674244495</v>
      </c>
      <c r="J71" s="461">
        <v>500.74232383066936</v>
      </c>
      <c r="K71" s="462">
        <v>411.56593781816582</v>
      </c>
    </row>
    <row r="72" spans="1:11">
      <c r="A72" s="460">
        <f>'[1]P_ Var. m.m.'!$A267</f>
        <v>40787</v>
      </c>
      <c r="B72" s="461">
        <v>436.58469557174578</v>
      </c>
      <c r="C72" s="461">
        <v>610.73713676408465</v>
      </c>
      <c r="D72" s="461">
        <v>390.87297374414032</v>
      </c>
      <c r="E72" s="461">
        <v>304.2136059560836</v>
      </c>
      <c r="F72" s="461">
        <v>370.30922682230579</v>
      </c>
      <c r="G72" s="461">
        <v>408.69104346156274</v>
      </c>
      <c r="H72" s="461">
        <v>274.29939330870809</v>
      </c>
      <c r="I72" s="461">
        <v>409.83883149298345</v>
      </c>
      <c r="J72" s="461">
        <v>503.00466347427925</v>
      </c>
      <c r="K72" s="462">
        <v>413.6581152470726</v>
      </c>
    </row>
    <row r="73" spans="1:11">
      <c r="A73" s="460">
        <f>'[1]P_ Var. m.m.'!$A268</f>
        <v>40817</v>
      </c>
      <c r="B73" s="461">
        <v>441.5998670663339</v>
      </c>
      <c r="C73" s="461">
        <v>618.22455703792275</v>
      </c>
      <c r="D73" s="461">
        <v>398.69043321902313</v>
      </c>
      <c r="E73" s="461">
        <v>312.96891431264532</v>
      </c>
      <c r="F73" s="461">
        <v>373.20721878694798</v>
      </c>
      <c r="G73" s="461">
        <v>409.94835762138086</v>
      </c>
      <c r="H73" s="461">
        <v>275.01028419079643</v>
      </c>
      <c r="I73" s="461">
        <v>417.76563209176243</v>
      </c>
      <c r="J73" s="461">
        <v>503.00466347427925</v>
      </c>
      <c r="K73" s="462">
        <v>414.44010158584302</v>
      </c>
    </row>
    <row r="74" spans="1:11">
      <c r="A74" s="460">
        <f>'[1]P_ Var. m.m.'!$A269</f>
        <v>40848</v>
      </c>
      <c r="B74" s="461">
        <v>449.20135332613432</v>
      </c>
      <c r="C74" s="461">
        <v>634.83419853240412</v>
      </c>
      <c r="D74" s="461">
        <v>401.87995668477532</v>
      </c>
      <c r="E74" s="461">
        <v>320.87014362088161</v>
      </c>
      <c r="F74" s="461">
        <v>377.72602615706421</v>
      </c>
      <c r="G74" s="461">
        <v>410.09430018607299</v>
      </c>
      <c r="H74" s="461">
        <v>275.26272034759194</v>
      </c>
      <c r="I74" s="461">
        <v>420.43577183046403</v>
      </c>
      <c r="J74" s="461">
        <v>505.70615871465816</v>
      </c>
      <c r="K74" s="462">
        <v>426.6892746003474</v>
      </c>
    </row>
    <row r="75" spans="1:11" ht="15.75" thickBot="1">
      <c r="A75" s="463">
        <f>'[1]P_ Var. m.m.'!$A270</f>
        <v>40878</v>
      </c>
      <c r="B75" s="464">
        <v>460.12276774109966</v>
      </c>
      <c r="C75" s="464">
        <v>643.20358099508337</v>
      </c>
      <c r="D75" s="464">
        <v>403.13192012317313</v>
      </c>
      <c r="E75" s="464">
        <v>323.40814672392986</v>
      </c>
      <c r="F75" s="464">
        <v>416.03419201052037</v>
      </c>
      <c r="G75" s="464">
        <v>429.64588247314924</v>
      </c>
      <c r="H75" s="464">
        <v>285.00288480587233</v>
      </c>
      <c r="I75" s="464">
        <v>438.48299299919972</v>
      </c>
      <c r="J75" s="464">
        <v>506.61278705402424</v>
      </c>
      <c r="K75" s="465">
        <v>430.97993199636954</v>
      </c>
    </row>
    <row r="76" spans="1:11">
      <c r="A76" s="460">
        <f>'[1]P_ Var. m.m.'!$A271</f>
        <v>40909</v>
      </c>
      <c r="B76" s="461">
        <v>466.73551364100587</v>
      </c>
      <c r="C76" s="461">
        <v>651.84933981968959</v>
      </c>
      <c r="D76" s="461">
        <v>394.66614980058648</v>
      </c>
      <c r="E76" s="461">
        <v>325.73929281327412</v>
      </c>
      <c r="F76" s="461">
        <v>417.63151956786834</v>
      </c>
      <c r="G76" s="461">
        <v>448.97470523648894</v>
      </c>
      <c r="H76" s="461">
        <v>288.23425329372105</v>
      </c>
      <c r="I76" s="461">
        <v>453.75690422432365</v>
      </c>
      <c r="J76" s="461">
        <v>506.872248886779</v>
      </c>
      <c r="K76" s="462">
        <v>433.79138458744472</v>
      </c>
    </row>
    <row r="77" spans="1:11">
      <c r="A77" s="460">
        <f>'[1]P_ Var. m.m.'!$A272</f>
        <v>40940</v>
      </c>
      <c r="B77" s="461">
        <v>473.47445171988647</v>
      </c>
      <c r="C77" s="461">
        <v>665.66462603661205</v>
      </c>
      <c r="D77" s="461">
        <v>389.14082370337826</v>
      </c>
      <c r="E77" s="461">
        <v>329.09218929390858</v>
      </c>
      <c r="F77" s="461">
        <v>421.46654036105622</v>
      </c>
      <c r="G77" s="461">
        <v>448.93568462248754</v>
      </c>
      <c r="H77" s="461">
        <v>294.74171586738106</v>
      </c>
      <c r="I77" s="461">
        <v>460.99995101673636</v>
      </c>
      <c r="J77" s="461">
        <v>507.96368593285467</v>
      </c>
      <c r="K77" s="462">
        <v>439.56373955962886</v>
      </c>
    </row>
    <row r="78" spans="1:11">
      <c r="A78" s="460">
        <f>'[1]P_ Var. m.m.'!$A273</f>
        <v>40969</v>
      </c>
      <c r="B78" s="461">
        <v>487.41487882134857</v>
      </c>
      <c r="C78" s="461">
        <v>696.55003596736196</v>
      </c>
      <c r="D78" s="461">
        <v>408.59786488854718</v>
      </c>
      <c r="E78" s="461">
        <v>336.09038292964499</v>
      </c>
      <c r="F78" s="461">
        <v>424.81393427020924</v>
      </c>
      <c r="G78" s="461">
        <v>449.07443598118863</v>
      </c>
      <c r="H78" s="461">
        <v>295.78020818108075</v>
      </c>
      <c r="I78" s="461">
        <v>455.30291148284641</v>
      </c>
      <c r="J78" s="461">
        <v>556.3064042347886</v>
      </c>
      <c r="K78" s="462">
        <v>449.54683584161887</v>
      </c>
    </row>
    <row r="79" spans="1:11">
      <c r="A79" s="460">
        <f>'[1]P_ Var. m.m.'!$A274</f>
        <v>41000</v>
      </c>
      <c r="B79" s="461">
        <v>496.27096398996815</v>
      </c>
      <c r="C79" s="461">
        <v>707.94566800713426</v>
      </c>
      <c r="D79" s="461">
        <v>424.78088150451975</v>
      </c>
      <c r="E79" s="461">
        <v>338.47112254469027</v>
      </c>
      <c r="F79" s="461">
        <v>424.8372747703329</v>
      </c>
      <c r="G79" s="461">
        <v>451.79191072520746</v>
      </c>
      <c r="H79" s="461">
        <v>300.37499602047097</v>
      </c>
      <c r="I79" s="461">
        <v>470.19660576248458</v>
      </c>
      <c r="J79" s="461">
        <v>584.19913486076575</v>
      </c>
      <c r="K79" s="462">
        <v>463.93698343636248</v>
      </c>
    </row>
    <row r="80" spans="1:11">
      <c r="A80" s="460">
        <f>'[1]P_ Var. m.m.'!$A275</f>
        <v>41030</v>
      </c>
      <c r="B80" s="461">
        <v>501.97199604977811</v>
      </c>
      <c r="C80" s="461">
        <v>713.15711347994579</v>
      </c>
      <c r="D80" s="461">
        <v>427.32956679354686</v>
      </c>
      <c r="E80" s="461">
        <v>347.72356878239759</v>
      </c>
      <c r="F80" s="461">
        <v>427.82847261117047</v>
      </c>
      <c r="G80" s="461">
        <v>463.8750455526577</v>
      </c>
      <c r="H80" s="461">
        <v>301.54194670103647</v>
      </c>
      <c r="I80" s="461">
        <v>466.58574599115281</v>
      </c>
      <c r="J80" s="461">
        <v>612.55294854499277</v>
      </c>
      <c r="K80" s="462">
        <v>470.28907565822794</v>
      </c>
    </row>
    <row r="81" spans="1:11">
      <c r="A81" s="460">
        <f>'[1]P_ Var. m.m.'!$A276</f>
        <v>41061</v>
      </c>
      <c r="B81" s="461">
        <v>509.66617119698071</v>
      </c>
      <c r="C81" s="461">
        <v>729.09276601455713</v>
      </c>
      <c r="D81" s="461">
        <v>431.60286246148235</v>
      </c>
      <c r="E81" s="461">
        <v>350.21082594063455</v>
      </c>
      <c r="F81" s="461">
        <v>430.43057016847456</v>
      </c>
      <c r="G81" s="461">
        <v>470.27839547927044</v>
      </c>
      <c r="H81" s="461">
        <v>303.22536804998936</v>
      </c>
      <c r="I81" s="461">
        <v>478.34573513713781</v>
      </c>
      <c r="J81" s="461">
        <v>613.65594859002704</v>
      </c>
      <c r="K81" s="462">
        <v>470.51611690992348</v>
      </c>
    </row>
    <row r="82" spans="1:11">
      <c r="A82" s="460">
        <f>'[1]P_ Var. m.m.'!$A277</f>
        <v>41091</v>
      </c>
      <c r="B82" s="461">
        <v>519.09492833473519</v>
      </c>
      <c r="C82" s="461">
        <v>741.8111337212473</v>
      </c>
      <c r="D82" s="461">
        <v>422.5392023497912</v>
      </c>
      <c r="E82" s="461">
        <v>360.24930512007529</v>
      </c>
      <c r="F82" s="461">
        <v>435.76675948259066</v>
      </c>
      <c r="G82" s="461">
        <v>470.78840789100224</v>
      </c>
      <c r="H82" s="461">
        <v>308.40774344548413</v>
      </c>
      <c r="I82" s="461">
        <v>512.49292091077791</v>
      </c>
      <c r="J82" s="461">
        <v>615.69564267097826</v>
      </c>
      <c r="K82" s="462">
        <v>477.83375578534879</v>
      </c>
    </row>
    <row r="83" spans="1:11">
      <c r="A83" s="460">
        <f>'[1]P_ Var. m.m.'!$A278</f>
        <v>41122</v>
      </c>
      <c r="B83" s="461">
        <v>529.13107014821026</v>
      </c>
      <c r="C83" s="461">
        <v>757.64946898684707</v>
      </c>
      <c r="D83" s="461">
        <v>419.15888873099289</v>
      </c>
      <c r="E83" s="461">
        <v>363.22042017077973</v>
      </c>
      <c r="F83" s="461">
        <v>440.2768704252664</v>
      </c>
      <c r="G83" s="461">
        <v>476.26409492944606</v>
      </c>
      <c r="H83" s="461">
        <v>326.27723011902606</v>
      </c>
      <c r="I83" s="461">
        <v>517.96658998359567</v>
      </c>
      <c r="J83" s="461">
        <v>616.12842165893733</v>
      </c>
      <c r="K83" s="462">
        <v>489.4212280218145</v>
      </c>
    </row>
    <row r="84" spans="1:11">
      <c r="A84" s="460">
        <f>'[1]P_ Var. m.m.'!$A279</f>
        <v>41153</v>
      </c>
      <c r="B84" s="461">
        <v>537.30115601435079</v>
      </c>
      <c r="C84" s="461">
        <v>771.77360397627615</v>
      </c>
      <c r="D84" s="461">
        <v>449.33832871962437</v>
      </c>
      <c r="E84" s="461">
        <v>366.13275834992265</v>
      </c>
      <c r="F84" s="461">
        <v>444.54519170977949</v>
      </c>
      <c r="G84" s="461">
        <v>481.13725644536504</v>
      </c>
      <c r="H84" s="461">
        <v>329.51229532254945</v>
      </c>
      <c r="I84" s="461">
        <v>521.22745961818521</v>
      </c>
      <c r="J84" s="461">
        <v>617.10219457500739</v>
      </c>
      <c r="K84" s="462">
        <v>493.46284318094609</v>
      </c>
    </row>
    <row r="85" spans="1:11">
      <c r="A85" s="460">
        <f>'[1]P_ Var. m.m.'!$A280</f>
        <v>41183</v>
      </c>
      <c r="B85" s="461">
        <v>548.61672690431953</v>
      </c>
      <c r="C85" s="461">
        <v>795.85052345952522</v>
      </c>
      <c r="D85" s="461">
        <v>457.87575696529717</v>
      </c>
      <c r="E85" s="461">
        <v>368.85991084663857</v>
      </c>
      <c r="F85" s="461">
        <v>449.06040076938166</v>
      </c>
      <c r="G85" s="461">
        <v>490.8865754208615</v>
      </c>
      <c r="H85" s="461">
        <v>335.07271942319568</v>
      </c>
      <c r="I85" s="461">
        <v>525.63857444451185</v>
      </c>
      <c r="J85" s="461">
        <v>619.84394077476838</v>
      </c>
      <c r="K85" s="462">
        <v>499.86526541637613</v>
      </c>
    </row>
    <row r="86" spans="1:11">
      <c r="A86" s="460">
        <f>'[1]P_ Var. m.m.'!$A281</f>
        <v>41214</v>
      </c>
      <c r="B86" s="461">
        <v>558.39438746151654</v>
      </c>
      <c r="C86" s="461">
        <v>813.7335142282293</v>
      </c>
      <c r="D86" s="461">
        <v>462.45451453495014</v>
      </c>
      <c r="E86" s="461">
        <v>371.71962726550817</v>
      </c>
      <c r="F86" s="461">
        <v>449.27308441055419</v>
      </c>
      <c r="G86" s="461">
        <v>498.71144450345497</v>
      </c>
      <c r="H86" s="461">
        <v>343.6942346381116</v>
      </c>
      <c r="I86" s="461">
        <v>536.34462423523973</v>
      </c>
      <c r="J86" s="461">
        <v>625.84103435708755</v>
      </c>
      <c r="K86" s="462">
        <v>503.1245975817485</v>
      </c>
    </row>
    <row r="87" spans="1:11" ht="15.75" thickBot="1">
      <c r="A87" s="463">
        <f>'[1]P_ Var. m.m.'!$A282</f>
        <v>41244</v>
      </c>
      <c r="B87" s="464">
        <v>569.75882673824003</v>
      </c>
      <c r="C87" s="464">
        <v>821.5798782355904</v>
      </c>
      <c r="D87" s="464">
        <v>464.76678710762485</v>
      </c>
      <c r="E87" s="464">
        <v>386.32920287805723</v>
      </c>
      <c r="F87" s="464">
        <v>499.45162836174643</v>
      </c>
      <c r="G87" s="464">
        <v>504.13355730314885</v>
      </c>
      <c r="H87" s="464">
        <v>353.58481907083478</v>
      </c>
      <c r="I87" s="464">
        <v>550.69491503704864</v>
      </c>
      <c r="J87" s="464">
        <v>628.13530917201933</v>
      </c>
      <c r="K87" s="465">
        <v>505.10493859757452</v>
      </c>
    </row>
    <row r="88" spans="1:11">
      <c r="A88" s="460">
        <f>'[1]P_ Var. m.m.'!$A283</f>
        <v>41275</v>
      </c>
      <c r="B88" s="461">
        <v>584.18517728421102</v>
      </c>
      <c r="C88" s="461">
        <v>837.78375911991805</v>
      </c>
      <c r="D88" s="461">
        <v>456.40098493968759</v>
      </c>
      <c r="E88" s="461">
        <v>389.26721807455294</v>
      </c>
      <c r="F88" s="461">
        <v>501.83127636556998</v>
      </c>
      <c r="G88" s="461">
        <v>521.93199427638331</v>
      </c>
      <c r="H88" s="461">
        <v>379.12420663938838</v>
      </c>
      <c r="I88" s="461">
        <v>581.3892680836509</v>
      </c>
      <c r="J88" s="461">
        <v>628.5994621624892</v>
      </c>
      <c r="K88" s="462">
        <v>515.62801305050084</v>
      </c>
    </row>
    <row r="89" spans="1:11">
      <c r="A89" s="460">
        <f>'[1]P_ Var. m.m.'!$A284</f>
        <v>41306</v>
      </c>
      <c r="B89" s="461">
        <v>591.37333662374795</v>
      </c>
      <c r="C89" s="461">
        <v>843.27043678216705</v>
      </c>
      <c r="D89" s="461">
        <v>451.83697509029071</v>
      </c>
      <c r="E89" s="461">
        <v>416.56926356412998</v>
      </c>
      <c r="F89" s="461">
        <v>511.27291897061389</v>
      </c>
      <c r="G89" s="461">
        <v>531.74579630232506</v>
      </c>
      <c r="H89" s="461">
        <v>379.66080720102934</v>
      </c>
      <c r="I89" s="461">
        <v>583.79602595850952</v>
      </c>
      <c r="J89" s="461">
        <v>635.17908819143508</v>
      </c>
      <c r="K89" s="462">
        <v>517.11876719917598</v>
      </c>
    </row>
    <row r="90" spans="1:11">
      <c r="A90" s="460">
        <f>'[1]P_ Var. m.m.'!$A285</f>
        <v>41334</v>
      </c>
      <c r="B90" s="461">
        <v>596.9948407131651</v>
      </c>
      <c r="C90" s="461">
        <v>839.86387037530494</v>
      </c>
      <c r="D90" s="461">
        <v>474.15772165975102</v>
      </c>
      <c r="E90" s="461">
        <v>419.6779678122063</v>
      </c>
      <c r="F90" s="461">
        <v>512.60462261014561</v>
      </c>
      <c r="G90" s="461">
        <v>532.06360707057672</v>
      </c>
      <c r="H90" s="461">
        <v>379.87488190929969</v>
      </c>
      <c r="I90" s="461">
        <v>583.19732027491898</v>
      </c>
      <c r="J90" s="461">
        <v>752.67382227481698</v>
      </c>
      <c r="K90" s="462">
        <v>519.36507369899823</v>
      </c>
    </row>
    <row r="91" spans="1:11">
      <c r="A91" s="460">
        <f>'[1]P_ Var. m.m.'!$A286</f>
        <v>41365</v>
      </c>
      <c r="B91" s="461">
        <v>602.9810859484935</v>
      </c>
      <c r="C91" s="461">
        <v>842.66880219204108</v>
      </c>
      <c r="D91" s="461">
        <v>490.75324191784227</v>
      </c>
      <c r="E91" s="461">
        <v>422.57482665028601</v>
      </c>
      <c r="F91" s="461">
        <v>512.97991045795231</v>
      </c>
      <c r="G91" s="461">
        <v>534.83276347048707</v>
      </c>
      <c r="H91" s="461">
        <v>384.77414883825537</v>
      </c>
      <c r="I91" s="461">
        <v>590.19965228364538</v>
      </c>
      <c r="J91" s="461">
        <v>801.29012792403182</v>
      </c>
      <c r="K91" s="462">
        <v>521.62762681300376</v>
      </c>
    </row>
    <row r="92" spans="1:11">
      <c r="A92" s="460">
        <f>'[1]P_ Var. m.m.'!$A287</f>
        <v>41395</v>
      </c>
      <c r="B92" s="461">
        <v>609.62266427321083</v>
      </c>
      <c r="C92" s="461">
        <v>849.34469444207639</v>
      </c>
      <c r="D92" s="461">
        <v>495.17002109510281</v>
      </c>
      <c r="E92" s="461">
        <v>429.30031199211635</v>
      </c>
      <c r="F92" s="461">
        <v>519.77761053994675</v>
      </c>
      <c r="G92" s="461">
        <v>539.28894183330135</v>
      </c>
      <c r="H92" s="461">
        <v>389.07867346315265</v>
      </c>
      <c r="I92" s="461">
        <v>603.78196091439872</v>
      </c>
      <c r="J92" s="461">
        <v>802.8758819555261</v>
      </c>
      <c r="K92" s="462">
        <v>535.31063472517928</v>
      </c>
    </row>
    <row r="93" spans="1:11">
      <c r="A93" s="460">
        <f>'[1]P_ Var. m.m.'!$A288</f>
        <v>41426</v>
      </c>
      <c r="B93" s="461">
        <v>621.83713960215118</v>
      </c>
      <c r="C93" s="461">
        <v>870.49703784954022</v>
      </c>
      <c r="D93" s="461">
        <v>500.12172130605387</v>
      </c>
      <c r="E93" s="461">
        <v>433.01192764684191</v>
      </c>
      <c r="F93" s="461">
        <v>527.26774851604466</v>
      </c>
      <c r="G93" s="461">
        <v>557.88500439943186</v>
      </c>
      <c r="H93" s="461">
        <v>393.70717362654034</v>
      </c>
      <c r="I93" s="461">
        <v>616.30812209304077</v>
      </c>
      <c r="J93" s="461">
        <v>804.69763812614872</v>
      </c>
      <c r="K93" s="462">
        <v>548.14547987387027</v>
      </c>
    </row>
    <row r="94" spans="1:11">
      <c r="A94" s="460">
        <f>'[1]P_ Var. m.m.'!$A289</f>
        <v>41456</v>
      </c>
      <c r="B94" s="461">
        <v>636.66240072466189</v>
      </c>
      <c r="C94" s="461">
        <v>894.77605068545927</v>
      </c>
      <c r="D94" s="461">
        <v>491.86971290450401</v>
      </c>
      <c r="E94" s="461">
        <v>439.03426437999775</v>
      </c>
      <c r="F94" s="461">
        <v>535.61805757489083</v>
      </c>
      <c r="G94" s="461">
        <v>569.37038868844843</v>
      </c>
      <c r="H94" s="461">
        <v>396.37936440432793</v>
      </c>
      <c r="I94" s="461">
        <v>654.88350553749422</v>
      </c>
      <c r="J94" s="461">
        <v>832.19356360693075</v>
      </c>
      <c r="K94" s="462">
        <v>553.72404005791111</v>
      </c>
    </row>
    <row r="95" spans="1:11">
      <c r="A95" s="460">
        <f>'[1]P_ Var. m.m.'!$A290</f>
        <v>41487</v>
      </c>
      <c r="B95" s="461">
        <v>649.15261656871166</v>
      </c>
      <c r="C95" s="461">
        <v>922.70802986883098</v>
      </c>
      <c r="D95" s="461">
        <v>489.41036433998147</v>
      </c>
      <c r="E95" s="461">
        <v>444.96300808938059</v>
      </c>
      <c r="F95" s="461">
        <v>538.08860492185636</v>
      </c>
      <c r="G95" s="461">
        <v>569.57021484433187</v>
      </c>
      <c r="H95" s="461">
        <v>405.38840255502379</v>
      </c>
      <c r="I95" s="461">
        <v>667.9516608171532</v>
      </c>
      <c r="J95" s="461">
        <v>836.39718928914886</v>
      </c>
      <c r="K95" s="462">
        <v>556.27058907962055</v>
      </c>
    </row>
    <row r="96" spans="1:11">
      <c r="A96" s="460">
        <f>'[1]P_ Var. m.m.'!$A291</f>
        <v>41518</v>
      </c>
      <c r="B96" s="461">
        <v>657.76233443916135</v>
      </c>
      <c r="C96" s="461">
        <v>936.97759760354347</v>
      </c>
      <c r="D96" s="461">
        <v>530.03142458019988</v>
      </c>
      <c r="E96" s="461">
        <v>448.37473014551131</v>
      </c>
      <c r="F96" s="461">
        <v>540.68951736921019</v>
      </c>
      <c r="G96" s="461">
        <v>575.36353002174042</v>
      </c>
      <c r="H96" s="461">
        <v>408.07757414484621</v>
      </c>
      <c r="I96" s="461">
        <v>665.6082475379576</v>
      </c>
      <c r="J96" s="461">
        <v>837.80277850119376</v>
      </c>
      <c r="K96" s="462">
        <v>568.59670279165732</v>
      </c>
    </row>
    <row r="97" spans="1:11">
      <c r="A97" s="460">
        <f>'[1]P_ Var. m.m.'!$A292</f>
        <v>41548</v>
      </c>
      <c r="B97" s="461">
        <v>671.5869370618741</v>
      </c>
      <c r="C97" s="461">
        <v>957.29308749896245</v>
      </c>
      <c r="D97" s="461">
        <v>541.16208449638407</v>
      </c>
      <c r="E97" s="461">
        <v>452.47616051924211</v>
      </c>
      <c r="F97" s="461">
        <v>541.49039412303455</v>
      </c>
      <c r="G97" s="461">
        <v>614.20363446499277</v>
      </c>
      <c r="H97" s="461">
        <v>411.57523556917744</v>
      </c>
      <c r="I97" s="461">
        <v>677.80695067288309</v>
      </c>
      <c r="J97" s="461">
        <v>840.67752935392468</v>
      </c>
      <c r="K97" s="462">
        <v>583.32421526505345</v>
      </c>
    </row>
    <row r="98" spans="1:11">
      <c r="A98" s="460">
        <f>'[1]P_ Var. m.m.'!$A293</f>
        <v>41579</v>
      </c>
      <c r="B98" s="461">
        <v>688.70264399855876</v>
      </c>
      <c r="C98" s="461">
        <v>996.7770849139913</v>
      </c>
      <c r="D98" s="461">
        <v>550.90300201731895</v>
      </c>
      <c r="E98" s="461">
        <v>456.37445990041118</v>
      </c>
      <c r="F98" s="461">
        <v>543.96446424812382</v>
      </c>
      <c r="G98" s="461">
        <v>614.26920296360049</v>
      </c>
      <c r="H98" s="461">
        <v>425.3898742177247</v>
      </c>
      <c r="I98" s="461">
        <v>691.40175553027132</v>
      </c>
      <c r="J98" s="461">
        <v>842.2439246281358</v>
      </c>
      <c r="K98" s="462">
        <v>583.64894936380529</v>
      </c>
    </row>
    <row r="99" spans="1:11" ht="15.75" thickBot="1">
      <c r="A99" s="463">
        <f>'[1]P_ Var. m.m.'!$A294</f>
        <v>41609</v>
      </c>
      <c r="B99" s="464">
        <v>714.95440190773081</v>
      </c>
      <c r="C99" s="464">
        <v>1048.2345949726664</v>
      </c>
      <c r="D99" s="464">
        <v>558.61564404556145</v>
      </c>
      <c r="E99" s="464">
        <v>464.07853669070823</v>
      </c>
      <c r="F99" s="464">
        <v>612.12140863161176</v>
      </c>
      <c r="G99" s="464">
        <v>620.54330159311996</v>
      </c>
      <c r="H99" s="464">
        <v>431.62372162007676</v>
      </c>
      <c r="I99" s="464">
        <v>710.19964064645023</v>
      </c>
      <c r="J99" s="464">
        <v>844.03709132003269</v>
      </c>
      <c r="K99" s="465">
        <v>604.59860774031904</v>
      </c>
    </row>
    <row r="100" spans="1:11">
      <c r="A100" s="460">
        <f>'[1]P_ Var. m.m.'!$A295</f>
        <v>41640</v>
      </c>
      <c r="B100" s="461">
        <v>746.22773990177586</v>
      </c>
      <c r="C100" s="461">
        <v>1059.4993641798897</v>
      </c>
      <c r="D100" s="461">
        <v>550.79502502892353</v>
      </c>
      <c r="E100" s="461">
        <v>467.82372124343988</v>
      </c>
      <c r="F100" s="461">
        <v>621.54348731126333</v>
      </c>
      <c r="G100" s="461">
        <v>688.20838222857174</v>
      </c>
      <c r="H100" s="461">
        <v>518.06616780143554</v>
      </c>
      <c r="I100" s="461">
        <v>771.80904559961425</v>
      </c>
      <c r="J100" s="461">
        <v>845.26742894506822</v>
      </c>
      <c r="K100" s="462">
        <v>609.44811986703803</v>
      </c>
    </row>
    <row r="101" spans="1:11">
      <c r="A101" s="460">
        <f>'[1]P_ Var. m.m.'!$A296</f>
        <v>41671</v>
      </c>
      <c r="B101" s="461">
        <v>770.44571064254524</v>
      </c>
      <c r="C101" s="461">
        <v>1103.3840317871095</v>
      </c>
      <c r="D101" s="461">
        <v>553.54900015406804</v>
      </c>
      <c r="E101" s="461">
        <v>472.65125442430332</v>
      </c>
      <c r="F101" s="461">
        <v>662.71106182959602</v>
      </c>
      <c r="G101" s="461">
        <v>696.99053909912936</v>
      </c>
      <c r="H101" s="461">
        <v>531.40783006535673</v>
      </c>
      <c r="I101" s="461">
        <v>800.96669156716814</v>
      </c>
      <c r="J101" s="461">
        <v>848.57960234894381</v>
      </c>
      <c r="K101" s="462">
        <v>637.30136649751773</v>
      </c>
    </row>
    <row r="102" spans="1:11">
      <c r="A102" s="460">
        <f>'[1]P_ Var. m.m.'!$A297</f>
        <v>41699</v>
      </c>
      <c r="B102" s="461">
        <v>793.47335649055094</v>
      </c>
      <c r="C102" s="461">
        <v>1126.5689979667357</v>
      </c>
      <c r="D102" s="461">
        <v>597.83292016639348</v>
      </c>
      <c r="E102" s="461">
        <v>491.45447204012783</v>
      </c>
      <c r="F102" s="461">
        <v>658.23530295600301</v>
      </c>
      <c r="G102" s="461">
        <v>717.62413539947045</v>
      </c>
      <c r="H102" s="461">
        <v>541.07027722125611</v>
      </c>
      <c r="I102" s="461">
        <v>797.3565039236172</v>
      </c>
      <c r="J102" s="461">
        <v>1024.7681687828722</v>
      </c>
      <c r="K102" s="462">
        <v>650.77970658887023</v>
      </c>
    </row>
    <row r="103" spans="1:11">
      <c r="A103" s="460">
        <f>'[1]P_ Var. m.m.'!$A298</f>
        <v>41730</v>
      </c>
      <c r="B103" s="461">
        <v>809.52333767898926</v>
      </c>
      <c r="C103" s="461">
        <v>1146.5036684385625</v>
      </c>
      <c r="D103" s="461">
        <v>616.96357361171806</v>
      </c>
      <c r="E103" s="461">
        <v>509.81579583540861</v>
      </c>
      <c r="F103" s="461">
        <v>664.52585127252485</v>
      </c>
      <c r="G103" s="461">
        <v>721.95618960668537</v>
      </c>
      <c r="H103" s="461">
        <v>550.23378257636512</v>
      </c>
      <c r="I103" s="461">
        <v>826.28159335021292</v>
      </c>
      <c r="J103" s="461">
        <v>1060.9158776323852</v>
      </c>
      <c r="K103" s="462">
        <v>652.37299562537623</v>
      </c>
    </row>
    <row r="104" spans="1:11">
      <c r="A104" s="460">
        <f>'[1]P_ Var. m.m.'!$A299</f>
        <v>41760</v>
      </c>
      <c r="B104" s="461">
        <v>824.72498423947866</v>
      </c>
      <c r="C104" s="461">
        <v>1166.7741174466319</v>
      </c>
      <c r="D104" s="461">
        <v>626.21802721589381</v>
      </c>
      <c r="E104" s="461">
        <v>540.70433870020918</v>
      </c>
      <c r="F104" s="461">
        <v>666.90946095346862</v>
      </c>
      <c r="G104" s="461">
        <v>726.2495060840339</v>
      </c>
      <c r="H104" s="461">
        <v>555.57785917596652</v>
      </c>
      <c r="I104" s="461">
        <v>825.49455620087906</v>
      </c>
      <c r="J104" s="461">
        <v>1060.9158776323852</v>
      </c>
      <c r="K104" s="462">
        <v>721.07123056156956</v>
      </c>
    </row>
    <row r="105" spans="1:11">
      <c r="A105" s="460">
        <f>'[1]P_ Var. m.m.'!$A300</f>
        <v>41791</v>
      </c>
      <c r="B105" s="461">
        <v>837.90904085109639</v>
      </c>
      <c r="C105" s="461">
        <v>1188.837801116365</v>
      </c>
      <c r="D105" s="461">
        <v>622.46071905259839</v>
      </c>
      <c r="E105" s="461">
        <v>563.48569546254851</v>
      </c>
      <c r="F105" s="461">
        <v>672.9631302420936</v>
      </c>
      <c r="G105" s="461">
        <v>737.36156535027669</v>
      </c>
      <c r="H105" s="461">
        <v>564.05778666043216</v>
      </c>
      <c r="I105" s="461">
        <v>830.77949850558241</v>
      </c>
      <c r="J105" s="461">
        <v>1060.9158776323852</v>
      </c>
      <c r="K105" s="462">
        <v>725.16369182071162</v>
      </c>
    </row>
    <row r="106" spans="1:11">
      <c r="A106" s="460">
        <f>'[1]P_ Var. m.m.'!$A301</f>
        <v>41821</v>
      </c>
      <c r="B106" s="461">
        <v>855.99864030094432</v>
      </c>
      <c r="C106" s="461">
        <v>1211.7830960745055</v>
      </c>
      <c r="D106" s="461">
        <v>606.27674035723078</v>
      </c>
      <c r="E106" s="461">
        <v>596.08558565529233</v>
      </c>
      <c r="F106" s="461">
        <v>677.90866487723395</v>
      </c>
      <c r="G106" s="461">
        <v>749.7192412980537</v>
      </c>
      <c r="H106" s="461">
        <v>579.6056688516021</v>
      </c>
      <c r="I106" s="461">
        <v>864.8023736506766</v>
      </c>
      <c r="J106" s="461">
        <v>1064.5569576777034</v>
      </c>
      <c r="K106" s="462">
        <v>732.28315295639743</v>
      </c>
    </row>
    <row r="107" spans="1:11">
      <c r="A107" s="460">
        <f>'[1]P_ Var. m.m.'!$A302</f>
        <v>41852</v>
      </c>
      <c r="B107" s="461">
        <v>872.92517025303948</v>
      </c>
      <c r="C107" s="461">
        <v>1240.8329007115788</v>
      </c>
      <c r="D107" s="461">
        <v>604.45791013615906</v>
      </c>
      <c r="E107" s="461">
        <v>628.22656999565743</v>
      </c>
      <c r="F107" s="461">
        <v>681.64328520273693</v>
      </c>
      <c r="G107" s="461">
        <v>771.96885699261168</v>
      </c>
      <c r="H107" s="461">
        <v>580.01256967922177</v>
      </c>
      <c r="I107" s="461">
        <v>863.76083255131527</v>
      </c>
      <c r="J107" s="461">
        <v>1065.240255514876</v>
      </c>
      <c r="K107" s="462">
        <v>763.33724404761949</v>
      </c>
    </row>
    <row r="108" spans="1:11">
      <c r="A108" s="460">
        <f>'[1]P_ Var. m.m.'!$A303</f>
        <v>41883</v>
      </c>
      <c r="B108" s="461">
        <v>893.76711361196658</v>
      </c>
      <c r="C108" s="461">
        <v>1268.5206829633271</v>
      </c>
      <c r="D108" s="461">
        <v>654.62791667746023</v>
      </c>
      <c r="E108" s="461">
        <v>657.68532798610363</v>
      </c>
      <c r="F108" s="461">
        <v>690.80155888003992</v>
      </c>
      <c r="G108" s="461">
        <v>779.2726250892274</v>
      </c>
      <c r="H108" s="461">
        <v>594.52375448850569</v>
      </c>
      <c r="I108" s="461">
        <v>871.43779671826474</v>
      </c>
      <c r="J108" s="461">
        <v>1065.240255514876</v>
      </c>
      <c r="K108" s="462">
        <v>794.67799518232221</v>
      </c>
    </row>
    <row r="109" spans="1:11">
      <c r="A109" s="460">
        <f>'[1]P_ Var. m.m.'!$A304</f>
        <v>41913</v>
      </c>
      <c r="B109" s="461">
        <v>910.28726624485648</v>
      </c>
      <c r="C109" s="461">
        <v>1293.4477341128738</v>
      </c>
      <c r="D109" s="461">
        <v>662.48345167758976</v>
      </c>
      <c r="E109" s="461">
        <v>673.3279965428718</v>
      </c>
      <c r="F109" s="461">
        <v>728.34029744407576</v>
      </c>
      <c r="G109" s="461">
        <v>794.30417712180122</v>
      </c>
      <c r="H109" s="461">
        <v>594.72557841045125</v>
      </c>
      <c r="I109" s="461">
        <v>889.27521622498818</v>
      </c>
      <c r="J109" s="461">
        <v>1073.4093061086758</v>
      </c>
      <c r="K109" s="462">
        <v>804.67838261128452</v>
      </c>
    </row>
    <row r="110" spans="1:11">
      <c r="A110" s="460">
        <f>'[1]P_ Var. m.m.'!$A305</f>
        <v>41944</v>
      </c>
      <c r="B110" s="461">
        <v>926.18844007691541</v>
      </c>
      <c r="C110" s="461">
        <v>1314.3177818093745</v>
      </c>
      <c r="D110" s="461">
        <v>669.77076964604316</v>
      </c>
      <c r="E110" s="461">
        <v>695.22833651910958</v>
      </c>
      <c r="F110" s="461">
        <v>757.42464456531991</v>
      </c>
      <c r="G110" s="461">
        <v>816.26156845105083</v>
      </c>
      <c r="H110" s="461">
        <v>594.72557841045125</v>
      </c>
      <c r="I110" s="461">
        <v>906.90175661108174</v>
      </c>
      <c r="J110" s="461">
        <v>1075.9040095782523</v>
      </c>
      <c r="K110" s="462">
        <v>815.45942658176432</v>
      </c>
    </row>
    <row r="111" spans="1:11" ht="15.75" thickBot="1">
      <c r="A111" s="463">
        <f>'[1]P_ Var. m.m.'!$A306</f>
        <v>41974</v>
      </c>
      <c r="B111" s="464">
        <v>940.59125056846312</v>
      </c>
      <c r="C111" s="464">
        <v>1335.8056428492562</v>
      </c>
      <c r="D111" s="464">
        <v>680.48710196037985</v>
      </c>
      <c r="E111" s="464">
        <v>701.7216796537972</v>
      </c>
      <c r="F111" s="464">
        <v>757.06831896773349</v>
      </c>
      <c r="G111" s="464">
        <v>851.09518490966809</v>
      </c>
      <c r="H111" s="464">
        <v>598.4999849316182</v>
      </c>
      <c r="I111" s="464">
        <v>927.09439890665874</v>
      </c>
      <c r="J111" s="464">
        <v>1077.7148918125224</v>
      </c>
      <c r="K111" s="465">
        <v>823.69769215211136</v>
      </c>
    </row>
    <row r="112" spans="1:11">
      <c r="A112" s="460">
        <f>'[1]P_ Var. m.m.'!$A307</f>
        <v>42005</v>
      </c>
      <c r="B112" s="461">
        <v>957.00785232046758</v>
      </c>
      <c r="C112" s="461">
        <v>1358.318608542749</v>
      </c>
      <c r="D112" s="461">
        <v>672.32125673685528</v>
      </c>
      <c r="E112" s="461">
        <v>708.33624994443142</v>
      </c>
      <c r="F112" s="461">
        <v>764.10733829826245</v>
      </c>
      <c r="G112" s="461">
        <v>854.27695628883589</v>
      </c>
      <c r="H112" s="461">
        <v>606.99848245282146</v>
      </c>
      <c r="I112" s="461">
        <v>976.78978690578185</v>
      </c>
      <c r="J112" s="461">
        <v>1085.035942566516</v>
      </c>
      <c r="K112" s="462">
        <v>871.7307626463712</v>
      </c>
    </row>
    <row r="113" spans="1:11">
      <c r="A113" s="460">
        <f>'[1]P_ Var. m.m.'!$A308</f>
        <v>42036</v>
      </c>
      <c r="B113" s="461">
        <v>969.7435864142069</v>
      </c>
      <c r="C113" s="461">
        <v>1378.1679050539246</v>
      </c>
      <c r="D113" s="461">
        <v>678.37214804748692</v>
      </c>
      <c r="E113" s="461">
        <v>713.98880457979249</v>
      </c>
      <c r="F113" s="461">
        <v>815.06767377613846</v>
      </c>
      <c r="G113" s="461">
        <v>861.22606705096712</v>
      </c>
      <c r="H113" s="461">
        <v>611.04078638933618</v>
      </c>
      <c r="I113" s="461">
        <v>976.21802735406345</v>
      </c>
      <c r="J113" s="461">
        <v>1093.890177257286</v>
      </c>
      <c r="K113" s="462">
        <v>881.97903706482305</v>
      </c>
    </row>
    <row r="114" spans="1:11">
      <c r="A114" s="460">
        <f>'[1]P_ Var. m.m.'!$A309</f>
        <v>42064</v>
      </c>
      <c r="B114" s="461">
        <v>991.52225623157256</v>
      </c>
      <c r="C114" s="461">
        <v>1398.4604784331916</v>
      </c>
      <c r="D114" s="461">
        <v>712.96912759790871</v>
      </c>
      <c r="E114" s="461">
        <v>719.53016450578605</v>
      </c>
      <c r="F114" s="461">
        <v>817.54429691456198</v>
      </c>
      <c r="G114" s="461">
        <v>884.72025645627093</v>
      </c>
      <c r="H114" s="461">
        <v>614.43479662439734</v>
      </c>
      <c r="I114" s="461">
        <v>979.59363164595106</v>
      </c>
      <c r="J114" s="461">
        <v>1291.961824033265</v>
      </c>
      <c r="K114" s="462">
        <v>909.8394362524549</v>
      </c>
    </row>
    <row r="115" spans="1:11">
      <c r="A115" s="460">
        <f>'[1]P_ Var. m.m.'!$A310</f>
        <v>42095</v>
      </c>
      <c r="B115" s="461">
        <v>1007.7924287076687</v>
      </c>
      <c r="C115" s="461">
        <v>1420.3241663899003</v>
      </c>
      <c r="D115" s="461">
        <v>737.21007793623767</v>
      </c>
      <c r="E115" s="461">
        <v>725.06541203654467</v>
      </c>
      <c r="F115" s="461">
        <v>826.43315555520439</v>
      </c>
      <c r="G115" s="461">
        <v>887.08462293692662</v>
      </c>
      <c r="H115" s="461">
        <v>617.47013193400426</v>
      </c>
      <c r="I115" s="461">
        <v>985.13654489267276</v>
      </c>
      <c r="J115" s="461">
        <v>1397.7718077512011</v>
      </c>
      <c r="K115" s="462">
        <v>937.37041457683733</v>
      </c>
    </row>
    <row r="116" spans="1:11">
      <c r="A116" s="460">
        <f>'[1]P_ Var. m.m.'!$A311</f>
        <v>42125</v>
      </c>
      <c r="B116" s="461">
        <v>1021.7268928317416</v>
      </c>
      <c r="C116" s="461">
        <v>1440.2587135743895</v>
      </c>
      <c r="D116" s="461">
        <v>746.79380894940869</v>
      </c>
      <c r="E116" s="461">
        <v>733.60555631772456</v>
      </c>
      <c r="F116" s="461">
        <v>828.16902242149558</v>
      </c>
      <c r="G116" s="461">
        <v>890.23368553770763</v>
      </c>
      <c r="H116" s="461">
        <v>635.50843911971174</v>
      </c>
      <c r="I116" s="461">
        <v>1011.2977703072659</v>
      </c>
      <c r="J116" s="461">
        <v>1403.5058741662463</v>
      </c>
      <c r="K116" s="462">
        <v>940.16259523492954</v>
      </c>
    </row>
    <row r="117" spans="1:11">
      <c r="A117" s="460">
        <f>'[1]P_ Var. m.m.'!$A312</f>
        <v>42156</v>
      </c>
      <c r="B117" s="461">
        <v>1037.548459724444</v>
      </c>
      <c r="C117" s="461">
        <v>1460.0614525809119</v>
      </c>
      <c r="D117" s="461">
        <v>733.35152038831927</v>
      </c>
      <c r="E117" s="461">
        <v>753.92431631438546</v>
      </c>
      <c r="F117" s="461">
        <v>829.83233817351606</v>
      </c>
      <c r="G117" s="461">
        <v>903.508347341692</v>
      </c>
      <c r="H117" s="461">
        <v>640.42180570297205</v>
      </c>
      <c r="I117" s="461">
        <v>1038.6460865037141</v>
      </c>
      <c r="J117" s="461">
        <v>1408.8349135391759</v>
      </c>
      <c r="K117" s="462">
        <v>1005.2478468862718</v>
      </c>
    </row>
    <row r="118" spans="1:11">
      <c r="A118" s="460">
        <f>'[1]P_ Var. m.m.'!$A313</f>
        <v>42186</v>
      </c>
      <c r="B118" s="461">
        <v>1059.8797052486816</v>
      </c>
      <c r="C118" s="461">
        <v>1493.6173126329149</v>
      </c>
      <c r="D118" s="461">
        <v>715.0177323786113</v>
      </c>
      <c r="E118" s="461">
        <v>798.71692979281431</v>
      </c>
      <c r="F118" s="461">
        <v>832.32455795261092</v>
      </c>
      <c r="G118" s="461">
        <v>935.60588418517693</v>
      </c>
      <c r="H118" s="461">
        <v>642.58932310993146</v>
      </c>
      <c r="I118" s="461">
        <v>1080.3418424637648</v>
      </c>
      <c r="J118" s="461">
        <v>1415.5262815930589</v>
      </c>
      <c r="K118" s="462">
        <v>993.03332409468499</v>
      </c>
    </row>
    <row r="119" spans="1:11">
      <c r="A119" s="460">
        <f>'[1]P_ Var. m.m.'!$A314</f>
        <v>42217</v>
      </c>
      <c r="B119" s="461">
        <v>1075.2792673860449</v>
      </c>
      <c r="C119" s="461">
        <v>1528.8888021446769</v>
      </c>
      <c r="D119" s="461">
        <v>722.16790970239742</v>
      </c>
      <c r="E119" s="461">
        <v>804.77724491616164</v>
      </c>
      <c r="F119" s="461">
        <v>836.69484655575138</v>
      </c>
      <c r="G119" s="461">
        <v>956.13778546340404</v>
      </c>
      <c r="H119" s="461">
        <v>652.79817125214572</v>
      </c>
      <c r="I119" s="461">
        <v>1069.6855787767024</v>
      </c>
      <c r="J119" s="461">
        <v>1415.9472054429039</v>
      </c>
      <c r="K119" s="462">
        <v>994.32820977078813</v>
      </c>
    </row>
    <row r="120" spans="1:11">
      <c r="A120" s="460">
        <f>'[1]P_ Var. m.m.'!$A315</f>
        <v>42248</v>
      </c>
      <c r="B120" s="461">
        <v>1094.1413462631463</v>
      </c>
      <c r="C120" s="461">
        <v>1556.0815425958624</v>
      </c>
      <c r="D120" s="461">
        <v>774.16399920097012</v>
      </c>
      <c r="E120" s="461">
        <v>813.58202604656276</v>
      </c>
      <c r="F120" s="461">
        <v>839.10116429937455</v>
      </c>
      <c r="G120" s="461">
        <v>989.6054024830861</v>
      </c>
      <c r="H120" s="461">
        <v>655.40600785916581</v>
      </c>
      <c r="I120" s="461">
        <v>1073.894479685677</v>
      </c>
      <c r="J120" s="461">
        <v>1425.712431232306</v>
      </c>
      <c r="K120" s="462">
        <v>1035.2858287143674</v>
      </c>
    </row>
    <row r="121" spans="1:11">
      <c r="A121" s="460">
        <f>'[1]P_ Var. m.m.'!$A316</f>
        <v>42278</v>
      </c>
      <c r="B121" s="461">
        <v>1110.5140211553089</v>
      </c>
      <c r="C121" s="461">
        <v>1580.5812559272713</v>
      </c>
      <c r="D121" s="461">
        <v>782.67980319218077</v>
      </c>
      <c r="E121" s="461">
        <v>819.62257523585004</v>
      </c>
      <c r="F121" s="461">
        <v>929.30573378166878</v>
      </c>
      <c r="G121" s="461">
        <v>990.81127022343571</v>
      </c>
      <c r="H121" s="461">
        <v>655.58168685779185</v>
      </c>
      <c r="I121" s="461">
        <v>1085.5235455448747</v>
      </c>
      <c r="J121" s="461">
        <v>1432.9672300506888</v>
      </c>
      <c r="K121" s="462">
        <v>1038.2300359680819</v>
      </c>
    </row>
    <row r="122" spans="1:11">
      <c r="A122" s="460">
        <f>'[1]P_ Var. m.m.'!$A317</f>
        <v>42309</v>
      </c>
      <c r="B122" s="461">
        <v>1143.2715345999743</v>
      </c>
      <c r="C122" s="461">
        <v>1639.6171429274871</v>
      </c>
      <c r="D122" s="461">
        <v>789.7239214209103</v>
      </c>
      <c r="E122" s="461">
        <v>825.10536971968327</v>
      </c>
      <c r="F122" s="461">
        <v>949.83380912201164</v>
      </c>
      <c r="G122" s="461">
        <v>1058.8283382618656</v>
      </c>
      <c r="H122" s="461">
        <v>661.32210047815545</v>
      </c>
      <c r="I122" s="461">
        <v>1111.3629296502741</v>
      </c>
      <c r="J122" s="461">
        <v>1446.4235142923703</v>
      </c>
      <c r="K122" s="462">
        <v>1067.2706229665991</v>
      </c>
    </row>
    <row r="123" spans="1:11" ht="15.75" thickBot="1">
      <c r="A123" s="463">
        <f>'[1]P_ Var. m.m.'!$A318</f>
        <v>42339</v>
      </c>
      <c r="B123" s="464">
        <v>1186.1618769685817</v>
      </c>
      <c r="C123" s="464">
        <v>1725.6024388015594</v>
      </c>
      <c r="D123" s="464">
        <v>803.93895200648672</v>
      </c>
      <c r="E123" s="464">
        <v>832.09606319854754</v>
      </c>
      <c r="F123" s="464">
        <v>963.92697812490007</v>
      </c>
      <c r="G123" s="464">
        <v>1116.9716409270261</v>
      </c>
      <c r="H123" s="464">
        <v>678.41492830181414</v>
      </c>
      <c r="I123" s="464">
        <v>1156.6978494660837</v>
      </c>
      <c r="J123" s="464">
        <v>1448.0633732074175</v>
      </c>
      <c r="K123" s="465">
        <v>1083.5942579205546</v>
      </c>
    </row>
    <row r="124" spans="1:11">
      <c r="A124" s="460">
        <f>'[1]P_ Var. m.m.'!$A319</f>
        <v>42370</v>
      </c>
      <c r="B124" s="461">
        <v>1219.8712726471865</v>
      </c>
      <c r="C124" s="461">
        <v>1776.479389487499</v>
      </c>
      <c r="D124" s="461">
        <v>819.21379209460986</v>
      </c>
      <c r="E124" s="461">
        <v>848.15641828263972</v>
      </c>
      <c r="F124" s="461">
        <v>1019.0418190909885</v>
      </c>
      <c r="G124" s="461">
        <v>1117.7697848954183</v>
      </c>
      <c r="H124" s="461">
        <v>692.52106401416711</v>
      </c>
      <c r="I124" s="461">
        <v>1241.2698706220826</v>
      </c>
      <c r="J124" s="461">
        <v>1458.3621517324061</v>
      </c>
      <c r="K124" s="462">
        <v>1109.0588520520766</v>
      </c>
    </row>
    <row r="125" spans="1:11">
      <c r="A125" s="460">
        <f>'[1]P_ Var. m.m.'!$A320</f>
        <v>42401</v>
      </c>
      <c r="B125" s="461">
        <v>1264.6223239177921</v>
      </c>
      <c r="C125" s="461">
        <v>1821.5717273870087</v>
      </c>
      <c r="D125" s="461">
        <v>831.50199897602897</v>
      </c>
      <c r="E125" s="461">
        <v>1018.535939271132</v>
      </c>
      <c r="F125" s="461">
        <v>1032.6616418782014</v>
      </c>
      <c r="G125" s="461">
        <v>1124.1719144880369</v>
      </c>
      <c r="H125" s="461">
        <v>705.34880761045667</v>
      </c>
      <c r="I125" s="461">
        <v>1274.1161423146905</v>
      </c>
      <c r="J125" s="461">
        <v>1469.2355691143553</v>
      </c>
      <c r="K125" s="462">
        <v>1140.423191747492</v>
      </c>
    </row>
    <row r="126" spans="1:11">
      <c r="A126" s="460">
        <f>'[1]P_ Var. m.m.'!$A321</f>
        <v>42430</v>
      </c>
      <c r="B126" s="461">
        <v>1325.8374513718099</v>
      </c>
      <c r="C126" s="461">
        <v>1879.6247986896283</v>
      </c>
      <c r="D126" s="461">
        <v>876.40310692073456</v>
      </c>
      <c r="E126" s="461">
        <v>1074.5447810867413</v>
      </c>
      <c r="F126" s="461">
        <v>1056.2958899667392</v>
      </c>
      <c r="G126" s="461">
        <v>1196.4694906546831</v>
      </c>
      <c r="H126" s="461">
        <v>737.86640743172813</v>
      </c>
      <c r="I126" s="461">
        <v>1294.1375394123804</v>
      </c>
      <c r="J126" s="461">
        <v>1826.722853683553</v>
      </c>
      <c r="K126" s="462">
        <v>1198.371533792407</v>
      </c>
    </row>
    <row r="127" spans="1:11">
      <c r="A127" s="460">
        <f>'[1]P_ Var. m.m.'!$A322</f>
        <v>42461</v>
      </c>
      <c r="B127" s="461">
        <v>1421.1813107800915</v>
      </c>
      <c r="C127" s="461">
        <v>1908.9967941363093</v>
      </c>
      <c r="D127" s="461">
        <v>907.07721566296016</v>
      </c>
      <c r="E127" s="461">
        <v>1510.8100542483262</v>
      </c>
      <c r="F127" s="461">
        <v>1076.5502570806386</v>
      </c>
      <c r="G127" s="461">
        <v>1214.7807815143294</v>
      </c>
      <c r="H127" s="461">
        <v>861.96586600085766</v>
      </c>
      <c r="I127" s="461">
        <v>1329.3745155891663</v>
      </c>
      <c r="J127" s="461">
        <v>1866.2101376663145</v>
      </c>
      <c r="K127" s="462">
        <v>1205.1375498285231</v>
      </c>
    </row>
    <row r="128" spans="1:11">
      <c r="A128" s="460">
        <f>'[1]P_ Var. m.m.'!$A323</f>
        <v>42491</v>
      </c>
      <c r="B128" s="461">
        <v>1477.0685735536117</v>
      </c>
      <c r="C128" s="461">
        <v>1959.0285064546831</v>
      </c>
      <c r="D128" s="461">
        <v>916.14798781958973</v>
      </c>
      <c r="E128" s="461">
        <v>1565.4958273327209</v>
      </c>
      <c r="F128" s="461">
        <v>1098.496959534059</v>
      </c>
      <c r="G128" s="461">
        <v>1231.8163490309582</v>
      </c>
      <c r="H128" s="461">
        <v>924.35552827567551</v>
      </c>
      <c r="I128" s="461">
        <v>1396.5780511538401</v>
      </c>
      <c r="J128" s="461">
        <v>1897.4411070887788</v>
      </c>
      <c r="K128" s="462">
        <v>1475.622095028596</v>
      </c>
    </row>
    <row r="129" spans="1:11">
      <c r="A129" s="460">
        <f>'[1]P_ Var. m.m.'!$A324</f>
        <v>42522</v>
      </c>
      <c r="B129" s="461">
        <v>1512.9476493674197</v>
      </c>
      <c r="C129" s="461">
        <v>2000.8131718665136</v>
      </c>
      <c r="D129" s="461">
        <v>902.40576800229587</v>
      </c>
      <c r="E129" s="461">
        <v>1641.9519572399106</v>
      </c>
      <c r="F129" s="461">
        <v>1106.4964572044262</v>
      </c>
      <c r="G129" s="461">
        <v>1326.2721820952515</v>
      </c>
      <c r="H129" s="461">
        <v>933.02289403502539</v>
      </c>
      <c r="I129" s="461">
        <v>1411.2992367060776</v>
      </c>
      <c r="J129" s="461">
        <v>1908.9071951433841</v>
      </c>
      <c r="K129" s="462">
        <v>1488.9954921180401</v>
      </c>
    </row>
    <row r="130" spans="1:11">
      <c r="A130" s="460">
        <f>'[1]P_ Var. m.m.'!$A325</f>
        <v>42552</v>
      </c>
      <c r="B130" s="461">
        <v>1539.9139750289369</v>
      </c>
      <c r="C130" s="461">
        <v>2021.4122795846013</v>
      </c>
      <c r="D130" s="461">
        <v>870.82156612221547</v>
      </c>
      <c r="E130" s="461">
        <v>1669.4499315428232</v>
      </c>
      <c r="F130" s="461">
        <v>1203.5389924556441</v>
      </c>
      <c r="G130" s="461">
        <v>1385.3196947556689</v>
      </c>
      <c r="H130" s="461">
        <v>937.38905499856355</v>
      </c>
      <c r="I130" s="461">
        <v>1475.2850171954394</v>
      </c>
      <c r="J130" s="461">
        <v>1909.5722834666315</v>
      </c>
      <c r="K130" s="462">
        <v>1490.6479718338294</v>
      </c>
    </row>
    <row r="131" spans="1:11">
      <c r="A131" s="460">
        <f>'[1]P_ Var. m.m.'!$A326</f>
        <v>42583</v>
      </c>
      <c r="B131" s="461">
        <v>1549.8421611005763</v>
      </c>
      <c r="C131" s="461">
        <v>2070.0744115457655</v>
      </c>
      <c r="D131" s="461">
        <v>883.8838896140486</v>
      </c>
      <c r="E131" s="461">
        <v>1569.3573173635834</v>
      </c>
      <c r="F131" s="461">
        <v>1210.1914377970525</v>
      </c>
      <c r="G131" s="461">
        <v>1404.7612762676797</v>
      </c>
      <c r="H131" s="461">
        <v>946.05243673668508</v>
      </c>
      <c r="I131" s="461">
        <v>1495.6072842483841</v>
      </c>
      <c r="J131" s="461">
        <v>1934.6338671147082</v>
      </c>
      <c r="K131" s="462">
        <v>1492.0360431485758</v>
      </c>
    </row>
    <row r="132" spans="1:11">
      <c r="A132" s="460">
        <f>'[1]P_ Var. m.m.'!$A327</f>
        <v>42614</v>
      </c>
      <c r="B132" s="461">
        <v>1563.3031054065048</v>
      </c>
      <c r="C132" s="461">
        <v>2126.6784071530774</v>
      </c>
      <c r="D132" s="461">
        <v>950.17518133510225</v>
      </c>
      <c r="E132" s="461">
        <v>1441.2439864335242</v>
      </c>
      <c r="F132" s="461">
        <v>1217.0165739947336</v>
      </c>
      <c r="G132" s="461">
        <v>1421.5794114433768</v>
      </c>
      <c r="H132" s="461">
        <v>956.5475527172523</v>
      </c>
      <c r="I132" s="461">
        <v>1509.3029006918359</v>
      </c>
      <c r="J132" s="461">
        <v>1980.9719683499841</v>
      </c>
      <c r="K132" s="462">
        <v>1526.5863285542</v>
      </c>
    </row>
    <row r="133" spans="1:11">
      <c r="A133" s="460">
        <f>'[1]P_ Var. m.m.'!$A328</f>
        <v>42644</v>
      </c>
      <c r="B133" s="461">
        <v>1601.6727382662693</v>
      </c>
      <c r="C133" s="461">
        <v>2165.5537502841435</v>
      </c>
      <c r="D133" s="461">
        <v>977.73026159382016</v>
      </c>
      <c r="E133" s="461">
        <v>1541.037383033578</v>
      </c>
      <c r="F133" s="461">
        <v>1230.4500453871728</v>
      </c>
      <c r="G133" s="461">
        <v>1515.1761017549443</v>
      </c>
      <c r="H133" s="461">
        <v>957.26560970645585</v>
      </c>
      <c r="I133" s="461">
        <v>1518.6902492511022</v>
      </c>
      <c r="J133" s="461">
        <v>1991.3619849315241</v>
      </c>
      <c r="K133" s="462">
        <v>1537.3744489951885</v>
      </c>
    </row>
    <row r="134" spans="1:11">
      <c r="A134" s="460">
        <f>'[1]P_ Var. m.m.'!$A329</f>
        <v>42675</v>
      </c>
      <c r="B134" s="461">
        <v>1630.8245471304579</v>
      </c>
      <c r="C134" s="461">
        <v>2206.9754863609096</v>
      </c>
      <c r="D134" s="461">
        <v>1002.1735181336655</v>
      </c>
      <c r="E134" s="461">
        <v>1572.6402871377898</v>
      </c>
      <c r="F134" s="461">
        <v>1240.8777135859571</v>
      </c>
      <c r="G134" s="461">
        <v>1523.2546125377787</v>
      </c>
      <c r="H134" s="461">
        <v>973.45855225732475</v>
      </c>
      <c r="I134" s="461">
        <v>1564.4056600779118</v>
      </c>
      <c r="J134" s="461">
        <v>1996.486398833282</v>
      </c>
      <c r="K134" s="462">
        <v>1594.0152115570286</v>
      </c>
    </row>
    <row r="135" spans="1:11" ht="15.75" thickBot="1">
      <c r="A135" s="463">
        <f>'[1]P_ Var. m.m.'!$A330</f>
        <v>42705</v>
      </c>
      <c r="B135" s="464">
        <v>1659.3590144156365</v>
      </c>
      <c r="C135" s="464">
        <v>2240.7780724255599</v>
      </c>
      <c r="D135" s="464">
        <v>1022.2169884963389</v>
      </c>
      <c r="E135" s="464">
        <v>1588.8869648932425</v>
      </c>
      <c r="F135" s="464">
        <v>1324.428497008513</v>
      </c>
      <c r="G135" s="464">
        <v>1540.9053670335816</v>
      </c>
      <c r="H135" s="464">
        <v>986.57395412706194</v>
      </c>
      <c r="I135" s="464">
        <v>1623.6164348424054</v>
      </c>
      <c r="J135" s="464">
        <v>2001.0639143759256</v>
      </c>
      <c r="K135" s="465">
        <v>1595.6000651768989</v>
      </c>
    </row>
    <row r="136" spans="1:11">
      <c r="A136" s="460">
        <f>'[1]P_ Var. m.m.'!$A331</f>
        <v>42736</v>
      </c>
      <c r="B136" s="461">
        <v>1689.5744034113798</v>
      </c>
      <c r="C136" s="461">
        <v>2283.0073845836955</v>
      </c>
      <c r="D136" s="461">
        <v>1014.0392525883682</v>
      </c>
      <c r="E136" s="461">
        <v>1642.2134790121831</v>
      </c>
      <c r="F136" s="461">
        <v>1331.6937278152077</v>
      </c>
      <c r="G136" s="461">
        <v>1550.9247549516606</v>
      </c>
      <c r="H136" s="461">
        <v>1007.201325482883</v>
      </c>
      <c r="I136" s="461">
        <v>1678.4006029469044</v>
      </c>
      <c r="J136" s="461">
        <v>2015.4265456416611</v>
      </c>
      <c r="K136" s="462">
        <v>1603.2599321449777</v>
      </c>
    </row>
    <row r="137" spans="1:11">
      <c r="A137" s="460">
        <f>'[1]P_ Var. m.m.'!$A332</f>
        <v>42767</v>
      </c>
      <c r="B137" s="461">
        <v>1730.8874380663237</v>
      </c>
      <c r="C137" s="461">
        <v>2316.6572903757838</v>
      </c>
      <c r="D137" s="461">
        <v>996.80058529436587</v>
      </c>
      <c r="E137" s="461">
        <v>1723.8354569766223</v>
      </c>
      <c r="F137" s="461">
        <v>1345.4936549209219</v>
      </c>
      <c r="G137" s="461">
        <v>1625.6580580806478</v>
      </c>
      <c r="H137" s="461">
        <v>1054.9869467131707</v>
      </c>
      <c r="I137" s="461">
        <v>1699.3601244150714</v>
      </c>
      <c r="J137" s="461">
        <v>2015.4265456416611</v>
      </c>
      <c r="K137" s="462">
        <v>1671.0534002936547</v>
      </c>
    </row>
    <row r="138" spans="1:11">
      <c r="A138" s="460">
        <f>'[1]P_ Var. m.m.'!$A333</f>
        <v>42795</v>
      </c>
      <c r="B138" s="461">
        <v>1771.5862263473716</v>
      </c>
      <c r="C138" s="461">
        <v>2362.1109462159243</v>
      </c>
      <c r="D138" s="461">
        <v>1048.6342157296729</v>
      </c>
      <c r="E138" s="461">
        <v>1846.8920347643157</v>
      </c>
      <c r="F138" s="461">
        <v>1354.7522425433535</v>
      </c>
      <c r="G138" s="461">
        <v>1636.4613811645288</v>
      </c>
      <c r="H138" s="461">
        <v>1056.0409355200954</v>
      </c>
      <c r="I138" s="461">
        <v>1688.7694528451796</v>
      </c>
      <c r="J138" s="461">
        <v>2175.7344739191167</v>
      </c>
      <c r="K138" s="462">
        <v>1682.5278400387267</v>
      </c>
    </row>
    <row r="139" spans="1:11">
      <c r="A139" s="460">
        <f>'[1]P_ Var. m.m.'!$A334</f>
        <v>42826</v>
      </c>
      <c r="B139" s="461">
        <v>1810.9368055363082</v>
      </c>
      <c r="C139" s="461">
        <v>2407.3979453482616</v>
      </c>
      <c r="D139" s="461">
        <v>1082.1905106330223</v>
      </c>
      <c r="E139" s="461">
        <v>1957.3410285616235</v>
      </c>
      <c r="F139" s="461">
        <v>1369.2780615009876</v>
      </c>
      <c r="G139" s="461">
        <v>1651.0560428257932</v>
      </c>
      <c r="H139" s="461">
        <v>1062.2386199431446</v>
      </c>
      <c r="I139" s="461">
        <v>1684.053286610909</v>
      </c>
      <c r="J139" s="461">
        <v>2271.2993847297785</v>
      </c>
      <c r="K139" s="462">
        <v>1736.0564155077677</v>
      </c>
    </row>
    <row r="140" spans="1:11">
      <c r="A140" s="460">
        <f>'[1]P_ Var. m.m.'!$A335</f>
        <v>42856</v>
      </c>
      <c r="B140" s="461">
        <v>1840.2261652936975</v>
      </c>
      <c r="C140" s="461">
        <v>2456.8378023658265</v>
      </c>
      <c r="D140" s="461">
        <v>1101.0206255180369</v>
      </c>
      <c r="E140" s="461">
        <v>2004.0310357639451</v>
      </c>
      <c r="F140" s="461">
        <v>1375.9575659127559</v>
      </c>
      <c r="G140" s="461">
        <v>1662.1164697017061</v>
      </c>
      <c r="H140" s="461">
        <v>1063.9542205994135</v>
      </c>
      <c r="I140" s="461">
        <v>1735.8600696564092</v>
      </c>
      <c r="J140" s="461">
        <v>2271.2993847297785</v>
      </c>
      <c r="K140" s="462">
        <v>1749.6952450691242</v>
      </c>
    </row>
    <row r="141" spans="1:11">
      <c r="A141" s="460">
        <f>'[1]P_ Var. m.m.'!$A336</f>
        <v>42887</v>
      </c>
      <c r="B141" s="461">
        <v>1862.5299530536129</v>
      </c>
      <c r="C141" s="461">
        <v>2494.5319965823619</v>
      </c>
      <c r="D141" s="461">
        <v>1103.2226667690729</v>
      </c>
      <c r="E141" s="461">
        <v>2014.7036190466952</v>
      </c>
      <c r="F141" s="461">
        <v>1400.703338170679</v>
      </c>
      <c r="G141" s="461">
        <v>1670.5055094129261</v>
      </c>
      <c r="H141" s="461">
        <v>1070.8773177257776</v>
      </c>
      <c r="I141" s="461">
        <v>1774.7376621947203</v>
      </c>
      <c r="J141" s="461">
        <v>2313.0788202679528</v>
      </c>
      <c r="K141" s="462">
        <v>1756.2158477028172</v>
      </c>
    </row>
    <row r="142" spans="1:11">
      <c r="A142" s="460">
        <f>'[1]P_ Var. m.m.'!$A337</f>
        <v>42917</v>
      </c>
      <c r="B142" s="461">
        <v>1902.620527558031</v>
      </c>
      <c r="C142" s="461">
        <v>2525.049116908579</v>
      </c>
      <c r="D142" s="461">
        <v>1062.4034280986173</v>
      </c>
      <c r="E142" s="461">
        <v>2061.982704833149</v>
      </c>
      <c r="F142" s="461">
        <v>1487.1964403645586</v>
      </c>
      <c r="G142" s="461">
        <v>1742.6295092033115</v>
      </c>
      <c r="H142" s="461">
        <v>1094.5481670850775</v>
      </c>
      <c r="I142" s="461">
        <v>1859.5651300309335</v>
      </c>
      <c r="J142" s="461">
        <v>2323.7255058592564</v>
      </c>
      <c r="K142" s="462">
        <v>1800.1462224020581</v>
      </c>
    </row>
    <row r="143" spans="1:11">
      <c r="A143" s="460">
        <f>'[1]P_ Var. m.m.'!$A338</f>
        <v>42948</v>
      </c>
      <c r="B143" s="461">
        <v>1933.0240155649976</v>
      </c>
      <c r="C143" s="461">
        <v>2562.3706749692474</v>
      </c>
      <c r="D143" s="461">
        <v>1067.7154452391103</v>
      </c>
      <c r="E143" s="461">
        <v>2092.0265631634174</v>
      </c>
      <c r="F143" s="461">
        <v>1506.0248516051872</v>
      </c>
      <c r="G143" s="461">
        <v>1816.5296535628627</v>
      </c>
      <c r="H143" s="461">
        <v>1115.427079680105</v>
      </c>
      <c r="I143" s="461">
        <v>1880.9568960757931</v>
      </c>
      <c r="J143" s="461">
        <v>2329.1734176485734</v>
      </c>
      <c r="K143" s="462">
        <v>1808.4818446569743</v>
      </c>
    </row>
    <row r="144" spans="1:11">
      <c r="A144" s="460">
        <f>'[1]P_ Var. m.m.'!$A339</f>
        <v>42979</v>
      </c>
      <c r="B144" s="461">
        <v>1963.0168842699516</v>
      </c>
      <c r="C144" s="461">
        <v>2615.4109981383358</v>
      </c>
      <c r="D144" s="461">
        <v>1102.9500549320007</v>
      </c>
      <c r="E144" s="461">
        <v>2103.6636137838614</v>
      </c>
      <c r="F144" s="461">
        <v>1519.0598636273473</v>
      </c>
      <c r="G144" s="461">
        <v>1886.3897178694317</v>
      </c>
      <c r="H144" s="461">
        <v>1122.0054694046466</v>
      </c>
      <c r="I144" s="461">
        <v>1873.9600183016723</v>
      </c>
      <c r="J144" s="461">
        <v>2343.2353225276343</v>
      </c>
      <c r="K144" s="462">
        <v>1834.1757259125434</v>
      </c>
    </row>
    <row r="145" spans="1:11">
      <c r="A145" s="460">
        <f>'[1]P_ Var. m.m.'!$A340</f>
        <v>43009</v>
      </c>
      <c r="B145" s="461">
        <v>1988.0219078764283</v>
      </c>
      <c r="C145" s="461">
        <v>2653.0593643122947</v>
      </c>
      <c r="D145" s="461">
        <v>1132.7273666312567</v>
      </c>
      <c r="E145" s="461">
        <v>2115.1491748486715</v>
      </c>
      <c r="F145" s="461">
        <v>1526.3346889421857</v>
      </c>
      <c r="G145" s="461">
        <v>1892.2744928907184</v>
      </c>
      <c r="H145" s="461">
        <v>1132.9207568558434</v>
      </c>
      <c r="I145" s="461">
        <v>1896.4803803889743</v>
      </c>
      <c r="J145" s="461">
        <v>2427.2467660985976</v>
      </c>
      <c r="K145" s="462">
        <v>1875.6503729164342</v>
      </c>
    </row>
    <row r="146" spans="1:11">
      <c r="A146" s="460">
        <f>'[1]P_ Var. m.m.'!$A341</f>
        <v>43040</v>
      </c>
      <c r="B146" s="461">
        <v>2013.109065917585</v>
      </c>
      <c r="C146" s="461">
        <v>2692.1250428271637</v>
      </c>
      <c r="D146" s="461">
        <v>1149.7182771307255</v>
      </c>
      <c r="E146" s="461">
        <v>2125.8417636874301</v>
      </c>
      <c r="F146" s="461">
        <v>1537.6321823508972</v>
      </c>
      <c r="G146" s="461">
        <v>1900.1361784039827</v>
      </c>
      <c r="H146" s="461">
        <v>1149.1834078555105</v>
      </c>
      <c r="I146" s="461">
        <v>1955.6799911491642</v>
      </c>
      <c r="J146" s="461">
        <v>2452.4161014343663</v>
      </c>
      <c r="K146" s="462">
        <v>1879.2702056943758</v>
      </c>
    </row>
    <row r="147" spans="1:11" ht="15.75" thickBot="1">
      <c r="A147" s="463">
        <f>'[1]P_ Var. m.m.'!$A342</f>
        <v>43070</v>
      </c>
      <c r="B147" s="464">
        <v>2072.0050692155496</v>
      </c>
      <c r="C147" s="464">
        <v>2705.9050865208578</v>
      </c>
      <c r="D147" s="464">
        <v>1161.2154599020328</v>
      </c>
      <c r="E147" s="464">
        <v>2370.1568261522352</v>
      </c>
      <c r="F147" s="464">
        <v>1603.1999229463067</v>
      </c>
      <c r="G147" s="464">
        <v>1988.0377888694247</v>
      </c>
      <c r="H147" s="464">
        <v>1166.4569374933531</v>
      </c>
      <c r="I147" s="464">
        <v>2030.4633100324381</v>
      </c>
      <c r="J147" s="464">
        <v>2452.4161014343663</v>
      </c>
      <c r="K147" s="465">
        <v>1889.8173457344928</v>
      </c>
    </row>
    <row r="148" spans="1:11">
      <c r="A148" s="460">
        <f>'[1]P_ Var. m.m.'!$A343</f>
        <v>43101</v>
      </c>
      <c r="B148" s="461">
        <v>2106.3980294973126</v>
      </c>
      <c r="C148" s="461">
        <v>2759.404939363681</v>
      </c>
      <c r="D148" s="461">
        <v>1158.8930289822288</v>
      </c>
      <c r="E148" s="461">
        <v>2381.2258298560073</v>
      </c>
      <c r="F148" s="461">
        <v>1663.7711803846396</v>
      </c>
      <c r="G148" s="461">
        <v>1999.666484432247</v>
      </c>
      <c r="H148" s="461">
        <v>1179.3779790026647</v>
      </c>
      <c r="I148" s="461">
        <v>2107.3762479853749</v>
      </c>
      <c r="J148" s="461">
        <v>2463.4054487491039</v>
      </c>
      <c r="K148" s="462">
        <v>1933.3456933564773</v>
      </c>
    </row>
    <row r="149" spans="1:11">
      <c r="A149" s="460">
        <f>'[1]P_ Var. m.m.'!$A344</f>
        <v>43132</v>
      </c>
      <c r="B149" s="461">
        <v>2161.3217548067219</v>
      </c>
      <c r="C149" s="461">
        <v>2808.057737154827</v>
      </c>
      <c r="D149" s="461">
        <v>1129.920703257673</v>
      </c>
      <c r="E149" s="461">
        <v>2501.520722811505</v>
      </c>
      <c r="F149" s="461">
        <v>1672.9887810813314</v>
      </c>
      <c r="G149" s="461">
        <v>2062.4243195446634</v>
      </c>
      <c r="H149" s="461">
        <v>1267.4542674358581</v>
      </c>
      <c r="I149" s="461">
        <v>2138.6601854196224</v>
      </c>
      <c r="J149" s="461">
        <v>2473.0976528099145</v>
      </c>
      <c r="K149" s="462">
        <v>1955.6706454884293</v>
      </c>
    </row>
    <row r="150" spans="1:11">
      <c r="A150" s="460">
        <f>'[1]P_ Var. m.m.'!$A345</f>
        <v>43160</v>
      </c>
      <c r="B150" s="461">
        <v>2213.4779201354604</v>
      </c>
      <c r="C150" s="461">
        <v>2854.2569469053287</v>
      </c>
      <c r="D150" s="461">
        <v>1149.1293552130535</v>
      </c>
      <c r="E150" s="461">
        <v>2588.9736176595611</v>
      </c>
      <c r="F150" s="461">
        <v>1691.7399419224055</v>
      </c>
      <c r="G150" s="461">
        <v>2132.8739917174989</v>
      </c>
      <c r="H150" s="461">
        <v>1296.4454393053554</v>
      </c>
      <c r="I150" s="461">
        <v>2152.1203250637341</v>
      </c>
      <c r="J150" s="461">
        <v>2716.9365166081798</v>
      </c>
      <c r="K150" s="462">
        <v>1978.2235995848018</v>
      </c>
    </row>
    <row r="151" spans="1:11">
      <c r="A151" s="460">
        <f>'[1]P_ Var. m.m.'!$A346</f>
        <v>43191</v>
      </c>
      <c r="B151" s="461">
        <v>2282.0709920754834</v>
      </c>
      <c r="C151" s="461">
        <v>2901.1961119282314</v>
      </c>
      <c r="D151" s="461">
        <v>1197.3927881320017</v>
      </c>
      <c r="E151" s="461">
        <v>2794.9886423167359</v>
      </c>
      <c r="F151" s="461">
        <v>1704.846828064987</v>
      </c>
      <c r="G151" s="461">
        <v>2149.6295494965298</v>
      </c>
      <c r="H151" s="461">
        <v>1383.1576440556612</v>
      </c>
      <c r="I151" s="461">
        <v>2188.6338581049422</v>
      </c>
      <c r="J151" s="461">
        <v>2785.2279074642474</v>
      </c>
      <c r="K151" s="462">
        <v>2023.3946424581582</v>
      </c>
    </row>
    <row r="152" spans="1:11">
      <c r="A152" s="460">
        <f>'[1]P_ Var. m.m.'!$A347</f>
        <v>43221</v>
      </c>
      <c r="B152" s="461">
        <v>2333.6335000289396</v>
      </c>
      <c r="C152" s="461">
        <v>2987.693473458422</v>
      </c>
      <c r="D152" s="461">
        <v>1214.0604957427993</v>
      </c>
      <c r="E152" s="461">
        <v>2857.7097355170245</v>
      </c>
      <c r="F152" s="461">
        <v>1729.8886522717157</v>
      </c>
      <c r="G152" s="461">
        <v>2166.2254805723151</v>
      </c>
      <c r="H152" s="461">
        <v>1391.177466852009</v>
      </c>
      <c r="I152" s="461">
        <v>2266.8912555810666</v>
      </c>
      <c r="J152" s="461">
        <v>2863.6454743348199</v>
      </c>
      <c r="K152" s="462">
        <v>2044.9885617068007</v>
      </c>
    </row>
    <row r="153" spans="1:11">
      <c r="A153" s="460">
        <f>'[1]P_ Var. m.m.'!$A348</f>
        <v>43252</v>
      </c>
      <c r="B153" s="461">
        <v>2420.9027964789834</v>
      </c>
      <c r="C153" s="461">
        <v>3104.9196317778437</v>
      </c>
      <c r="D153" s="461">
        <v>1216.0029925359879</v>
      </c>
      <c r="E153" s="461">
        <v>2875.7926731290149</v>
      </c>
      <c r="F153" s="461">
        <v>1775.4986508184379</v>
      </c>
      <c r="G153" s="461">
        <v>2302.5728081102593</v>
      </c>
      <c r="H153" s="461">
        <v>1492.7897383528712</v>
      </c>
      <c r="I153" s="461">
        <v>2379.5532257892669</v>
      </c>
      <c r="J153" s="461">
        <v>2932.9001339609554</v>
      </c>
      <c r="K153" s="462">
        <v>2081.8941090341832</v>
      </c>
    </row>
    <row r="154" spans="1:11">
      <c r="A154" s="460">
        <f>'[1]P_ Var. m.m.'!$A349</f>
        <v>43282</v>
      </c>
      <c r="B154" s="461">
        <v>2489.0157162788687</v>
      </c>
      <c r="C154" s="461">
        <v>3189.0571639363343</v>
      </c>
      <c r="D154" s="461">
        <v>1198.0061482464553</v>
      </c>
      <c r="E154" s="461">
        <v>2942.5537737283598</v>
      </c>
      <c r="F154" s="461">
        <v>1809.4734231291802</v>
      </c>
      <c r="G154" s="461">
        <v>2318.5892188312464</v>
      </c>
      <c r="H154" s="461">
        <v>1548.1672945997764</v>
      </c>
      <c r="I154" s="461">
        <v>2515.3130546211519</v>
      </c>
      <c r="J154" s="461">
        <v>3022.7580839394191</v>
      </c>
      <c r="K154" s="462">
        <v>2206.2720551897605</v>
      </c>
    </row>
    <row r="155" spans="1:11">
      <c r="A155" s="460">
        <f>'[1]P_ Var. m.m.'!$A350</f>
        <v>43313</v>
      </c>
      <c r="B155" s="461">
        <v>2591.320503819009</v>
      </c>
      <c r="C155" s="461">
        <v>3286.4977178536415</v>
      </c>
      <c r="D155" s="461">
        <v>1202.7981728394411</v>
      </c>
      <c r="E155" s="461">
        <v>3164.5328078345219</v>
      </c>
      <c r="F155" s="461">
        <v>1932.8058266128598</v>
      </c>
      <c r="G155" s="461">
        <v>2463.4951204767176</v>
      </c>
      <c r="H155" s="461">
        <v>1649.7415187078855</v>
      </c>
      <c r="I155" s="461">
        <v>2518.756731368393</v>
      </c>
      <c r="J155" s="461">
        <v>3034.4290115811596</v>
      </c>
      <c r="K155" s="462">
        <v>2269.0581070148132</v>
      </c>
    </row>
    <row r="156" spans="1:11">
      <c r="A156" s="460">
        <f>'[1]P_ Var. m.m.'!$A351</f>
        <v>43344</v>
      </c>
      <c r="B156" s="461">
        <v>2738.5094986235185</v>
      </c>
      <c r="C156" s="461">
        <v>3501.3201784179942</v>
      </c>
      <c r="D156" s="461">
        <v>1282.182852246844</v>
      </c>
      <c r="E156" s="461">
        <v>3234.6059689042945</v>
      </c>
      <c r="F156" s="461">
        <v>2087.4651774787562</v>
      </c>
      <c r="G156" s="461">
        <v>2511.5176873900077</v>
      </c>
      <c r="H156" s="461">
        <v>1811.2806883794954</v>
      </c>
      <c r="I156" s="461">
        <v>2615.8387709151625</v>
      </c>
      <c r="J156" s="461">
        <v>3237.7076618579545</v>
      </c>
      <c r="K156" s="462">
        <v>2443.2350474378818</v>
      </c>
    </row>
    <row r="157" spans="1:11">
      <c r="A157" s="460">
        <f>'[1]P_ Var. m.m.'!$A352</f>
        <v>43374</v>
      </c>
      <c r="B157" s="461">
        <v>2900.3713595198274</v>
      </c>
      <c r="C157" s="461">
        <v>3690.8147457435284</v>
      </c>
      <c r="D157" s="461">
        <v>1344.4920428551791</v>
      </c>
      <c r="E157" s="461">
        <v>3531.1741719965307</v>
      </c>
      <c r="F157" s="461">
        <v>2154.5524749426791</v>
      </c>
      <c r="G157" s="461">
        <v>2695.4485823877353</v>
      </c>
      <c r="H157" s="461">
        <v>1968.8044269259876</v>
      </c>
      <c r="I157" s="461">
        <v>2682.8876283180221</v>
      </c>
      <c r="J157" s="461">
        <v>3302.72710809203</v>
      </c>
      <c r="K157" s="462">
        <v>2525.3503878372298</v>
      </c>
    </row>
    <row r="158" spans="1:11">
      <c r="A158" s="460">
        <f>'[1]P_ Var. m.m.'!$A353</f>
        <v>43405</v>
      </c>
      <c r="B158" s="461">
        <v>2986.5532343612167</v>
      </c>
      <c r="C158" s="461">
        <v>3829.5617489089063</v>
      </c>
      <c r="D158" s="461">
        <v>1360.6259473694413</v>
      </c>
      <c r="E158" s="461">
        <v>3558.7572657902047</v>
      </c>
      <c r="F158" s="461">
        <v>2224.8674684587504</v>
      </c>
      <c r="G158" s="461">
        <v>2740.4032082676331</v>
      </c>
      <c r="H158" s="461">
        <v>2012.785348664029</v>
      </c>
      <c r="I158" s="461">
        <v>2830.1865235304749</v>
      </c>
      <c r="J158" s="461">
        <v>3343.829920932581</v>
      </c>
      <c r="K158" s="462">
        <v>2692.3872677731329</v>
      </c>
    </row>
    <row r="159" spans="1:11" ht="15.75" thickBot="1">
      <c r="A159" s="463">
        <f>'[1]P_ Var. m.m.'!$A354</f>
        <v>43435</v>
      </c>
      <c r="B159" s="464">
        <v>3062.3493442943845</v>
      </c>
      <c r="C159" s="464">
        <v>3878.3802218353781</v>
      </c>
      <c r="D159" s="464">
        <v>1374.5956129935671</v>
      </c>
      <c r="E159" s="464">
        <v>3586.6152636731094</v>
      </c>
      <c r="F159" s="464">
        <v>2299.7806785892244</v>
      </c>
      <c r="G159" s="464">
        <v>2946.2764192477289</v>
      </c>
      <c r="H159" s="464">
        <v>2050.6463862990709</v>
      </c>
      <c r="I159" s="464">
        <v>3058.8893217920636</v>
      </c>
      <c r="J159" s="464">
        <v>3378.6625326784902</v>
      </c>
      <c r="K159" s="465">
        <v>2759.9675547373622</v>
      </c>
    </row>
    <row r="160" spans="1:11">
      <c r="A160" s="460">
        <f>'[1]P_ Var. m.m.'!$A355</f>
        <v>43466</v>
      </c>
      <c r="B160" s="461">
        <v>3148.8727819964629</v>
      </c>
      <c r="C160" s="461">
        <v>3961.9897705057892</v>
      </c>
      <c r="D160" s="461">
        <v>1385.5923778975157</v>
      </c>
      <c r="E160" s="461">
        <v>3653.3389202719691</v>
      </c>
      <c r="F160" s="461">
        <v>2397.7925423860697</v>
      </c>
      <c r="G160" s="461">
        <v>2963.9130468532589</v>
      </c>
      <c r="H160" s="461">
        <v>2179.3834565715069</v>
      </c>
      <c r="I160" s="461">
        <v>3256.6153262920511</v>
      </c>
      <c r="J160" s="461">
        <v>3384.5109975912655</v>
      </c>
      <c r="K160" s="462">
        <v>2848.8763418134595</v>
      </c>
    </row>
    <row r="161" spans="1:11">
      <c r="A161" s="460">
        <f>'[1]P_ Var. m.m.'!$A356</f>
        <v>43497</v>
      </c>
      <c r="B161" s="461">
        <v>3274.7325434423969</v>
      </c>
      <c r="C161" s="461">
        <v>4114.3685441613779</v>
      </c>
      <c r="D161" s="461">
        <v>1330.168682781615</v>
      </c>
      <c r="E161" s="461">
        <v>3914.6867985197355</v>
      </c>
      <c r="F161" s="461">
        <v>2434.3227779887275</v>
      </c>
      <c r="G161" s="461">
        <v>3101.3368306825714</v>
      </c>
      <c r="H161" s="461">
        <v>2303.9129028871039</v>
      </c>
      <c r="I161" s="461">
        <v>3319.1511520155077</v>
      </c>
      <c r="J161" s="461">
        <v>3385.6862536063541</v>
      </c>
      <c r="K161" s="462">
        <v>2965.20544179533</v>
      </c>
    </row>
    <row r="162" spans="1:11">
      <c r="A162" s="460">
        <f>'[1]P_ Var. m.m.'!$A357</f>
        <v>43525</v>
      </c>
      <c r="B162" s="461">
        <v>3407.7252264556778</v>
      </c>
      <c r="C162" s="461">
        <v>4322.7446348492185</v>
      </c>
      <c r="D162" s="461">
        <v>1316.8669959537988</v>
      </c>
      <c r="E162" s="461">
        <v>4085.7761695044696</v>
      </c>
      <c r="F162" s="461">
        <v>2482.378654042845</v>
      </c>
      <c r="G162" s="461">
        <v>3153.6497340509382</v>
      </c>
      <c r="H162" s="461">
        <v>2454.2125886376475</v>
      </c>
      <c r="I162" s="461">
        <v>3295.5870029483372</v>
      </c>
      <c r="J162" s="461">
        <v>3621.619409423688</v>
      </c>
      <c r="K162" s="462">
        <v>3079.5910792804038</v>
      </c>
    </row>
    <row r="163" spans="1:11">
      <c r="A163" s="460">
        <f>'[1]P_ Var. m.m.'!$A358</f>
        <v>43556</v>
      </c>
      <c r="B163" s="461">
        <v>3546.9517636295154</v>
      </c>
      <c r="C163" s="461">
        <v>4483.5980339100124</v>
      </c>
      <c r="D163" s="461">
        <v>1474.8910354682548</v>
      </c>
      <c r="E163" s="461">
        <v>4298.0606626743729</v>
      </c>
      <c r="F163" s="461">
        <v>2688.717127857748</v>
      </c>
      <c r="G163" s="461">
        <v>3207.1345689625691</v>
      </c>
      <c r="H163" s="461">
        <v>2506.9170844863547</v>
      </c>
      <c r="I163" s="461">
        <v>3418.6398751987717</v>
      </c>
      <c r="J163" s="461">
        <v>3942.4501396466421</v>
      </c>
      <c r="K163" s="462">
        <v>3121.3566569145464</v>
      </c>
    </row>
    <row r="164" spans="1:11">
      <c r="A164" s="460">
        <f>'[1]P_ Var. m.m.'!$A359</f>
        <v>43586</v>
      </c>
      <c r="B164" s="461">
        <v>3657.2514270102979</v>
      </c>
      <c r="C164" s="461">
        <v>4593.5667545153101</v>
      </c>
      <c r="D164" s="461">
        <v>1554.5351513835406</v>
      </c>
      <c r="E164" s="461">
        <v>4508.5232227079614</v>
      </c>
      <c r="F164" s="461">
        <v>2747.9988775934521</v>
      </c>
      <c r="G164" s="461">
        <v>3424.3264749104155</v>
      </c>
      <c r="H164" s="461">
        <v>2543.8679266042714</v>
      </c>
      <c r="I164" s="461">
        <v>3490.3037159462983</v>
      </c>
      <c r="J164" s="461">
        <v>3958.0298616973464</v>
      </c>
      <c r="K164" s="462">
        <v>3262.9187432331519</v>
      </c>
    </row>
    <row r="165" spans="1:11">
      <c r="A165" s="460">
        <f>'[1]P_ Var. m.m.'!$A360</f>
        <v>43617</v>
      </c>
      <c r="B165" s="461">
        <v>3750.6053168121171</v>
      </c>
      <c r="C165" s="461">
        <v>4698.3709082918112</v>
      </c>
      <c r="D165" s="461">
        <v>1602.1138272258763</v>
      </c>
      <c r="E165" s="461">
        <v>4723.3988138703889</v>
      </c>
      <c r="F165" s="461">
        <v>2900.2313040108461</v>
      </c>
      <c r="G165" s="461">
        <v>3462.8673841673603</v>
      </c>
      <c r="H165" s="461">
        <v>2569.4861228041514</v>
      </c>
      <c r="I165" s="461">
        <v>3608.499383180249</v>
      </c>
      <c r="J165" s="461">
        <v>3970.8327551741713</v>
      </c>
      <c r="K165" s="462">
        <v>3305.6266499045632</v>
      </c>
    </row>
    <row r="166" spans="1:11">
      <c r="A166" s="460">
        <f>'[1]P_ Var. m.m.'!$A361</f>
        <v>43647</v>
      </c>
      <c r="B166" s="461">
        <v>3835.4011298163487</v>
      </c>
      <c r="C166" s="461">
        <v>4796.4650813720382</v>
      </c>
      <c r="D166" s="461">
        <v>1557.4350268536873</v>
      </c>
      <c r="E166" s="461">
        <v>4761.1173417986111</v>
      </c>
      <c r="F166" s="461">
        <v>2956.8560384740185</v>
      </c>
      <c r="G166" s="461">
        <v>3631.5145984685141</v>
      </c>
      <c r="H166" s="461">
        <v>2638.0926073893629</v>
      </c>
      <c r="I166" s="461">
        <v>3777.0536971379156</v>
      </c>
      <c r="J166" s="461">
        <v>4035.30788971529</v>
      </c>
      <c r="K166" s="462">
        <v>3352.1658752469953</v>
      </c>
    </row>
    <row r="167" spans="1:11">
      <c r="A167" s="460">
        <f>'[1]P_ Var. m.m.'!$A362</f>
        <v>43678</v>
      </c>
      <c r="B167" s="461">
        <v>3969.8707710394588</v>
      </c>
      <c r="C167" s="461">
        <v>4984.1301846756314</v>
      </c>
      <c r="D167" s="461">
        <v>1606.4669244178224</v>
      </c>
      <c r="E167" s="461">
        <v>4877.9726908706461</v>
      </c>
      <c r="F167" s="461">
        <v>3113.8988706164228</v>
      </c>
      <c r="G167" s="461">
        <v>3843.2953635162735</v>
      </c>
      <c r="H167" s="461">
        <v>2666.9170129720123</v>
      </c>
      <c r="I167" s="461">
        <v>3916.4533954394133</v>
      </c>
      <c r="J167" s="461">
        <v>4098.6616143279871</v>
      </c>
      <c r="K167" s="462">
        <v>3515.8163929578759</v>
      </c>
    </row>
    <row r="168" spans="1:11">
      <c r="A168" s="460">
        <f>'[1]P_ Var. m.m.'!$A363</f>
        <v>43709</v>
      </c>
      <c r="B168" s="461">
        <v>4186.2436507470993</v>
      </c>
      <c r="C168" s="461">
        <v>5306.4844275811674</v>
      </c>
      <c r="D168" s="461">
        <v>1749.7110554987578</v>
      </c>
      <c r="E168" s="461">
        <v>4933.2836264045163</v>
      </c>
      <c r="F168" s="461">
        <v>3345.1951324756669</v>
      </c>
      <c r="G168" s="461">
        <v>4101.5803523759569</v>
      </c>
      <c r="H168" s="461">
        <v>2739.3027317373408</v>
      </c>
      <c r="I168" s="461">
        <v>4149.6996140105566</v>
      </c>
      <c r="J168" s="461">
        <v>4305.4861325635848</v>
      </c>
      <c r="K168" s="462">
        <v>3942.3444036979049</v>
      </c>
    </row>
    <row r="169" spans="1:11" ht="15.75" thickBot="1">
      <c r="A169" s="463">
        <f>'[1]P_ Var. m.m.'!$A364</f>
        <v>43739</v>
      </c>
      <c r="B169" s="464">
        <v>4341.7033473676938</v>
      </c>
      <c r="C169" s="464">
        <v>5551.013929211359</v>
      </c>
      <c r="D169" s="464">
        <v>1840.3402122983082</v>
      </c>
      <c r="E169" s="464">
        <v>4976.2653854699047</v>
      </c>
      <c r="F169" s="464">
        <v>3434.666585757177</v>
      </c>
      <c r="G169" s="464">
        <v>4285.1934226415869</v>
      </c>
      <c r="H169" s="464">
        <v>2781.2889634588869</v>
      </c>
      <c r="I169" s="464">
        <v>4426.3186861230088</v>
      </c>
      <c r="J169" s="464">
        <v>4374.4423297546336</v>
      </c>
      <c r="K169" s="465">
        <v>4181.0839749839388</v>
      </c>
    </row>
  </sheetData>
  <mergeCells count="2">
    <mergeCell ref="A1:K1"/>
    <mergeCell ref="A2:K2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3"/>
  <dimension ref="A1:DN153"/>
  <sheetViews>
    <sheetView workbookViewId="0">
      <pane ySplit="3" topLeftCell="A139" activePane="bottomLeft" state="frozen"/>
      <selection activeCell="C6" sqref="C6:C17"/>
      <selection pane="bottomLeft" activeCell="E151" sqref="E151"/>
    </sheetView>
  </sheetViews>
  <sheetFormatPr baseColWidth="10" defaultRowHeight="12"/>
  <cols>
    <col min="1" max="4" width="10.7109375" style="370" customWidth="1"/>
    <col min="5" max="5" width="10.7109375" style="397" customWidth="1"/>
    <col min="6" max="6" width="10.7109375" style="370" customWidth="1"/>
    <col min="7" max="7" width="10.7109375" style="372" customWidth="1"/>
    <col min="8" max="253" width="11.42578125" style="372"/>
    <col min="254" max="254" width="18.7109375" style="372" customWidth="1"/>
    <col min="255" max="255" width="4.28515625" style="372" customWidth="1"/>
    <col min="256" max="256" width="18.42578125" style="372" customWidth="1"/>
    <col min="257" max="257" width="20.85546875" style="372" customWidth="1"/>
    <col min="258" max="258" width="20.42578125" style="372" customWidth="1"/>
    <col min="259" max="259" width="18" style="372" customWidth="1"/>
    <col min="260" max="509" width="11.42578125" style="372"/>
    <col min="510" max="510" width="18.7109375" style="372" customWidth="1"/>
    <col min="511" max="511" width="4.28515625" style="372" customWidth="1"/>
    <col min="512" max="512" width="18.42578125" style="372" customWidth="1"/>
    <col min="513" max="513" width="20.85546875" style="372" customWidth="1"/>
    <col min="514" max="514" width="20.42578125" style="372" customWidth="1"/>
    <col min="515" max="515" width="18" style="372" customWidth="1"/>
    <col min="516" max="765" width="11.42578125" style="372"/>
    <col min="766" max="766" width="18.7109375" style="372" customWidth="1"/>
    <col min="767" max="767" width="4.28515625" style="372" customWidth="1"/>
    <col min="768" max="768" width="18.42578125" style="372" customWidth="1"/>
    <col min="769" max="769" width="20.85546875" style="372" customWidth="1"/>
    <col min="770" max="770" width="20.42578125" style="372" customWidth="1"/>
    <col min="771" max="771" width="18" style="372" customWidth="1"/>
    <col min="772" max="1021" width="11.42578125" style="372"/>
    <col min="1022" max="1022" width="18.7109375" style="372" customWidth="1"/>
    <col min="1023" max="1023" width="4.28515625" style="372" customWidth="1"/>
    <col min="1024" max="1024" width="18.42578125" style="372" customWidth="1"/>
    <col min="1025" max="1025" width="20.85546875" style="372" customWidth="1"/>
    <col min="1026" max="1026" width="20.42578125" style="372" customWidth="1"/>
    <col min="1027" max="1027" width="18" style="372" customWidth="1"/>
    <col min="1028" max="1277" width="11.42578125" style="372"/>
    <col min="1278" max="1278" width="18.7109375" style="372" customWidth="1"/>
    <col min="1279" max="1279" width="4.28515625" style="372" customWidth="1"/>
    <col min="1280" max="1280" width="18.42578125" style="372" customWidth="1"/>
    <col min="1281" max="1281" width="20.85546875" style="372" customWidth="1"/>
    <col min="1282" max="1282" width="20.42578125" style="372" customWidth="1"/>
    <col min="1283" max="1283" width="18" style="372" customWidth="1"/>
    <col min="1284" max="1533" width="11.42578125" style="372"/>
    <col min="1534" max="1534" width="18.7109375" style="372" customWidth="1"/>
    <col min="1535" max="1535" width="4.28515625" style="372" customWidth="1"/>
    <col min="1536" max="1536" width="18.42578125" style="372" customWidth="1"/>
    <col min="1537" max="1537" width="20.85546875" style="372" customWidth="1"/>
    <col min="1538" max="1538" width="20.42578125" style="372" customWidth="1"/>
    <col min="1539" max="1539" width="18" style="372" customWidth="1"/>
    <col min="1540" max="1789" width="11.42578125" style="372"/>
    <col min="1790" max="1790" width="18.7109375" style="372" customWidth="1"/>
    <col min="1791" max="1791" width="4.28515625" style="372" customWidth="1"/>
    <col min="1792" max="1792" width="18.42578125" style="372" customWidth="1"/>
    <col min="1793" max="1793" width="20.85546875" style="372" customWidth="1"/>
    <col min="1794" max="1794" width="20.42578125" style="372" customWidth="1"/>
    <col min="1795" max="1795" width="18" style="372" customWidth="1"/>
    <col min="1796" max="2045" width="11.42578125" style="372"/>
    <col min="2046" max="2046" width="18.7109375" style="372" customWidth="1"/>
    <col min="2047" max="2047" width="4.28515625" style="372" customWidth="1"/>
    <col min="2048" max="2048" width="18.42578125" style="372" customWidth="1"/>
    <col min="2049" max="2049" width="20.85546875" style="372" customWidth="1"/>
    <col min="2050" max="2050" width="20.42578125" style="372" customWidth="1"/>
    <col min="2051" max="2051" width="18" style="372" customWidth="1"/>
    <col min="2052" max="2301" width="11.42578125" style="372"/>
    <col min="2302" max="2302" width="18.7109375" style="372" customWidth="1"/>
    <col min="2303" max="2303" width="4.28515625" style="372" customWidth="1"/>
    <col min="2304" max="2304" width="18.42578125" style="372" customWidth="1"/>
    <col min="2305" max="2305" width="20.85546875" style="372" customWidth="1"/>
    <col min="2306" max="2306" width="20.42578125" style="372" customWidth="1"/>
    <col min="2307" max="2307" width="18" style="372" customWidth="1"/>
    <col min="2308" max="2557" width="11.42578125" style="372"/>
    <col min="2558" max="2558" width="18.7109375" style="372" customWidth="1"/>
    <col min="2559" max="2559" width="4.28515625" style="372" customWidth="1"/>
    <col min="2560" max="2560" width="18.42578125" style="372" customWidth="1"/>
    <col min="2561" max="2561" width="20.85546875" style="372" customWidth="1"/>
    <col min="2562" max="2562" width="20.42578125" style="372" customWidth="1"/>
    <col min="2563" max="2563" width="18" style="372" customWidth="1"/>
    <col min="2564" max="2813" width="11.42578125" style="372"/>
    <col min="2814" max="2814" width="18.7109375" style="372" customWidth="1"/>
    <col min="2815" max="2815" width="4.28515625" style="372" customWidth="1"/>
    <col min="2816" max="2816" width="18.42578125" style="372" customWidth="1"/>
    <col min="2817" max="2817" width="20.85546875" style="372" customWidth="1"/>
    <col min="2818" max="2818" width="20.42578125" style="372" customWidth="1"/>
    <col min="2819" max="2819" width="18" style="372" customWidth="1"/>
    <col min="2820" max="3069" width="11.42578125" style="372"/>
    <col min="3070" max="3070" width="18.7109375" style="372" customWidth="1"/>
    <col min="3071" max="3071" width="4.28515625" style="372" customWidth="1"/>
    <col min="3072" max="3072" width="18.42578125" style="372" customWidth="1"/>
    <col min="3073" max="3073" width="20.85546875" style="372" customWidth="1"/>
    <col min="3074" max="3074" width="20.42578125" style="372" customWidth="1"/>
    <col min="3075" max="3075" width="18" style="372" customWidth="1"/>
    <col min="3076" max="3325" width="11.42578125" style="372"/>
    <col min="3326" max="3326" width="18.7109375" style="372" customWidth="1"/>
    <col min="3327" max="3327" width="4.28515625" style="372" customWidth="1"/>
    <col min="3328" max="3328" width="18.42578125" style="372" customWidth="1"/>
    <col min="3329" max="3329" width="20.85546875" style="372" customWidth="1"/>
    <col min="3330" max="3330" width="20.42578125" style="372" customWidth="1"/>
    <col min="3331" max="3331" width="18" style="372" customWidth="1"/>
    <col min="3332" max="3581" width="11.42578125" style="372"/>
    <col min="3582" max="3582" width="18.7109375" style="372" customWidth="1"/>
    <col min="3583" max="3583" width="4.28515625" style="372" customWidth="1"/>
    <col min="3584" max="3584" width="18.42578125" style="372" customWidth="1"/>
    <col min="3585" max="3585" width="20.85546875" style="372" customWidth="1"/>
    <col min="3586" max="3586" width="20.42578125" style="372" customWidth="1"/>
    <col min="3587" max="3587" width="18" style="372" customWidth="1"/>
    <col min="3588" max="3837" width="11.42578125" style="372"/>
    <col min="3838" max="3838" width="18.7109375" style="372" customWidth="1"/>
    <col min="3839" max="3839" width="4.28515625" style="372" customWidth="1"/>
    <col min="3840" max="3840" width="18.42578125" style="372" customWidth="1"/>
    <col min="3841" max="3841" width="20.85546875" style="372" customWidth="1"/>
    <col min="3842" max="3842" width="20.42578125" style="372" customWidth="1"/>
    <col min="3843" max="3843" width="18" style="372" customWidth="1"/>
    <col min="3844" max="4093" width="11.42578125" style="372"/>
    <col min="4094" max="4094" width="18.7109375" style="372" customWidth="1"/>
    <col min="4095" max="4095" width="4.28515625" style="372" customWidth="1"/>
    <col min="4096" max="4096" width="18.42578125" style="372" customWidth="1"/>
    <col min="4097" max="4097" width="20.85546875" style="372" customWidth="1"/>
    <col min="4098" max="4098" width="20.42578125" style="372" customWidth="1"/>
    <col min="4099" max="4099" width="18" style="372" customWidth="1"/>
    <col min="4100" max="4349" width="11.42578125" style="372"/>
    <col min="4350" max="4350" width="18.7109375" style="372" customWidth="1"/>
    <col min="4351" max="4351" width="4.28515625" style="372" customWidth="1"/>
    <col min="4352" max="4352" width="18.42578125" style="372" customWidth="1"/>
    <col min="4353" max="4353" width="20.85546875" style="372" customWidth="1"/>
    <col min="4354" max="4354" width="20.42578125" style="372" customWidth="1"/>
    <col min="4355" max="4355" width="18" style="372" customWidth="1"/>
    <col min="4356" max="4605" width="11.42578125" style="372"/>
    <col min="4606" max="4606" width="18.7109375" style="372" customWidth="1"/>
    <col min="4607" max="4607" width="4.28515625" style="372" customWidth="1"/>
    <col min="4608" max="4608" width="18.42578125" style="372" customWidth="1"/>
    <col min="4609" max="4609" width="20.85546875" style="372" customWidth="1"/>
    <col min="4610" max="4610" width="20.42578125" style="372" customWidth="1"/>
    <col min="4611" max="4611" width="18" style="372" customWidth="1"/>
    <col min="4612" max="4861" width="11.42578125" style="372"/>
    <col min="4862" max="4862" width="18.7109375" style="372" customWidth="1"/>
    <col min="4863" max="4863" width="4.28515625" style="372" customWidth="1"/>
    <col min="4864" max="4864" width="18.42578125" style="372" customWidth="1"/>
    <col min="4865" max="4865" width="20.85546875" style="372" customWidth="1"/>
    <col min="4866" max="4866" width="20.42578125" style="372" customWidth="1"/>
    <col min="4867" max="4867" width="18" style="372" customWidth="1"/>
    <col min="4868" max="5117" width="11.42578125" style="372"/>
    <col min="5118" max="5118" width="18.7109375" style="372" customWidth="1"/>
    <col min="5119" max="5119" width="4.28515625" style="372" customWidth="1"/>
    <col min="5120" max="5120" width="18.42578125" style="372" customWidth="1"/>
    <col min="5121" max="5121" width="20.85546875" style="372" customWidth="1"/>
    <col min="5122" max="5122" width="20.42578125" style="372" customWidth="1"/>
    <col min="5123" max="5123" width="18" style="372" customWidth="1"/>
    <col min="5124" max="5373" width="11.42578125" style="372"/>
    <col min="5374" max="5374" width="18.7109375" style="372" customWidth="1"/>
    <col min="5375" max="5375" width="4.28515625" style="372" customWidth="1"/>
    <col min="5376" max="5376" width="18.42578125" style="372" customWidth="1"/>
    <col min="5377" max="5377" width="20.85546875" style="372" customWidth="1"/>
    <col min="5378" max="5378" width="20.42578125" style="372" customWidth="1"/>
    <col min="5379" max="5379" width="18" style="372" customWidth="1"/>
    <col min="5380" max="5629" width="11.42578125" style="372"/>
    <col min="5630" max="5630" width="18.7109375" style="372" customWidth="1"/>
    <col min="5631" max="5631" width="4.28515625" style="372" customWidth="1"/>
    <col min="5632" max="5632" width="18.42578125" style="372" customWidth="1"/>
    <col min="5633" max="5633" width="20.85546875" style="372" customWidth="1"/>
    <col min="5634" max="5634" width="20.42578125" style="372" customWidth="1"/>
    <col min="5635" max="5635" width="18" style="372" customWidth="1"/>
    <col min="5636" max="5885" width="11.42578125" style="372"/>
    <col min="5886" max="5886" width="18.7109375" style="372" customWidth="1"/>
    <col min="5887" max="5887" width="4.28515625" style="372" customWidth="1"/>
    <col min="5888" max="5888" width="18.42578125" style="372" customWidth="1"/>
    <col min="5889" max="5889" width="20.85546875" style="372" customWidth="1"/>
    <col min="5890" max="5890" width="20.42578125" style="372" customWidth="1"/>
    <col min="5891" max="5891" width="18" style="372" customWidth="1"/>
    <col min="5892" max="6141" width="11.42578125" style="372"/>
    <col min="6142" max="6142" width="18.7109375" style="372" customWidth="1"/>
    <col min="6143" max="6143" width="4.28515625" style="372" customWidth="1"/>
    <col min="6144" max="6144" width="18.42578125" style="372" customWidth="1"/>
    <col min="6145" max="6145" width="20.85546875" style="372" customWidth="1"/>
    <col min="6146" max="6146" width="20.42578125" style="372" customWidth="1"/>
    <col min="6147" max="6147" width="18" style="372" customWidth="1"/>
    <col min="6148" max="6397" width="11.42578125" style="372"/>
    <col min="6398" max="6398" width="18.7109375" style="372" customWidth="1"/>
    <col min="6399" max="6399" width="4.28515625" style="372" customWidth="1"/>
    <col min="6400" max="6400" width="18.42578125" style="372" customWidth="1"/>
    <col min="6401" max="6401" width="20.85546875" style="372" customWidth="1"/>
    <col min="6402" max="6402" width="20.42578125" style="372" customWidth="1"/>
    <col min="6403" max="6403" width="18" style="372" customWidth="1"/>
    <col min="6404" max="6653" width="11.42578125" style="372"/>
    <col min="6654" max="6654" width="18.7109375" style="372" customWidth="1"/>
    <col min="6655" max="6655" width="4.28515625" style="372" customWidth="1"/>
    <col min="6656" max="6656" width="18.42578125" style="372" customWidth="1"/>
    <col min="6657" max="6657" width="20.85546875" style="372" customWidth="1"/>
    <col min="6658" max="6658" width="20.42578125" style="372" customWidth="1"/>
    <col min="6659" max="6659" width="18" style="372" customWidth="1"/>
    <col min="6660" max="6909" width="11.42578125" style="372"/>
    <col min="6910" max="6910" width="18.7109375" style="372" customWidth="1"/>
    <col min="6911" max="6911" width="4.28515625" style="372" customWidth="1"/>
    <col min="6912" max="6912" width="18.42578125" style="372" customWidth="1"/>
    <col min="6913" max="6913" width="20.85546875" style="372" customWidth="1"/>
    <col min="6914" max="6914" width="20.42578125" style="372" customWidth="1"/>
    <col min="6915" max="6915" width="18" style="372" customWidth="1"/>
    <col min="6916" max="7165" width="11.42578125" style="372"/>
    <col min="7166" max="7166" width="18.7109375" style="372" customWidth="1"/>
    <col min="7167" max="7167" width="4.28515625" style="372" customWidth="1"/>
    <col min="7168" max="7168" width="18.42578125" style="372" customWidth="1"/>
    <col min="7169" max="7169" width="20.85546875" style="372" customWidth="1"/>
    <col min="7170" max="7170" width="20.42578125" style="372" customWidth="1"/>
    <col min="7171" max="7171" width="18" style="372" customWidth="1"/>
    <col min="7172" max="7421" width="11.42578125" style="372"/>
    <col min="7422" max="7422" width="18.7109375" style="372" customWidth="1"/>
    <col min="7423" max="7423" width="4.28515625" style="372" customWidth="1"/>
    <col min="7424" max="7424" width="18.42578125" style="372" customWidth="1"/>
    <col min="7425" max="7425" width="20.85546875" style="372" customWidth="1"/>
    <col min="7426" max="7426" width="20.42578125" style="372" customWidth="1"/>
    <col min="7427" max="7427" width="18" style="372" customWidth="1"/>
    <col min="7428" max="7677" width="11.42578125" style="372"/>
    <col min="7678" max="7678" width="18.7109375" style="372" customWidth="1"/>
    <col min="7679" max="7679" width="4.28515625" style="372" customWidth="1"/>
    <col min="7680" max="7680" width="18.42578125" style="372" customWidth="1"/>
    <col min="7681" max="7681" width="20.85546875" style="372" customWidth="1"/>
    <col min="7682" max="7682" width="20.42578125" style="372" customWidth="1"/>
    <col min="7683" max="7683" width="18" style="372" customWidth="1"/>
    <col min="7684" max="7933" width="11.42578125" style="372"/>
    <col min="7934" max="7934" width="18.7109375" style="372" customWidth="1"/>
    <col min="7935" max="7935" width="4.28515625" style="372" customWidth="1"/>
    <col min="7936" max="7936" width="18.42578125" style="372" customWidth="1"/>
    <col min="7937" max="7937" width="20.85546875" style="372" customWidth="1"/>
    <col min="7938" max="7938" width="20.42578125" style="372" customWidth="1"/>
    <col min="7939" max="7939" width="18" style="372" customWidth="1"/>
    <col min="7940" max="8189" width="11.42578125" style="372"/>
    <col min="8190" max="8190" width="18.7109375" style="372" customWidth="1"/>
    <col min="8191" max="8191" width="4.28515625" style="372" customWidth="1"/>
    <col min="8192" max="8192" width="18.42578125" style="372" customWidth="1"/>
    <col min="8193" max="8193" width="20.85546875" style="372" customWidth="1"/>
    <col min="8194" max="8194" width="20.42578125" style="372" customWidth="1"/>
    <col min="8195" max="8195" width="18" style="372" customWidth="1"/>
    <col min="8196" max="8445" width="11.42578125" style="372"/>
    <col min="8446" max="8446" width="18.7109375" style="372" customWidth="1"/>
    <col min="8447" max="8447" width="4.28515625" style="372" customWidth="1"/>
    <col min="8448" max="8448" width="18.42578125" style="372" customWidth="1"/>
    <col min="8449" max="8449" width="20.85546875" style="372" customWidth="1"/>
    <col min="8450" max="8450" width="20.42578125" style="372" customWidth="1"/>
    <col min="8451" max="8451" width="18" style="372" customWidth="1"/>
    <col min="8452" max="8701" width="11.42578125" style="372"/>
    <col min="8702" max="8702" width="18.7109375" style="372" customWidth="1"/>
    <col min="8703" max="8703" width="4.28515625" style="372" customWidth="1"/>
    <col min="8704" max="8704" width="18.42578125" style="372" customWidth="1"/>
    <col min="8705" max="8705" width="20.85546875" style="372" customWidth="1"/>
    <col min="8706" max="8706" width="20.42578125" style="372" customWidth="1"/>
    <col min="8707" max="8707" width="18" style="372" customWidth="1"/>
    <col min="8708" max="8957" width="11.42578125" style="372"/>
    <col min="8958" max="8958" width="18.7109375" style="372" customWidth="1"/>
    <col min="8959" max="8959" width="4.28515625" style="372" customWidth="1"/>
    <col min="8960" max="8960" width="18.42578125" style="372" customWidth="1"/>
    <col min="8961" max="8961" width="20.85546875" style="372" customWidth="1"/>
    <col min="8962" max="8962" width="20.42578125" style="372" customWidth="1"/>
    <col min="8963" max="8963" width="18" style="372" customWidth="1"/>
    <col min="8964" max="9213" width="11.42578125" style="372"/>
    <col min="9214" max="9214" width="18.7109375" style="372" customWidth="1"/>
    <col min="9215" max="9215" width="4.28515625" style="372" customWidth="1"/>
    <col min="9216" max="9216" width="18.42578125" style="372" customWidth="1"/>
    <col min="9217" max="9217" width="20.85546875" style="372" customWidth="1"/>
    <col min="9218" max="9218" width="20.42578125" style="372" customWidth="1"/>
    <col min="9219" max="9219" width="18" style="372" customWidth="1"/>
    <col min="9220" max="9469" width="11.42578125" style="372"/>
    <col min="9470" max="9470" width="18.7109375" style="372" customWidth="1"/>
    <col min="9471" max="9471" width="4.28515625" style="372" customWidth="1"/>
    <col min="9472" max="9472" width="18.42578125" style="372" customWidth="1"/>
    <col min="9473" max="9473" width="20.85546875" style="372" customWidth="1"/>
    <col min="9474" max="9474" width="20.42578125" style="372" customWidth="1"/>
    <col min="9475" max="9475" width="18" style="372" customWidth="1"/>
    <col min="9476" max="9725" width="11.42578125" style="372"/>
    <col min="9726" max="9726" width="18.7109375" style="372" customWidth="1"/>
    <col min="9727" max="9727" width="4.28515625" style="372" customWidth="1"/>
    <col min="9728" max="9728" width="18.42578125" style="372" customWidth="1"/>
    <col min="9729" max="9729" width="20.85546875" style="372" customWidth="1"/>
    <col min="9730" max="9730" width="20.42578125" style="372" customWidth="1"/>
    <col min="9731" max="9731" width="18" style="372" customWidth="1"/>
    <col min="9732" max="9981" width="11.42578125" style="372"/>
    <col min="9982" max="9982" width="18.7109375" style="372" customWidth="1"/>
    <col min="9983" max="9983" width="4.28515625" style="372" customWidth="1"/>
    <col min="9984" max="9984" width="18.42578125" style="372" customWidth="1"/>
    <col min="9985" max="9985" width="20.85546875" style="372" customWidth="1"/>
    <col min="9986" max="9986" width="20.42578125" style="372" customWidth="1"/>
    <col min="9987" max="9987" width="18" style="372" customWidth="1"/>
    <col min="9988" max="10237" width="11.42578125" style="372"/>
    <col min="10238" max="10238" width="18.7109375" style="372" customWidth="1"/>
    <col min="10239" max="10239" width="4.28515625" style="372" customWidth="1"/>
    <col min="10240" max="10240" width="18.42578125" style="372" customWidth="1"/>
    <col min="10241" max="10241" width="20.85546875" style="372" customWidth="1"/>
    <col min="10242" max="10242" width="20.42578125" style="372" customWidth="1"/>
    <col min="10243" max="10243" width="18" style="372" customWidth="1"/>
    <col min="10244" max="10493" width="11.42578125" style="372"/>
    <col min="10494" max="10494" width="18.7109375" style="372" customWidth="1"/>
    <col min="10495" max="10495" width="4.28515625" style="372" customWidth="1"/>
    <col min="10496" max="10496" width="18.42578125" style="372" customWidth="1"/>
    <col min="10497" max="10497" width="20.85546875" style="372" customWidth="1"/>
    <col min="10498" max="10498" width="20.42578125" style="372" customWidth="1"/>
    <col min="10499" max="10499" width="18" style="372" customWidth="1"/>
    <col min="10500" max="10749" width="11.42578125" style="372"/>
    <col min="10750" max="10750" width="18.7109375" style="372" customWidth="1"/>
    <col min="10751" max="10751" width="4.28515625" style="372" customWidth="1"/>
    <col min="10752" max="10752" width="18.42578125" style="372" customWidth="1"/>
    <col min="10753" max="10753" width="20.85546875" style="372" customWidth="1"/>
    <col min="10754" max="10754" width="20.42578125" style="372" customWidth="1"/>
    <col min="10755" max="10755" width="18" style="372" customWidth="1"/>
    <col min="10756" max="11005" width="11.42578125" style="372"/>
    <col min="11006" max="11006" width="18.7109375" style="372" customWidth="1"/>
    <col min="11007" max="11007" width="4.28515625" style="372" customWidth="1"/>
    <col min="11008" max="11008" width="18.42578125" style="372" customWidth="1"/>
    <col min="11009" max="11009" width="20.85546875" style="372" customWidth="1"/>
    <col min="11010" max="11010" width="20.42578125" style="372" customWidth="1"/>
    <col min="11011" max="11011" width="18" style="372" customWidth="1"/>
    <col min="11012" max="11261" width="11.42578125" style="372"/>
    <col min="11262" max="11262" width="18.7109375" style="372" customWidth="1"/>
    <col min="11263" max="11263" width="4.28515625" style="372" customWidth="1"/>
    <col min="11264" max="11264" width="18.42578125" style="372" customWidth="1"/>
    <col min="11265" max="11265" width="20.85546875" style="372" customWidth="1"/>
    <col min="11266" max="11266" width="20.42578125" style="372" customWidth="1"/>
    <col min="11267" max="11267" width="18" style="372" customWidth="1"/>
    <col min="11268" max="11517" width="11.42578125" style="372"/>
    <col min="11518" max="11518" width="18.7109375" style="372" customWidth="1"/>
    <col min="11519" max="11519" width="4.28515625" style="372" customWidth="1"/>
    <col min="11520" max="11520" width="18.42578125" style="372" customWidth="1"/>
    <col min="11521" max="11521" width="20.85546875" style="372" customWidth="1"/>
    <col min="11522" max="11522" width="20.42578125" style="372" customWidth="1"/>
    <col min="11523" max="11523" width="18" style="372" customWidth="1"/>
    <col min="11524" max="11773" width="11.42578125" style="372"/>
    <col min="11774" max="11774" width="18.7109375" style="372" customWidth="1"/>
    <col min="11775" max="11775" width="4.28515625" style="372" customWidth="1"/>
    <col min="11776" max="11776" width="18.42578125" style="372" customWidth="1"/>
    <col min="11777" max="11777" width="20.85546875" style="372" customWidth="1"/>
    <col min="11778" max="11778" width="20.42578125" style="372" customWidth="1"/>
    <col min="11779" max="11779" width="18" style="372" customWidth="1"/>
    <col min="11780" max="12029" width="11.42578125" style="372"/>
    <col min="12030" max="12030" width="18.7109375" style="372" customWidth="1"/>
    <col min="12031" max="12031" width="4.28515625" style="372" customWidth="1"/>
    <col min="12032" max="12032" width="18.42578125" style="372" customWidth="1"/>
    <col min="12033" max="12033" width="20.85546875" style="372" customWidth="1"/>
    <col min="12034" max="12034" width="20.42578125" style="372" customWidth="1"/>
    <col min="12035" max="12035" width="18" style="372" customWidth="1"/>
    <col min="12036" max="12285" width="11.42578125" style="372"/>
    <col min="12286" max="12286" width="18.7109375" style="372" customWidth="1"/>
    <col min="12287" max="12287" width="4.28515625" style="372" customWidth="1"/>
    <col min="12288" max="12288" width="18.42578125" style="372" customWidth="1"/>
    <col min="12289" max="12289" width="20.85546875" style="372" customWidth="1"/>
    <col min="12290" max="12290" width="20.42578125" style="372" customWidth="1"/>
    <col min="12291" max="12291" width="18" style="372" customWidth="1"/>
    <col min="12292" max="12541" width="11.42578125" style="372"/>
    <col min="12542" max="12542" width="18.7109375" style="372" customWidth="1"/>
    <col min="12543" max="12543" width="4.28515625" style="372" customWidth="1"/>
    <col min="12544" max="12544" width="18.42578125" style="372" customWidth="1"/>
    <col min="12545" max="12545" width="20.85546875" style="372" customWidth="1"/>
    <col min="12546" max="12546" width="20.42578125" style="372" customWidth="1"/>
    <col min="12547" max="12547" width="18" style="372" customWidth="1"/>
    <col min="12548" max="12797" width="11.42578125" style="372"/>
    <col min="12798" max="12798" width="18.7109375" style="372" customWidth="1"/>
    <col min="12799" max="12799" width="4.28515625" style="372" customWidth="1"/>
    <col min="12800" max="12800" width="18.42578125" style="372" customWidth="1"/>
    <col min="12801" max="12801" width="20.85546875" style="372" customWidth="1"/>
    <col min="12802" max="12802" width="20.42578125" style="372" customWidth="1"/>
    <col min="12803" max="12803" width="18" style="372" customWidth="1"/>
    <col min="12804" max="13053" width="11.42578125" style="372"/>
    <col min="13054" max="13054" width="18.7109375" style="372" customWidth="1"/>
    <col min="13055" max="13055" width="4.28515625" style="372" customWidth="1"/>
    <col min="13056" max="13056" width="18.42578125" style="372" customWidth="1"/>
    <col min="13057" max="13057" width="20.85546875" style="372" customWidth="1"/>
    <col min="13058" max="13058" width="20.42578125" style="372" customWidth="1"/>
    <col min="13059" max="13059" width="18" style="372" customWidth="1"/>
    <col min="13060" max="13309" width="11.42578125" style="372"/>
    <col min="13310" max="13310" width="18.7109375" style="372" customWidth="1"/>
    <col min="13311" max="13311" width="4.28515625" style="372" customWidth="1"/>
    <col min="13312" max="13312" width="18.42578125" style="372" customWidth="1"/>
    <col min="13313" max="13313" width="20.85546875" style="372" customWidth="1"/>
    <col min="13314" max="13314" width="20.42578125" style="372" customWidth="1"/>
    <col min="13315" max="13315" width="18" style="372" customWidth="1"/>
    <col min="13316" max="13565" width="11.42578125" style="372"/>
    <col min="13566" max="13566" width="18.7109375" style="372" customWidth="1"/>
    <col min="13567" max="13567" width="4.28515625" style="372" customWidth="1"/>
    <col min="13568" max="13568" width="18.42578125" style="372" customWidth="1"/>
    <col min="13569" max="13569" width="20.85546875" style="372" customWidth="1"/>
    <col min="13570" max="13570" width="20.42578125" style="372" customWidth="1"/>
    <col min="13571" max="13571" width="18" style="372" customWidth="1"/>
    <col min="13572" max="13821" width="11.42578125" style="372"/>
    <col min="13822" max="13822" width="18.7109375" style="372" customWidth="1"/>
    <col min="13823" max="13823" width="4.28515625" style="372" customWidth="1"/>
    <col min="13824" max="13824" width="18.42578125" style="372" customWidth="1"/>
    <col min="13825" max="13825" width="20.85546875" style="372" customWidth="1"/>
    <col min="13826" max="13826" width="20.42578125" style="372" customWidth="1"/>
    <col min="13827" max="13827" width="18" style="372" customWidth="1"/>
    <col min="13828" max="14077" width="11.42578125" style="372"/>
    <col min="14078" max="14078" width="18.7109375" style="372" customWidth="1"/>
    <col min="14079" max="14079" width="4.28515625" style="372" customWidth="1"/>
    <col min="14080" max="14080" width="18.42578125" style="372" customWidth="1"/>
    <col min="14081" max="14081" width="20.85546875" style="372" customWidth="1"/>
    <col min="14082" max="14082" width="20.42578125" style="372" customWidth="1"/>
    <col min="14083" max="14083" width="18" style="372" customWidth="1"/>
    <col min="14084" max="14333" width="11.42578125" style="372"/>
    <col min="14334" max="14334" width="18.7109375" style="372" customWidth="1"/>
    <col min="14335" max="14335" width="4.28515625" style="372" customWidth="1"/>
    <col min="14336" max="14336" width="18.42578125" style="372" customWidth="1"/>
    <col min="14337" max="14337" width="20.85546875" style="372" customWidth="1"/>
    <col min="14338" max="14338" width="20.42578125" style="372" customWidth="1"/>
    <col min="14339" max="14339" width="18" style="372" customWidth="1"/>
    <col min="14340" max="14589" width="11.42578125" style="372"/>
    <col min="14590" max="14590" width="18.7109375" style="372" customWidth="1"/>
    <col min="14591" max="14591" width="4.28515625" style="372" customWidth="1"/>
    <col min="14592" max="14592" width="18.42578125" style="372" customWidth="1"/>
    <col min="14593" max="14593" width="20.85546875" style="372" customWidth="1"/>
    <col min="14594" max="14594" width="20.42578125" style="372" customWidth="1"/>
    <col min="14595" max="14595" width="18" style="372" customWidth="1"/>
    <col min="14596" max="14845" width="11.42578125" style="372"/>
    <col min="14846" max="14846" width="18.7109375" style="372" customWidth="1"/>
    <col min="14847" max="14847" width="4.28515625" style="372" customWidth="1"/>
    <col min="14848" max="14848" width="18.42578125" style="372" customWidth="1"/>
    <col min="14849" max="14849" width="20.85546875" style="372" customWidth="1"/>
    <col min="14850" max="14850" width="20.42578125" style="372" customWidth="1"/>
    <col min="14851" max="14851" width="18" style="372" customWidth="1"/>
    <col min="14852" max="15101" width="11.42578125" style="372"/>
    <col min="15102" max="15102" width="18.7109375" style="372" customWidth="1"/>
    <col min="15103" max="15103" width="4.28515625" style="372" customWidth="1"/>
    <col min="15104" max="15104" width="18.42578125" style="372" customWidth="1"/>
    <col min="15105" max="15105" width="20.85546875" style="372" customWidth="1"/>
    <col min="15106" max="15106" width="20.42578125" style="372" customWidth="1"/>
    <col min="15107" max="15107" width="18" style="372" customWidth="1"/>
    <col min="15108" max="15357" width="11.42578125" style="372"/>
    <col min="15358" max="15358" width="18.7109375" style="372" customWidth="1"/>
    <col min="15359" max="15359" width="4.28515625" style="372" customWidth="1"/>
    <col min="15360" max="15360" width="18.42578125" style="372" customWidth="1"/>
    <col min="15361" max="15361" width="20.85546875" style="372" customWidth="1"/>
    <col min="15362" max="15362" width="20.42578125" style="372" customWidth="1"/>
    <col min="15363" max="15363" width="18" style="372" customWidth="1"/>
    <col min="15364" max="15613" width="11.42578125" style="372"/>
    <col min="15614" max="15614" width="18.7109375" style="372" customWidth="1"/>
    <col min="15615" max="15615" width="4.28515625" style="372" customWidth="1"/>
    <col min="15616" max="15616" width="18.42578125" style="372" customWidth="1"/>
    <col min="15617" max="15617" width="20.85546875" style="372" customWidth="1"/>
    <col min="15618" max="15618" width="20.42578125" style="372" customWidth="1"/>
    <col min="15619" max="15619" width="18" style="372" customWidth="1"/>
    <col min="15620" max="15869" width="11.42578125" style="372"/>
    <col min="15870" max="15870" width="18.7109375" style="372" customWidth="1"/>
    <col min="15871" max="15871" width="4.28515625" style="372" customWidth="1"/>
    <col min="15872" max="15872" width="18.42578125" style="372" customWidth="1"/>
    <col min="15873" max="15873" width="20.85546875" style="372" customWidth="1"/>
    <col min="15874" max="15874" width="20.42578125" style="372" customWidth="1"/>
    <col min="15875" max="15875" width="18" style="372" customWidth="1"/>
    <col min="15876" max="16125" width="11.42578125" style="372"/>
    <col min="16126" max="16126" width="18.7109375" style="372" customWidth="1"/>
    <col min="16127" max="16127" width="4.28515625" style="372" customWidth="1"/>
    <col min="16128" max="16128" width="18.42578125" style="372" customWidth="1"/>
    <col min="16129" max="16129" width="20.85546875" style="372" customWidth="1"/>
    <col min="16130" max="16130" width="20.42578125" style="372" customWidth="1"/>
    <col min="16131" max="16131" width="18" style="372" customWidth="1"/>
    <col min="16132" max="16384" width="11.42578125" style="372"/>
  </cols>
  <sheetData>
    <row r="1" spans="1:118">
      <c r="A1" s="369"/>
      <c r="E1" s="371"/>
    </row>
    <row r="2" spans="1:118" ht="15" customHeight="1">
      <c r="A2" s="578" t="s">
        <v>77</v>
      </c>
      <c r="B2" s="576" t="s">
        <v>74</v>
      </c>
      <c r="C2" s="576" t="s">
        <v>75</v>
      </c>
      <c r="D2" s="577"/>
      <c r="E2" s="575" t="s">
        <v>76</v>
      </c>
      <c r="F2" s="576"/>
      <c r="G2" s="577"/>
    </row>
    <row r="3" spans="1:118" s="376" customFormat="1" ht="30" customHeight="1" thickBot="1">
      <c r="A3" s="579"/>
      <c r="B3" s="580"/>
      <c r="C3" s="580"/>
      <c r="D3" s="581"/>
      <c r="E3" s="373" t="s">
        <v>78</v>
      </c>
      <c r="F3" s="374" t="s">
        <v>79</v>
      </c>
      <c r="G3" s="375" t="s">
        <v>80</v>
      </c>
    </row>
    <row r="4" spans="1:118" ht="15" customHeight="1">
      <c r="A4" s="377" t="s">
        <v>81</v>
      </c>
      <c r="B4" s="378">
        <v>2006</v>
      </c>
      <c r="C4" s="378">
        <v>1</v>
      </c>
      <c r="D4" s="379" t="s">
        <v>82</v>
      </c>
      <c r="E4" s="380">
        <v>100</v>
      </c>
      <c r="F4" s="398"/>
      <c r="G4" s="381"/>
      <c r="I4" s="382"/>
      <c r="J4" s="382"/>
      <c r="K4" s="383"/>
      <c r="L4" s="383"/>
      <c r="M4" s="382"/>
      <c r="N4" s="383"/>
      <c r="O4" s="382"/>
      <c r="P4" s="382"/>
      <c r="Q4" s="382"/>
      <c r="R4" s="382"/>
      <c r="S4" s="382"/>
      <c r="T4" s="383"/>
      <c r="U4" s="382"/>
      <c r="V4" s="382"/>
      <c r="W4" s="382"/>
      <c r="X4" s="382"/>
      <c r="Y4" s="383"/>
      <c r="Z4" s="382"/>
      <c r="AA4" s="382"/>
      <c r="AB4" s="382"/>
      <c r="AC4" s="382"/>
      <c r="AD4" s="382"/>
      <c r="AG4" s="382"/>
      <c r="AH4" s="382"/>
      <c r="AI4" s="383"/>
      <c r="AJ4" s="383"/>
      <c r="AK4" s="382"/>
      <c r="AL4" s="383"/>
      <c r="AM4" s="382"/>
      <c r="AN4" s="382"/>
      <c r="AO4" s="382"/>
      <c r="AP4" s="382"/>
      <c r="AQ4" s="382"/>
      <c r="AR4" s="383"/>
      <c r="AS4" s="382"/>
      <c r="AT4" s="382"/>
      <c r="AU4" s="382"/>
      <c r="AV4" s="382"/>
      <c r="AW4" s="383"/>
      <c r="AX4" s="382"/>
      <c r="AY4" s="382"/>
      <c r="AZ4" s="382"/>
      <c r="BA4" s="382"/>
      <c r="BB4" s="382"/>
      <c r="BE4" s="382"/>
      <c r="BF4" s="382"/>
      <c r="BG4" s="383"/>
      <c r="BH4" s="383"/>
      <c r="BI4" s="382"/>
      <c r="BJ4" s="383"/>
      <c r="BK4" s="382"/>
      <c r="BL4" s="382"/>
      <c r="BM4" s="382"/>
      <c r="BN4" s="382"/>
      <c r="BO4" s="382"/>
      <c r="BP4" s="383"/>
      <c r="BQ4" s="382"/>
      <c r="BR4" s="382"/>
      <c r="BS4" s="382"/>
      <c r="BT4" s="382"/>
      <c r="BU4" s="383"/>
      <c r="BV4" s="382"/>
      <c r="BW4" s="382"/>
      <c r="BX4" s="382"/>
      <c r="BY4" s="382"/>
      <c r="BZ4" s="382"/>
      <c r="CC4" s="382"/>
      <c r="CD4" s="382"/>
      <c r="CE4" s="383"/>
      <c r="CF4" s="383"/>
      <c r="CG4" s="382"/>
      <c r="CH4" s="383"/>
      <c r="CI4" s="382"/>
      <c r="CJ4" s="382"/>
      <c r="CK4" s="382"/>
      <c r="CL4" s="382"/>
      <c r="CM4" s="382"/>
      <c r="CN4" s="383"/>
      <c r="CO4" s="382"/>
      <c r="CP4" s="382"/>
      <c r="CQ4" s="382"/>
      <c r="CR4" s="382"/>
      <c r="CS4" s="383"/>
      <c r="CT4" s="382"/>
      <c r="CU4" s="382"/>
      <c r="CV4" s="382"/>
      <c r="CW4" s="382"/>
      <c r="CX4" s="382"/>
      <c r="DA4" s="382"/>
      <c r="DB4" s="382"/>
      <c r="DC4" s="383"/>
      <c r="DD4" s="383"/>
      <c r="DE4" s="382"/>
      <c r="DF4" s="383"/>
      <c r="DG4" s="382"/>
      <c r="DH4" s="382"/>
      <c r="DI4" s="382"/>
      <c r="DJ4" s="382"/>
      <c r="DK4" s="382"/>
      <c r="DL4" s="383"/>
      <c r="DM4" s="382"/>
      <c r="DN4" s="382"/>
    </row>
    <row r="5" spans="1:118" ht="15" customHeight="1">
      <c r="A5" s="377" t="s">
        <v>83</v>
      </c>
      <c r="B5" s="378">
        <v>2006</v>
      </c>
      <c r="C5" s="378">
        <v>2</v>
      </c>
      <c r="D5" s="379" t="s">
        <v>84</v>
      </c>
      <c r="E5" s="380">
        <v>100.33388898413041</v>
      </c>
      <c r="F5" s="398">
        <v>0.333888984130426</v>
      </c>
      <c r="G5" s="381"/>
      <c r="I5" s="382"/>
      <c r="J5" s="382"/>
      <c r="K5" s="383"/>
      <c r="L5" s="383"/>
      <c r="M5" s="382"/>
      <c r="N5" s="383"/>
      <c r="O5" s="382"/>
      <c r="P5" s="382"/>
      <c r="Q5" s="382"/>
      <c r="R5" s="382"/>
      <c r="S5" s="382"/>
      <c r="T5" s="383"/>
      <c r="U5" s="382"/>
      <c r="V5" s="382"/>
      <c r="W5" s="382"/>
      <c r="X5" s="382"/>
      <c r="Y5" s="383"/>
      <c r="Z5" s="382"/>
      <c r="AA5" s="382"/>
      <c r="AB5" s="382"/>
      <c r="AC5" s="382"/>
      <c r="AD5" s="382"/>
      <c r="AG5" s="382"/>
      <c r="AH5" s="382"/>
      <c r="AI5" s="383"/>
      <c r="AJ5" s="383"/>
      <c r="AK5" s="382"/>
      <c r="AL5" s="383"/>
      <c r="AM5" s="382"/>
      <c r="AN5" s="382"/>
      <c r="AO5" s="382"/>
      <c r="AP5" s="382"/>
      <c r="AQ5" s="382"/>
      <c r="AR5" s="383"/>
      <c r="AS5" s="382"/>
      <c r="AT5" s="382"/>
      <c r="AU5" s="382"/>
      <c r="AV5" s="382"/>
      <c r="AW5" s="383"/>
      <c r="AX5" s="382"/>
      <c r="AY5" s="382"/>
      <c r="AZ5" s="382"/>
      <c r="BA5" s="382"/>
      <c r="BB5" s="382"/>
      <c r="BE5" s="382"/>
      <c r="BF5" s="382"/>
      <c r="BG5" s="383"/>
      <c r="BH5" s="383"/>
      <c r="BI5" s="382"/>
      <c r="BJ5" s="383"/>
      <c r="BK5" s="382"/>
      <c r="BL5" s="382"/>
      <c r="BM5" s="382"/>
      <c r="BN5" s="382"/>
      <c r="BO5" s="382"/>
      <c r="BP5" s="383"/>
      <c r="BQ5" s="382"/>
      <c r="BR5" s="382"/>
      <c r="BS5" s="382"/>
      <c r="BT5" s="382"/>
      <c r="BU5" s="383"/>
      <c r="BV5" s="382"/>
      <c r="BW5" s="382"/>
      <c r="BX5" s="382"/>
      <c r="BY5" s="382"/>
      <c r="BZ5" s="382"/>
      <c r="CC5" s="382"/>
      <c r="CD5" s="382"/>
      <c r="CE5" s="383"/>
      <c r="CF5" s="383"/>
      <c r="CG5" s="382"/>
      <c r="CH5" s="383"/>
      <c r="CI5" s="382"/>
      <c r="CJ5" s="382"/>
      <c r="CK5" s="382"/>
      <c r="CL5" s="382"/>
      <c r="CM5" s="382"/>
      <c r="CN5" s="383"/>
      <c r="CO5" s="382"/>
      <c r="CP5" s="382"/>
      <c r="CQ5" s="382"/>
      <c r="CR5" s="382"/>
      <c r="CS5" s="383"/>
      <c r="CT5" s="382"/>
      <c r="CU5" s="382"/>
      <c r="CV5" s="382"/>
      <c r="CW5" s="382"/>
      <c r="CX5" s="382"/>
      <c r="DA5" s="382"/>
      <c r="DB5" s="382"/>
      <c r="DC5" s="383"/>
      <c r="DD5" s="383"/>
      <c r="DE5" s="382"/>
      <c r="DF5" s="383"/>
      <c r="DG5" s="382"/>
      <c r="DH5" s="382"/>
      <c r="DI5" s="382"/>
      <c r="DJ5" s="382"/>
      <c r="DK5" s="382"/>
      <c r="DL5" s="383"/>
      <c r="DM5" s="382"/>
      <c r="DN5" s="382"/>
    </row>
    <row r="6" spans="1:118" ht="15" customHeight="1">
      <c r="A6" s="377" t="s">
        <v>85</v>
      </c>
      <c r="B6" s="378">
        <v>2006</v>
      </c>
      <c r="C6" s="378">
        <v>3</v>
      </c>
      <c r="D6" s="379" t="s">
        <v>86</v>
      </c>
      <c r="E6" s="380">
        <v>101.26885536118377</v>
      </c>
      <c r="F6" s="398">
        <v>0.93185501580750341</v>
      </c>
      <c r="G6" s="381"/>
      <c r="I6" s="382"/>
      <c r="J6" s="382"/>
      <c r="K6" s="383"/>
      <c r="L6" s="383"/>
      <c r="M6" s="382"/>
      <c r="N6" s="383"/>
      <c r="O6" s="382"/>
      <c r="P6" s="382"/>
      <c r="Q6" s="382"/>
      <c r="R6" s="382"/>
      <c r="S6" s="382"/>
      <c r="T6" s="383"/>
      <c r="U6" s="382"/>
      <c r="V6" s="382"/>
      <c r="W6" s="382"/>
      <c r="X6" s="382"/>
      <c r="Y6" s="383"/>
      <c r="Z6" s="382"/>
      <c r="AA6" s="382"/>
      <c r="AB6" s="382"/>
      <c r="AC6" s="382"/>
      <c r="AD6" s="382"/>
      <c r="AG6" s="382"/>
      <c r="AH6" s="382"/>
      <c r="AI6" s="383"/>
      <c r="AJ6" s="383"/>
      <c r="AK6" s="382"/>
      <c r="AL6" s="383"/>
      <c r="AM6" s="382"/>
      <c r="AN6" s="382"/>
      <c r="AO6" s="382"/>
      <c r="AP6" s="382"/>
      <c r="AQ6" s="382"/>
      <c r="AR6" s="383"/>
      <c r="AS6" s="382"/>
      <c r="AT6" s="382"/>
      <c r="AU6" s="382"/>
      <c r="AV6" s="382"/>
      <c r="AW6" s="383"/>
      <c r="AX6" s="382"/>
      <c r="AY6" s="382"/>
      <c r="AZ6" s="382"/>
      <c r="BA6" s="382"/>
      <c r="BB6" s="382"/>
      <c r="BE6" s="382"/>
      <c r="BF6" s="382"/>
      <c r="BG6" s="383"/>
      <c r="BH6" s="383"/>
      <c r="BI6" s="382"/>
      <c r="BJ6" s="383"/>
      <c r="BK6" s="382"/>
      <c r="BL6" s="382"/>
      <c r="BM6" s="382"/>
      <c r="BN6" s="382"/>
      <c r="BO6" s="382"/>
      <c r="BP6" s="383"/>
      <c r="BQ6" s="382"/>
      <c r="BR6" s="382"/>
      <c r="BS6" s="382"/>
      <c r="BT6" s="382"/>
      <c r="BU6" s="383"/>
      <c r="BV6" s="382"/>
      <c r="BW6" s="382"/>
      <c r="BX6" s="382"/>
      <c r="BY6" s="382"/>
      <c r="BZ6" s="382"/>
      <c r="CC6" s="382"/>
      <c r="CD6" s="382"/>
      <c r="CE6" s="383"/>
      <c r="CF6" s="383"/>
      <c r="CG6" s="382"/>
      <c r="CH6" s="383"/>
      <c r="CI6" s="382"/>
      <c r="CJ6" s="382"/>
      <c r="CK6" s="382"/>
      <c r="CL6" s="382"/>
      <c r="CM6" s="382"/>
      <c r="CN6" s="383"/>
      <c r="CO6" s="382"/>
      <c r="CP6" s="382"/>
      <c r="CQ6" s="382"/>
      <c r="CR6" s="382"/>
      <c r="CS6" s="383"/>
      <c r="CT6" s="382"/>
      <c r="CU6" s="382"/>
      <c r="CV6" s="382"/>
      <c r="CW6" s="382"/>
      <c r="CX6" s="382"/>
      <c r="DA6" s="382"/>
      <c r="DB6" s="382"/>
      <c r="DC6" s="383"/>
      <c r="DD6" s="383"/>
      <c r="DE6" s="382"/>
      <c r="DF6" s="383"/>
      <c r="DG6" s="382"/>
      <c r="DH6" s="382"/>
      <c r="DI6" s="382"/>
      <c r="DJ6" s="382"/>
      <c r="DK6" s="382"/>
      <c r="DL6" s="383"/>
      <c r="DM6" s="382"/>
      <c r="DN6" s="382"/>
    </row>
    <row r="7" spans="1:118" ht="15" customHeight="1">
      <c r="A7" s="377" t="s">
        <v>87</v>
      </c>
      <c r="B7" s="378">
        <v>2006</v>
      </c>
      <c r="C7" s="378">
        <v>4</v>
      </c>
      <c r="D7" s="379" t="s">
        <v>88</v>
      </c>
      <c r="E7" s="380">
        <v>102.1177231415561</v>
      </c>
      <c r="F7" s="398">
        <v>0.8382318308474801</v>
      </c>
      <c r="G7" s="381"/>
      <c r="I7" s="382"/>
      <c r="J7" s="382"/>
      <c r="K7" s="383"/>
      <c r="L7" s="383"/>
      <c r="M7" s="382"/>
      <c r="N7" s="383"/>
      <c r="O7" s="382"/>
      <c r="P7" s="382"/>
      <c r="Q7" s="382"/>
      <c r="R7" s="382"/>
      <c r="S7" s="382"/>
      <c r="T7" s="383"/>
      <c r="U7" s="382"/>
      <c r="V7" s="382"/>
      <c r="W7" s="382"/>
      <c r="X7" s="382"/>
      <c r="Y7" s="383"/>
      <c r="Z7" s="382"/>
      <c r="AA7" s="382"/>
      <c r="AB7" s="382"/>
      <c r="AC7" s="382"/>
      <c r="AD7" s="382"/>
      <c r="AG7" s="382"/>
      <c r="AH7" s="382"/>
      <c r="AI7" s="383"/>
      <c r="AJ7" s="383"/>
      <c r="AK7" s="382"/>
      <c r="AL7" s="383"/>
      <c r="AM7" s="382"/>
      <c r="AN7" s="382"/>
      <c r="AO7" s="382"/>
      <c r="AP7" s="382"/>
      <c r="AQ7" s="382"/>
      <c r="AR7" s="383"/>
      <c r="AS7" s="382"/>
      <c r="AT7" s="382"/>
      <c r="AU7" s="382"/>
      <c r="AV7" s="382"/>
      <c r="AW7" s="383"/>
      <c r="AX7" s="382"/>
      <c r="AY7" s="382"/>
      <c r="AZ7" s="382"/>
      <c r="BA7" s="382"/>
      <c r="BB7" s="382"/>
      <c r="BE7" s="382"/>
      <c r="BF7" s="382"/>
      <c r="BG7" s="383"/>
      <c r="BH7" s="383"/>
      <c r="BI7" s="382"/>
      <c r="BJ7" s="383"/>
      <c r="BK7" s="382"/>
      <c r="BL7" s="382"/>
      <c r="BM7" s="382"/>
      <c r="BN7" s="382"/>
      <c r="BO7" s="382"/>
      <c r="BP7" s="383"/>
      <c r="BQ7" s="382"/>
      <c r="BR7" s="382"/>
      <c r="BS7" s="382"/>
      <c r="BT7" s="382"/>
      <c r="BU7" s="383"/>
      <c r="BV7" s="382"/>
      <c r="BW7" s="382"/>
      <c r="BX7" s="382"/>
      <c r="BY7" s="382"/>
      <c r="BZ7" s="382"/>
      <c r="CC7" s="382"/>
      <c r="CD7" s="382"/>
      <c r="CE7" s="383"/>
      <c r="CF7" s="383"/>
      <c r="CG7" s="382"/>
      <c r="CH7" s="383"/>
      <c r="CI7" s="382"/>
      <c r="CJ7" s="382"/>
      <c r="CK7" s="382"/>
      <c r="CL7" s="382"/>
      <c r="CM7" s="382"/>
      <c r="CN7" s="383"/>
      <c r="CO7" s="382"/>
      <c r="CP7" s="382"/>
      <c r="CQ7" s="382"/>
      <c r="CR7" s="382"/>
      <c r="CS7" s="383"/>
      <c r="CT7" s="382"/>
      <c r="CU7" s="382"/>
      <c r="CV7" s="382"/>
      <c r="CW7" s="382"/>
      <c r="CX7" s="382"/>
      <c r="DA7" s="382"/>
      <c r="DB7" s="382"/>
      <c r="DC7" s="383"/>
      <c r="DD7" s="383"/>
      <c r="DE7" s="382"/>
      <c r="DF7" s="383"/>
      <c r="DG7" s="382"/>
      <c r="DH7" s="382"/>
      <c r="DI7" s="382"/>
      <c r="DJ7" s="382"/>
      <c r="DK7" s="382"/>
      <c r="DL7" s="383"/>
      <c r="DM7" s="382"/>
      <c r="DN7" s="382"/>
    </row>
    <row r="8" spans="1:118" ht="15" customHeight="1">
      <c r="A8" s="377" t="s">
        <v>89</v>
      </c>
      <c r="B8" s="378">
        <v>2006</v>
      </c>
      <c r="C8" s="378">
        <v>5</v>
      </c>
      <c r="D8" s="379" t="s">
        <v>90</v>
      </c>
      <c r="E8" s="380">
        <v>102.56024989893433</v>
      </c>
      <c r="F8" s="398">
        <v>0.43334961235357294</v>
      </c>
      <c r="G8" s="381"/>
      <c r="I8" s="382"/>
      <c r="J8" s="382"/>
      <c r="K8" s="383"/>
      <c r="L8" s="383"/>
      <c r="M8" s="382"/>
      <c r="N8" s="383"/>
      <c r="O8" s="382"/>
      <c r="P8" s="382"/>
      <c r="Q8" s="382"/>
      <c r="R8" s="382"/>
      <c r="S8" s="382"/>
      <c r="T8" s="383"/>
      <c r="U8" s="382"/>
      <c r="V8" s="382"/>
      <c r="W8" s="382"/>
      <c r="X8" s="382"/>
      <c r="Y8" s="383"/>
      <c r="Z8" s="382"/>
      <c r="AA8" s="382"/>
      <c r="AB8" s="382"/>
      <c r="AC8" s="382"/>
      <c r="AD8" s="382"/>
      <c r="AG8" s="382"/>
      <c r="AH8" s="382"/>
      <c r="AI8" s="383"/>
      <c r="AJ8" s="383"/>
      <c r="AK8" s="382"/>
      <c r="AL8" s="383"/>
      <c r="AM8" s="382"/>
      <c r="AN8" s="382"/>
      <c r="AO8" s="382"/>
      <c r="AP8" s="382"/>
      <c r="AQ8" s="382"/>
      <c r="AR8" s="383"/>
      <c r="AS8" s="382"/>
      <c r="AT8" s="382"/>
      <c r="AU8" s="382"/>
      <c r="AV8" s="382"/>
      <c r="AW8" s="383"/>
      <c r="AX8" s="382"/>
      <c r="AY8" s="382"/>
      <c r="AZ8" s="382"/>
      <c r="BA8" s="382"/>
      <c r="BB8" s="382"/>
      <c r="BE8" s="382"/>
      <c r="BF8" s="382"/>
      <c r="BG8" s="383"/>
      <c r="BH8" s="383"/>
      <c r="BI8" s="382"/>
      <c r="BJ8" s="383"/>
      <c r="BK8" s="382"/>
      <c r="BL8" s="382"/>
      <c r="BM8" s="382"/>
      <c r="BN8" s="382"/>
      <c r="BO8" s="382"/>
      <c r="BP8" s="383"/>
      <c r="BQ8" s="382"/>
      <c r="BR8" s="382"/>
      <c r="BS8" s="382"/>
      <c r="BT8" s="382"/>
      <c r="BU8" s="383"/>
      <c r="BV8" s="382"/>
      <c r="BW8" s="382"/>
      <c r="BX8" s="382"/>
      <c r="BY8" s="382"/>
      <c r="BZ8" s="382"/>
      <c r="CC8" s="382"/>
      <c r="CD8" s="382"/>
      <c r="CE8" s="383"/>
      <c r="CF8" s="383"/>
      <c r="CG8" s="382"/>
      <c r="CH8" s="383"/>
      <c r="CI8" s="382"/>
      <c r="CJ8" s="382"/>
      <c r="CK8" s="382"/>
      <c r="CL8" s="382"/>
      <c r="CM8" s="382"/>
      <c r="CN8" s="383"/>
      <c r="CO8" s="382"/>
      <c r="CP8" s="382"/>
      <c r="CQ8" s="382"/>
      <c r="CR8" s="382"/>
      <c r="CS8" s="383"/>
      <c r="CT8" s="382"/>
      <c r="CU8" s="382"/>
      <c r="CV8" s="382"/>
      <c r="CW8" s="382"/>
      <c r="CX8" s="382"/>
      <c r="DA8" s="382"/>
      <c r="DB8" s="382"/>
      <c r="DC8" s="383"/>
      <c r="DD8" s="383"/>
      <c r="DE8" s="382"/>
      <c r="DF8" s="383"/>
      <c r="DG8" s="382"/>
      <c r="DH8" s="382"/>
      <c r="DI8" s="382"/>
      <c r="DJ8" s="382"/>
      <c r="DK8" s="382"/>
      <c r="DL8" s="383"/>
      <c r="DM8" s="382"/>
      <c r="DN8" s="382"/>
    </row>
    <row r="9" spans="1:118" ht="15" customHeight="1">
      <c r="A9" s="377" t="s">
        <v>91</v>
      </c>
      <c r="B9" s="378">
        <v>2006</v>
      </c>
      <c r="C9" s="378">
        <v>6</v>
      </c>
      <c r="D9" s="379" t="s">
        <v>92</v>
      </c>
      <c r="E9" s="380">
        <v>102.92038735337147</v>
      </c>
      <c r="F9" s="398">
        <v>0.3511472083892464</v>
      </c>
      <c r="G9" s="381"/>
      <c r="I9" s="382"/>
      <c r="J9" s="382"/>
      <c r="K9" s="383"/>
      <c r="L9" s="383"/>
      <c r="M9" s="382"/>
      <c r="N9" s="383"/>
      <c r="O9" s="382"/>
      <c r="P9" s="382"/>
      <c r="Q9" s="382"/>
      <c r="R9" s="382"/>
      <c r="S9" s="382"/>
      <c r="T9" s="383"/>
      <c r="U9" s="382"/>
      <c r="V9" s="382"/>
      <c r="W9" s="382"/>
      <c r="X9" s="382"/>
      <c r="Y9" s="383"/>
      <c r="Z9" s="382"/>
      <c r="AA9" s="382"/>
      <c r="AB9" s="382"/>
      <c r="AC9" s="382"/>
      <c r="AD9" s="382"/>
      <c r="AG9" s="382"/>
      <c r="AH9" s="382"/>
      <c r="AI9" s="383"/>
      <c r="AJ9" s="383"/>
      <c r="AK9" s="382"/>
      <c r="AL9" s="383"/>
      <c r="AM9" s="382"/>
      <c r="AN9" s="382"/>
      <c r="AO9" s="382"/>
      <c r="AP9" s="382"/>
      <c r="AQ9" s="382"/>
      <c r="AR9" s="383"/>
      <c r="AS9" s="382"/>
      <c r="AT9" s="382"/>
      <c r="AU9" s="382"/>
      <c r="AV9" s="382"/>
      <c r="AW9" s="383"/>
      <c r="AX9" s="382"/>
      <c r="AY9" s="382"/>
      <c r="AZ9" s="382"/>
      <c r="BA9" s="382"/>
      <c r="BB9" s="382"/>
      <c r="BE9" s="382"/>
      <c r="BF9" s="382"/>
      <c r="BG9" s="383"/>
      <c r="BH9" s="383"/>
      <c r="BI9" s="382"/>
      <c r="BJ9" s="383"/>
      <c r="BK9" s="382"/>
      <c r="BL9" s="382"/>
      <c r="BM9" s="382"/>
      <c r="BN9" s="382"/>
      <c r="BO9" s="382"/>
      <c r="BP9" s="383"/>
      <c r="BQ9" s="382"/>
      <c r="BR9" s="382"/>
      <c r="BS9" s="382"/>
      <c r="BT9" s="382"/>
      <c r="BU9" s="383"/>
      <c r="BV9" s="382"/>
      <c r="BW9" s="382"/>
      <c r="BX9" s="382"/>
      <c r="BY9" s="382"/>
      <c r="BZ9" s="382"/>
      <c r="CC9" s="382"/>
      <c r="CD9" s="382"/>
      <c r="CE9" s="383"/>
      <c r="CF9" s="383"/>
      <c r="CG9" s="382"/>
      <c r="CH9" s="383"/>
      <c r="CI9" s="382"/>
      <c r="CJ9" s="382"/>
      <c r="CK9" s="382"/>
      <c r="CL9" s="382"/>
      <c r="CM9" s="382"/>
      <c r="CN9" s="383"/>
      <c r="CO9" s="382"/>
      <c r="CP9" s="382"/>
      <c r="CQ9" s="382"/>
      <c r="CR9" s="382"/>
      <c r="CS9" s="383"/>
      <c r="CT9" s="382"/>
      <c r="CU9" s="382"/>
      <c r="CV9" s="382"/>
      <c r="CW9" s="382"/>
      <c r="CX9" s="382"/>
      <c r="DA9" s="382"/>
      <c r="DB9" s="382"/>
      <c r="DC9" s="383"/>
      <c r="DD9" s="383"/>
      <c r="DE9" s="382"/>
      <c r="DF9" s="383"/>
      <c r="DG9" s="382"/>
      <c r="DH9" s="382"/>
      <c r="DI9" s="382"/>
      <c r="DJ9" s="382"/>
      <c r="DK9" s="382"/>
      <c r="DL9" s="383"/>
      <c r="DM9" s="382"/>
      <c r="DN9" s="382"/>
    </row>
    <row r="10" spans="1:118" ht="15" customHeight="1">
      <c r="A10" s="377" t="s">
        <v>93</v>
      </c>
      <c r="B10" s="378">
        <v>2006</v>
      </c>
      <c r="C10" s="378">
        <v>7</v>
      </c>
      <c r="D10" s="379" t="s">
        <v>94</v>
      </c>
      <c r="E10" s="380">
        <v>103.30463372676839</v>
      </c>
      <c r="F10" s="398">
        <v>0.37334330279736871</v>
      </c>
      <c r="G10" s="381"/>
      <c r="I10" s="382"/>
      <c r="J10" s="382"/>
      <c r="K10" s="383"/>
      <c r="L10" s="383"/>
      <c r="M10" s="382"/>
      <c r="N10" s="383"/>
      <c r="O10" s="382"/>
      <c r="P10" s="382"/>
      <c r="Q10" s="382"/>
      <c r="R10" s="382"/>
      <c r="S10" s="382"/>
      <c r="T10" s="383"/>
      <c r="U10" s="382"/>
      <c r="V10" s="382"/>
      <c r="W10" s="382"/>
      <c r="X10" s="382"/>
      <c r="Y10" s="383"/>
      <c r="Z10" s="382"/>
      <c r="AA10" s="382"/>
      <c r="AB10" s="382"/>
      <c r="AC10" s="382"/>
      <c r="AD10" s="382"/>
      <c r="AG10" s="382"/>
      <c r="AH10" s="382"/>
      <c r="AI10" s="383"/>
      <c r="AJ10" s="383"/>
      <c r="AK10" s="382"/>
      <c r="AL10" s="383"/>
      <c r="AM10" s="382"/>
      <c r="AN10" s="382"/>
      <c r="AO10" s="382"/>
      <c r="AP10" s="382"/>
      <c r="AQ10" s="382"/>
      <c r="AR10" s="383"/>
      <c r="AS10" s="382"/>
      <c r="AT10" s="382"/>
      <c r="AU10" s="382"/>
      <c r="AV10" s="382"/>
      <c r="AW10" s="383"/>
      <c r="AX10" s="382"/>
      <c r="AY10" s="382"/>
      <c r="AZ10" s="382"/>
      <c r="BA10" s="382"/>
      <c r="BB10" s="382"/>
      <c r="BE10" s="382"/>
      <c r="BF10" s="382"/>
      <c r="BG10" s="383"/>
      <c r="BH10" s="383"/>
      <c r="BI10" s="382"/>
      <c r="BJ10" s="383"/>
      <c r="BK10" s="382"/>
      <c r="BL10" s="382"/>
      <c r="BM10" s="382"/>
      <c r="BN10" s="382"/>
      <c r="BO10" s="382"/>
      <c r="BP10" s="383"/>
      <c r="BQ10" s="382"/>
      <c r="BR10" s="382"/>
      <c r="BS10" s="382"/>
      <c r="BT10" s="382"/>
      <c r="BU10" s="383"/>
      <c r="BV10" s="382"/>
      <c r="BW10" s="382"/>
      <c r="BX10" s="382"/>
      <c r="BY10" s="382"/>
      <c r="BZ10" s="382"/>
      <c r="CC10" s="382"/>
      <c r="CD10" s="382"/>
      <c r="CE10" s="383"/>
      <c r="CF10" s="383"/>
      <c r="CG10" s="382"/>
      <c r="CH10" s="383"/>
      <c r="CI10" s="382"/>
      <c r="CJ10" s="382"/>
      <c r="CK10" s="382"/>
      <c r="CL10" s="382"/>
      <c r="CM10" s="382"/>
      <c r="CN10" s="383"/>
      <c r="CO10" s="382"/>
      <c r="CP10" s="382"/>
      <c r="CQ10" s="382"/>
      <c r="CR10" s="382"/>
      <c r="CS10" s="383"/>
      <c r="CT10" s="382"/>
      <c r="CU10" s="382"/>
      <c r="CV10" s="382"/>
      <c r="CW10" s="382"/>
      <c r="CX10" s="382"/>
      <c r="DA10" s="382"/>
      <c r="DB10" s="382"/>
      <c r="DC10" s="383"/>
      <c r="DD10" s="383"/>
      <c r="DE10" s="382"/>
      <c r="DF10" s="383"/>
      <c r="DG10" s="382"/>
      <c r="DH10" s="382"/>
      <c r="DI10" s="382"/>
      <c r="DJ10" s="382"/>
      <c r="DK10" s="382"/>
      <c r="DL10" s="383"/>
      <c r="DM10" s="382"/>
      <c r="DN10" s="382"/>
    </row>
    <row r="11" spans="1:118" ht="15" customHeight="1">
      <c r="A11" s="377" t="s">
        <v>95</v>
      </c>
      <c r="B11" s="378">
        <v>2006</v>
      </c>
      <c r="C11" s="378">
        <v>8</v>
      </c>
      <c r="D11" s="379" t="s">
        <v>96</v>
      </c>
      <c r="E11" s="380">
        <v>103.74209781162088</v>
      </c>
      <c r="F11" s="398">
        <v>0.42346995393212072</v>
      </c>
      <c r="G11" s="381"/>
      <c r="I11" s="382"/>
      <c r="J11" s="382"/>
      <c r="K11" s="383"/>
      <c r="L11" s="383"/>
      <c r="M11" s="382"/>
      <c r="N11" s="383"/>
      <c r="O11" s="382"/>
      <c r="P11" s="382"/>
      <c r="Q11" s="382"/>
      <c r="R11" s="382"/>
      <c r="S11" s="382"/>
      <c r="T11" s="383"/>
      <c r="U11" s="382"/>
      <c r="V11" s="382"/>
      <c r="W11" s="382"/>
      <c r="X11" s="382"/>
      <c r="Y11" s="383"/>
      <c r="Z11" s="382"/>
      <c r="AA11" s="382"/>
      <c r="AB11" s="382"/>
      <c r="AC11" s="382"/>
      <c r="AD11" s="382"/>
      <c r="AG11" s="382"/>
      <c r="AH11" s="382"/>
      <c r="AI11" s="383"/>
      <c r="AJ11" s="383"/>
      <c r="AK11" s="382"/>
      <c r="AL11" s="383"/>
      <c r="AM11" s="382"/>
      <c r="AN11" s="382"/>
      <c r="AO11" s="382"/>
      <c r="AP11" s="382"/>
      <c r="AQ11" s="382"/>
      <c r="AR11" s="383"/>
      <c r="AS11" s="382"/>
      <c r="AT11" s="382"/>
      <c r="AU11" s="382"/>
      <c r="AV11" s="382"/>
      <c r="AW11" s="383"/>
      <c r="AX11" s="382"/>
      <c r="AY11" s="382"/>
      <c r="AZ11" s="382"/>
      <c r="BA11" s="382"/>
      <c r="BB11" s="382"/>
      <c r="BE11" s="382"/>
      <c r="BF11" s="382"/>
      <c r="BG11" s="383"/>
      <c r="BH11" s="383"/>
      <c r="BI11" s="382"/>
      <c r="BJ11" s="383"/>
      <c r="BK11" s="382"/>
      <c r="BL11" s="382"/>
      <c r="BM11" s="382"/>
      <c r="BN11" s="382"/>
      <c r="BO11" s="382"/>
      <c r="BP11" s="383"/>
      <c r="BQ11" s="382"/>
      <c r="BR11" s="382"/>
      <c r="BS11" s="382"/>
      <c r="BT11" s="382"/>
      <c r="BU11" s="383"/>
      <c r="BV11" s="382"/>
      <c r="BW11" s="382"/>
      <c r="BX11" s="382"/>
      <c r="BY11" s="382"/>
      <c r="BZ11" s="382"/>
      <c r="CC11" s="382"/>
      <c r="CD11" s="382"/>
      <c r="CE11" s="383"/>
      <c r="CF11" s="383"/>
      <c r="CG11" s="382"/>
      <c r="CH11" s="383"/>
      <c r="CI11" s="382"/>
      <c r="CJ11" s="382"/>
      <c r="CK11" s="382"/>
      <c r="CL11" s="382"/>
      <c r="CM11" s="382"/>
      <c r="CN11" s="383"/>
      <c r="CO11" s="382"/>
      <c r="CP11" s="382"/>
      <c r="CQ11" s="382"/>
      <c r="CR11" s="382"/>
      <c r="CS11" s="383"/>
      <c r="CT11" s="382"/>
      <c r="CU11" s="382"/>
      <c r="CV11" s="382"/>
      <c r="CW11" s="382"/>
      <c r="CX11" s="382"/>
      <c r="DA11" s="382"/>
      <c r="DB11" s="382"/>
      <c r="DC11" s="383"/>
      <c r="DD11" s="383"/>
      <c r="DE11" s="382"/>
      <c r="DF11" s="383"/>
      <c r="DG11" s="382"/>
      <c r="DH11" s="382"/>
      <c r="DI11" s="382"/>
      <c r="DJ11" s="382"/>
      <c r="DK11" s="382"/>
      <c r="DL11" s="383"/>
      <c r="DM11" s="382"/>
      <c r="DN11" s="382"/>
    </row>
    <row r="12" spans="1:118" ht="15" customHeight="1">
      <c r="A12" s="377" t="s">
        <v>97</v>
      </c>
      <c r="B12" s="378">
        <v>2006</v>
      </c>
      <c r="C12" s="378">
        <v>9</v>
      </c>
      <c r="D12" s="379" t="s">
        <v>98</v>
      </c>
      <c r="E12" s="380">
        <v>104.42936978121898</v>
      </c>
      <c r="F12" s="398">
        <v>0.66248127240118304</v>
      </c>
      <c r="G12" s="381"/>
      <c r="I12" s="382"/>
      <c r="J12" s="382"/>
      <c r="K12" s="383"/>
      <c r="L12" s="383"/>
      <c r="M12" s="382"/>
      <c r="N12" s="383"/>
      <c r="O12" s="382"/>
      <c r="P12" s="382"/>
      <c r="Q12" s="382"/>
      <c r="R12" s="382"/>
      <c r="S12" s="382"/>
      <c r="T12" s="383"/>
      <c r="U12" s="382"/>
      <c r="V12" s="382"/>
      <c r="W12" s="382"/>
      <c r="X12" s="382"/>
      <c r="Y12" s="383"/>
      <c r="Z12" s="382"/>
      <c r="AA12" s="382"/>
      <c r="AB12" s="382"/>
      <c r="AC12" s="382"/>
      <c r="AD12" s="382"/>
      <c r="AG12" s="382"/>
      <c r="AH12" s="382"/>
      <c r="AI12" s="383"/>
      <c r="AJ12" s="383"/>
      <c r="AK12" s="382"/>
      <c r="AL12" s="383"/>
      <c r="AM12" s="382"/>
      <c r="AN12" s="382"/>
      <c r="AO12" s="382"/>
      <c r="AP12" s="382"/>
      <c r="AQ12" s="382"/>
      <c r="AR12" s="383"/>
      <c r="AS12" s="382"/>
      <c r="AT12" s="382"/>
      <c r="AU12" s="382"/>
      <c r="AV12" s="382"/>
      <c r="AW12" s="383"/>
      <c r="AX12" s="382"/>
      <c r="AY12" s="382"/>
      <c r="AZ12" s="382"/>
      <c r="BA12" s="382"/>
      <c r="BB12" s="382"/>
      <c r="BE12" s="382"/>
      <c r="BF12" s="382"/>
      <c r="BG12" s="383"/>
      <c r="BH12" s="383"/>
      <c r="BI12" s="382"/>
      <c r="BJ12" s="383"/>
      <c r="BK12" s="382"/>
      <c r="BL12" s="382"/>
      <c r="BM12" s="382"/>
      <c r="BN12" s="382"/>
      <c r="BO12" s="382"/>
      <c r="BP12" s="383"/>
      <c r="BQ12" s="382"/>
      <c r="BR12" s="382"/>
      <c r="BS12" s="382"/>
      <c r="BT12" s="382"/>
      <c r="BU12" s="383"/>
      <c r="BV12" s="382"/>
      <c r="BW12" s="382"/>
      <c r="BX12" s="382"/>
      <c r="BY12" s="382"/>
      <c r="BZ12" s="382"/>
      <c r="CC12" s="382"/>
      <c r="CD12" s="382"/>
      <c r="CE12" s="383"/>
      <c r="CF12" s="383"/>
      <c r="CG12" s="382"/>
      <c r="CH12" s="383"/>
      <c r="CI12" s="382"/>
      <c r="CJ12" s="382"/>
      <c r="CK12" s="382"/>
      <c r="CL12" s="382"/>
      <c r="CM12" s="382"/>
      <c r="CN12" s="383"/>
      <c r="CO12" s="382"/>
      <c r="CP12" s="382"/>
      <c r="CQ12" s="382"/>
      <c r="CR12" s="382"/>
      <c r="CS12" s="383"/>
      <c r="CT12" s="382"/>
      <c r="CU12" s="382"/>
      <c r="CV12" s="382"/>
      <c r="CW12" s="382"/>
      <c r="CX12" s="382"/>
      <c r="DA12" s="382"/>
      <c r="DB12" s="382"/>
      <c r="DC12" s="383"/>
      <c r="DD12" s="383"/>
      <c r="DE12" s="382"/>
      <c r="DF12" s="383"/>
      <c r="DG12" s="382"/>
      <c r="DH12" s="382"/>
      <c r="DI12" s="382"/>
      <c r="DJ12" s="382"/>
      <c r="DK12" s="382"/>
      <c r="DL12" s="383"/>
      <c r="DM12" s="382"/>
      <c r="DN12" s="382"/>
    </row>
    <row r="13" spans="1:118" ht="15" customHeight="1">
      <c r="A13" s="377" t="s">
        <v>99</v>
      </c>
      <c r="B13" s="378">
        <v>2006</v>
      </c>
      <c r="C13" s="378">
        <v>10</v>
      </c>
      <c r="D13" s="379" t="s">
        <v>100</v>
      </c>
      <c r="E13" s="380">
        <v>105.69080405968998</v>
      </c>
      <c r="F13" s="398">
        <v>1.2079305669599583</v>
      </c>
      <c r="G13" s="381"/>
      <c r="I13" s="382"/>
      <c r="J13" s="382"/>
      <c r="K13" s="383"/>
      <c r="L13" s="383"/>
      <c r="M13" s="382"/>
      <c r="N13" s="383"/>
      <c r="O13" s="382"/>
      <c r="P13" s="382"/>
      <c r="Q13" s="382"/>
      <c r="R13" s="382"/>
      <c r="S13" s="382"/>
      <c r="T13" s="383"/>
      <c r="U13" s="382"/>
      <c r="V13" s="382"/>
      <c r="W13" s="382"/>
      <c r="X13" s="382"/>
      <c r="Y13" s="383"/>
      <c r="Z13" s="382"/>
      <c r="AA13" s="382"/>
      <c r="AB13" s="382"/>
      <c r="AC13" s="382"/>
      <c r="AD13" s="382"/>
      <c r="AG13" s="382"/>
      <c r="AH13" s="382"/>
      <c r="AI13" s="383"/>
      <c r="AJ13" s="383"/>
      <c r="AK13" s="382"/>
      <c r="AL13" s="383"/>
      <c r="AM13" s="382"/>
      <c r="AN13" s="382"/>
      <c r="AO13" s="382"/>
      <c r="AP13" s="382"/>
      <c r="AQ13" s="382"/>
      <c r="AR13" s="383"/>
      <c r="AS13" s="382"/>
      <c r="AT13" s="382"/>
      <c r="AU13" s="382"/>
      <c r="AV13" s="382"/>
      <c r="AW13" s="383"/>
      <c r="AX13" s="382"/>
      <c r="AY13" s="382"/>
      <c r="AZ13" s="382"/>
      <c r="BA13" s="382"/>
      <c r="BB13" s="382"/>
      <c r="BE13" s="382"/>
      <c r="BF13" s="382"/>
      <c r="BG13" s="383"/>
      <c r="BH13" s="383"/>
      <c r="BI13" s="382"/>
      <c r="BJ13" s="383"/>
      <c r="BK13" s="382"/>
      <c r="BL13" s="382"/>
      <c r="BM13" s="382"/>
      <c r="BN13" s="382"/>
      <c r="BO13" s="382"/>
      <c r="BP13" s="383"/>
      <c r="BQ13" s="382"/>
      <c r="BR13" s="382"/>
      <c r="BS13" s="382"/>
      <c r="BT13" s="382"/>
      <c r="BU13" s="383"/>
      <c r="BV13" s="382"/>
      <c r="BW13" s="382"/>
      <c r="BX13" s="382"/>
      <c r="BY13" s="382"/>
      <c r="BZ13" s="382"/>
      <c r="CC13" s="382"/>
      <c r="CD13" s="382"/>
      <c r="CE13" s="383"/>
      <c r="CF13" s="383"/>
      <c r="CG13" s="382"/>
      <c r="CH13" s="383"/>
      <c r="CI13" s="382"/>
      <c r="CJ13" s="382"/>
      <c r="CK13" s="382"/>
      <c r="CL13" s="382"/>
      <c r="CM13" s="382"/>
      <c r="CN13" s="383"/>
      <c r="CO13" s="382"/>
      <c r="CP13" s="382"/>
      <c r="CQ13" s="382"/>
      <c r="CR13" s="382"/>
      <c r="CS13" s="383"/>
      <c r="CT13" s="382"/>
      <c r="CU13" s="382"/>
      <c r="CV13" s="382"/>
      <c r="CW13" s="382"/>
      <c r="CX13" s="382"/>
      <c r="DA13" s="382"/>
      <c r="DB13" s="382"/>
      <c r="DC13" s="383"/>
      <c r="DD13" s="383"/>
      <c r="DE13" s="382"/>
      <c r="DF13" s="383"/>
      <c r="DG13" s="382"/>
      <c r="DH13" s="382"/>
      <c r="DI13" s="382"/>
      <c r="DJ13" s="382"/>
      <c r="DK13" s="382"/>
      <c r="DL13" s="383"/>
      <c r="DM13" s="382"/>
      <c r="DN13" s="382"/>
    </row>
    <row r="14" spans="1:118" ht="15" customHeight="1">
      <c r="A14" s="377" t="s">
        <v>101</v>
      </c>
      <c r="B14" s="378">
        <v>2006</v>
      </c>
      <c r="C14" s="378">
        <v>11</v>
      </c>
      <c r="D14" s="379" t="s">
        <v>102</v>
      </c>
      <c r="E14" s="380">
        <v>106.74065553317723</v>
      </c>
      <c r="F14" s="398">
        <v>0.99332338591571201</v>
      </c>
      <c r="G14" s="381"/>
      <c r="I14" s="382"/>
      <c r="J14" s="382"/>
      <c r="K14" s="383"/>
      <c r="L14" s="383"/>
      <c r="M14" s="382"/>
      <c r="N14" s="383"/>
      <c r="O14" s="382"/>
      <c r="P14" s="382"/>
      <c r="Q14" s="382"/>
      <c r="R14" s="382"/>
      <c r="S14" s="382"/>
      <c r="T14" s="383"/>
      <c r="U14" s="382"/>
      <c r="V14" s="382"/>
      <c r="W14" s="382"/>
      <c r="X14" s="382"/>
      <c r="Y14" s="383"/>
      <c r="Z14" s="382"/>
      <c r="AA14" s="382"/>
      <c r="AB14" s="382"/>
      <c r="AC14" s="382"/>
      <c r="AD14" s="382"/>
      <c r="AG14" s="382"/>
      <c r="AH14" s="382"/>
      <c r="AI14" s="383"/>
      <c r="AJ14" s="383"/>
      <c r="AK14" s="382"/>
      <c r="AL14" s="383"/>
      <c r="AM14" s="382"/>
      <c r="AN14" s="382"/>
      <c r="AO14" s="382"/>
      <c r="AP14" s="382"/>
      <c r="AQ14" s="382"/>
      <c r="AR14" s="383"/>
      <c r="AS14" s="382"/>
      <c r="AT14" s="382"/>
      <c r="AU14" s="382"/>
      <c r="AV14" s="382"/>
      <c r="AW14" s="383"/>
      <c r="AX14" s="382"/>
      <c r="AY14" s="382"/>
      <c r="AZ14" s="382"/>
      <c r="BA14" s="382"/>
      <c r="BB14" s="382"/>
      <c r="BE14" s="382"/>
      <c r="BF14" s="382"/>
      <c r="BG14" s="383"/>
      <c r="BH14" s="383"/>
      <c r="BI14" s="382"/>
      <c r="BJ14" s="383"/>
      <c r="BK14" s="382"/>
      <c r="BL14" s="382"/>
      <c r="BM14" s="382"/>
      <c r="BN14" s="382"/>
      <c r="BO14" s="382"/>
      <c r="BP14" s="383"/>
      <c r="BQ14" s="382"/>
      <c r="BR14" s="382"/>
      <c r="BS14" s="382"/>
      <c r="BT14" s="382"/>
      <c r="BU14" s="383"/>
      <c r="BV14" s="382"/>
      <c r="BW14" s="382"/>
      <c r="BX14" s="382"/>
      <c r="BY14" s="382"/>
      <c r="BZ14" s="382"/>
      <c r="CC14" s="382"/>
      <c r="CD14" s="382"/>
      <c r="CE14" s="383"/>
      <c r="CF14" s="383"/>
      <c r="CG14" s="382"/>
      <c r="CH14" s="383"/>
      <c r="CI14" s="382"/>
      <c r="CJ14" s="382"/>
      <c r="CK14" s="382"/>
      <c r="CL14" s="382"/>
      <c r="CM14" s="382"/>
      <c r="CN14" s="383"/>
      <c r="CO14" s="382"/>
      <c r="CP14" s="382"/>
      <c r="CQ14" s="382"/>
      <c r="CR14" s="382"/>
      <c r="CS14" s="383"/>
      <c r="CT14" s="382"/>
      <c r="CU14" s="382"/>
      <c r="CV14" s="382"/>
      <c r="CW14" s="382"/>
      <c r="CX14" s="382"/>
      <c r="DA14" s="382"/>
      <c r="DB14" s="382"/>
      <c r="DC14" s="383"/>
      <c r="DD14" s="383"/>
      <c r="DE14" s="382"/>
      <c r="DF14" s="383"/>
      <c r="DG14" s="382"/>
      <c r="DH14" s="382"/>
      <c r="DI14" s="382"/>
      <c r="DJ14" s="382"/>
      <c r="DK14" s="382"/>
      <c r="DL14" s="383"/>
      <c r="DM14" s="382"/>
      <c r="DN14" s="382"/>
    </row>
    <row r="15" spans="1:118" ht="15" customHeight="1">
      <c r="A15" s="384" t="s">
        <v>103</v>
      </c>
      <c r="B15" s="385">
        <v>2006</v>
      </c>
      <c r="C15" s="385">
        <v>12</v>
      </c>
      <c r="D15" s="386" t="s">
        <v>104</v>
      </c>
      <c r="E15" s="387">
        <v>108.25272126163719</v>
      </c>
      <c r="F15" s="399">
        <v>1.4165790165959535</v>
      </c>
      <c r="G15" s="388"/>
      <c r="I15" s="382"/>
      <c r="J15" s="382"/>
      <c r="K15" s="383"/>
      <c r="L15" s="383"/>
      <c r="M15" s="382"/>
      <c r="N15" s="383"/>
      <c r="O15" s="382"/>
      <c r="P15" s="382"/>
      <c r="Q15" s="382"/>
      <c r="R15" s="382"/>
      <c r="S15" s="382"/>
      <c r="T15" s="383"/>
      <c r="U15" s="382"/>
      <c r="V15" s="382"/>
      <c r="W15" s="382"/>
      <c r="X15" s="382"/>
      <c r="Y15" s="383"/>
      <c r="Z15" s="382"/>
      <c r="AA15" s="382"/>
      <c r="AB15" s="382"/>
      <c r="AC15" s="382"/>
      <c r="AD15" s="382"/>
      <c r="AG15" s="382"/>
      <c r="AH15" s="382"/>
      <c r="AI15" s="383"/>
      <c r="AJ15" s="383"/>
      <c r="AK15" s="382"/>
      <c r="AL15" s="383"/>
      <c r="AM15" s="382"/>
      <c r="AN15" s="382"/>
      <c r="AO15" s="382"/>
      <c r="AP15" s="382"/>
      <c r="AQ15" s="382"/>
      <c r="AR15" s="383"/>
      <c r="AS15" s="382"/>
      <c r="AT15" s="382"/>
      <c r="AU15" s="382"/>
      <c r="AV15" s="382"/>
      <c r="AW15" s="383"/>
      <c r="AX15" s="382"/>
      <c r="AY15" s="382"/>
      <c r="AZ15" s="382"/>
      <c r="BA15" s="382"/>
      <c r="BB15" s="382"/>
      <c r="BE15" s="382"/>
      <c r="BF15" s="382"/>
      <c r="BG15" s="383"/>
      <c r="BH15" s="383"/>
      <c r="BI15" s="382"/>
      <c r="BJ15" s="383"/>
      <c r="BK15" s="382"/>
      <c r="BL15" s="382"/>
      <c r="BM15" s="382"/>
      <c r="BN15" s="382"/>
      <c r="BO15" s="382"/>
      <c r="BP15" s="383"/>
      <c r="BQ15" s="382"/>
      <c r="BR15" s="382"/>
      <c r="BS15" s="382"/>
      <c r="BT15" s="382"/>
      <c r="BU15" s="383"/>
      <c r="BV15" s="382"/>
      <c r="BW15" s="382"/>
      <c r="BX15" s="382"/>
      <c r="BY15" s="382"/>
      <c r="BZ15" s="382"/>
      <c r="CC15" s="382"/>
      <c r="CD15" s="382"/>
      <c r="CE15" s="383"/>
      <c r="CF15" s="383"/>
      <c r="CG15" s="382"/>
      <c r="CH15" s="383"/>
      <c r="CI15" s="382"/>
      <c r="CJ15" s="382"/>
      <c r="CK15" s="382"/>
      <c r="CL15" s="382"/>
      <c r="CM15" s="382"/>
      <c r="CN15" s="383"/>
      <c r="CO15" s="382"/>
      <c r="CP15" s="382"/>
      <c r="CQ15" s="382"/>
      <c r="CR15" s="382"/>
      <c r="CS15" s="383"/>
      <c r="CT15" s="382"/>
      <c r="CU15" s="382"/>
      <c r="CV15" s="382"/>
      <c r="CW15" s="382"/>
      <c r="CX15" s="382"/>
      <c r="DA15" s="382"/>
      <c r="DB15" s="382"/>
      <c r="DC15" s="383"/>
      <c r="DD15" s="383"/>
      <c r="DE15" s="382"/>
      <c r="DF15" s="383"/>
      <c r="DG15" s="382"/>
      <c r="DH15" s="382"/>
      <c r="DI15" s="382"/>
      <c r="DJ15" s="382"/>
      <c r="DK15" s="382"/>
      <c r="DL15" s="383"/>
      <c r="DM15" s="382"/>
      <c r="DN15" s="382"/>
    </row>
    <row r="16" spans="1:118" ht="15" customHeight="1">
      <c r="A16" s="389" t="s">
        <v>105</v>
      </c>
      <c r="B16" s="390">
        <v>2007</v>
      </c>
      <c r="C16" s="390">
        <v>1</v>
      </c>
      <c r="D16" s="391" t="s">
        <v>82</v>
      </c>
      <c r="E16" s="392">
        <v>109.79090015999414</v>
      </c>
      <c r="F16" s="400">
        <v>1.420914763555281</v>
      </c>
      <c r="G16" s="393">
        <v>9.7909001599941536</v>
      </c>
      <c r="I16" s="382"/>
      <c r="J16" s="382"/>
      <c r="K16" s="383"/>
      <c r="L16" s="383"/>
      <c r="M16" s="382"/>
      <c r="N16" s="383"/>
      <c r="O16" s="382"/>
      <c r="P16" s="382"/>
      <c r="Q16" s="382"/>
      <c r="R16" s="382"/>
      <c r="S16" s="382"/>
      <c r="T16" s="383"/>
      <c r="U16" s="382"/>
      <c r="V16" s="382"/>
      <c r="W16" s="382"/>
      <c r="X16" s="382"/>
      <c r="Y16" s="383"/>
      <c r="Z16" s="382"/>
      <c r="AA16" s="382"/>
      <c r="AB16" s="382"/>
      <c r="AC16" s="382"/>
      <c r="AD16" s="382"/>
      <c r="AG16" s="382"/>
      <c r="AH16" s="382"/>
      <c r="AI16" s="383"/>
      <c r="AJ16" s="383"/>
      <c r="AK16" s="382"/>
      <c r="AL16" s="383"/>
      <c r="AM16" s="382"/>
      <c r="AN16" s="382"/>
      <c r="AO16" s="382"/>
      <c r="AP16" s="382"/>
      <c r="AQ16" s="382"/>
      <c r="AR16" s="383"/>
      <c r="AS16" s="382"/>
      <c r="AT16" s="382"/>
      <c r="AU16" s="382"/>
      <c r="AV16" s="382"/>
      <c r="AW16" s="383"/>
      <c r="AX16" s="382"/>
      <c r="AY16" s="382"/>
      <c r="AZ16" s="382"/>
      <c r="BA16" s="382"/>
      <c r="BB16" s="382"/>
      <c r="BE16" s="382"/>
      <c r="BF16" s="382"/>
      <c r="BG16" s="383"/>
      <c r="BH16" s="383"/>
      <c r="BI16" s="382"/>
      <c r="BJ16" s="383"/>
      <c r="BK16" s="382"/>
      <c r="BL16" s="382"/>
      <c r="BM16" s="382"/>
      <c r="BN16" s="382"/>
      <c r="BO16" s="382"/>
      <c r="BP16" s="383"/>
      <c r="BQ16" s="382"/>
      <c r="BR16" s="382"/>
      <c r="BS16" s="382"/>
      <c r="BT16" s="382"/>
      <c r="BU16" s="383"/>
      <c r="BV16" s="382"/>
      <c r="BW16" s="382"/>
      <c r="BX16" s="382"/>
      <c r="BY16" s="382"/>
      <c r="BZ16" s="382"/>
      <c r="CC16" s="382"/>
      <c r="CD16" s="382"/>
      <c r="CE16" s="383"/>
      <c r="CF16" s="383"/>
      <c r="CG16" s="382"/>
      <c r="CH16" s="383"/>
      <c r="CI16" s="382"/>
      <c r="CJ16" s="382"/>
      <c r="CK16" s="382"/>
      <c r="CL16" s="382"/>
      <c r="CM16" s="382"/>
      <c r="CN16" s="383"/>
      <c r="CO16" s="382"/>
      <c r="CP16" s="382"/>
      <c r="CQ16" s="382"/>
      <c r="CR16" s="382"/>
      <c r="CS16" s="383"/>
      <c r="CT16" s="382"/>
      <c r="CU16" s="382"/>
      <c r="CV16" s="382"/>
      <c r="CW16" s="382"/>
      <c r="CX16" s="382"/>
      <c r="DA16" s="382"/>
      <c r="DB16" s="382"/>
      <c r="DC16" s="383"/>
      <c r="DD16" s="383"/>
      <c r="DE16" s="382"/>
      <c r="DF16" s="383"/>
      <c r="DG16" s="382"/>
      <c r="DH16" s="382"/>
      <c r="DI16" s="382"/>
      <c r="DJ16" s="382"/>
      <c r="DK16" s="382"/>
      <c r="DL16" s="383"/>
      <c r="DM16" s="382"/>
      <c r="DN16" s="382"/>
    </row>
    <row r="17" spans="1:118" ht="15" customHeight="1">
      <c r="A17" s="377" t="s">
        <v>106</v>
      </c>
      <c r="B17" s="378">
        <v>2007</v>
      </c>
      <c r="C17" s="378">
        <v>2</v>
      </c>
      <c r="D17" s="379" t="s">
        <v>84</v>
      </c>
      <c r="E17" s="380">
        <v>111.04488140182714</v>
      </c>
      <c r="F17" s="398">
        <v>1.1421540765269356</v>
      </c>
      <c r="G17" s="381">
        <v>10.67534860468815</v>
      </c>
      <c r="I17" s="382"/>
      <c r="J17" s="382"/>
      <c r="K17" s="383"/>
      <c r="L17" s="383"/>
      <c r="M17" s="382"/>
      <c r="N17" s="383"/>
      <c r="O17" s="382"/>
      <c r="P17" s="382"/>
      <c r="Q17" s="382"/>
      <c r="R17" s="382"/>
      <c r="S17" s="382"/>
      <c r="T17" s="383"/>
      <c r="U17" s="382"/>
      <c r="V17" s="382"/>
      <c r="W17" s="382"/>
      <c r="X17" s="382"/>
      <c r="Y17" s="383"/>
      <c r="Z17" s="382"/>
      <c r="AA17" s="382"/>
      <c r="AB17" s="382"/>
      <c r="AC17" s="382"/>
      <c r="AD17" s="382"/>
      <c r="AG17" s="382"/>
      <c r="AH17" s="382"/>
      <c r="AI17" s="383"/>
      <c r="AJ17" s="383"/>
      <c r="AK17" s="382"/>
      <c r="AL17" s="383"/>
      <c r="AM17" s="382"/>
      <c r="AN17" s="382"/>
      <c r="AO17" s="382"/>
      <c r="AP17" s="382"/>
      <c r="AQ17" s="382"/>
      <c r="AR17" s="383"/>
      <c r="AS17" s="382"/>
      <c r="AT17" s="382"/>
      <c r="AU17" s="382"/>
      <c r="AV17" s="382"/>
      <c r="AW17" s="383"/>
      <c r="AX17" s="382"/>
      <c r="AY17" s="382"/>
      <c r="AZ17" s="382"/>
      <c r="BA17" s="382"/>
      <c r="BB17" s="382"/>
      <c r="BE17" s="382"/>
      <c r="BF17" s="382"/>
      <c r="BG17" s="383"/>
      <c r="BH17" s="383"/>
      <c r="BI17" s="382"/>
      <c r="BJ17" s="383"/>
      <c r="BK17" s="382"/>
      <c r="BL17" s="382"/>
      <c r="BM17" s="382"/>
      <c r="BN17" s="382"/>
      <c r="BO17" s="382"/>
      <c r="BP17" s="383"/>
      <c r="BQ17" s="382"/>
      <c r="BR17" s="382"/>
      <c r="BS17" s="382"/>
      <c r="BT17" s="382"/>
      <c r="BU17" s="383"/>
      <c r="BV17" s="382"/>
      <c r="BW17" s="382"/>
      <c r="BX17" s="382"/>
      <c r="BY17" s="382"/>
      <c r="BZ17" s="382"/>
      <c r="CC17" s="382"/>
      <c r="CD17" s="382"/>
      <c r="CE17" s="383"/>
      <c r="CF17" s="383"/>
      <c r="CG17" s="382"/>
      <c r="CH17" s="383"/>
      <c r="CI17" s="382"/>
      <c r="CJ17" s="382"/>
      <c r="CK17" s="382"/>
      <c r="CL17" s="382"/>
      <c r="CM17" s="382"/>
      <c r="CN17" s="383"/>
      <c r="CO17" s="382"/>
      <c r="CP17" s="382"/>
      <c r="CQ17" s="382"/>
      <c r="CR17" s="382"/>
      <c r="CS17" s="383"/>
      <c r="CT17" s="382"/>
      <c r="CU17" s="382"/>
      <c r="CV17" s="382"/>
      <c r="CW17" s="382"/>
      <c r="CX17" s="382"/>
      <c r="DA17" s="382"/>
      <c r="DB17" s="382"/>
      <c r="DC17" s="383"/>
      <c r="DD17" s="383"/>
      <c r="DE17" s="382"/>
      <c r="DF17" s="383"/>
      <c r="DG17" s="382"/>
      <c r="DH17" s="382"/>
      <c r="DI17" s="382"/>
      <c r="DJ17" s="382"/>
      <c r="DK17" s="382"/>
      <c r="DL17" s="383"/>
      <c r="DM17" s="382"/>
      <c r="DN17" s="382"/>
    </row>
    <row r="18" spans="1:118" ht="15" customHeight="1">
      <c r="A18" s="377" t="s">
        <v>107</v>
      </c>
      <c r="B18" s="378">
        <v>2007</v>
      </c>
      <c r="C18" s="378">
        <v>3</v>
      </c>
      <c r="D18" s="379" t="s">
        <v>86</v>
      </c>
      <c r="E18" s="380">
        <v>112.31564696905725</v>
      </c>
      <c r="F18" s="398">
        <v>1.1443711328140482</v>
      </c>
      <c r="G18" s="381">
        <v>10.908380042881083</v>
      </c>
      <c r="I18" s="382"/>
      <c r="J18" s="382"/>
      <c r="K18" s="383"/>
      <c r="L18" s="383"/>
      <c r="M18" s="382"/>
      <c r="N18" s="383"/>
      <c r="O18" s="382"/>
      <c r="P18" s="382"/>
      <c r="Q18" s="382"/>
      <c r="R18" s="382"/>
      <c r="S18" s="382"/>
      <c r="T18" s="383"/>
      <c r="U18" s="382"/>
      <c r="V18" s="382"/>
      <c r="W18" s="382"/>
      <c r="X18" s="382"/>
      <c r="Y18" s="383"/>
      <c r="Z18" s="382"/>
      <c r="AA18" s="382"/>
      <c r="AB18" s="382"/>
      <c r="AC18" s="382"/>
      <c r="AD18" s="382"/>
      <c r="AG18" s="382"/>
      <c r="AH18" s="382"/>
      <c r="AI18" s="383"/>
      <c r="AJ18" s="383"/>
      <c r="AK18" s="382"/>
      <c r="AL18" s="383"/>
      <c r="AM18" s="382"/>
      <c r="AN18" s="382"/>
      <c r="AO18" s="382"/>
      <c r="AP18" s="382"/>
      <c r="AQ18" s="382"/>
      <c r="AR18" s="383"/>
      <c r="AS18" s="382"/>
      <c r="AT18" s="382"/>
      <c r="AU18" s="382"/>
      <c r="AV18" s="382"/>
      <c r="AW18" s="383"/>
      <c r="AX18" s="382"/>
      <c r="AY18" s="382"/>
      <c r="AZ18" s="382"/>
      <c r="BA18" s="382"/>
      <c r="BB18" s="382"/>
      <c r="BE18" s="382"/>
      <c r="BF18" s="382"/>
      <c r="BG18" s="383"/>
      <c r="BH18" s="383"/>
      <c r="BI18" s="382"/>
      <c r="BJ18" s="383"/>
      <c r="BK18" s="382"/>
      <c r="BL18" s="382"/>
      <c r="BM18" s="382"/>
      <c r="BN18" s="382"/>
      <c r="BO18" s="382"/>
      <c r="BP18" s="383"/>
      <c r="BQ18" s="382"/>
      <c r="BR18" s="382"/>
      <c r="BS18" s="382"/>
      <c r="BT18" s="382"/>
      <c r="BU18" s="383"/>
      <c r="BV18" s="382"/>
      <c r="BW18" s="382"/>
      <c r="BX18" s="382"/>
      <c r="BY18" s="382"/>
      <c r="BZ18" s="382"/>
      <c r="CC18" s="382"/>
      <c r="CD18" s="382"/>
      <c r="CE18" s="383"/>
      <c r="CF18" s="383"/>
      <c r="CG18" s="382"/>
      <c r="CH18" s="383"/>
      <c r="CI18" s="382"/>
      <c r="CJ18" s="382"/>
      <c r="CK18" s="382"/>
      <c r="CL18" s="382"/>
      <c r="CM18" s="382"/>
      <c r="CN18" s="383"/>
      <c r="CO18" s="382"/>
      <c r="CP18" s="382"/>
      <c r="CQ18" s="382"/>
      <c r="CR18" s="382"/>
      <c r="CS18" s="383"/>
      <c r="CT18" s="382"/>
      <c r="CU18" s="382"/>
      <c r="CV18" s="382"/>
      <c r="CW18" s="382"/>
      <c r="CX18" s="382"/>
      <c r="DA18" s="382"/>
      <c r="DB18" s="382"/>
      <c r="DC18" s="383"/>
      <c r="DD18" s="383"/>
      <c r="DE18" s="382"/>
      <c r="DF18" s="383"/>
      <c r="DG18" s="382"/>
      <c r="DH18" s="382"/>
      <c r="DI18" s="382"/>
      <c r="DJ18" s="382"/>
      <c r="DK18" s="382"/>
      <c r="DL18" s="383"/>
      <c r="DM18" s="382"/>
      <c r="DN18" s="382"/>
    </row>
    <row r="19" spans="1:118" ht="15" customHeight="1">
      <c r="A19" s="377" t="s">
        <v>108</v>
      </c>
      <c r="B19" s="378">
        <v>2007</v>
      </c>
      <c r="C19" s="378">
        <v>4</v>
      </c>
      <c r="D19" s="379" t="s">
        <v>88</v>
      </c>
      <c r="E19" s="380">
        <v>114.41027224015903</v>
      </c>
      <c r="F19" s="398">
        <v>1.8649452036534564</v>
      </c>
      <c r="G19" s="381">
        <v>12.03762551732861</v>
      </c>
      <c r="I19" s="382"/>
      <c r="J19" s="382"/>
      <c r="K19" s="383"/>
      <c r="L19" s="383"/>
      <c r="M19" s="382"/>
      <c r="N19" s="383"/>
      <c r="O19" s="382"/>
      <c r="P19" s="382"/>
      <c r="Q19" s="382"/>
      <c r="R19" s="382"/>
      <c r="S19" s="382"/>
      <c r="T19" s="383"/>
      <c r="U19" s="382"/>
      <c r="V19" s="382"/>
      <c r="W19" s="382"/>
      <c r="X19" s="382"/>
      <c r="Y19" s="383"/>
      <c r="Z19" s="382"/>
      <c r="AA19" s="382"/>
      <c r="AB19" s="382"/>
      <c r="AC19" s="382"/>
      <c r="AD19" s="382"/>
      <c r="AG19" s="382"/>
      <c r="AH19" s="382"/>
      <c r="AI19" s="383"/>
      <c r="AJ19" s="383"/>
      <c r="AK19" s="382"/>
      <c r="AL19" s="383"/>
      <c r="AM19" s="382"/>
      <c r="AN19" s="382"/>
      <c r="AO19" s="382"/>
      <c r="AP19" s="382"/>
      <c r="AQ19" s="382"/>
      <c r="AR19" s="383"/>
      <c r="AS19" s="382"/>
      <c r="AT19" s="382"/>
      <c r="AU19" s="382"/>
      <c r="AV19" s="382"/>
      <c r="AW19" s="383"/>
      <c r="AX19" s="382"/>
      <c r="AY19" s="382"/>
      <c r="AZ19" s="382"/>
      <c r="BA19" s="382"/>
      <c r="BB19" s="382"/>
      <c r="BE19" s="382"/>
      <c r="BF19" s="382"/>
      <c r="BG19" s="383"/>
      <c r="BH19" s="383"/>
      <c r="BI19" s="382"/>
      <c r="BJ19" s="383"/>
      <c r="BK19" s="382"/>
      <c r="BL19" s="382"/>
      <c r="BM19" s="382"/>
      <c r="BN19" s="382"/>
      <c r="BO19" s="382"/>
      <c r="BP19" s="383"/>
      <c r="BQ19" s="382"/>
      <c r="BR19" s="382"/>
      <c r="BS19" s="382"/>
      <c r="BT19" s="382"/>
      <c r="BU19" s="383"/>
      <c r="BV19" s="382"/>
      <c r="BW19" s="382"/>
      <c r="BX19" s="382"/>
      <c r="BY19" s="382"/>
      <c r="BZ19" s="382"/>
      <c r="CC19" s="382"/>
      <c r="CD19" s="382"/>
      <c r="CE19" s="383"/>
      <c r="CF19" s="383"/>
      <c r="CG19" s="382"/>
      <c r="CH19" s="383"/>
      <c r="CI19" s="382"/>
      <c r="CJ19" s="382"/>
      <c r="CK19" s="382"/>
      <c r="CL19" s="382"/>
      <c r="CM19" s="382"/>
      <c r="CN19" s="383"/>
      <c r="CO19" s="382"/>
      <c r="CP19" s="382"/>
      <c r="CQ19" s="382"/>
      <c r="CR19" s="382"/>
      <c r="CS19" s="383"/>
      <c r="CT19" s="382"/>
      <c r="CU19" s="382"/>
      <c r="CV19" s="382"/>
      <c r="CW19" s="382"/>
      <c r="CX19" s="382"/>
      <c r="DA19" s="382"/>
      <c r="DB19" s="382"/>
      <c r="DC19" s="383"/>
      <c r="DD19" s="383"/>
      <c r="DE19" s="382"/>
      <c r="DF19" s="383"/>
      <c r="DG19" s="382"/>
      <c r="DH19" s="382"/>
      <c r="DI19" s="382"/>
      <c r="DJ19" s="382"/>
      <c r="DK19" s="382"/>
      <c r="DL19" s="383"/>
      <c r="DM19" s="382"/>
      <c r="DN19" s="382"/>
    </row>
    <row r="20" spans="1:118" ht="15" customHeight="1">
      <c r="A20" s="377" t="s">
        <v>109</v>
      </c>
      <c r="B20" s="378">
        <v>2007</v>
      </c>
      <c r="C20" s="378">
        <v>5</v>
      </c>
      <c r="D20" s="379" t="s">
        <v>90</v>
      </c>
      <c r="E20" s="380">
        <v>116.88357428632536</v>
      </c>
      <c r="F20" s="398">
        <v>2.16178320157705</v>
      </c>
      <c r="G20" s="381">
        <v>13.965765880548876</v>
      </c>
      <c r="I20" s="382"/>
      <c r="J20" s="382"/>
      <c r="K20" s="383"/>
      <c r="L20" s="383"/>
      <c r="M20" s="382"/>
      <c r="N20" s="383"/>
      <c r="O20" s="382"/>
      <c r="P20" s="382"/>
      <c r="Q20" s="382"/>
      <c r="R20" s="382"/>
      <c r="S20" s="382"/>
      <c r="T20" s="383"/>
      <c r="U20" s="382"/>
      <c r="V20" s="382"/>
      <c r="W20" s="382"/>
      <c r="X20" s="382"/>
      <c r="Y20" s="383"/>
      <c r="Z20" s="382"/>
      <c r="AA20" s="382"/>
      <c r="AB20" s="382"/>
      <c r="AC20" s="382"/>
      <c r="AD20" s="382"/>
      <c r="AG20" s="382"/>
      <c r="AH20" s="382"/>
      <c r="AI20" s="383"/>
      <c r="AJ20" s="383"/>
      <c r="AK20" s="382"/>
      <c r="AL20" s="383"/>
      <c r="AM20" s="382"/>
      <c r="AN20" s="382"/>
      <c r="AO20" s="382"/>
      <c r="AP20" s="382"/>
      <c r="AQ20" s="382"/>
      <c r="AR20" s="383"/>
      <c r="AS20" s="382"/>
      <c r="AT20" s="382"/>
      <c r="AU20" s="382"/>
      <c r="AV20" s="382"/>
      <c r="AW20" s="383"/>
      <c r="AX20" s="382"/>
      <c r="AY20" s="382"/>
      <c r="AZ20" s="382"/>
      <c r="BA20" s="382"/>
      <c r="BB20" s="382"/>
      <c r="BE20" s="382"/>
      <c r="BF20" s="382"/>
      <c r="BG20" s="383"/>
      <c r="BH20" s="383"/>
      <c r="BI20" s="382"/>
      <c r="BJ20" s="383"/>
      <c r="BK20" s="382"/>
      <c r="BL20" s="382"/>
      <c r="BM20" s="382"/>
      <c r="BN20" s="382"/>
      <c r="BO20" s="382"/>
      <c r="BP20" s="383"/>
      <c r="BQ20" s="382"/>
      <c r="BR20" s="382"/>
      <c r="BS20" s="382"/>
      <c r="BT20" s="382"/>
      <c r="BU20" s="383"/>
      <c r="BV20" s="382"/>
      <c r="BW20" s="382"/>
      <c r="BX20" s="382"/>
      <c r="BY20" s="382"/>
      <c r="BZ20" s="382"/>
      <c r="CC20" s="382"/>
      <c r="CD20" s="382"/>
      <c r="CE20" s="383"/>
      <c r="CF20" s="383"/>
      <c r="CG20" s="382"/>
      <c r="CH20" s="383"/>
      <c r="CI20" s="382"/>
      <c r="CJ20" s="382"/>
      <c r="CK20" s="382"/>
      <c r="CL20" s="382"/>
      <c r="CM20" s="382"/>
      <c r="CN20" s="383"/>
      <c r="CO20" s="382"/>
      <c r="CP20" s="382"/>
      <c r="CQ20" s="382"/>
      <c r="CR20" s="382"/>
      <c r="CS20" s="383"/>
      <c r="CT20" s="382"/>
      <c r="CU20" s="382"/>
      <c r="CV20" s="382"/>
      <c r="CW20" s="382"/>
      <c r="CX20" s="382"/>
      <c r="DA20" s="382"/>
      <c r="DB20" s="382"/>
      <c r="DC20" s="383"/>
      <c r="DD20" s="383"/>
      <c r="DE20" s="382"/>
      <c r="DF20" s="383"/>
      <c r="DG20" s="382"/>
      <c r="DH20" s="382"/>
      <c r="DI20" s="382"/>
      <c r="DJ20" s="382"/>
      <c r="DK20" s="382"/>
      <c r="DL20" s="383"/>
      <c r="DM20" s="382"/>
      <c r="DN20" s="382"/>
    </row>
    <row r="21" spans="1:118" ht="15" customHeight="1">
      <c r="A21" s="377" t="s">
        <v>110</v>
      </c>
      <c r="B21" s="378">
        <v>2007</v>
      </c>
      <c r="C21" s="378">
        <v>6</v>
      </c>
      <c r="D21" s="379" t="s">
        <v>92</v>
      </c>
      <c r="E21" s="380">
        <v>119.49899440474435</v>
      </c>
      <c r="F21" s="398">
        <v>2.2376284558274229</v>
      </c>
      <c r="G21" s="381">
        <v>16.108185635224203</v>
      </c>
      <c r="I21" s="382"/>
      <c r="J21" s="382"/>
      <c r="K21" s="383"/>
      <c r="L21" s="383"/>
      <c r="M21" s="382"/>
      <c r="N21" s="383"/>
      <c r="O21" s="382"/>
      <c r="P21" s="382"/>
      <c r="Q21" s="382"/>
      <c r="R21" s="382"/>
      <c r="S21" s="382"/>
      <c r="T21" s="383"/>
      <c r="U21" s="382"/>
      <c r="V21" s="382"/>
      <c r="W21" s="382"/>
      <c r="X21" s="382"/>
      <c r="Y21" s="383"/>
      <c r="Z21" s="382"/>
      <c r="AA21" s="382"/>
      <c r="AB21" s="382"/>
      <c r="AC21" s="382"/>
      <c r="AD21" s="382"/>
      <c r="AG21" s="382"/>
      <c r="AH21" s="382"/>
      <c r="AI21" s="383"/>
      <c r="AJ21" s="383"/>
      <c r="AK21" s="382"/>
      <c r="AL21" s="383"/>
      <c r="AM21" s="382"/>
      <c r="AN21" s="382"/>
      <c r="AO21" s="382"/>
      <c r="AP21" s="382"/>
      <c r="AQ21" s="382"/>
      <c r="AR21" s="383"/>
      <c r="AS21" s="382"/>
      <c r="AT21" s="382"/>
      <c r="AU21" s="382"/>
      <c r="AV21" s="382"/>
      <c r="AW21" s="383"/>
      <c r="AX21" s="382"/>
      <c r="AY21" s="382"/>
      <c r="AZ21" s="382"/>
      <c r="BA21" s="382"/>
      <c r="BB21" s="382"/>
      <c r="BE21" s="382"/>
      <c r="BF21" s="382"/>
      <c r="BG21" s="383"/>
      <c r="BH21" s="383"/>
      <c r="BI21" s="382"/>
      <c r="BJ21" s="383"/>
      <c r="BK21" s="382"/>
      <c r="BL21" s="382"/>
      <c r="BM21" s="382"/>
      <c r="BN21" s="382"/>
      <c r="BO21" s="382"/>
      <c r="BP21" s="383"/>
      <c r="BQ21" s="382"/>
      <c r="BR21" s="382"/>
      <c r="BS21" s="382"/>
      <c r="BT21" s="382"/>
      <c r="BU21" s="383"/>
      <c r="BV21" s="382"/>
      <c r="BW21" s="382"/>
      <c r="BX21" s="382"/>
      <c r="BY21" s="382"/>
      <c r="BZ21" s="382"/>
      <c r="CC21" s="382"/>
      <c r="CD21" s="382"/>
      <c r="CE21" s="383"/>
      <c r="CF21" s="383"/>
      <c r="CG21" s="382"/>
      <c r="CH21" s="383"/>
      <c r="CI21" s="382"/>
      <c r="CJ21" s="382"/>
      <c r="CK21" s="382"/>
      <c r="CL21" s="382"/>
      <c r="CM21" s="382"/>
      <c r="CN21" s="383"/>
      <c r="CO21" s="382"/>
      <c r="CP21" s="382"/>
      <c r="CQ21" s="382"/>
      <c r="CR21" s="382"/>
      <c r="CS21" s="383"/>
      <c r="CT21" s="382"/>
      <c r="CU21" s="382"/>
      <c r="CV21" s="382"/>
      <c r="CW21" s="382"/>
      <c r="CX21" s="382"/>
      <c r="DA21" s="382"/>
      <c r="DB21" s="382"/>
      <c r="DC21" s="383"/>
      <c r="DD21" s="383"/>
      <c r="DE21" s="382"/>
      <c r="DF21" s="383"/>
      <c r="DG21" s="382"/>
      <c r="DH21" s="382"/>
      <c r="DI21" s="382"/>
      <c r="DJ21" s="382"/>
      <c r="DK21" s="382"/>
      <c r="DL21" s="383"/>
      <c r="DM21" s="382"/>
      <c r="DN21" s="382"/>
    </row>
    <row r="22" spans="1:118" ht="15" customHeight="1">
      <c r="A22" s="377" t="s">
        <v>111</v>
      </c>
      <c r="B22" s="378">
        <v>2007</v>
      </c>
      <c r="C22" s="378">
        <v>7</v>
      </c>
      <c r="D22" s="379" t="s">
        <v>94</v>
      </c>
      <c r="E22" s="380">
        <v>123.05499216411314</v>
      </c>
      <c r="F22" s="398">
        <v>2.975755383618206</v>
      </c>
      <c r="G22" s="381">
        <v>19.118560053736509</v>
      </c>
      <c r="I22" s="382"/>
      <c r="J22" s="382"/>
      <c r="K22" s="383"/>
      <c r="L22" s="383"/>
      <c r="M22" s="382"/>
      <c r="N22" s="383"/>
      <c r="O22" s="382"/>
      <c r="P22" s="382"/>
      <c r="Q22" s="382"/>
      <c r="R22" s="382"/>
      <c r="S22" s="382"/>
      <c r="T22" s="383"/>
      <c r="U22" s="382"/>
      <c r="V22" s="382"/>
      <c r="W22" s="382"/>
      <c r="X22" s="382"/>
      <c r="Y22" s="383"/>
      <c r="Z22" s="382"/>
      <c r="AA22" s="382"/>
      <c r="AB22" s="382"/>
      <c r="AC22" s="382"/>
      <c r="AD22" s="382"/>
      <c r="AG22" s="382"/>
      <c r="AH22" s="382"/>
      <c r="AI22" s="383"/>
      <c r="AJ22" s="383"/>
      <c r="AK22" s="382"/>
      <c r="AL22" s="383"/>
      <c r="AM22" s="382"/>
      <c r="AN22" s="382"/>
      <c r="AO22" s="382"/>
      <c r="AP22" s="382"/>
      <c r="AQ22" s="382"/>
      <c r="AR22" s="383"/>
      <c r="AS22" s="382"/>
      <c r="AT22" s="382"/>
      <c r="AU22" s="382"/>
      <c r="AV22" s="382"/>
      <c r="AW22" s="383"/>
      <c r="AX22" s="382"/>
      <c r="AY22" s="382"/>
      <c r="AZ22" s="382"/>
      <c r="BA22" s="382"/>
      <c r="BB22" s="382"/>
      <c r="BE22" s="382"/>
      <c r="BF22" s="382"/>
      <c r="BG22" s="383"/>
      <c r="BH22" s="383"/>
      <c r="BI22" s="382"/>
      <c r="BJ22" s="383"/>
      <c r="BK22" s="382"/>
      <c r="BL22" s="382"/>
      <c r="BM22" s="382"/>
      <c r="BN22" s="382"/>
      <c r="BO22" s="382"/>
      <c r="BP22" s="383"/>
      <c r="BQ22" s="382"/>
      <c r="BR22" s="382"/>
      <c r="BS22" s="382"/>
      <c r="BT22" s="382"/>
      <c r="BU22" s="383"/>
      <c r="BV22" s="382"/>
      <c r="BW22" s="382"/>
      <c r="BX22" s="382"/>
      <c r="BY22" s="382"/>
      <c r="BZ22" s="382"/>
      <c r="CC22" s="382"/>
      <c r="CD22" s="382"/>
      <c r="CE22" s="383"/>
      <c r="CF22" s="383"/>
      <c r="CG22" s="382"/>
      <c r="CH22" s="383"/>
      <c r="CI22" s="382"/>
      <c r="CJ22" s="382"/>
      <c r="CK22" s="382"/>
      <c r="CL22" s="382"/>
      <c r="CM22" s="382"/>
      <c r="CN22" s="383"/>
      <c r="CO22" s="382"/>
      <c r="CP22" s="382"/>
      <c r="CQ22" s="382"/>
      <c r="CR22" s="382"/>
      <c r="CS22" s="383"/>
      <c r="CT22" s="382"/>
      <c r="CU22" s="382"/>
      <c r="CV22" s="382"/>
      <c r="CW22" s="382"/>
      <c r="CX22" s="382"/>
      <c r="DA22" s="382"/>
      <c r="DB22" s="382"/>
      <c r="DC22" s="383"/>
      <c r="DD22" s="383"/>
      <c r="DE22" s="382"/>
      <c r="DF22" s="383"/>
      <c r="DG22" s="382"/>
      <c r="DH22" s="382"/>
      <c r="DI22" s="382"/>
      <c r="DJ22" s="382"/>
      <c r="DK22" s="382"/>
      <c r="DL22" s="383"/>
      <c r="DM22" s="382"/>
      <c r="DN22" s="382"/>
    </row>
    <row r="23" spans="1:118" ht="15" customHeight="1">
      <c r="A23" s="377" t="s">
        <v>112</v>
      </c>
      <c r="B23" s="378">
        <v>2007</v>
      </c>
      <c r="C23" s="378">
        <v>8</v>
      </c>
      <c r="D23" s="379" t="s">
        <v>96</v>
      </c>
      <c r="E23" s="380">
        <v>127.26507474806317</v>
      </c>
      <c r="F23" s="398">
        <v>3.4213017366538256</v>
      </c>
      <c r="G23" s="381">
        <v>22.674475871074318</v>
      </c>
      <c r="I23" s="382"/>
      <c r="J23" s="382"/>
      <c r="K23" s="383"/>
      <c r="L23" s="383"/>
      <c r="M23" s="382"/>
      <c r="N23" s="383"/>
      <c r="O23" s="382"/>
      <c r="P23" s="382"/>
      <c r="Q23" s="382"/>
      <c r="R23" s="382"/>
      <c r="S23" s="382"/>
      <c r="T23" s="383"/>
      <c r="U23" s="382"/>
      <c r="V23" s="382"/>
      <c r="W23" s="382"/>
      <c r="X23" s="382"/>
      <c r="Y23" s="383"/>
      <c r="Z23" s="382"/>
      <c r="AA23" s="382"/>
      <c r="AB23" s="382"/>
      <c r="AC23" s="382"/>
      <c r="AD23" s="382"/>
      <c r="AG23" s="382"/>
      <c r="AH23" s="382"/>
      <c r="AI23" s="383"/>
      <c r="AJ23" s="383"/>
      <c r="AK23" s="382"/>
      <c r="AL23" s="383"/>
      <c r="AM23" s="382"/>
      <c r="AN23" s="382"/>
      <c r="AO23" s="382"/>
      <c r="AP23" s="382"/>
      <c r="AQ23" s="382"/>
      <c r="AR23" s="383"/>
      <c r="AS23" s="382"/>
      <c r="AT23" s="382"/>
      <c r="AU23" s="382"/>
      <c r="AV23" s="382"/>
      <c r="AW23" s="383"/>
      <c r="AX23" s="382"/>
      <c r="AY23" s="382"/>
      <c r="AZ23" s="382"/>
      <c r="BA23" s="382"/>
      <c r="BB23" s="382"/>
      <c r="BE23" s="382"/>
      <c r="BF23" s="382"/>
      <c r="BG23" s="383"/>
      <c r="BH23" s="383"/>
      <c r="BI23" s="382"/>
      <c r="BJ23" s="383"/>
      <c r="BK23" s="382"/>
      <c r="BL23" s="382"/>
      <c r="BM23" s="382"/>
      <c r="BN23" s="382"/>
      <c r="BO23" s="382"/>
      <c r="BP23" s="383"/>
      <c r="BQ23" s="382"/>
      <c r="BR23" s="382"/>
      <c r="BS23" s="382"/>
      <c r="BT23" s="382"/>
      <c r="BU23" s="383"/>
      <c r="BV23" s="382"/>
      <c r="BW23" s="382"/>
      <c r="BX23" s="382"/>
      <c r="BY23" s="382"/>
      <c r="BZ23" s="382"/>
      <c r="CC23" s="382"/>
      <c r="CD23" s="382"/>
      <c r="CE23" s="383"/>
      <c r="CF23" s="383"/>
      <c r="CG23" s="382"/>
      <c r="CH23" s="383"/>
      <c r="CI23" s="382"/>
      <c r="CJ23" s="382"/>
      <c r="CK23" s="382"/>
      <c r="CL23" s="382"/>
      <c r="CM23" s="382"/>
      <c r="CN23" s="383"/>
      <c r="CO23" s="382"/>
      <c r="CP23" s="382"/>
      <c r="CQ23" s="382"/>
      <c r="CR23" s="382"/>
      <c r="CS23" s="383"/>
      <c r="CT23" s="382"/>
      <c r="CU23" s="382"/>
      <c r="CV23" s="382"/>
      <c r="CW23" s="382"/>
      <c r="CX23" s="382"/>
      <c r="DA23" s="382"/>
      <c r="DB23" s="382"/>
      <c r="DC23" s="383"/>
      <c r="DD23" s="383"/>
      <c r="DE23" s="382"/>
      <c r="DF23" s="383"/>
      <c r="DG23" s="382"/>
      <c r="DH23" s="382"/>
      <c r="DI23" s="382"/>
      <c r="DJ23" s="382"/>
      <c r="DK23" s="382"/>
      <c r="DL23" s="383"/>
      <c r="DM23" s="382"/>
      <c r="DN23" s="382"/>
    </row>
    <row r="24" spans="1:118" ht="15" customHeight="1">
      <c r="A24" s="377" t="s">
        <v>113</v>
      </c>
      <c r="B24" s="378">
        <v>2007</v>
      </c>
      <c r="C24" s="378">
        <v>9</v>
      </c>
      <c r="D24" s="379" t="s">
        <v>98</v>
      </c>
      <c r="E24" s="380">
        <v>130.55124498158762</v>
      </c>
      <c r="F24" s="398">
        <v>2.582146154418119</v>
      </c>
      <c r="G24" s="381">
        <v>25.013916348527566</v>
      </c>
      <c r="I24" s="382"/>
      <c r="J24" s="382"/>
      <c r="K24" s="383"/>
      <c r="L24" s="383"/>
      <c r="M24" s="382"/>
      <c r="N24" s="383"/>
      <c r="O24" s="382"/>
      <c r="P24" s="382"/>
      <c r="Q24" s="382"/>
      <c r="R24" s="382"/>
      <c r="S24" s="382"/>
      <c r="T24" s="383"/>
      <c r="U24" s="382"/>
      <c r="V24" s="382"/>
      <c r="W24" s="382"/>
      <c r="X24" s="382"/>
      <c r="Y24" s="383"/>
      <c r="Z24" s="382"/>
      <c r="AA24" s="382"/>
      <c r="AB24" s="382"/>
      <c r="AC24" s="382"/>
      <c r="AD24" s="382"/>
      <c r="AG24" s="382"/>
      <c r="AH24" s="382"/>
      <c r="AI24" s="383"/>
      <c r="AJ24" s="383"/>
      <c r="AK24" s="382"/>
      <c r="AL24" s="383"/>
      <c r="AM24" s="382"/>
      <c r="AN24" s="382"/>
      <c r="AO24" s="382"/>
      <c r="AP24" s="382"/>
      <c r="AQ24" s="382"/>
      <c r="AR24" s="383"/>
      <c r="AS24" s="382"/>
      <c r="AT24" s="382"/>
      <c r="AU24" s="382"/>
      <c r="AV24" s="382"/>
      <c r="AW24" s="383"/>
      <c r="AX24" s="382"/>
      <c r="AY24" s="382"/>
      <c r="AZ24" s="382"/>
      <c r="BA24" s="382"/>
      <c r="BB24" s="382"/>
      <c r="BE24" s="382"/>
      <c r="BF24" s="382"/>
      <c r="BG24" s="383"/>
      <c r="BH24" s="383"/>
      <c r="BI24" s="382"/>
      <c r="BJ24" s="383"/>
      <c r="BK24" s="382"/>
      <c r="BL24" s="382"/>
      <c r="BM24" s="382"/>
      <c r="BN24" s="382"/>
      <c r="BO24" s="382"/>
      <c r="BP24" s="383"/>
      <c r="BQ24" s="382"/>
      <c r="BR24" s="382"/>
      <c r="BS24" s="382"/>
      <c r="BT24" s="382"/>
      <c r="BU24" s="383"/>
      <c r="BV24" s="382"/>
      <c r="BW24" s="382"/>
      <c r="BX24" s="382"/>
      <c r="BY24" s="382"/>
      <c r="BZ24" s="382"/>
      <c r="CC24" s="382"/>
      <c r="CD24" s="382"/>
      <c r="CE24" s="383"/>
      <c r="CF24" s="383"/>
      <c r="CG24" s="382"/>
      <c r="CH24" s="383"/>
      <c r="CI24" s="382"/>
      <c r="CJ24" s="382"/>
      <c r="CK24" s="382"/>
      <c r="CL24" s="382"/>
      <c r="CM24" s="382"/>
      <c r="CN24" s="383"/>
      <c r="CO24" s="382"/>
      <c r="CP24" s="382"/>
      <c r="CQ24" s="382"/>
      <c r="CR24" s="382"/>
      <c r="CS24" s="383"/>
      <c r="CT24" s="382"/>
      <c r="CU24" s="382"/>
      <c r="CV24" s="382"/>
      <c r="CW24" s="382"/>
      <c r="CX24" s="382"/>
      <c r="DA24" s="382"/>
      <c r="DB24" s="382"/>
      <c r="DC24" s="383"/>
      <c r="DD24" s="383"/>
      <c r="DE24" s="382"/>
      <c r="DF24" s="383"/>
      <c r="DG24" s="382"/>
      <c r="DH24" s="382"/>
      <c r="DI24" s="382"/>
      <c r="DJ24" s="382"/>
      <c r="DK24" s="382"/>
      <c r="DL24" s="383"/>
      <c r="DM24" s="382"/>
      <c r="DN24" s="382"/>
    </row>
    <row r="25" spans="1:118" ht="15" customHeight="1">
      <c r="A25" s="377" t="s">
        <v>114</v>
      </c>
      <c r="B25" s="378">
        <v>2007</v>
      </c>
      <c r="C25" s="378">
        <v>10</v>
      </c>
      <c r="D25" s="379" t="s">
        <v>100</v>
      </c>
      <c r="E25" s="380">
        <v>133.69387513847249</v>
      </c>
      <c r="F25" s="398">
        <v>2.4072004501589417</v>
      </c>
      <c r="G25" s="381">
        <v>26.495276791505429</v>
      </c>
      <c r="I25" s="382"/>
      <c r="J25" s="382"/>
      <c r="K25" s="383"/>
      <c r="L25" s="383"/>
      <c r="M25" s="382"/>
      <c r="N25" s="383"/>
      <c r="O25" s="382"/>
      <c r="P25" s="382"/>
      <c r="Q25" s="382"/>
      <c r="R25" s="382"/>
      <c r="S25" s="382"/>
      <c r="T25" s="383"/>
      <c r="U25" s="382"/>
      <c r="V25" s="382"/>
      <c r="W25" s="382"/>
      <c r="X25" s="382"/>
      <c r="Y25" s="383"/>
      <c r="Z25" s="382"/>
      <c r="AA25" s="382"/>
      <c r="AB25" s="382"/>
      <c r="AC25" s="382"/>
      <c r="AD25" s="382"/>
      <c r="AG25" s="382"/>
      <c r="AH25" s="382"/>
      <c r="AI25" s="383"/>
      <c r="AJ25" s="383"/>
      <c r="AK25" s="382"/>
      <c r="AL25" s="383"/>
      <c r="AM25" s="382"/>
      <c r="AN25" s="382"/>
      <c r="AO25" s="382"/>
      <c r="AP25" s="382"/>
      <c r="AQ25" s="382"/>
      <c r="AR25" s="383"/>
      <c r="AS25" s="382"/>
      <c r="AT25" s="382"/>
      <c r="AU25" s="382"/>
      <c r="AV25" s="382"/>
      <c r="AW25" s="383"/>
      <c r="AX25" s="382"/>
      <c r="AY25" s="382"/>
      <c r="AZ25" s="382"/>
      <c r="BA25" s="382"/>
      <c r="BB25" s="382"/>
      <c r="BE25" s="382"/>
      <c r="BF25" s="382"/>
      <c r="BG25" s="383"/>
      <c r="BH25" s="383"/>
      <c r="BI25" s="382"/>
      <c r="BJ25" s="383"/>
      <c r="BK25" s="382"/>
      <c r="BL25" s="382"/>
      <c r="BM25" s="382"/>
      <c r="BN25" s="382"/>
      <c r="BO25" s="382"/>
      <c r="BP25" s="383"/>
      <c r="BQ25" s="382"/>
      <c r="BR25" s="382"/>
      <c r="BS25" s="382"/>
      <c r="BT25" s="382"/>
      <c r="BU25" s="383"/>
      <c r="BV25" s="382"/>
      <c r="BW25" s="382"/>
      <c r="BX25" s="382"/>
      <c r="BY25" s="382"/>
      <c r="BZ25" s="382"/>
      <c r="CC25" s="382"/>
      <c r="CD25" s="382"/>
      <c r="CE25" s="383"/>
      <c r="CF25" s="383"/>
      <c r="CG25" s="382"/>
      <c r="CH25" s="383"/>
      <c r="CI25" s="382"/>
      <c r="CJ25" s="382"/>
      <c r="CK25" s="382"/>
      <c r="CL25" s="382"/>
      <c r="CM25" s="382"/>
      <c r="CN25" s="383"/>
      <c r="CO25" s="382"/>
      <c r="CP25" s="382"/>
      <c r="CQ25" s="382"/>
      <c r="CR25" s="382"/>
      <c r="CS25" s="383"/>
      <c r="CT25" s="382"/>
      <c r="CU25" s="382"/>
      <c r="CV25" s="382"/>
      <c r="CW25" s="382"/>
      <c r="CX25" s="382"/>
      <c r="DA25" s="382"/>
      <c r="DB25" s="382"/>
      <c r="DC25" s="383"/>
      <c r="DD25" s="383"/>
      <c r="DE25" s="382"/>
      <c r="DF25" s="383"/>
      <c r="DG25" s="382"/>
      <c r="DH25" s="382"/>
      <c r="DI25" s="382"/>
      <c r="DJ25" s="382"/>
      <c r="DK25" s="382"/>
      <c r="DL25" s="383"/>
      <c r="DM25" s="382"/>
      <c r="DN25" s="382"/>
    </row>
    <row r="26" spans="1:118" ht="15" customHeight="1">
      <c r="A26" s="377" t="s">
        <v>115</v>
      </c>
      <c r="B26" s="378">
        <v>2007</v>
      </c>
      <c r="C26" s="378">
        <v>11</v>
      </c>
      <c r="D26" s="379" t="s">
        <v>102</v>
      </c>
      <c r="E26" s="380">
        <v>134.40048976110637</v>
      </c>
      <c r="F26" s="398">
        <v>0.52853178345082519</v>
      </c>
      <c r="G26" s="381">
        <v>25.913120066357354</v>
      </c>
      <c r="I26" s="382"/>
      <c r="J26" s="382"/>
      <c r="K26" s="383"/>
      <c r="L26" s="383"/>
      <c r="M26" s="382"/>
      <c r="N26" s="383"/>
      <c r="O26" s="382"/>
      <c r="P26" s="382"/>
      <c r="Q26" s="382"/>
      <c r="R26" s="382"/>
      <c r="S26" s="382"/>
      <c r="T26" s="383"/>
      <c r="U26" s="382"/>
      <c r="V26" s="382"/>
      <c r="W26" s="382"/>
      <c r="X26" s="382"/>
      <c r="Y26" s="383"/>
      <c r="Z26" s="382"/>
      <c r="AA26" s="382"/>
      <c r="AB26" s="382"/>
      <c r="AC26" s="382"/>
      <c r="AD26" s="382"/>
      <c r="AG26" s="382"/>
      <c r="AH26" s="382"/>
      <c r="AI26" s="383"/>
      <c r="AJ26" s="383"/>
      <c r="AK26" s="382"/>
      <c r="AL26" s="383"/>
      <c r="AM26" s="382"/>
      <c r="AN26" s="382"/>
      <c r="AO26" s="382"/>
      <c r="AP26" s="382"/>
      <c r="AQ26" s="382"/>
      <c r="AR26" s="383"/>
      <c r="AS26" s="382"/>
      <c r="AT26" s="382"/>
      <c r="AU26" s="382"/>
      <c r="AV26" s="382"/>
      <c r="AW26" s="383"/>
      <c r="AX26" s="382"/>
      <c r="AY26" s="382"/>
      <c r="AZ26" s="382"/>
      <c r="BA26" s="382"/>
      <c r="BB26" s="382"/>
      <c r="BE26" s="382"/>
      <c r="BF26" s="382"/>
      <c r="BG26" s="383"/>
      <c r="BH26" s="383"/>
      <c r="BI26" s="382"/>
      <c r="BJ26" s="383"/>
      <c r="BK26" s="382"/>
      <c r="BL26" s="382"/>
      <c r="BM26" s="382"/>
      <c r="BN26" s="382"/>
      <c r="BO26" s="382"/>
      <c r="BP26" s="383"/>
      <c r="BQ26" s="382"/>
      <c r="BR26" s="382"/>
      <c r="BS26" s="382"/>
      <c r="BT26" s="382"/>
      <c r="BU26" s="383"/>
      <c r="BV26" s="382"/>
      <c r="BW26" s="382"/>
      <c r="BX26" s="382"/>
      <c r="BY26" s="382"/>
      <c r="BZ26" s="382"/>
      <c r="CC26" s="382"/>
      <c r="CD26" s="382"/>
      <c r="CE26" s="383"/>
      <c r="CF26" s="383"/>
      <c r="CG26" s="382"/>
      <c r="CH26" s="383"/>
      <c r="CI26" s="382"/>
      <c r="CJ26" s="382"/>
      <c r="CK26" s="382"/>
      <c r="CL26" s="382"/>
      <c r="CM26" s="382"/>
      <c r="CN26" s="383"/>
      <c r="CO26" s="382"/>
      <c r="CP26" s="382"/>
      <c r="CQ26" s="382"/>
      <c r="CR26" s="382"/>
      <c r="CS26" s="383"/>
      <c r="CT26" s="382"/>
      <c r="CU26" s="382"/>
      <c r="CV26" s="382"/>
      <c r="CW26" s="382"/>
      <c r="CX26" s="382"/>
      <c r="DA26" s="382"/>
      <c r="DB26" s="382"/>
      <c r="DC26" s="383"/>
      <c r="DD26" s="383"/>
      <c r="DE26" s="382"/>
      <c r="DF26" s="383"/>
      <c r="DG26" s="382"/>
      <c r="DH26" s="382"/>
      <c r="DI26" s="382"/>
      <c r="DJ26" s="382"/>
      <c r="DK26" s="382"/>
      <c r="DL26" s="383"/>
      <c r="DM26" s="382"/>
      <c r="DN26" s="382"/>
    </row>
    <row r="27" spans="1:118" ht="15" customHeight="1">
      <c r="A27" s="384" t="s">
        <v>116</v>
      </c>
      <c r="B27" s="385">
        <v>2007</v>
      </c>
      <c r="C27" s="385">
        <v>12</v>
      </c>
      <c r="D27" s="386" t="s">
        <v>104</v>
      </c>
      <c r="E27" s="387">
        <v>135.63394176488333</v>
      </c>
      <c r="F27" s="399">
        <v>0.91774368231052339</v>
      </c>
      <c r="G27" s="388">
        <v>25.293794173606198</v>
      </c>
      <c r="I27" s="382"/>
      <c r="J27" s="382"/>
      <c r="K27" s="383"/>
      <c r="L27" s="383"/>
      <c r="M27" s="382"/>
      <c r="N27" s="383"/>
      <c r="O27" s="382"/>
      <c r="P27" s="382"/>
      <c r="Q27" s="382"/>
      <c r="R27" s="382"/>
      <c r="S27" s="382"/>
      <c r="T27" s="383"/>
      <c r="U27" s="382"/>
      <c r="V27" s="382"/>
      <c r="W27" s="382"/>
      <c r="X27" s="382"/>
      <c r="Y27" s="383"/>
      <c r="Z27" s="382"/>
      <c r="AA27" s="382"/>
      <c r="AB27" s="382"/>
      <c r="AC27" s="382"/>
      <c r="AD27" s="382"/>
      <c r="AG27" s="382"/>
      <c r="AH27" s="382"/>
      <c r="AI27" s="383"/>
      <c r="AJ27" s="383"/>
      <c r="AK27" s="382"/>
      <c r="AL27" s="383"/>
      <c r="AM27" s="382"/>
      <c r="AN27" s="382"/>
      <c r="AO27" s="382"/>
      <c r="AP27" s="382"/>
      <c r="AQ27" s="382"/>
      <c r="AR27" s="383"/>
      <c r="AS27" s="382"/>
      <c r="AT27" s="382"/>
      <c r="AU27" s="382"/>
      <c r="AV27" s="382"/>
      <c r="AW27" s="383"/>
      <c r="AX27" s="382"/>
      <c r="AY27" s="382"/>
      <c r="AZ27" s="382"/>
      <c r="BA27" s="382"/>
      <c r="BB27" s="382"/>
      <c r="BE27" s="382"/>
      <c r="BF27" s="382"/>
      <c r="BG27" s="383"/>
      <c r="BH27" s="383"/>
      <c r="BI27" s="382"/>
      <c r="BJ27" s="383"/>
      <c r="BK27" s="382"/>
      <c r="BL27" s="382"/>
      <c r="BM27" s="382"/>
      <c r="BN27" s="382"/>
      <c r="BO27" s="382"/>
      <c r="BP27" s="383"/>
      <c r="BQ27" s="382"/>
      <c r="BR27" s="382"/>
      <c r="BS27" s="382"/>
      <c r="BT27" s="382"/>
      <c r="BU27" s="383"/>
      <c r="BV27" s="382"/>
      <c r="BW27" s="382"/>
      <c r="BX27" s="382"/>
      <c r="BY27" s="382"/>
      <c r="BZ27" s="382"/>
      <c r="CC27" s="382"/>
      <c r="CD27" s="382"/>
      <c r="CE27" s="383"/>
      <c r="CF27" s="383"/>
      <c r="CG27" s="382"/>
      <c r="CH27" s="383"/>
      <c r="CI27" s="382"/>
      <c r="CJ27" s="382"/>
      <c r="CK27" s="382"/>
      <c r="CL27" s="382"/>
      <c r="CM27" s="382"/>
      <c r="CN27" s="383"/>
      <c r="CO27" s="382"/>
      <c r="CP27" s="382"/>
      <c r="CQ27" s="382"/>
      <c r="CR27" s="382"/>
      <c r="CS27" s="383"/>
      <c r="CT27" s="382"/>
      <c r="CU27" s="382"/>
      <c r="CV27" s="382"/>
      <c r="CW27" s="382"/>
      <c r="CX27" s="382"/>
      <c r="DA27" s="382"/>
      <c r="DB27" s="382"/>
      <c r="DC27" s="383"/>
      <c r="DD27" s="383"/>
      <c r="DE27" s="382"/>
      <c r="DF27" s="383"/>
      <c r="DG27" s="382"/>
      <c r="DH27" s="382"/>
      <c r="DI27" s="382"/>
      <c r="DJ27" s="382"/>
      <c r="DK27" s="382"/>
      <c r="DL27" s="383"/>
      <c r="DM27" s="382"/>
      <c r="DN27" s="382"/>
    </row>
    <row r="28" spans="1:118" ht="15" customHeight="1">
      <c r="A28" s="389" t="s">
        <v>117</v>
      </c>
      <c r="B28" s="390">
        <v>2008</v>
      </c>
      <c r="C28" s="390">
        <v>1</v>
      </c>
      <c r="D28" s="391" t="s">
        <v>82</v>
      </c>
      <c r="E28" s="392">
        <v>137.21218778920169</v>
      </c>
      <c r="F28" s="400">
        <v>1.1636069878837585</v>
      </c>
      <c r="G28" s="393">
        <v>24.97592021674615</v>
      </c>
      <c r="I28" s="382"/>
      <c r="J28" s="382"/>
      <c r="K28" s="383"/>
      <c r="L28" s="383"/>
      <c r="M28" s="382"/>
      <c r="N28" s="383"/>
      <c r="O28" s="382"/>
      <c r="P28" s="382"/>
      <c r="Q28" s="382"/>
      <c r="R28" s="382"/>
      <c r="S28" s="382"/>
      <c r="T28" s="383"/>
      <c r="U28" s="382"/>
      <c r="V28" s="382"/>
      <c r="W28" s="382"/>
      <c r="X28" s="382"/>
      <c r="Y28" s="383"/>
      <c r="Z28" s="382"/>
      <c r="AA28" s="382"/>
      <c r="AB28" s="382"/>
      <c r="AC28" s="382"/>
      <c r="AD28" s="382"/>
      <c r="AG28" s="382"/>
      <c r="AH28" s="382"/>
      <c r="AI28" s="383"/>
      <c r="AJ28" s="383"/>
      <c r="AK28" s="382"/>
      <c r="AL28" s="383"/>
      <c r="AM28" s="382"/>
      <c r="AN28" s="382"/>
      <c r="AO28" s="382"/>
      <c r="AP28" s="382"/>
      <c r="AQ28" s="382"/>
      <c r="AR28" s="383"/>
      <c r="AS28" s="382"/>
      <c r="AT28" s="382"/>
      <c r="AU28" s="382"/>
      <c r="AV28" s="382"/>
      <c r="AW28" s="383"/>
      <c r="AX28" s="382"/>
      <c r="AY28" s="382"/>
      <c r="AZ28" s="382"/>
      <c r="BA28" s="382"/>
      <c r="BB28" s="382"/>
      <c r="BE28" s="382"/>
      <c r="BF28" s="382"/>
      <c r="BG28" s="383"/>
      <c r="BH28" s="383"/>
      <c r="BI28" s="382"/>
      <c r="BJ28" s="383"/>
      <c r="BK28" s="382"/>
      <c r="BL28" s="382"/>
      <c r="BM28" s="382"/>
      <c r="BN28" s="382"/>
      <c r="BO28" s="382"/>
      <c r="BP28" s="383"/>
      <c r="BQ28" s="382"/>
      <c r="BR28" s="382"/>
      <c r="BS28" s="382"/>
      <c r="BT28" s="382"/>
      <c r="BU28" s="383"/>
      <c r="BV28" s="382"/>
      <c r="BW28" s="382"/>
      <c r="BX28" s="382"/>
      <c r="BY28" s="382"/>
      <c r="BZ28" s="382"/>
      <c r="CC28" s="382"/>
      <c r="CD28" s="382"/>
      <c r="CE28" s="383"/>
      <c r="CF28" s="383"/>
      <c r="CG28" s="382"/>
      <c r="CH28" s="383"/>
      <c r="CI28" s="382"/>
      <c r="CJ28" s="382"/>
      <c r="CK28" s="382"/>
      <c r="CL28" s="382"/>
      <c r="CM28" s="382"/>
      <c r="CN28" s="383"/>
      <c r="CO28" s="382"/>
      <c r="CP28" s="382"/>
      <c r="CQ28" s="382"/>
      <c r="CR28" s="382"/>
      <c r="CS28" s="383"/>
      <c r="CT28" s="382"/>
      <c r="CU28" s="382"/>
      <c r="CV28" s="382"/>
      <c r="CW28" s="382"/>
      <c r="CX28" s="382"/>
      <c r="DA28" s="382"/>
      <c r="DB28" s="382"/>
      <c r="DC28" s="383"/>
      <c r="DD28" s="383"/>
      <c r="DE28" s="382"/>
      <c r="DF28" s="383"/>
      <c r="DG28" s="382"/>
      <c r="DH28" s="382"/>
      <c r="DI28" s="382"/>
      <c r="DJ28" s="382"/>
      <c r="DK28" s="382"/>
      <c r="DL28" s="383"/>
      <c r="DM28" s="382"/>
      <c r="DN28" s="382"/>
    </row>
    <row r="29" spans="1:118" ht="15" customHeight="1">
      <c r="A29" s="377" t="s">
        <v>118</v>
      </c>
      <c r="B29" s="378">
        <v>2008</v>
      </c>
      <c r="C29" s="378">
        <v>2</v>
      </c>
      <c r="D29" s="379" t="s">
        <v>84</v>
      </c>
      <c r="E29" s="380">
        <v>140.65999998576547</v>
      </c>
      <c r="F29" s="398">
        <v>2.5127594363997918</v>
      </c>
      <c r="G29" s="381">
        <v>26.669503546744334</v>
      </c>
      <c r="I29" s="382"/>
      <c r="J29" s="382"/>
      <c r="K29" s="383"/>
      <c r="L29" s="383"/>
      <c r="M29" s="382"/>
      <c r="N29" s="383"/>
      <c r="O29" s="382"/>
      <c r="P29" s="382"/>
      <c r="Q29" s="382"/>
      <c r="R29" s="382"/>
      <c r="S29" s="382"/>
      <c r="T29" s="383"/>
      <c r="U29" s="382"/>
      <c r="V29" s="382"/>
      <c r="W29" s="382"/>
      <c r="X29" s="382"/>
      <c r="Y29" s="383"/>
      <c r="Z29" s="382"/>
      <c r="AA29" s="382"/>
      <c r="AB29" s="382"/>
      <c r="AC29" s="382"/>
      <c r="AD29" s="382"/>
      <c r="AG29" s="382"/>
      <c r="AH29" s="382"/>
      <c r="AI29" s="383"/>
      <c r="AJ29" s="383"/>
      <c r="AK29" s="382"/>
      <c r="AL29" s="383"/>
      <c r="AM29" s="382"/>
      <c r="AN29" s="382"/>
      <c r="AO29" s="382"/>
      <c r="AP29" s="382"/>
      <c r="AQ29" s="382"/>
      <c r="AR29" s="383"/>
      <c r="AS29" s="382"/>
      <c r="AT29" s="382"/>
      <c r="AU29" s="382"/>
      <c r="AV29" s="382"/>
      <c r="AW29" s="383"/>
      <c r="AX29" s="382"/>
      <c r="AY29" s="382"/>
      <c r="AZ29" s="382"/>
      <c r="BA29" s="382"/>
      <c r="BB29" s="382"/>
      <c r="BE29" s="382"/>
      <c r="BF29" s="382"/>
      <c r="BG29" s="383"/>
      <c r="BH29" s="383"/>
      <c r="BI29" s="382"/>
      <c r="BJ29" s="383"/>
      <c r="BK29" s="382"/>
      <c r="BL29" s="382"/>
      <c r="BM29" s="382"/>
      <c r="BN29" s="382"/>
      <c r="BO29" s="382"/>
      <c r="BP29" s="383"/>
      <c r="BQ29" s="382"/>
      <c r="BR29" s="382"/>
      <c r="BS29" s="382"/>
      <c r="BT29" s="382"/>
      <c r="BU29" s="383"/>
      <c r="BV29" s="382"/>
      <c r="BW29" s="382"/>
      <c r="BX29" s="382"/>
      <c r="BY29" s="382"/>
      <c r="BZ29" s="382"/>
      <c r="CC29" s="382"/>
      <c r="CD29" s="382"/>
      <c r="CE29" s="383"/>
      <c r="CF29" s="383"/>
      <c r="CG29" s="382"/>
      <c r="CH29" s="383"/>
      <c r="CI29" s="382"/>
      <c r="CJ29" s="382"/>
      <c r="CK29" s="382"/>
      <c r="CL29" s="382"/>
      <c r="CM29" s="382"/>
      <c r="CN29" s="383"/>
      <c r="CO29" s="382"/>
      <c r="CP29" s="382"/>
      <c r="CQ29" s="382"/>
      <c r="CR29" s="382"/>
      <c r="CS29" s="383"/>
      <c r="CT29" s="382"/>
      <c r="CU29" s="382"/>
      <c r="CV29" s="382"/>
      <c r="CW29" s="382"/>
      <c r="CX29" s="382"/>
      <c r="DA29" s="382"/>
      <c r="DB29" s="382"/>
      <c r="DC29" s="383"/>
      <c r="DD29" s="383"/>
      <c r="DE29" s="382"/>
      <c r="DF29" s="383"/>
      <c r="DG29" s="382"/>
      <c r="DH29" s="382"/>
      <c r="DI29" s="382"/>
      <c r="DJ29" s="382"/>
      <c r="DK29" s="382"/>
      <c r="DL29" s="383"/>
      <c r="DM29" s="382"/>
      <c r="DN29" s="382"/>
    </row>
    <row r="30" spans="1:118" ht="15" customHeight="1">
      <c r="A30" s="377" t="s">
        <v>119</v>
      </c>
      <c r="B30" s="378">
        <v>2008</v>
      </c>
      <c r="C30" s="378">
        <v>3</v>
      </c>
      <c r="D30" s="379" t="s">
        <v>86</v>
      </c>
      <c r="E30" s="380">
        <v>146.06241075737555</v>
      </c>
      <c r="F30" s="398">
        <v>3.8407584047752019</v>
      </c>
      <c r="G30" s="381">
        <v>30.046360145719909</v>
      </c>
      <c r="I30" s="382"/>
      <c r="J30" s="382"/>
      <c r="K30" s="383"/>
      <c r="L30" s="383"/>
      <c r="M30" s="382"/>
      <c r="N30" s="383"/>
      <c r="O30" s="382"/>
      <c r="P30" s="382"/>
      <c r="Q30" s="382"/>
      <c r="R30" s="382"/>
      <c r="S30" s="382"/>
      <c r="T30" s="383"/>
      <c r="U30" s="382"/>
      <c r="V30" s="382"/>
      <c r="W30" s="382"/>
      <c r="X30" s="382"/>
      <c r="Y30" s="383"/>
      <c r="Z30" s="382"/>
      <c r="AA30" s="382"/>
      <c r="AB30" s="382"/>
      <c r="AC30" s="382"/>
      <c r="AD30" s="382"/>
      <c r="AG30" s="382"/>
      <c r="AH30" s="382"/>
      <c r="AI30" s="383"/>
      <c r="AJ30" s="383"/>
      <c r="AK30" s="382"/>
      <c r="AL30" s="383"/>
      <c r="AM30" s="382"/>
      <c r="AN30" s="382"/>
      <c r="AO30" s="382"/>
      <c r="AP30" s="382"/>
      <c r="AQ30" s="382"/>
      <c r="AR30" s="383"/>
      <c r="AS30" s="382"/>
      <c r="AT30" s="382"/>
      <c r="AU30" s="382"/>
      <c r="AV30" s="382"/>
      <c r="AW30" s="383"/>
      <c r="AX30" s="382"/>
      <c r="AY30" s="382"/>
      <c r="AZ30" s="382"/>
      <c r="BA30" s="382"/>
      <c r="BB30" s="382"/>
      <c r="BE30" s="382"/>
      <c r="BF30" s="382"/>
      <c r="BG30" s="383"/>
      <c r="BH30" s="383"/>
      <c r="BI30" s="382"/>
      <c r="BJ30" s="383"/>
      <c r="BK30" s="382"/>
      <c r="BL30" s="382"/>
      <c r="BM30" s="382"/>
      <c r="BN30" s="382"/>
      <c r="BO30" s="382"/>
      <c r="BP30" s="383"/>
      <c r="BQ30" s="382"/>
      <c r="BR30" s="382"/>
      <c r="BS30" s="382"/>
      <c r="BT30" s="382"/>
      <c r="BU30" s="383"/>
      <c r="BV30" s="382"/>
      <c r="BW30" s="382"/>
      <c r="BX30" s="382"/>
      <c r="BY30" s="382"/>
      <c r="BZ30" s="382"/>
      <c r="CC30" s="382"/>
      <c r="CD30" s="382"/>
      <c r="CE30" s="383"/>
      <c r="CF30" s="383"/>
      <c r="CG30" s="382"/>
      <c r="CH30" s="383"/>
      <c r="CI30" s="382"/>
      <c r="CJ30" s="382"/>
      <c r="CK30" s="382"/>
      <c r="CL30" s="382"/>
      <c r="CM30" s="382"/>
      <c r="CN30" s="383"/>
      <c r="CO30" s="382"/>
      <c r="CP30" s="382"/>
      <c r="CQ30" s="382"/>
      <c r="CR30" s="382"/>
      <c r="CS30" s="383"/>
      <c r="CT30" s="382"/>
      <c r="CU30" s="382"/>
      <c r="CV30" s="382"/>
      <c r="CW30" s="382"/>
      <c r="CX30" s="382"/>
      <c r="DA30" s="382"/>
      <c r="DB30" s="382"/>
      <c r="DC30" s="383"/>
      <c r="DD30" s="383"/>
      <c r="DE30" s="382"/>
      <c r="DF30" s="383"/>
      <c r="DG30" s="382"/>
      <c r="DH30" s="382"/>
      <c r="DI30" s="382"/>
      <c r="DJ30" s="382"/>
      <c r="DK30" s="382"/>
      <c r="DL30" s="383"/>
      <c r="DM30" s="382"/>
      <c r="DN30" s="382"/>
    </row>
    <row r="31" spans="1:118" ht="15" customHeight="1">
      <c r="A31" s="377" t="s">
        <v>120</v>
      </c>
      <c r="B31" s="378">
        <v>2008</v>
      </c>
      <c r="C31" s="378">
        <v>4</v>
      </c>
      <c r="D31" s="379" t="s">
        <v>88</v>
      </c>
      <c r="E31" s="380">
        <v>150.96528370618773</v>
      </c>
      <c r="F31" s="398">
        <v>3.356697266181885</v>
      </c>
      <c r="G31" s="381">
        <v>31.950812414199969</v>
      </c>
      <c r="I31" s="382"/>
      <c r="J31" s="382"/>
      <c r="K31" s="383"/>
      <c r="L31" s="383"/>
      <c r="M31" s="382"/>
      <c r="N31" s="383"/>
      <c r="O31" s="382"/>
      <c r="P31" s="382"/>
      <c r="Q31" s="382"/>
      <c r="R31" s="382"/>
      <c r="S31" s="382"/>
      <c r="T31" s="383"/>
      <c r="U31" s="382"/>
      <c r="V31" s="382"/>
      <c r="W31" s="382"/>
      <c r="X31" s="382"/>
      <c r="Y31" s="383"/>
      <c r="Z31" s="382"/>
      <c r="AA31" s="382"/>
      <c r="AB31" s="382"/>
      <c r="AC31" s="382"/>
      <c r="AD31" s="382"/>
      <c r="AG31" s="382"/>
      <c r="AH31" s="382"/>
      <c r="AI31" s="383"/>
      <c r="AJ31" s="383"/>
      <c r="AK31" s="382"/>
      <c r="AL31" s="383"/>
      <c r="AM31" s="382"/>
      <c r="AN31" s="382"/>
      <c r="AO31" s="382"/>
      <c r="AP31" s="382"/>
      <c r="AQ31" s="382"/>
      <c r="AR31" s="383"/>
      <c r="AS31" s="382"/>
      <c r="AT31" s="382"/>
      <c r="AU31" s="382"/>
      <c r="AV31" s="382"/>
      <c r="AW31" s="383"/>
      <c r="AX31" s="382"/>
      <c r="AY31" s="382"/>
      <c r="AZ31" s="382"/>
      <c r="BA31" s="382"/>
      <c r="BB31" s="382"/>
      <c r="BE31" s="382"/>
      <c r="BF31" s="382"/>
      <c r="BG31" s="383"/>
      <c r="BH31" s="383"/>
      <c r="BI31" s="382"/>
      <c r="BJ31" s="383"/>
      <c r="BK31" s="382"/>
      <c r="BL31" s="382"/>
      <c r="BM31" s="382"/>
      <c r="BN31" s="382"/>
      <c r="BO31" s="382"/>
      <c r="BP31" s="383"/>
      <c r="BQ31" s="382"/>
      <c r="BR31" s="382"/>
      <c r="BS31" s="382"/>
      <c r="BT31" s="382"/>
      <c r="BU31" s="383"/>
      <c r="BV31" s="382"/>
      <c r="BW31" s="382"/>
      <c r="BX31" s="382"/>
      <c r="BY31" s="382"/>
      <c r="BZ31" s="382"/>
      <c r="CC31" s="382"/>
      <c r="CD31" s="382"/>
      <c r="CE31" s="383"/>
      <c r="CF31" s="383"/>
      <c r="CG31" s="382"/>
      <c r="CH31" s="383"/>
      <c r="CI31" s="382"/>
      <c r="CJ31" s="382"/>
      <c r="CK31" s="382"/>
      <c r="CL31" s="382"/>
      <c r="CM31" s="382"/>
      <c r="CN31" s="383"/>
      <c r="CO31" s="382"/>
      <c r="CP31" s="382"/>
      <c r="CQ31" s="382"/>
      <c r="CR31" s="382"/>
      <c r="CS31" s="383"/>
      <c r="CT31" s="382"/>
      <c r="CU31" s="382"/>
      <c r="CV31" s="382"/>
      <c r="CW31" s="382"/>
      <c r="CX31" s="382"/>
      <c r="DA31" s="382"/>
      <c r="DB31" s="382"/>
      <c r="DC31" s="383"/>
      <c r="DD31" s="383"/>
      <c r="DE31" s="382"/>
      <c r="DF31" s="383"/>
      <c r="DG31" s="382"/>
      <c r="DH31" s="382"/>
      <c r="DI31" s="382"/>
      <c r="DJ31" s="382"/>
      <c r="DK31" s="382"/>
      <c r="DL31" s="383"/>
      <c r="DM31" s="382"/>
      <c r="DN31" s="382"/>
    </row>
    <row r="32" spans="1:118" ht="15" customHeight="1">
      <c r="A32" s="377" t="s">
        <v>121</v>
      </c>
      <c r="B32" s="378">
        <v>2008</v>
      </c>
      <c r="C32" s="378">
        <v>5</v>
      </c>
      <c r="D32" s="379" t="s">
        <v>90</v>
      </c>
      <c r="E32" s="380">
        <v>153.65732026530421</v>
      </c>
      <c r="F32" s="398">
        <v>1.7832156460261261</v>
      </c>
      <c r="G32" s="381">
        <v>31.461859549995943</v>
      </c>
      <c r="I32" s="382"/>
      <c r="J32" s="382"/>
      <c r="K32" s="383"/>
      <c r="L32" s="383"/>
      <c r="M32" s="382"/>
      <c r="N32" s="383"/>
      <c r="O32" s="382"/>
      <c r="P32" s="382"/>
      <c r="Q32" s="382"/>
      <c r="R32" s="382"/>
      <c r="S32" s="382"/>
      <c r="T32" s="383"/>
      <c r="U32" s="382"/>
      <c r="V32" s="382"/>
      <c r="W32" s="382"/>
      <c r="X32" s="382"/>
      <c r="Y32" s="383"/>
      <c r="Z32" s="382"/>
      <c r="AA32" s="382"/>
      <c r="AB32" s="382"/>
      <c r="AC32" s="382"/>
      <c r="AD32" s="382"/>
      <c r="AG32" s="382"/>
      <c r="AH32" s="382"/>
      <c r="AI32" s="383"/>
      <c r="AJ32" s="383"/>
      <c r="AK32" s="382"/>
      <c r="AL32" s="383"/>
      <c r="AM32" s="382"/>
      <c r="AN32" s="382"/>
      <c r="AO32" s="382"/>
      <c r="AP32" s="382"/>
      <c r="AQ32" s="382"/>
      <c r="AR32" s="383"/>
      <c r="AS32" s="382"/>
      <c r="AT32" s="382"/>
      <c r="AU32" s="382"/>
      <c r="AV32" s="382"/>
      <c r="AW32" s="383"/>
      <c r="AX32" s="382"/>
      <c r="AY32" s="382"/>
      <c r="AZ32" s="382"/>
      <c r="BA32" s="382"/>
      <c r="BB32" s="382"/>
      <c r="BE32" s="382"/>
      <c r="BF32" s="382"/>
      <c r="BG32" s="383"/>
      <c r="BH32" s="383"/>
      <c r="BI32" s="382"/>
      <c r="BJ32" s="383"/>
      <c r="BK32" s="382"/>
      <c r="BL32" s="382"/>
      <c r="BM32" s="382"/>
      <c r="BN32" s="382"/>
      <c r="BO32" s="382"/>
      <c r="BP32" s="383"/>
      <c r="BQ32" s="382"/>
      <c r="BR32" s="382"/>
      <c r="BS32" s="382"/>
      <c r="BT32" s="382"/>
      <c r="BU32" s="383"/>
      <c r="BV32" s="382"/>
      <c r="BW32" s="382"/>
      <c r="BX32" s="382"/>
      <c r="BY32" s="382"/>
      <c r="BZ32" s="382"/>
      <c r="CC32" s="382"/>
      <c r="CD32" s="382"/>
      <c r="CE32" s="383"/>
      <c r="CF32" s="383"/>
      <c r="CG32" s="382"/>
      <c r="CH32" s="383"/>
      <c r="CI32" s="382"/>
      <c r="CJ32" s="382"/>
      <c r="CK32" s="382"/>
      <c r="CL32" s="382"/>
      <c r="CM32" s="382"/>
      <c r="CN32" s="383"/>
      <c r="CO32" s="382"/>
      <c r="CP32" s="382"/>
      <c r="CQ32" s="382"/>
      <c r="CR32" s="382"/>
      <c r="CS32" s="383"/>
      <c r="CT32" s="382"/>
      <c r="CU32" s="382"/>
      <c r="CV32" s="382"/>
      <c r="CW32" s="382"/>
      <c r="CX32" s="382"/>
      <c r="DA32" s="382"/>
      <c r="DB32" s="382"/>
      <c r="DC32" s="383"/>
      <c r="DD32" s="383"/>
      <c r="DE32" s="382"/>
      <c r="DF32" s="383"/>
      <c r="DG32" s="382"/>
      <c r="DH32" s="382"/>
      <c r="DI32" s="382"/>
      <c r="DJ32" s="382"/>
      <c r="DK32" s="382"/>
      <c r="DL32" s="383"/>
      <c r="DM32" s="382"/>
      <c r="DN32" s="382"/>
    </row>
    <row r="33" spans="1:118" ht="15" customHeight="1">
      <c r="A33" s="377" t="s">
        <v>122</v>
      </c>
      <c r="B33" s="378">
        <v>2008</v>
      </c>
      <c r="C33" s="378">
        <v>6</v>
      </c>
      <c r="D33" s="379" t="s">
        <v>92</v>
      </c>
      <c r="E33" s="380">
        <v>156.790341984582</v>
      </c>
      <c r="F33" s="398">
        <v>2.038966782622742</v>
      </c>
      <c r="G33" s="381">
        <v>31.206411205044503</v>
      </c>
      <c r="I33" s="382"/>
      <c r="J33" s="382"/>
      <c r="K33" s="383"/>
      <c r="L33" s="383"/>
      <c r="M33" s="382"/>
      <c r="N33" s="383"/>
      <c r="O33" s="382"/>
      <c r="P33" s="382"/>
      <c r="Q33" s="382"/>
      <c r="R33" s="382"/>
      <c r="S33" s="382"/>
      <c r="T33" s="383"/>
      <c r="U33" s="382"/>
      <c r="V33" s="382"/>
      <c r="W33" s="382"/>
      <c r="X33" s="382"/>
      <c r="Y33" s="383"/>
      <c r="Z33" s="382"/>
      <c r="AA33" s="382"/>
      <c r="AB33" s="382"/>
      <c r="AC33" s="382"/>
      <c r="AD33" s="382"/>
      <c r="AG33" s="382"/>
      <c r="AH33" s="382"/>
      <c r="AI33" s="383"/>
      <c r="AJ33" s="383"/>
      <c r="AK33" s="382"/>
      <c r="AL33" s="383"/>
      <c r="AM33" s="382"/>
      <c r="AN33" s="382"/>
      <c r="AO33" s="382"/>
      <c r="AP33" s="382"/>
      <c r="AQ33" s="382"/>
      <c r="AR33" s="383"/>
      <c r="AS33" s="382"/>
      <c r="AT33" s="382"/>
      <c r="AU33" s="382"/>
      <c r="AV33" s="382"/>
      <c r="AW33" s="383"/>
      <c r="AX33" s="382"/>
      <c r="AY33" s="382"/>
      <c r="AZ33" s="382"/>
      <c r="BA33" s="382"/>
      <c r="BB33" s="382"/>
      <c r="BE33" s="382"/>
      <c r="BF33" s="382"/>
      <c r="BG33" s="383"/>
      <c r="BH33" s="383"/>
      <c r="BI33" s="382"/>
      <c r="BJ33" s="383"/>
      <c r="BK33" s="382"/>
      <c r="BL33" s="382"/>
      <c r="BM33" s="382"/>
      <c r="BN33" s="382"/>
      <c r="BO33" s="382"/>
      <c r="BP33" s="383"/>
      <c r="BQ33" s="382"/>
      <c r="BR33" s="382"/>
      <c r="BS33" s="382"/>
      <c r="BT33" s="382"/>
      <c r="BU33" s="383"/>
      <c r="BV33" s="382"/>
      <c r="BW33" s="382"/>
      <c r="BX33" s="382"/>
      <c r="BY33" s="382"/>
      <c r="BZ33" s="382"/>
      <c r="CC33" s="382"/>
      <c r="CD33" s="382"/>
      <c r="CE33" s="383"/>
      <c r="CF33" s="383"/>
      <c r="CG33" s="382"/>
      <c r="CH33" s="383"/>
      <c r="CI33" s="382"/>
      <c r="CJ33" s="382"/>
      <c r="CK33" s="382"/>
      <c r="CL33" s="382"/>
      <c r="CM33" s="382"/>
      <c r="CN33" s="383"/>
      <c r="CO33" s="382"/>
      <c r="CP33" s="382"/>
      <c r="CQ33" s="382"/>
      <c r="CR33" s="382"/>
      <c r="CS33" s="383"/>
      <c r="CT33" s="382"/>
      <c r="CU33" s="382"/>
      <c r="CV33" s="382"/>
      <c r="CW33" s="382"/>
      <c r="CX33" s="382"/>
      <c r="DA33" s="382"/>
      <c r="DB33" s="382"/>
      <c r="DC33" s="383"/>
      <c r="DD33" s="383"/>
      <c r="DE33" s="382"/>
      <c r="DF33" s="383"/>
      <c r="DG33" s="382"/>
      <c r="DH33" s="382"/>
      <c r="DI33" s="382"/>
      <c r="DJ33" s="382"/>
      <c r="DK33" s="382"/>
      <c r="DL33" s="383"/>
      <c r="DM33" s="382"/>
      <c r="DN33" s="382"/>
    </row>
    <row r="34" spans="1:118" ht="15" customHeight="1">
      <c r="A34" s="377" t="s">
        <v>123</v>
      </c>
      <c r="B34" s="378">
        <v>2008</v>
      </c>
      <c r="C34" s="378">
        <v>7</v>
      </c>
      <c r="D34" s="379" t="s">
        <v>94</v>
      </c>
      <c r="E34" s="380">
        <v>159.17426709725885</v>
      </c>
      <c r="F34" s="398">
        <v>1.5204540550790346</v>
      </c>
      <c r="G34" s="381">
        <v>29.352141102065143</v>
      </c>
      <c r="I34" s="382"/>
      <c r="J34" s="382"/>
      <c r="K34" s="383"/>
      <c r="L34" s="383"/>
      <c r="M34" s="382"/>
      <c r="N34" s="383"/>
      <c r="O34" s="382"/>
      <c r="P34" s="382"/>
      <c r="Q34" s="382"/>
      <c r="R34" s="382"/>
      <c r="S34" s="382"/>
      <c r="T34" s="383"/>
      <c r="U34" s="382"/>
      <c r="V34" s="382"/>
      <c r="W34" s="382"/>
      <c r="X34" s="382"/>
      <c r="Y34" s="383"/>
      <c r="Z34" s="382"/>
      <c r="AA34" s="382"/>
      <c r="AB34" s="382"/>
      <c r="AC34" s="382"/>
      <c r="AD34" s="382"/>
      <c r="AG34" s="382"/>
      <c r="AH34" s="382"/>
      <c r="AI34" s="383"/>
      <c r="AJ34" s="383"/>
      <c r="AK34" s="382"/>
      <c r="AL34" s="383"/>
      <c r="AM34" s="382"/>
      <c r="AN34" s="382"/>
      <c r="AO34" s="382"/>
      <c r="AP34" s="382"/>
      <c r="AQ34" s="382"/>
      <c r="AR34" s="383"/>
      <c r="AS34" s="382"/>
      <c r="AT34" s="382"/>
      <c r="AU34" s="382"/>
      <c r="AV34" s="382"/>
      <c r="AW34" s="383"/>
      <c r="AX34" s="382"/>
      <c r="AY34" s="382"/>
      <c r="AZ34" s="382"/>
      <c r="BA34" s="382"/>
      <c r="BB34" s="382"/>
      <c r="BE34" s="382"/>
      <c r="BF34" s="382"/>
      <c r="BG34" s="383"/>
      <c r="BH34" s="383"/>
      <c r="BI34" s="382"/>
      <c r="BJ34" s="383"/>
      <c r="BK34" s="382"/>
      <c r="BL34" s="382"/>
      <c r="BM34" s="382"/>
      <c r="BN34" s="382"/>
      <c r="BO34" s="382"/>
      <c r="BP34" s="383"/>
      <c r="BQ34" s="382"/>
      <c r="BR34" s="382"/>
      <c r="BS34" s="382"/>
      <c r="BT34" s="382"/>
      <c r="BU34" s="383"/>
      <c r="BV34" s="382"/>
      <c r="BW34" s="382"/>
      <c r="BX34" s="382"/>
      <c r="BY34" s="382"/>
      <c r="BZ34" s="382"/>
      <c r="CC34" s="382"/>
      <c r="CD34" s="382"/>
      <c r="CE34" s="383"/>
      <c r="CF34" s="383"/>
      <c r="CG34" s="382"/>
      <c r="CH34" s="383"/>
      <c r="CI34" s="382"/>
      <c r="CJ34" s="382"/>
      <c r="CK34" s="382"/>
      <c r="CL34" s="382"/>
      <c r="CM34" s="382"/>
      <c r="CN34" s="383"/>
      <c r="CO34" s="382"/>
      <c r="CP34" s="382"/>
      <c r="CQ34" s="382"/>
      <c r="CR34" s="382"/>
      <c r="CS34" s="383"/>
      <c r="CT34" s="382"/>
      <c r="CU34" s="382"/>
      <c r="CV34" s="382"/>
      <c r="CW34" s="382"/>
      <c r="CX34" s="382"/>
      <c r="DA34" s="382"/>
      <c r="DB34" s="382"/>
      <c r="DC34" s="383"/>
      <c r="DD34" s="383"/>
      <c r="DE34" s="382"/>
      <c r="DF34" s="383"/>
      <c r="DG34" s="382"/>
      <c r="DH34" s="382"/>
      <c r="DI34" s="382"/>
      <c r="DJ34" s="382"/>
      <c r="DK34" s="382"/>
      <c r="DL34" s="383"/>
      <c r="DM34" s="382"/>
      <c r="DN34" s="382"/>
    </row>
    <row r="35" spans="1:118" ht="15" customHeight="1">
      <c r="A35" s="377" t="s">
        <v>124</v>
      </c>
      <c r="B35" s="378">
        <v>2008</v>
      </c>
      <c r="C35" s="378">
        <v>8</v>
      </c>
      <c r="D35" s="379" t="s">
        <v>96</v>
      </c>
      <c r="E35" s="380">
        <v>160.95795585012942</v>
      </c>
      <c r="F35" s="398">
        <v>1.1205886387280817</v>
      </c>
      <c r="G35" s="381">
        <v>26.474569844684769</v>
      </c>
      <c r="I35" s="382"/>
      <c r="J35" s="382"/>
      <c r="K35" s="383"/>
      <c r="L35" s="383"/>
      <c r="M35" s="382"/>
      <c r="N35" s="383"/>
      <c r="O35" s="382"/>
      <c r="P35" s="382"/>
      <c r="Q35" s="382"/>
      <c r="R35" s="382"/>
      <c r="S35" s="382"/>
      <c r="T35" s="383"/>
      <c r="U35" s="382"/>
      <c r="V35" s="382"/>
      <c r="W35" s="382"/>
      <c r="X35" s="382"/>
      <c r="Y35" s="383"/>
      <c r="Z35" s="382"/>
      <c r="AA35" s="382"/>
      <c r="AB35" s="382"/>
      <c r="AC35" s="382"/>
      <c r="AD35" s="382"/>
      <c r="AG35" s="382"/>
      <c r="AH35" s="382"/>
      <c r="AI35" s="383"/>
      <c r="AJ35" s="383"/>
      <c r="AK35" s="382"/>
      <c r="AL35" s="383"/>
      <c r="AM35" s="382"/>
      <c r="AN35" s="382"/>
      <c r="AO35" s="382"/>
      <c r="AP35" s="382"/>
      <c r="AQ35" s="382"/>
      <c r="AR35" s="383"/>
      <c r="AS35" s="382"/>
      <c r="AT35" s="382"/>
      <c r="AU35" s="382"/>
      <c r="AV35" s="382"/>
      <c r="AW35" s="383"/>
      <c r="AX35" s="382"/>
      <c r="AY35" s="382"/>
      <c r="AZ35" s="382"/>
      <c r="BA35" s="382"/>
      <c r="BB35" s="382"/>
      <c r="BE35" s="382"/>
      <c r="BF35" s="382"/>
      <c r="BG35" s="383"/>
      <c r="BH35" s="383"/>
      <c r="BI35" s="382"/>
      <c r="BJ35" s="383"/>
      <c r="BK35" s="382"/>
      <c r="BL35" s="382"/>
      <c r="BM35" s="382"/>
      <c r="BN35" s="382"/>
      <c r="BO35" s="382"/>
      <c r="BP35" s="383"/>
      <c r="BQ35" s="382"/>
      <c r="BR35" s="382"/>
      <c r="BS35" s="382"/>
      <c r="BT35" s="382"/>
      <c r="BU35" s="383"/>
      <c r="BV35" s="382"/>
      <c r="BW35" s="382"/>
      <c r="BX35" s="382"/>
      <c r="BY35" s="382"/>
      <c r="BZ35" s="382"/>
      <c r="CC35" s="382"/>
      <c r="CD35" s="382"/>
      <c r="CE35" s="383"/>
      <c r="CF35" s="383"/>
      <c r="CG35" s="382"/>
      <c r="CH35" s="383"/>
      <c r="CI35" s="382"/>
      <c r="CJ35" s="382"/>
      <c r="CK35" s="382"/>
      <c r="CL35" s="382"/>
      <c r="CM35" s="382"/>
      <c r="CN35" s="383"/>
      <c r="CO35" s="382"/>
      <c r="CP35" s="382"/>
      <c r="CQ35" s="382"/>
      <c r="CR35" s="382"/>
      <c r="CS35" s="383"/>
      <c r="CT35" s="382"/>
      <c r="CU35" s="382"/>
      <c r="CV35" s="382"/>
      <c r="CW35" s="382"/>
      <c r="CX35" s="382"/>
      <c r="DA35" s="382"/>
      <c r="DB35" s="382"/>
      <c r="DC35" s="383"/>
      <c r="DD35" s="383"/>
      <c r="DE35" s="382"/>
      <c r="DF35" s="383"/>
      <c r="DG35" s="382"/>
      <c r="DH35" s="382"/>
      <c r="DI35" s="382"/>
      <c r="DJ35" s="382"/>
      <c r="DK35" s="382"/>
      <c r="DL35" s="383"/>
      <c r="DM35" s="382"/>
      <c r="DN35" s="382"/>
    </row>
    <row r="36" spans="1:118" ht="15" customHeight="1">
      <c r="A36" s="377" t="s">
        <v>125</v>
      </c>
      <c r="B36" s="378">
        <v>2008</v>
      </c>
      <c r="C36" s="378">
        <v>9</v>
      </c>
      <c r="D36" s="379" t="s">
        <v>98</v>
      </c>
      <c r="E36" s="380">
        <v>163.19623636269407</v>
      </c>
      <c r="F36" s="398">
        <v>1.3905994896261875</v>
      </c>
      <c r="G36" s="381">
        <v>25.0054998600056</v>
      </c>
      <c r="I36" s="382"/>
      <c r="J36" s="382"/>
      <c r="K36" s="383"/>
      <c r="L36" s="383"/>
      <c r="M36" s="382"/>
      <c r="N36" s="383"/>
      <c r="O36" s="382"/>
      <c r="P36" s="382"/>
      <c r="Q36" s="382"/>
      <c r="R36" s="382"/>
      <c r="S36" s="382"/>
      <c r="T36" s="383"/>
      <c r="U36" s="382"/>
      <c r="V36" s="382"/>
      <c r="W36" s="382"/>
      <c r="X36" s="382"/>
      <c r="Y36" s="383"/>
      <c r="Z36" s="382"/>
      <c r="AA36" s="382"/>
      <c r="AB36" s="382"/>
      <c r="AC36" s="382"/>
      <c r="AD36" s="382"/>
      <c r="AG36" s="382"/>
      <c r="AH36" s="382"/>
      <c r="AI36" s="383"/>
      <c r="AJ36" s="383"/>
      <c r="AK36" s="382"/>
      <c r="AL36" s="383"/>
      <c r="AM36" s="382"/>
      <c r="AN36" s="382"/>
      <c r="AO36" s="382"/>
      <c r="AP36" s="382"/>
      <c r="AQ36" s="382"/>
      <c r="AR36" s="383"/>
      <c r="AS36" s="382"/>
      <c r="AT36" s="382"/>
      <c r="AU36" s="382"/>
      <c r="AV36" s="382"/>
      <c r="AW36" s="383"/>
      <c r="AX36" s="382"/>
      <c r="AY36" s="382"/>
      <c r="AZ36" s="382"/>
      <c r="BA36" s="382"/>
      <c r="BB36" s="382"/>
      <c r="BE36" s="382"/>
      <c r="BF36" s="382"/>
      <c r="BG36" s="383"/>
      <c r="BH36" s="383"/>
      <c r="BI36" s="382"/>
      <c r="BJ36" s="383"/>
      <c r="BK36" s="382"/>
      <c r="BL36" s="382"/>
      <c r="BM36" s="382"/>
      <c r="BN36" s="382"/>
      <c r="BO36" s="382"/>
      <c r="BP36" s="383"/>
      <c r="BQ36" s="382"/>
      <c r="BR36" s="382"/>
      <c r="BS36" s="382"/>
      <c r="BT36" s="382"/>
      <c r="BU36" s="383"/>
      <c r="BV36" s="382"/>
      <c r="BW36" s="382"/>
      <c r="BX36" s="382"/>
      <c r="BY36" s="382"/>
      <c r="BZ36" s="382"/>
      <c r="CC36" s="382"/>
      <c r="CD36" s="382"/>
      <c r="CE36" s="383"/>
      <c r="CF36" s="383"/>
      <c r="CG36" s="382"/>
      <c r="CH36" s="383"/>
      <c r="CI36" s="382"/>
      <c r="CJ36" s="382"/>
      <c r="CK36" s="382"/>
      <c r="CL36" s="382"/>
      <c r="CM36" s="382"/>
      <c r="CN36" s="383"/>
      <c r="CO36" s="382"/>
      <c r="CP36" s="382"/>
      <c r="CQ36" s="382"/>
      <c r="CR36" s="382"/>
      <c r="CS36" s="383"/>
      <c r="CT36" s="382"/>
      <c r="CU36" s="382"/>
      <c r="CV36" s="382"/>
      <c r="CW36" s="382"/>
      <c r="CX36" s="382"/>
      <c r="DA36" s="382"/>
      <c r="DB36" s="382"/>
      <c r="DC36" s="383"/>
      <c r="DD36" s="383"/>
      <c r="DE36" s="382"/>
      <c r="DF36" s="383"/>
      <c r="DG36" s="382"/>
      <c r="DH36" s="382"/>
      <c r="DI36" s="382"/>
      <c r="DJ36" s="382"/>
      <c r="DK36" s="382"/>
      <c r="DL36" s="383"/>
      <c r="DM36" s="382"/>
      <c r="DN36" s="382"/>
    </row>
    <row r="37" spans="1:118" ht="15" customHeight="1">
      <c r="A37" s="377" t="s">
        <v>126</v>
      </c>
      <c r="B37" s="378">
        <v>2008</v>
      </c>
      <c r="C37" s="378">
        <v>10</v>
      </c>
      <c r="D37" s="379" t="s">
        <v>100</v>
      </c>
      <c r="E37" s="380">
        <v>164.56302492789283</v>
      </c>
      <c r="F37" s="398">
        <v>0.83751230767428186</v>
      </c>
      <c r="G37" s="381">
        <v>23.089427064215041</v>
      </c>
      <c r="I37" s="382"/>
      <c r="J37" s="382"/>
      <c r="K37" s="383"/>
      <c r="L37" s="383"/>
      <c r="M37" s="382"/>
      <c r="N37" s="383"/>
      <c r="O37" s="382"/>
      <c r="P37" s="382"/>
      <c r="Q37" s="382"/>
      <c r="R37" s="382"/>
      <c r="S37" s="382"/>
      <c r="T37" s="383"/>
      <c r="U37" s="382"/>
      <c r="V37" s="382"/>
      <c r="W37" s="382"/>
      <c r="X37" s="382"/>
      <c r="Y37" s="383"/>
      <c r="Z37" s="382"/>
      <c r="AA37" s="382"/>
      <c r="AB37" s="382"/>
      <c r="AC37" s="382"/>
      <c r="AD37" s="382"/>
      <c r="AG37" s="382"/>
      <c r="AH37" s="382"/>
      <c r="AI37" s="383"/>
      <c r="AJ37" s="383"/>
      <c r="AK37" s="382"/>
      <c r="AL37" s="383"/>
      <c r="AM37" s="382"/>
      <c r="AN37" s="382"/>
      <c r="AO37" s="382"/>
      <c r="AP37" s="382"/>
      <c r="AQ37" s="382"/>
      <c r="AR37" s="383"/>
      <c r="AS37" s="382"/>
      <c r="AT37" s="382"/>
      <c r="AU37" s="382"/>
      <c r="AV37" s="382"/>
      <c r="AW37" s="383"/>
      <c r="AX37" s="382"/>
      <c r="AY37" s="382"/>
      <c r="AZ37" s="382"/>
      <c r="BA37" s="382"/>
      <c r="BB37" s="382"/>
      <c r="BE37" s="382"/>
      <c r="BF37" s="382"/>
      <c r="BG37" s="383"/>
      <c r="BH37" s="383"/>
      <c r="BI37" s="382"/>
      <c r="BJ37" s="383"/>
      <c r="BK37" s="382"/>
      <c r="BL37" s="382"/>
      <c r="BM37" s="382"/>
      <c r="BN37" s="382"/>
      <c r="BO37" s="382"/>
      <c r="BP37" s="383"/>
      <c r="BQ37" s="382"/>
      <c r="BR37" s="382"/>
      <c r="BS37" s="382"/>
      <c r="BT37" s="382"/>
      <c r="BU37" s="383"/>
      <c r="BV37" s="382"/>
      <c r="BW37" s="382"/>
      <c r="BX37" s="382"/>
      <c r="BY37" s="382"/>
      <c r="BZ37" s="382"/>
      <c r="CC37" s="382"/>
      <c r="CD37" s="382"/>
      <c r="CE37" s="383"/>
      <c r="CF37" s="383"/>
      <c r="CG37" s="382"/>
      <c r="CH37" s="383"/>
      <c r="CI37" s="382"/>
      <c r="CJ37" s="382"/>
      <c r="CK37" s="382"/>
      <c r="CL37" s="382"/>
      <c r="CM37" s="382"/>
      <c r="CN37" s="383"/>
      <c r="CO37" s="382"/>
      <c r="CP37" s="382"/>
      <c r="CQ37" s="382"/>
      <c r="CR37" s="382"/>
      <c r="CS37" s="383"/>
      <c r="CT37" s="382"/>
      <c r="CU37" s="382"/>
      <c r="CV37" s="382"/>
      <c r="CW37" s="382"/>
      <c r="CX37" s="382"/>
      <c r="DA37" s="382"/>
      <c r="DB37" s="382"/>
      <c r="DC37" s="383"/>
      <c r="DD37" s="383"/>
      <c r="DE37" s="382"/>
      <c r="DF37" s="383"/>
      <c r="DG37" s="382"/>
      <c r="DH37" s="382"/>
      <c r="DI37" s="382"/>
      <c r="DJ37" s="382"/>
      <c r="DK37" s="382"/>
      <c r="DL37" s="383"/>
      <c r="DM37" s="382"/>
      <c r="DN37" s="382"/>
    </row>
    <row r="38" spans="1:118" ht="15" customHeight="1">
      <c r="A38" s="377" t="s">
        <v>127</v>
      </c>
      <c r="B38" s="378">
        <v>2008</v>
      </c>
      <c r="C38" s="378">
        <v>11</v>
      </c>
      <c r="D38" s="379" t="s">
        <v>102</v>
      </c>
      <c r="E38" s="380">
        <v>165.88644647204717</v>
      </c>
      <c r="F38" s="398">
        <v>0.80420346231131479</v>
      </c>
      <c r="G38" s="381">
        <v>23.426965755040264</v>
      </c>
      <c r="I38" s="382"/>
      <c r="J38" s="382"/>
      <c r="K38" s="383"/>
      <c r="L38" s="383"/>
      <c r="M38" s="382"/>
      <c r="N38" s="383"/>
      <c r="O38" s="382"/>
      <c r="P38" s="382"/>
      <c r="Q38" s="382"/>
      <c r="R38" s="382"/>
      <c r="S38" s="382"/>
      <c r="T38" s="383"/>
      <c r="U38" s="382"/>
      <c r="V38" s="382"/>
      <c r="W38" s="382"/>
      <c r="X38" s="382"/>
      <c r="Y38" s="383"/>
      <c r="Z38" s="382"/>
      <c r="AA38" s="382"/>
      <c r="AB38" s="382"/>
      <c r="AC38" s="382"/>
      <c r="AD38" s="382"/>
      <c r="AG38" s="382"/>
      <c r="AH38" s="382"/>
      <c r="AI38" s="383"/>
      <c r="AJ38" s="383"/>
      <c r="AK38" s="382"/>
      <c r="AL38" s="383"/>
      <c r="AM38" s="382"/>
      <c r="AN38" s="382"/>
      <c r="AO38" s="382"/>
      <c r="AP38" s="382"/>
      <c r="AQ38" s="382"/>
      <c r="AR38" s="383"/>
      <c r="AS38" s="382"/>
      <c r="AT38" s="382"/>
      <c r="AU38" s="382"/>
      <c r="AV38" s="382"/>
      <c r="AW38" s="383"/>
      <c r="AX38" s="382"/>
      <c r="AY38" s="382"/>
      <c r="AZ38" s="382"/>
      <c r="BA38" s="382"/>
      <c r="BB38" s="382"/>
      <c r="BE38" s="382"/>
      <c r="BF38" s="382"/>
      <c r="BG38" s="383"/>
      <c r="BH38" s="383"/>
      <c r="BI38" s="382"/>
      <c r="BJ38" s="383"/>
      <c r="BK38" s="382"/>
      <c r="BL38" s="382"/>
      <c r="BM38" s="382"/>
      <c r="BN38" s="382"/>
      <c r="BO38" s="382"/>
      <c r="BP38" s="383"/>
      <c r="BQ38" s="382"/>
      <c r="BR38" s="382"/>
      <c r="BS38" s="382"/>
      <c r="BT38" s="382"/>
      <c r="BU38" s="383"/>
      <c r="BV38" s="382"/>
      <c r="BW38" s="382"/>
      <c r="BX38" s="382"/>
      <c r="BY38" s="382"/>
      <c r="BZ38" s="382"/>
      <c r="CC38" s="382"/>
      <c r="CD38" s="382"/>
      <c r="CE38" s="383"/>
      <c r="CF38" s="383"/>
      <c r="CG38" s="382"/>
      <c r="CH38" s="383"/>
      <c r="CI38" s="382"/>
      <c r="CJ38" s="382"/>
      <c r="CK38" s="382"/>
      <c r="CL38" s="382"/>
      <c r="CM38" s="382"/>
      <c r="CN38" s="383"/>
      <c r="CO38" s="382"/>
      <c r="CP38" s="382"/>
      <c r="CQ38" s="382"/>
      <c r="CR38" s="382"/>
      <c r="CS38" s="383"/>
      <c r="CT38" s="382"/>
      <c r="CU38" s="382"/>
      <c r="CV38" s="382"/>
      <c r="CW38" s="382"/>
      <c r="CX38" s="382"/>
      <c r="DA38" s="382"/>
      <c r="DB38" s="382"/>
      <c r="DC38" s="383"/>
      <c r="DD38" s="383"/>
      <c r="DE38" s="382"/>
      <c r="DF38" s="383"/>
      <c r="DG38" s="382"/>
      <c r="DH38" s="382"/>
      <c r="DI38" s="382"/>
      <c r="DJ38" s="382"/>
      <c r="DK38" s="382"/>
      <c r="DL38" s="383"/>
      <c r="DM38" s="382"/>
      <c r="DN38" s="382"/>
    </row>
    <row r="39" spans="1:118" ht="15" customHeight="1">
      <c r="A39" s="384" t="s">
        <v>128</v>
      </c>
      <c r="B39" s="385">
        <v>2008</v>
      </c>
      <c r="C39" s="385">
        <v>12</v>
      </c>
      <c r="D39" s="386" t="s">
        <v>104</v>
      </c>
      <c r="E39" s="387">
        <v>166.80870070080167</v>
      </c>
      <c r="F39" s="399">
        <v>0.55595514182642525</v>
      </c>
      <c r="G39" s="388">
        <v>22.984482003744077</v>
      </c>
      <c r="I39" s="382"/>
      <c r="J39" s="382"/>
      <c r="K39" s="383"/>
      <c r="L39" s="383"/>
      <c r="M39" s="382"/>
      <c r="N39" s="383"/>
      <c r="O39" s="382"/>
      <c r="P39" s="382"/>
      <c r="Q39" s="382"/>
      <c r="R39" s="382"/>
      <c r="S39" s="382"/>
      <c r="T39" s="383"/>
      <c r="U39" s="382"/>
      <c r="V39" s="382"/>
      <c r="W39" s="382"/>
      <c r="X39" s="382"/>
      <c r="Y39" s="383"/>
      <c r="Z39" s="382"/>
      <c r="AA39" s="382"/>
      <c r="AB39" s="382"/>
      <c r="AC39" s="382"/>
      <c r="AD39" s="382"/>
      <c r="AG39" s="382"/>
      <c r="AH39" s="382"/>
      <c r="AI39" s="383"/>
      <c r="AJ39" s="383"/>
      <c r="AK39" s="382"/>
      <c r="AL39" s="383"/>
      <c r="AM39" s="382"/>
      <c r="AN39" s="382"/>
      <c r="AO39" s="382"/>
      <c r="AP39" s="382"/>
      <c r="AQ39" s="382"/>
      <c r="AR39" s="383"/>
      <c r="AS39" s="382"/>
      <c r="AT39" s="382"/>
      <c r="AU39" s="382"/>
      <c r="AV39" s="382"/>
      <c r="AW39" s="383"/>
      <c r="AX39" s="382"/>
      <c r="AY39" s="382"/>
      <c r="AZ39" s="382"/>
      <c r="BA39" s="382"/>
      <c r="BB39" s="382"/>
      <c r="BE39" s="382"/>
      <c r="BF39" s="382"/>
      <c r="BG39" s="383"/>
      <c r="BH39" s="383"/>
      <c r="BI39" s="382"/>
      <c r="BJ39" s="383"/>
      <c r="BK39" s="382"/>
      <c r="BL39" s="382"/>
      <c r="BM39" s="382"/>
      <c r="BN39" s="382"/>
      <c r="BO39" s="382"/>
      <c r="BP39" s="383"/>
      <c r="BQ39" s="382"/>
      <c r="BR39" s="382"/>
      <c r="BS39" s="382"/>
      <c r="BT39" s="382"/>
      <c r="BU39" s="383"/>
      <c r="BV39" s="382"/>
      <c r="BW39" s="382"/>
      <c r="BX39" s="382"/>
      <c r="BY39" s="382"/>
      <c r="BZ39" s="382"/>
      <c r="CC39" s="382"/>
      <c r="CD39" s="382"/>
      <c r="CE39" s="383"/>
      <c r="CF39" s="383"/>
      <c r="CG39" s="382"/>
      <c r="CH39" s="383"/>
      <c r="CI39" s="382"/>
      <c r="CJ39" s="382"/>
      <c r="CK39" s="382"/>
      <c r="CL39" s="382"/>
      <c r="CM39" s="382"/>
      <c r="CN39" s="383"/>
      <c r="CO39" s="382"/>
      <c r="CP39" s="382"/>
      <c r="CQ39" s="382"/>
      <c r="CR39" s="382"/>
      <c r="CS39" s="383"/>
      <c r="CT39" s="382"/>
      <c r="CU39" s="382"/>
      <c r="CV39" s="382"/>
      <c r="CW39" s="382"/>
      <c r="CX39" s="382"/>
      <c r="DA39" s="382"/>
      <c r="DB39" s="382"/>
      <c r="DC39" s="383"/>
      <c r="DD39" s="383"/>
      <c r="DE39" s="382"/>
      <c r="DF39" s="383"/>
      <c r="DG39" s="382"/>
      <c r="DH39" s="382"/>
      <c r="DI39" s="382"/>
      <c r="DJ39" s="382"/>
      <c r="DK39" s="382"/>
      <c r="DL39" s="383"/>
      <c r="DM39" s="382"/>
      <c r="DN39" s="382"/>
    </row>
    <row r="40" spans="1:118" ht="15" customHeight="1">
      <c r="A40" s="389" t="s">
        <v>129</v>
      </c>
      <c r="B40" s="390">
        <v>2009</v>
      </c>
      <c r="C40" s="390">
        <v>1</v>
      </c>
      <c r="D40" s="391" t="s">
        <v>82</v>
      </c>
      <c r="E40" s="392">
        <v>168.24480707889879</v>
      </c>
      <c r="F40" s="400">
        <v>0.86093013857413414</v>
      </c>
      <c r="G40" s="393">
        <v>22.616518102147264</v>
      </c>
      <c r="I40" s="382"/>
      <c r="J40" s="382"/>
      <c r="K40" s="383"/>
      <c r="L40" s="383"/>
      <c r="M40" s="382"/>
      <c r="N40" s="383"/>
      <c r="O40" s="382"/>
      <c r="P40" s="382"/>
      <c r="Q40" s="382"/>
      <c r="R40" s="382"/>
      <c r="S40" s="382"/>
      <c r="T40" s="383"/>
      <c r="U40" s="382"/>
      <c r="V40" s="382"/>
      <c r="W40" s="382"/>
      <c r="X40" s="382"/>
      <c r="Y40" s="383"/>
      <c r="Z40" s="382"/>
      <c r="AA40" s="382"/>
      <c r="AB40" s="382"/>
      <c r="AC40" s="382"/>
      <c r="AD40" s="382"/>
      <c r="AG40" s="382"/>
      <c r="AH40" s="382"/>
      <c r="AI40" s="383"/>
      <c r="AJ40" s="383"/>
      <c r="AK40" s="382"/>
      <c r="AL40" s="383"/>
      <c r="AM40" s="382"/>
      <c r="AN40" s="382"/>
      <c r="AO40" s="382"/>
      <c r="AP40" s="382"/>
      <c r="AQ40" s="382"/>
      <c r="AR40" s="383"/>
      <c r="AS40" s="382"/>
      <c r="AT40" s="382"/>
      <c r="AU40" s="382"/>
      <c r="AV40" s="382"/>
      <c r="AW40" s="383"/>
      <c r="AX40" s="382"/>
      <c r="AY40" s="382"/>
      <c r="AZ40" s="382"/>
      <c r="BA40" s="382"/>
      <c r="BB40" s="382"/>
      <c r="BE40" s="382"/>
      <c r="BF40" s="382"/>
      <c r="BG40" s="383"/>
      <c r="BH40" s="383"/>
      <c r="BI40" s="382"/>
      <c r="BJ40" s="383"/>
      <c r="BK40" s="382"/>
      <c r="BL40" s="382"/>
      <c r="BM40" s="382"/>
      <c r="BN40" s="382"/>
      <c r="BO40" s="382"/>
      <c r="BP40" s="383"/>
      <c r="BQ40" s="382"/>
      <c r="BR40" s="382"/>
      <c r="BS40" s="382"/>
      <c r="BT40" s="382"/>
      <c r="BU40" s="383"/>
      <c r="BV40" s="382"/>
      <c r="BW40" s="382"/>
      <c r="BX40" s="382"/>
      <c r="BY40" s="382"/>
      <c r="BZ40" s="382"/>
      <c r="CC40" s="382"/>
      <c r="CD40" s="382"/>
      <c r="CE40" s="383"/>
      <c r="CF40" s="383"/>
      <c r="CG40" s="382"/>
      <c r="CH40" s="383"/>
      <c r="CI40" s="382"/>
      <c r="CJ40" s="382"/>
      <c r="CK40" s="382"/>
      <c r="CL40" s="382"/>
      <c r="CM40" s="382"/>
      <c r="CN40" s="383"/>
      <c r="CO40" s="382"/>
      <c r="CP40" s="382"/>
      <c r="CQ40" s="382"/>
      <c r="CR40" s="382"/>
      <c r="CS40" s="383"/>
      <c r="CT40" s="382"/>
      <c r="CU40" s="382"/>
      <c r="CV40" s="382"/>
      <c r="CW40" s="382"/>
      <c r="CX40" s="382"/>
      <c r="DA40" s="382"/>
      <c r="DB40" s="382"/>
      <c r="DC40" s="383"/>
      <c r="DD40" s="383"/>
      <c r="DE40" s="382"/>
      <c r="DF40" s="383"/>
      <c r="DG40" s="382"/>
      <c r="DH40" s="382"/>
      <c r="DI40" s="382"/>
      <c r="DJ40" s="382"/>
      <c r="DK40" s="382"/>
      <c r="DL40" s="383"/>
      <c r="DM40" s="382"/>
      <c r="DN40" s="382"/>
    </row>
    <row r="41" spans="1:118" ht="15" customHeight="1">
      <c r="A41" s="377" t="s">
        <v>130</v>
      </c>
      <c r="B41" s="378">
        <v>2009</v>
      </c>
      <c r="C41" s="378">
        <v>2</v>
      </c>
      <c r="D41" s="379" t="s">
        <v>84</v>
      </c>
      <c r="E41" s="380">
        <v>169.15553648760329</v>
      </c>
      <c r="F41" s="398">
        <v>0.54131204672331901</v>
      </c>
      <c r="G41" s="381">
        <v>20.258450522338634</v>
      </c>
      <c r="I41" s="382"/>
      <c r="J41" s="382"/>
      <c r="K41" s="383"/>
      <c r="L41" s="383"/>
      <c r="M41" s="382"/>
      <c r="N41" s="383"/>
      <c r="O41" s="382"/>
      <c r="P41" s="382"/>
      <c r="Q41" s="382"/>
      <c r="R41" s="382"/>
      <c r="S41" s="382"/>
      <c r="T41" s="383"/>
      <c r="U41" s="382"/>
      <c r="V41" s="382"/>
      <c r="W41" s="382"/>
      <c r="X41" s="382"/>
      <c r="Y41" s="383"/>
      <c r="Z41" s="382"/>
      <c r="AA41" s="382"/>
      <c r="AB41" s="382"/>
      <c r="AC41" s="382"/>
      <c r="AD41" s="382"/>
      <c r="AG41" s="382"/>
      <c r="AH41" s="382"/>
      <c r="AI41" s="383"/>
      <c r="AJ41" s="383"/>
      <c r="AK41" s="382"/>
      <c r="AL41" s="383"/>
      <c r="AM41" s="382"/>
      <c r="AN41" s="382"/>
      <c r="AO41" s="382"/>
      <c r="AP41" s="382"/>
      <c r="AQ41" s="382"/>
      <c r="AR41" s="383"/>
      <c r="AS41" s="382"/>
      <c r="AT41" s="382"/>
      <c r="AU41" s="382"/>
      <c r="AV41" s="382"/>
      <c r="AW41" s="383"/>
      <c r="AX41" s="382"/>
      <c r="AY41" s="382"/>
      <c r="AZ41" s="382"/>
      <c r="BA41" s="382"/>
      <c r="BB41" s="382"/>
      <c r="BE41" s="382"/>
      <c r="BF41" s="382"/>
      <c r="BG41" s="383"/>
      <c r="BH41" s="383"/>
      <c r="BI41" s="382"/>
      <c r="BJ41" s="383"/>
      <c r="BK41" s="382"/>
      <c r="BL41" s="382"/>
      <c r="BM41" s="382"/>
      <c r="BN41" s="382"/>
      <c r="BO41" s="382"/>
      <c r="BP41" s="383"/>
      <c r="BQ41" s="382"/>
      <c r="BR41" s="382"/>
      <c r="BS41" s="382"/>
      <c r="BT41" s="382"/>
      <c r="BU41" s="383"/>
      <c r="BV41" s="382"/>
      <c r="BW41" s="382"/>
      <c r="BX41" s="382"/>
      <c r="BY41" s="382"/>
      <c r="BZ41" s="382"/>
      <c r="CC41" s="382"/>
      <c r="CD41" s="382"/>
      <c r="CE41" s="383"/>
      <c r="CF41" s="383"/>
      <c r="CG41" s="382"/>
      <c r="CH41" s="383"/>
      <c r="CI41" s="382"/>
      <c r="CJ41" s="382"/>
      <c r="CK41" s="382"/>
      <c r="CL41" s="382"/>
      <c r="CM41" s="382"/>
      <c r="CN41" s="383"/>
      <c r="CO41" s="382"/>
      <c r="CP41" s="382"/>
      <c r="CQ41" s="382"/>
      <c r="CR41" s="382"/>
      <c r="CS41" s="383"/>
      <c r="CT41" s="382"/>
      <c r="CU41" s="382"/>
      <c r="CV41" s="382"/>
      <c r="CW41" s="382"/>
      <c r="CX41" s="382"/>
      <c r="DA41" s="382"/>
      <c r="DB41" s="382"/>
      <c r="DC41" s="383"/>
      <c r="DD41" s="383"/>
      <c r="DE41" s="382"/>
      <c r="DF41" s="383"/>
      <c r="DG41" s="382"/>
      <c r="DH41" s="382"/>
      <c r="DI41" s="382"/>
      <c r="DJ41" s="382"/>
      <c r="DK41" s="382"/>
      <c r="DL41" s="383"/>
      <c r="DM41" s="382"/>
      <c r="DN41" s="382"/>
    </row>
    <row r="42" spans="1:118" ht="15" customHeight="1">
      <c r="A42" s="377" t="s">
        <v>131</v>
      </c>
      <c r="B42" s="378">
        <v>2009</v>
      </c>
      <c r="C42" s="378">
        <v>3</v>
      </c>
      <c r="D42" s="379" t="s">
        <v>86</v>
      </c>
      <c r="E42" s="380">
        <v>171.76617553229681</v>
      </c>
      <c r="F42" s="398">
        <v>1.5433364457951626</v>
      </c>
      <c r="G42" s="381">
        <v>17.597795792661408</v>
      </c>
      <c r="I42" s="382"/>
      <c r="J42" s="382"/>
      <c r="K42" s="383"/>
      <c r="L42" s="383"/>
      <c r="M42" s="382"/>
      <c r="N42" s="383"/>
      <c r="O42" s="382"/>
      <c r="P42" s="382"/>
      <c r="Q42" s="382"/>
      <c r="R42" s="382"/>
      <c r="S42" s="382"/>
      <c r="T42" s="383"/>
      <c r="U42" s="382"/>
      <c r="V42" s="382"/>
      <c r="W42" s="382"/>
      <c r="X42" s="382"/>
      <c r="Y42" s="383"/>
      <c r="Z42" s="382"/>
      <c r="AA42" s="382"/>
      <c r="AB42" s="382"/>
      <c r="AC42" s="382"/>
      <c r="AD42" s="382"/>
      <c r="AG42" s="382"/>
      <c r="AH42" s="382"/>
      <c r="AI42" s="383"/>
      <c r="AJ42" s="383"/>
      <c r="AK42" s="382"/>
      <c r="AL42" s="383"/>
      <c r="AM42" s="382"/>
      <c r="AN42" s="382"/>
      <c r="AO42" s="382"/>
      <c r="AP42" s="382"/>
      <c r="AQ42" s="382"/>
      <c r="AR42" s="383"/>
      <c r="AS42" s="382"/>
      <c r="AT42" s="382"/>
      <c r="AU42" s="382"/>
      <c r="AV42" s="382"/>
      <c r="AW42" s="383"/>
      <c r="AX42" s="382"/>
      <c r="AY42" s="382"/>
      <c r="AZ42" s="382"/>
      <c r="BA42" s="382"/>
      <c r="BB42" s="382"/>
      <c r="BE42" s="382"/>
      <c r="BF42" s="382"/>
      <c r="BG42" s="383"/>
      <c r="BH42" s="383"/>
      <c r="BI42" s="382"/>
      <c r="BJ42" s="383"/>
      <c r="BK42" s="382"/>
      <c r="BL42" s="382"/>
      <c r="BM42" s="382"/>
      <c r="BN42" s="382"/>
      <c r="BO42" s="382"/>
      <c r="BP42" s="383"/>
      <c r="BQ42" s="382"/>
      <c r="BR42" s="382"/>
      <c r="BS42" s="382"/>
      <c r="BT42" s="382"/>
      <c r="BU42" s="383"/>
      <c r="BV42" s="382"/>
      <c r="BW42" s="382"/>
      <c r="BX42" s="382"/>
      <c r="BY42" s="382"/>
      <c r="BZ42" s="382"/>
      <c r="CC42" s="382"/>
      <c r="CD42" s="382"/>
      <c r="CE42" s="383"/>
      <c r="CF42" s="383"/>
      <c r="CG42" s="382"/>
      <c r="CH42" s="383"/>
      <c r="CI42" s="382"/>
      <c r="CJ42" s="382"/>
      <c r="CK42" s="382"/>
      <c r="CL42" s="382"/>
      <c r="CM42" s="382"/>
      <c r="CN42" s="383"/>
      <c r="CO42" s="382"/>
      <c r="CP42" s="382"/>
      <c r="CQ42" s="382"/>
      <c r="CR42" s="382"/>
      <c r="CS42" s="383"/>
      <c r="CT42" s="382"/>
      <c r="CU42" s="382"/>
      <c r="CV42" s="382"/>
      <c r="CW42" s="382"/>
      <c r="CX42" s="382"/>
      <c r="DA42" s="382"/>
      <c r="DB42" s="382"/>
      <c r="DC42" s="383"/>
      <c r="DD42" s="383"/>
      <c r="DE42" s="382"/>
      <c r="DF42" s="383"/>
      <c r="DG42" s="382"/>
      <c r="DH42" s="382"/>
      <c r="DI42" s="382"/>
      <c r="DJ42" s="382"/>
      <c r="DK42" s="382"/>
      <c r="DL42" s="383"/>
      <c r="DM42" s="382"/>
      <c r="DN42" s="382"/>
    </row>
    <row r="43" spans="1:118" ht="15" customHeight="1">
      <c r="A43" s="377" t="s">
        <v>132</v>
      </c>
      <c r="B43" s="378">
        <v>2009</v>
      </c>
      <c r="C43" s="378">
        <v>4</v>
      </c>
      <c r="D43" s="379" t="s">
        <v>88</v>
      </c>
      <c r="E43" s="380">
        <v>174.08750148015952</v>
      </c>
      <c r="F43" s="398">
        <v>1.3514453242432722</v>
      </c>
      <c r="G43" s="381">
        <v>15.31624834950318</v>
      </c>
      <c r="I43" s="382"/>
      <c r="J43" s="382"/>
      <c r="K43" s="383"/>
      <c r="L43" s="383"/>
      <c r="M43" s="382"/>
      <c r="N43" s="383"/>
      <c r="O43" s="382"/>
      <c r="P43" s="382"/>
      <c r="Q43" s="382"/>
      <c r="R43" s="382"/>
      <c r="S43" s="382"/>
      <c r="T43" s="383"/>
      <c r="U43" s="382"/>
      <c r="V43" s="382"/>
      <c r="W43" s="382"/>
      <c r="X43" s="382"/>
      <c r="Y43" s="383"/>
      <c r="Z43" s="382"/>
      <c r="AA43" s="382"/>
      <c r="AB43" s="382"/>
      <c r="AC43" s="382"/>
      <c r="AD43" s="382"/>
      <c r="AG43" s="382"/>
      <c r="AH43" s="382"/>
      <c r="AI43" s="383"/>
      <c r="AJ43" s="383"/>
      <c r="AK43" s="382"/>
      <c r="AL43" s="383"/>
      <c r="AM43" s="382"/>
      <c r="AN43" s="382"/>
      <c r="AO43" s="382"/>
      <c r="AP43" s="382"/>
      <c r="AQ43" s="382"/>
      <c r="AR43" s="383"/>
      <c r="AS43" s="382"/>
      <c r="AT43" s="382"/>
      <c r="AU43" s="382"/>
      <c r="AV43" s="382"/>
      <c r="AW43" s="383"/>
      <c r="AX43" s="382"/>
      <c r="AY43" s="382"/>
      <c r="AZ43" s="382"/>
      <c r="BA43" s="382"/>
      <c r="BB43" s="382"/>
      <c r="BE43" s="382"/>
      <c r="BF43" s="382"/>
      <c r="BG43" s="383"/>
      <c r="BH43" s="383"/>
      <c r="BI43" s="382"/>
      <c r="BJ43" s="383"/>
      <c r="BK43" s="382"/>
      <c r="BL43" s="382"/>
      <c r="BM43" s="382"/>
      <c r="BN43" s="382"/>
      <c r="BO43" s="382"/>
      <c r="BP43" s="383"/>
      <c r="BQ43" s="382"/>
      <c r="BR43" s="382"/>
      <c r="BS43" s="382"/>
      <c r="BT43" s="382"/>
      <c r="BU43" s="383"/>
      <c r="BV43" s="382"/>
      <c r="BW43" s="382"/>
      <c r="BX43" s="382"/>
      <c r="BY43" s="382"/>
      <c r="BZ43" s="382"/>
      <c r="CC43" s="382"/>
      <c r="CD43" s="382"/>
      <c r="CE43" s="383"/>
      <c r="CF43" s="383"/>
      <c r="CG43" s="382"/>
      <c r="CH43" s="383"/>
      <c r="CI43" s="382"/>
      <c r="CJ43" s="382"/>
      <c r="CK43" s="382"/>
      <c r="CL43" s="382"/>
      <c r="CM43" s="382"/>
      <c r="CN43" s="383"/>
      <c r="CO43" s="382"/>
      <c r="CP43" s="382"/>
      <c r="CQ43" s="382"/>
      <c r="CR43" s="382"/>
      <c r="CS43" s="383"/>
      <c r="CT43" s="382"/>
      <c r="CU43" s="382"/>
      <c r="CV43" s="382"/>
      <c r="CW43" s="382"/>
      <c r="CX43" s="382"/>
      <c r="DA43" s="382"/>
      <c r="DB43" s="382"/>
      <c r="DC43" s="383"/>
      <c r="DD43" s="383"/>
      <c r="DE43" s="382"/>
      <c r="DF43" s="383"/>
      <c r="DG43" s="382"/>
      <c r="DH43" s="382"/>
      <c r="DI43" s="382"/>
      <c r="DJ43" s="382"/>
      <c r="DK43" s="382"/>
      <c r="DL43" s="383"/>
      <c r="DM43" s="382"/>
      <c r="DN43" s="382"/>
    </row>
    <row r="44" spans="1:118" ht="15" customHeight="1">
      <c r="A44" s="377" t="s">
        <v>133</v>
      </c>
      <c r="B44" s="378">
        <v>2009</v>
      </c>
      <c r="C44" s="378">
        <v>5</v>
      </c>
      <c r="D44" s="379" t="s">
        <v>90</v>
      </c>
      <c r="E44" s="380">
        <v>175.12084219411989</v>
      </c>
      <c r="F44" s="398">
        <v>0.59357547507690178</v>
      </c>
      <c r="G44" s="381">
        <v>13.968434365350667</v>
      </c>
      <c r="I44" s="382"/>
      <c r="J44" s="382"/>
      <c r="K44" s="383"/>
      <c r="L44" s="383"/>
      <c r="M44" s="382"/>
      <c r="N44" s="383"/>
      <c r="O44" s="382"/>
      <c r="P44" s="382"/>
      <c r="Q44" s="382"/>
      <c r="R44" s="382"/>
      <c r="S44" s="382"/>
      <c r="T44" s="383"/>
      <c r="U44" s="382"/>
      <c r="V44" s="382"/>
      <c r="W44" s="382"/>
      <c r="X44" s="382"/>
      <c r="Y44" s="383"/>
      <c r="Z44" s="382"/>
      <c r="AA44" s="382"/>
      <c r="AB44" s="382"/>
      <c r="AC44" s="382"/>
      <c r="AD44" s="382"/>
      <c r="AG44" s="382"/>
      <c r="AH44" s="382"/>
      <c r="AI44" s="383"/>
      <c r="AJ44" s="383"/>
      <c r="AK44" s="382"/>
      <c r="AL44" s="383"/>
      <c r="AM44" s="382"/>
      <c r="AN44" s="382"/>
      <c r="AO44" s="382"/>
      <c r="AP44" s="382"/>
      <c r="AQ44" s="382"/>
      <c r="AR44" s="383"/>
      <c r="AS44" s="382"/>
      <c r="AT44" s="382"/>
      <c r="AU44" s="382"/>
      <c r="AV44" s="382"/>
      <c r="AW44" s="383"/>
      <c r="AX44" s="382"/>
      <c r="AY44" s="382"/>
      <c r="AZ44" s="382"/>
      <c r="BA44" s="382"/>
      <c r="BB44" s="382"/>
      <c r="BE44" s="382"/>
      <c r="BF44" s="382"/>
      <c r="BG44" s="383"/>
      <c r="BH44" s="383"/>
      <c r="BI44" s="382"/>
      <c r="BJ44" s="383"/>
      <c r="BK44" s="382"/>
      <c r="BL44" s="382"/>
      <c r="BM44" s="382"/>
      <c r="BN44" s="382"/>
      <c r="BO44" s="382"/>
      <c r="BP44" s="383"/>
      <c r="BQ44" s="382"/>
      <c r="BR44" s="382"/>
      <c r="BS44" s="382"/>
      <c r="BT44" s="382"/>
      <c r="BU44" s="383"/>
      <c r="BV44" s="382"/>
      <c r="BW44" s="382"/>
      <c r="BX44" s="382"/>
      <c r="BY44" s="382"/>
      <c r="BZ44" s="382"/>
      <c r="CC44" s="382"/>
      <c r="CD44" s="382"/>
      <c r="CE44" s="383"/>
      <c r="CF44" s="383"/>
      <c r="CG44" s="382"/>
      <c r="CH44" s="383"/>
      <c r="CI44" s="382"/>
      <c r="CJ44" s="382"/>
      <c r="CK44" s="382"/>
      <c r="CL44" s="382"/>
      <c r="CM44" s="382"/>
      <c r="CN44" s="383"/>
      <c r="CO44" s="382"/>
      <c r="CP44" s="382"/>
      <c r="CQ44" s="382"/>
      <c r="CR44" s="382"/>
      <c r="CS44" s="383"/>
      <c r="CT44" s="382"/>
      <c r="CU44" s="382"/>
      <c r="CV44" s="382"/>
      <c r="CW44" s="382"/>
      <c r="CX44" s="382"/>
      <c r="DA44" s="382"/>
      <c r="DB44" s="382"/>
      <c r="DC44" s="383"/>
      <c r="DD44" s="383"/>
      <c r="DE44" s="382"/>
      <c r="DF44" s="383"/>
      <c r="DG44" s="382"/>
      <c r="DH44" s="382"/>
      <c r="DI44" s="382"/>
      <c r="DJ44" s="382"/>
      <c r="DK44" s="382"/>
      <c r="DL44" s="383"/>
      <c r="DM44" s="382"/>
      <c r="DN44" s="382"/>
    </row>
    <row r="45" spans="1:118" ht="15" customHeight="1">
      <c r="A45" s="377" t="s">
        <v>134</v>
      </c>
      <c r="B45" s="378">
        <v>2009</v>
      </c>
      <c r="C45" s="378">
        <v>6</v>
      </c>
      <c r="D45" s="379" t="s">
        <v>92</v>
      </c>
      <c r="E45" s="380">
        <v>175.98726822597598</v>
      </c>
      <c r="F45" s="398">
        <v>0.49475894530912612</v>
      </c>
      <c r="G45" s="381">
        <v>12.243691797854295</v>
      </c>
      <c r="I45" s="382"/>
      <c r="J45" s="382"/>
      <c r="K45" s="383"/>
      <c r="L45" s="383"/>
      <c r="M45" s="382"/>
      <c r="N45" s="383"/>
      <c r="O45" s="382"/>
      <c r="P45" s="382"/>
      <c r="Q45" s="382"/>
      <c r="R45" s="382"/>
      <c r="S45" s="382"/>
      <c r="T45" s="383"/>
      <c r="U45" s="382"/>
      <c r="V45" s="382"/>
      <c r="W45" s="382"/>
      <c r="X45" s="382"/>
      <c r="Y45" s="383"/>
      <c r="Z45" s="382"/>
      <c r="AA45" s="382"/>
      <c r="AB45" s="382"/>
      <c r="AC45" s="382"/>
      <c r="AD45" s="382"/>
      <c r="AG45" s="382"/>
      <c r="AH45" s="382"/>
      <c r="AI45" s="383"/>
      <c r="AJ45" s="383"/>
      <c r="AK45" s="382"/>
      <c r="AL45" s="383"/>
      <c r="AM45" s="382"/>
      <c r="AN45" s="382"/>
      <c r="AO45" s="382"/>
      <c r="AP45" s="382"/>
      <c r="AQ45" s="382"/>
      <c r="AR45" s="383"/>
      <c r="AS45" s="382"/>
      <c r="AT45" s="382"/>
      <c r="AU45" s="382"/>
      <c r="AV45" s="382"/>
      <c r="AW45" s="383"/>
      <c r="AX45" s="382"/>
      <c r="AY45" s="382"/>
      <c r="AZ45" s="382"/>
      <c r="BA45" s="382"/>
      <c r="BB45" s="382"/>
      <c r="BE45" s="382"/>
      <c r="BF45" s="382"/>
      <c r="BG45" s="383"/>
      <c r="BH45" s="383"/>
      <c r="BI45" s="382"/>
      <c r="BJ45" s="383"/>
      <c r="BK45" s="382"/>
      <c r="BL45" s="382"/>
      <c r="BM45" s="382"/>
      <c r="BN45" s="382"/>
      <c r="BO45" s="382"/>
      <c r="BP45" s="383"/>
      <c r="BQ45" s="382"/>
      <c r="BR45" s="382"/>
      <c r="BS45" s="382"/>
      <c r="BT45" s="382"/>
      <c r="BU45" s="383"/>
      <c r="BV45" s="382"/>
      <c r="BW45" s="382"/>
      <c r="BX45" s="382"/>
      <c r="BY45" s="382"/>
      <c r="BZ45" s="382"/>
      <c r="CC45" s="382"/>
      <c r="CD45" s="382"/>
      <c r="CE45" s="383"/>
      <c r="CF45" s="383"/>
      <c r="CG45" s="382"/>
      <c r="CH45" s="383"/>
      <c r="CI45" s="382"/>
      <c r="CJ45" s="382"/>
      <c r="CK45" s="382"/>
      <c r="CL45" s="382"/>
      <c r="CM45" s="382"/>
      <c r="CN45" s="383"/>
      <c r="CO45" s="382"/>
      <c r="CP45" s="382"/>
      <c r="CQ45" s="382"/>
      <c r="CR45" s="382"/>
      <c r="CS45" s="383"/>
      <c r="CT45" s="382"/>
      <c r="CU45" s="382"/>
      <c r="CV45" s="382"/>
      <c r="CW45" s="382"/>
      <c r="CX45" s="382"/>
      <c r="DA45" s="382"/>
      <c r="DB45" s="382"/>
      <c r="DC45" s="383"/>
      <c r="DD45" s="383"/>
      <c r="DE45" s="382"/>
      <c r="DF45" s="383"/>
      <c r="DG45" s="382"/>
      <c r="DH45" s="382"/>
      <c r="DI45" s="382"/>
      <c r="DJ45" s="382"/>
      <c r="DK45" s="382"/>
      <c r="DL45" s="383"/>
      <c r="DM45" s="382"/>
      <c r="DN45" s="382"/>
    </row>
    <row r="46" spans="1:118" ht="15" customHeight="1">
      <c r="A46" s="377" t="s">
        <v>135</v>
      </c>
      <c r="B46" s="378">
        <v>2009</v>
      </c>
      <c r="C46" s="378">
        <v>7</v>
      </c>
      <c r="D46" s="379" t="s">
        <v>94</v>
      </c>
      <c r="E46" s="380">
        <v>177.63541304873405</v>
      </c>
      <c r="F46" s="398">
        <v>0.93651366906939426</v>
      </c>
      <c r="G46" s="381">
        <v>11.598071904546646</v>
      </c>
      <c r="I46" s="382"/>
      <c r="J46" s="382"/>
      <c r="K46" s="383"/>
      <c r="L46" s="383"/>
      <c r="M46" s="382"/>
      <c r="N46" s="383"/>
      <c r="O46" s="382"/>
      <c r="P46" s="382"/>
      <c r="Q46" s="382"/>
      <c r="R46" s="382"/>
      <c r="S46" s="382"/>
      <c r="T46" s="383"/>
      <c r="U46" s="382"/>
      <c r="V46" s="382"/>
      <c r="W46" s="382"/>
      <c r="X46" s="382"/>
      <c r="Y46" s="383"/>
      <c r="Z46" s="382"/>
      <c r="AA46" s="382"/>
      <c r="AB46" s="382"/>
      <c r="AC46" s="382"/>
      <c r="AD46" s="382"/>
      <c r="AG46" s="382"/>
      <c r="AH46" s="382"/>
      <c r="AI46" s="383"/>
      <c r="AJ46" s="383"/>
      <c r="AK46" s="382"/>
      <c r="AL46" s="383"/>
      <c r="AM46" s="382"/>
      <c r="AN46" s="382"/>
      <c r="AO46" s="382"/>
      <c r="AP46" s="382"/>
      <c r="AQ46" s="382"/>
      <c r="AR46" s="383"/>
      <c r="AS46" s="382"/>
      <c r="AT46" s="382"/>
      <c r="AU46" s="382"/>
      <c r="AV46" s="382"/>
      <c r="AW46" s="383"/>
      <c r="AX46" s="382"/>
      <c r="AY46" s="382"/>
      <c r="AZ46" s="382"/>
      <c r="BA46" s="382"/>
      <c r="BB46" s="382"/>
      <c r="BE46" s="382"/>
      <c r="BF46" s="382"/>
      <c r="BG46" s="383"/>
      <c r="BH46" s="383"/>
      <c r="BI46" s="382"/>
      <c r="BJ46" s="383"/>
      <c r="BK46" s="382"/>
      <c r="BL46" s="382"/>
      <c r="BM46" s="382"/>
      <c r="BN46" s="382"/>
      <c r="BO46" s="382"/>
      <c r="BP46" s="383"/>
      <c r="BQ46" s="382"/>
      <c r="BR46" s="382"/>
      <c r="BS46" s="382"/>
      <c r="BT46" s="382"/>
      <c r="BU46" s="383"/>
      <c r="BV46" s="382"/>
      <c r="BW46" s="382"/>
      <c r="BX46" s="382"/>
      <c r="BY46" s="382"/>
      <c r="BZ46" s="382"/>
      <c r="CC46" s="382"/>
      <c r="CD46" s="382"/>
      <c r="CE46" s="383"/>
      <c r="CF46" s="383"/>
      <c r="CG46" s="382"/>
      <c r="CH46" s="383"/>
      <c r="CI46" s="382"/>
      <c r="CJ46" s="382"/>
      <c r="CK46" s="382"/>
      <c r="CL46" s="382"/>
      <c r="CM46" s="382"/>
      <c r="CN46" s="383"/>
      <c r="CO46" s="382"/>
      <c r="CP46" s="382"/>
      <c r="CQ46" s="382"/>
      <c r="CR46" s="382"/>
      <c r="CS46" s="383"/>
      <c r="CT46" s="382"/>
      <c r="CU46" s="382"/>
      <c r="CV46" s="382"/>
      <c r="CW46" s="382"/>
      <c r="CX46" s="382"/>
      <c r="DA46" s="382"/>
      <c r="DB46" s="382"/>
      <c r="DC46" s="383"/>
      <c r="DD46" s="383"/>
      <c r="DE46" s="382"/>
      <c r="DF46" s="383"/>
      <c r="DG46" s="382"/>
      <c r="DH46" s="382"/>
      <c r="DI46" s="382"/>
      <c r="DJ46" s="382"/>
      <c r="DK46" s="382"/>
      <c r="DL46" s="383"/>
      <c r="DM46" s="382"/>
      <c r="DN46" s="382"/>
    </row>
    <row r="47" spans="1:118" ht="15" customHeight="1">
      <c r="A47" s="377" t="s">
        <v>136</v>
      </c>
      <c r="B47" s="378">
        <v>2009</v>
      </c>
      <c r="C47" s="378">
        <v>8</v>
      </c>
      <c r="D47" s="379" t="s">
        <v>96</v>
      </c>
      <c r="E47" s="380">
        <v>180.2490422356953</v>
      </c>
      <c r="F47" s="398">
        <v>1.4713446728351398</v>
      </c>
      <c r="G47" s="381">
        <v>11.985171086248215</v>
      </c>
      <c r="I47" s="382"/>
      <c r="J47" s="382"/>
      <c r="K47" s="383"/>
      <c r="L47" s="383"/>
      <c r="M47" s="382"/>
      <c r="N47" s="383"/>
      <c r="O47" s="382"/>
      <c r="P47" s="382"/>
      <c r="Q47" s="382"/>
      <c r="R47" s="382"/>
      <c r="S47" s="382"/>
      <c r="T47" s="383"/>
      <c r="U47" s="382"/>
      <c r="V47" s="382"/>
      <c r="W47" s="382"/>
      <c r="X47" s="382"/>
      <c r="Y47" s="383"/>
      <c r="Z47" s="382"/>
      <c r="AA47" s="382"/>
      <c r="AB47" s="382"/>
      <c r="AC47" s="382"/>
      <c r="AD47" s="382"/>
      <c r="AG47" s="382"/>
      <c r="AH47" s="382"/>
      <c r="AI47" s="383"/>
      <c r="AJ47" s="383"/>
      <c r="AK47" s="382"/>
      <c r="AL47" s="383"/>
      <c r="AM47" s="382"/>
      <c r="AN47" s="382"/>
      <c r="AO47" s="382"/>
      <c r="AP47" s="382"/>
      <c r="AQ47" s="382"/>
      <c r="AR47" s="383"/>
      <c r="AS47" s="382"/>
      <c r="AT47" s="382"/>
      <c r="AU47" s="382"/>
      <c r="AV47" s="382"/>
      <c r="AW47" s="383"/>
      <c r="AX47" s="382"/>
      <c r="AY47" s="382"/>
      <c r="AZ47" s="382"/>
      <c r="BA47" s="382"/>
      <c r="BB47" s="382"/>
      <c r="BE47" s="382"/>
      <c r="BF47" s="382"/>
      <c r="BG47" s="383"/>
      <c r="BH47" s="383"/>
      <c r="BI47" s="382"/>
      <c r="BJ47" s="383"/>
      <c r="BK47" s="382"/>
      <c r="BL47" s="382"/>
      <c r="BM47" s="382"/>
      <c r="BN47" s="382"/>
      <c r="BO47" s="382"/>
      <c r="BP47" s="383"/>
      <c r="BQ47" s="382"/>
      <c r="BR47" s="382"/>
      <c r="BS47" s="382"/>
      <c r="BT47" s="382"/>
      <c r="BU47" s="383"/>
      <c r="BV47" s="382"/>
      <c r="BW47" s="382"/>
      <c r="BX47" s="382"/>
      <c r="BY47" s="382"/>
      <c r="BZ47" s="382"/>
      <c r="CC47" s="382"/>
      <c r="CD47" s="382"/>
      <c r="CE47" s="383"/>
      <c r="CF47" s="383"/>
      <c r="CG47" s="382"/>
      <c r="CH47" s="383"/>
      <c r="CI47" s="382"/>
      <c r="CJ47" s="382"/>
      <c r="CK47" s="382"/>
      <c r="CL47" s="382"/>
      <c r="CM47" s="382"/>
      <c r="CN47" s="383"/>
      <c r="CO47" s="382"/>
      <c r="CP47" s="382"/>
      <c r="CQ47" s="382"/>
      <c r="CR47" s="382"/>
      <c r="CS47" s="383"/>
      <c r="CT47" s="382"/>
      <c r="CU47" s="382"/>
      <c r="CV47" s="382"/>
      <c r="CW47" s="382"/>
      <c r="CX47" s="382"/>
      <c r="DA47" s="382"/>
      <c r="DB47" s="382"/>
      <c r="DC47" s="383"/>
      <c r="DD47" s="383"/>
      <c r="DE47" s="382"/>
      <c r="DF47" s="383"/>
      <c r="DG47" s="382"/>
      <c r="DH47" s="382"/>
      <c r="DI47" s="382"/>
      <c r="DJ47" s="382"/>
      <c r="DK47" s="382"/>
      <c r="DL47" s="383"/>
      <c r="DM47" s="382"/>
      <c r="DN47" s="382"/>
    </row>
    <row r="48" spans="1:118" ht="15" customHeight="1">
      <c r="A48" s="377" t="s">
        <v>137</v>
      </c>
      <c r="B48" s="378">
        <v>2009</v>
      </c>
      <c r="C48" s="378">
        <v>9</v>
      </c>
      <c r="D48" s="379" t="s">
        <v>98</v>
      </c>
      <c r="E48" s="380">
        <v>182.04609395518219</v>
      </c>
      <c r="F48" s="398">
        <v>0.99698267308241384</v>
      </c>
      <c r="G48" s="381">
        <v>11.550424208678089</v>
      </c>
      <c r="I48" s="382"/>
      <c r="J48" s="382"/>
      <c r="K48" s="383"/>
      <c r="L48" s="383"/>
      <c r="M48" s="382"/>
      <c r="N48" s="383"/>
      <c r="O48" s="382"/>
      <c r="P48" s="382"/>
      <c r="Q48" s="382"/>
      <c r="R48" s="382"/>
      <c r="S48" s="382"/>
      <c r="T48" s="383"/>
      <c r="U48" s="382"/>
      <c r="V48" s="382"/>
      <c r="W48" s="382"/>
      <c r="X48" s="382"/>
      <c r="Y48" s="383"/>
      <c r="Z48" s="382"/>
      <c r="AA48" s="382"/>
      <c r="AB48" s="382"/>
      <c r="AC48" s="382"/>
      <c r="AD48" s="382"/>
      <c r="AG48" s="382"/>
      <c r="AH48" s="382"/>
      <c r="AI48" s="383"/>
      <c r="AJ48" s="383"/>
      <c r="AK48" s="382"/>
      <c r="AL48" s="383"/>
      <c r="AM48" s="382"/>
      <c r="AN48" s="382"/>
      <c r="AO48" s="382"/>
      <c r="AP48" s="382"/>
      <c r="AQ48" s="382"/>
      <c r="AR48" s="383"/>
      <c r="AS48" s="382"/>
      <c r="AT48" s="382"/>
      <c r="AU48" s="382"/>
      <c r="AV48" s="382"/>
      <c r="AW48" s="383"/>
      <c r="AX48" s="382"/>
      <c r="AY48" s="382"/>
      <c r="AZ48" s="382"/>
      <c r="BA48" s="382"/>
      <c r="BB48" s="382"/>
      <c r="BE48" s="382"/>
      <c r="BF48" s="382"/>
      <c r="BG48" s="383"/>
      <c r="BH48" s="383"/>
      <c r="BI48" s="382"/>
      <c r="BJ48" s="383"/>
      <c r="BK48" s="382"/>
      <c r="BL48" s="382"/>
      <c r="BM48" s="382"/>
      <c r="BN48" s="382"/>
      <c r="BO48" s="382"/>
      <c r="BP48" s="383"/>
      <c r="BQ48" s="382"/>
      <c r="BR48" s="382"/>
      <c r="BS48" s="382"/>
      <c r="BT48" s="382"/>
      <c r="BU48" s="383"/>
      <c r="BV48" s="382"/>
      <c r="BW48" s="382"/>
      <c r="BX48" s="382"/>
      <c r="BY48" s="382"/>
      <c r="BZ48" s="382"/>
      <c r="CC48" s="382"/>
      <c r="CD48" s="382"/>
      <c r="CE48" s="383"/>
      <c r="CF48" s="383"/>
      <c r="CG48" s="382"/>
      <c r="CH48" s="383"/>
      <c r="CI48" s="382"/>
      <c r="CJ48" s="382"/>
      <c r="CK48" s="382"/>
      <c r="CL48" s="382"/>
      <c r="CM48" s="382"/>
      <c r="CN48" s="383"/>
      <c r="CO48" s="382"/>
      <c r="CP48" s="382"/>
      <c r="CQ48" s="382"/>
      <c r="CR48" s="382"/>
      <c r="CS48" s="383"/>
      <c r="CT48" s="382"/>
      <c r="CU48" s="382"/>
      <c r="CV48" s="382"/>
      <c r="CW48" s="382"/>
      <c r="CX48" s="382"/>
      <c r="DA48" s="382"/>
      <c r="DB48" s="382"/>
      <c r="DC48" s="383"/>
      <c r="DD48" s="383"/>
      <c r="DE48" s="382"/>
      <c r="DF48" s="383"/>
      <c r="DG48" s="382"/>
      <c r="DH48" s="382"/>
      <c r="DI48" s="382"/>
      <c r="DJ48" s="382"/>
      <c r="DK48" s="382"/>
      <c r="DL48" s="383"/>
      <c r="DM48" s="382"/>
      <c r="DN48" s="382"/>
    </row>
    <row r="49" spans="1:118" ht="15" customHeight="1">
      <c r="A49" s="377" t="s">
        <v>138</v>
      </c>
      <c r="B49" s="378">
        <v>2009</v>
      </c>
      <c r="C49" s="378">
        <v>10</v>
      </c>
      <c r="D49" s="379" t="s">
        <v>100</v>
      </c>
      <c r="E49" s="380">
        <v>184.88534567001037</v>
      </c>
      <c r="F49" s="398">
        <v>1.5596334165385528</v>
      </c>
      <c r="G49" s="381">
        <v>12.349262995756337</v>
      </c>
      <c r="I49" s="382"/>
      <c r="J49" s="382"/>
      <c r="K49" s="383"/>
      <c r="L49" s="383"/>
      <c r="M49" s="382"/>
      <c r="N49" s="383"/>
      <c r="O49" s="382"/>
      <c r="P49" s="382"/>
      <c r="Q49" s="382"/>
      <c r="R49" s="382"/>
      <c r="S49" s="382"/>
      <c r="T49" s="383"/>
      <c r="U49" s="382"/>
      <c r="V49" s="382"/>
      <c r="W49" s="382"/>
      <c r="X49" s="382"/>
      <c r="Y49" s="383"/>
      <c r="Z49" s="382"/>
      <c r="AA49" s="382"/>
      <c r="AB49" s="382"/>
      <c r="AC49" s="382"/>
      <c r="AD49" s="382"/>
      <c r="AG49" s="382"/>
      <c r="AH49" s="382"/>
      <c r="AI49" s="383"/>
      <c r="AJ49" s="383"/>
      <c r="AK49" s="382"/>
      <c r="AL49" s="383"/>
      <c r="AM49" s="382"/>
      <c r="AN49" s="382"/>
      <c r="AO49" s="382"/>
      <c r="AP49" s="382"/>
      <c r="AQ49" s="382"/>
      <c r="AR49" s="383"/>
      <c r="AS49" s="382"/>
      <c r="AT49" s="382"/>
      <c r="AU49" s="382"/>
      <c r="AV49" s="382"/>
      <c r="AW49" s="383"/>
      <c r="AX49" s="382"/>
      <c r="AY49" s="382"/>
      <c r="AZ49" s="382"/>
      <c r="BA49" s="382"/>
      <c r="BB49" s="382"/>
      <c r="BE49" s="382"/>
      <c r="BF49" s="382"/>
      <c r="BG49" s="383"/>
      <c r="BH49" s="383"/>
      <c r="BI49" s="382"/>
      <c r="BJ49" s="383"/>
      <c r="BK49" s="382"/>
      <c r="BL49" s="382"/>
      <c r="BM49" s="382"/>
      <c r="BN49" s="382"/>
      <c r="BO49" s="382"/>
      <c r="BP49" s="383"/>
      <c r="BQ49" s="382"/>
      <c r="BR49" s="382"/>
      <c r="BS49" s="382"/>
      <c r="BT49" s="382"/>
      <c r="BU49" s="383"/>
      <c r="BV49" s="382"/>
      <c r="BW49" s="382"/>
      <c r="BX49" s="382"/>
      <c r="BY49" s="382"/>
      <c r="BZ49" s="382"/>
      <c r="CC49" s="382"/>
      <c r="CD49" s="382"/>
      <c r="CE49" s="383"/>
      <c r="CF49" s="383"/>
      <c r="CG49" s="382"/>
      <c r="CH49" s="383"/>
      <c r="CI49" s="382"/>
      <c r="CJ49" s="382"/>
      <c r="CK49" s="382"/>
      <c r="CL49" s="382"/>
      <c r="CM49" s="382"/>
      <c r="CN49" s="383"/>
      <c r="CO49" s="382"/>
      <c r="CP49" s="382"/>
      <c r="CQ49" s="382"/>
      <c r="CR49" s="382"/>
      <c r="CS49" s="383"/>
      <c r="CT49" s="382"/>
      <c r="CU49" s="382"/>
      <c r="CV49" s="382"/>
      <c r="CW49" s="382"/>
      <c r="CX49" s="382"/>
      <c r="DA49" s="382"/>
      <c r="DB49" s="382"/>
      <c r="DC49" s="383"/>
      <c r="DD49" s="383"/>
      <c r="DE49" s="382"/>
      <c r="DF49" s="383"/>
      <c r="DG49" s="382"/>
      <c r="DH49" s="382"/>
      <c r="DI49" s="382"/>
      <c r="DJ49" s="382"/>
      <c r="DK49" s="382"/>
      <c r="DL49" s="383"/>
      <c r="DM49" s="382"/>
      <c r="DN49" s="382"/>
    </row>
    <row r="50" spans="1:118" ht="15" customHeight="1">
      <c r="A50" s="377" t="s">
        <v>139</v>
      </c>
      <c r="B50" s="378">
        <v>2009</v>
      </c>
      <c r="C50" s="378">
        <v>11</v>
      </c>
      <c r="D50" s="379" t="s">
        <v>102</v>
      </c>
      <c r="E50" s="380">
        <v>187.22441954218232</v>
      </c>
      <c r="F50" s="398">
        <v>1.2651483348749659</v>
      </c>
      <c r="G50" s="381">
        <v>12.862999674738784</v>
      </c>
      <c r="I50" s="382"/>
      <c r="J50" s="382"/>
      <c r="K50" s="383"/>
      <c r="L50" s="383"/>
      <c r="M50" s="382"/>
      <c r="N50" s="383"/>
      <c r="O50" s="382"/>
      <c r="P50" s="382"/>
      <c r="Q50" s="382"/>
      <c r="R50" s="382"/>
      <c r="S50" s="382"/>
      <c r="T50" s="383"/>
      <c r="U50" s="382"/>
      <c r="V50" s="382"/>
      <c r="W50" s="382"/>
      <c r="X50" s="382"/>
      <c r="Y50" s="383"/>
      <c r="Z50" s="382"/>
      <c r="AA50" s="382"/>
      <c r="AB50" s="382"/>
      <c r="AC50" s="382"/>
      <c r="AD50" s="382"/>
      <c r="AG50" s="382"/>
      <c r="AH50" s="382"/>
      <c r="AI50" s="383"/>
      <c r="AJ50" s="383"/>
      <c r="AK50" s="382"/>
      <c r="AL50" s="383"/>
      <c r="AM50" s="382"/>
      <c r="AN50" s="382"/>
      <c r="AO50" s="382"/>
      <c r="AP50" s="382"/>
      <c r="AQ50" s="382"/>
      <c r="AR50" s="383"/>
      <c r="AS50" s="382"/>
      <c r="AT50" s="382"/>
      <c r="AU50" s="382"/>
      <c r="AV50" s="382"/>
      <c r="AW50" s="383"/>
      <c r="AX50" s="382"/>
      <c r="AY50" s="382"/>
      <c r="AZ50" s="382"/>
      <c r="BA50" s="382"/>
      <c r="BB50" s="382"/>
      <c r="BE50" s="382"/>
      <c r="BF50" s="382"/>
      <c r="BG50" s="383"/>
      <c r="BH50" s="383"/>
      <c r="BI50" s="382"/>
      <c r="BJ50" s="383"/>
      <c r="BK50" s="382"/>
      <c r="BL50" s="382"/>
      <c r="BM50" s="382"/>
      <c r="BN50" s="382"/>
      <c r="BO50" s="382"/>
      <c r="BP50" s="383"/>
      <c r="BQ50" s="382"/>
      <c r="BR50" s="382"/>
      <c r="BS50" s="382"/>
      <c r="BT50" s="382"/>
      <c r="BU50" s="383"/>
      <c r="BV50" s="382"/>
      <c r="BW50" s="382"/>
      <c r="BX50" s="382"/>
      <c r="BY50" s="382"/>
      <c r="BZ50" s="382"/>
      <c r="CC50" s="382"/>
      <c r="CD50" s="382"/>
      <c r="CE50" s="383"/>
      <c r="CF50" s="383"/>
      <c r="CG50" s="382"/>
      <c r="CH50" s="383"/>
      <c r="CI50" s="382"/>
      <c r="CJ50" s="382"/>
      <c r="CK50" s="382"/>
      <c r="CL50" s="382"/>
      <c r="CM50" s="382"/>
      <c r="CN50" s="383"/>
      <c r="CO50" s="382"/>
      <c r="CP50" s="382"/>
      <c r="CQ50" s="382"/>
      <c r="CR50" s="382"/>
      <c r="CS50" s="383"/>
      <c r="CT50" s="382"/>
      <c r="CU50" s="382"/>
      <c r="CV50" s="382"/>
      <c r="CW50" s="382"/>
      <c r="CX50" s="382"/>
      <c r="DA50" s="382"/>
      <c r="DB50" s="382"/>
      <c r="DC50" s="383"/>
      <c r="DD50" s="383"/>
      <c r="DE50" s="382"/>
      <c r="DF50" s="383"/>
      <c r="DG50" s="382"/>
      <c r="DH50" s="382"/>
      <c r="DI50" s="382"/>
      <c r="DJ50" s="382"/>
      <c r="DK50" s="382"/>
      <c r="DL50" s="383"/>
      <c r="DM50" s="382"/>
      <c r="DN50" s="382"/>
    </row>
    <row r="51" spans="1:118" ht="15" customHeight="1">
      <c r="A51" s="384" t="s">
        <v>140</v>
      </c>
      <c r="B51" s="385">
        <v>2009</v>
      </c>
      <c r="C51" s="385">
        <v>12</v>
      </c>
      <c r="D51" s="386" t="s">
        <v>104</v>
      </c>
      <c r="E51" s="387">
        <v>191.69767582816252</v>
      </c>
      <c r="F51" s="399">
        <v>2.3892483132908593</v>
      </c>
      <c r="G51" s="388">
        <v>14.920669619028605</v>
      </c>
      <c r="I51" s="382"/>
      <c r="J51" s="382"/>
      <c r="K51" s="383"/>
      <c r="L51" s="383"/>
      <c r="M51" s="382"/>
      <c r="N51" s="383"/>
      <c r="O51" s="382"/>
      <c r="P51" s="382"/>
      <c r="Q51" s="382"/>
      <c r="R51" s="382"/>
      <c r="S51" s="382"/>
      <c r="T51" s="383"/>
      <c r="U51" s="382"/>
      <c r="V51" s="382"/>
      <c r="W51" s="382"/>
      <c r="X51" s="382"/>
      <c r="Y51" s="383"/>
      <c r="Z51" s="382"/>
      <c r="AA51" s="382"/>
      <c r="AB51" s="382"/>
      <c r="AC51" s="382"/>
      <c r="AD51" s="382"/>
      <c r="AG51" s="382"/>
      <c r="AH51" s="382"/>
      <c r="AI51" s="383"/>
      <c r="AJ51" s="383"/>
      <c r="AK51" s="382"/>
      <c r="AL51" s="383"/>
      <c r="AM51" s="382"/>
      <c r="AN51" s="382"/>
      <c r="AO51" s="382"/>
      <c r="AP51" s="382"/>
      <c r="AQ51" s="382"/>
      <c r="AR51" s="383"/>
      <c r="AS51" s="382"/>
      <c r="AT51" s="382"/>
      <c r="AU51" s="382"/>
      <c r="AV51" s="382"/>
      <c r="AW51" s="383"/>
      <c r="AX51" s="382"/>
      <c r="AY51" s="382"/>
      <c r="AZ51" s="382"/>
      <c r="BA51" s="382"/>
      <c r="BB51" s="382"/>
      <c r="BE51" s="382"/>
      <c r="BF51" s="382"/>
      <c r="BG51" s="383"/>
      <c r="BH51" s="383"/>
      <c r="BI51" s="382"/>
      <c r="BJ51" s="383"/>
      <c r="BK51" s="382"/>
      <c r="BL51" s="382"/>
      <c r="BM51" s="382"/>
      <c r="BN51" s="382"/>
      <c r="BO51" s="382"/>
      <c r="BP51" s="383"/>
      <c r="BQ51" s="382"/>
      <c r="BR51" s="382"/>
      <c r="BS51" s="382"/>
      <c r="BT51" s="382"/>
      <c r="BU51" s="383"/>
      <c r="BV51" s="382"/>
      <c r="BW51" s="382"/>
      <c r="BX51" s="382"/>
      <c r="BY51" s="382"/>
      <c r="BZ51" s="382"/>
      <c r="CC51" s="382"/>
      <c r="CD51" s="382"/>
      <c r="CE51" s="383"/>
      <c r="CF51" s="383"/>
      <c r="CG51" s="382"/>
      <c r="CH51" s="383"/>
      <c r="CI51" s="382"/>
      <c r="CJ51" s="382"/>
      <c r="CK51" s="382"/>
      <c r="CL51" s="382"/>
      <c r="CM51" s="382"/>
      <c r="CN51" s="383"/>
      <c r="CO51" s="382"/>
      <c r="CP51" s="382"/>
      <c r="CQ51" s="382"/>
      <c r="CR51" s="382"/>
      <c r="CS51" s="383"/>
      <c r="CT51" s="382"/>
      <c r="CU51" s="382"/>
      <c r="CV51" s="382"/>
      <c r="CW51" s="382"/>
      <c r="CX51" s="382"/>
      <c r="DA51" s="382"/>
      <c r="DB51" s="382"/>
      <c r="DC51" s="383"/>
      <c r="DD51" s="383"/>
      <c r="DE51" s="382"/>
      <c r="DF51" s="383"/>
      <c r="DG51" s="382"/>
      <c r="DH51" s="382"/>
      <c r="DI51" s="382"/>
      <c r="DJ51" s="382"/>
      <c r="DK51" s="382"/>
      <c r="DL51" s="383"/>
      <c r="DM51" s="382"/>
      <c r="DN51" s="382"/>
    </row>
    <row r="52" spans="1:118" ht="15" customHeight="1">
      <c r="A52" s="389" t="s">
        <v>141</v>
      </c>
      <c r="B52" s="390">
        <v>2010</v>
      </c>
      <c r="C52" s="390">
        <v>1</v>
      </c>
      <c r="D52" s="391" t="s">
        <v>82</v>
      </c>
      <c r="E52" s="392">
        <v>195.77185674043048</v>
      </c>
      <c r="F52" s="400">
        <v>2.1253157580898741</v>
      </c>
      <c r="G52" s="393">
        <v>16.361307156792559</v>
      </c>
      <c r="I52" s="382"/>
      <c r="J52" s="382"/>
      <c r="K52" s="383"/>
      <c r="L52" s="383"/>
      <c r="M52" s="382"/>
      <c r="N52" s="383"/>
      <c r="O52" s="382"/>
      <c r="P52" s="382"/>
      <c r="Q52" s="382"/>
      <c r="R52" s="382"/>
      <c r="S52" s="382"/>
      <c r="T52" s="383"/>
      <c r="U52" s="382"/>
      <c r="V52" s="382"/>
      <c r="W52" s="382"/>
      <c r="X52" s="382"/>
      <c r="Y52" s="383"/>
      <c r="Z52" s="382"/>
      <c r="AA52" s="382"/>
      <c r="AB52" s="382"/>
      <c r="AC52" s="382"/>
      <c r="AD52" s="382"/>
      <c r="AG52" s="382"/>
      <c r="AH52" s="382"/>
      <c r="AI52" s="383"/>
      <c r="AJ52" s="383"/>
      <c r="AK52" s="382"/>
      <c r="AL52" s="383"/>
      <c r="AM52" s="382"/>
      <c r="AN52" s="382"/>
      <c r="AO52" s="382"/>
      <c r="AP52" s="382"/>
      <c r="AQ52" s="382"/>
      <c r="AR52" s="383"/>
      <c r="AS52" s="382"/>
      <c r="AT52" s="382"/>
      <c r="AU52" s="382"/>
      <c r="AV52" s="382"/>
      <c r="AW52" s="383"/>
      <c r="AX52" s="382"/>
      <c r="AY52" s="382"/>
      <c r="AZ52" s="382"/>
      <c r="BA52" s="382"/>
      <c r="BB52" s="382"/>
      <c r="BE52" s="382"/>
      <c r="BF52" s="382"/>
      <c r="BG52" s="383"/>
      <c r="BH52" s="383"/>
      <c r="BI52" s="382"/>
      <c r="BJ52" s="383"/>
      <c r="BK52" s="382"/>
      <c r="BL52" s="382"/>
      <c r="BM52" s="382"/>
      <c r="BN52" s="382"/>
      <c r="BO52" s="382"/>
      <c r="BP52" s="383"/>
      <c r="BQ52" s="382"/>
      <c r="BR52" s="382"/>
      <c r="BS52" s="382"/>
      <c r="BT52" s="382"/>
      <c r="BU52" s="383"/>
      <c r="BV52" s="382"/>
      <c r="BW52" s="382"/>
      <c r="BX52" s="382"/>
      <c r="BY52" s="382"/>
      <c r="BZ52" s="382"/>
      <c r="CC52" s="382"/>
      <c r="CD52" s="382"/>
      <c r="CE52" s="383"/>
      <c r="CF52" s="383"/>
      <c r="CG52" s="382"/>
      <c r="CH52" s="383"/>
      <c r="CI52" s="382"/>
      <c r="CJ52" s="382"/>
      <c r="CK52" s="382"/>
      <c r="CL52" s="382"/>
      <c r="CM52" s="382"/>
      <c r="CN52" s="383"/>
      <c r="CO52" s="382"/>
      <c r="CP52" s="382"/>
      <c r="CQ52" s="382"/>
      <c r="CR52" s="382"/>
      <c r="CS52" s="383"/>
      <c r="CT52" s="382"/>
      <c r="CU52" s="382"/>
      <c r="CV52" s="382"/>
      <c r="CW52" s="382"/>
      <c r="CX52" s="382"/>
      <c r="DA52" s="382"/>
      <c r="DB52" s="382"/>
      <c r="DC52" s="383"/>
      <c r="DD52" s="383"/>
      <c r="DE52" s="382"/>
      <c r="DF52" s="383"/>
      <c r="DG52" s="382"/>
      <c r="DH52" s="382"/>
      <c r="DI52" s="382"/>
      <c r="DJ52" s="382"/>
      <c r="DK52" s="382"/>
      <c r="DL52" s="383"/>
      <c r="DM52" s="382"/>
      <c r="DN52" s="382"/>
    </row>
    <row r="53" spans="1:118" ht="15" customHeight="1">
      <c r="A53" s="377" t="s">
        <v>142</v>
      </c>
      <c r="B53" s="378">
        <v>2010</v>
      </c>
      <c r="C53" s="378">
        <v>2</v>
      </c>
      <c r="D53" s="379" t="s">
        <v>84</v>
      </c>
      <c r="E53" s="380">
        <v>202.45319910085789</v>
      </c>
      <c r="F53" s="398">
        <v>3.4128206534231653</v>
      </c>
      <c r="G53" s="381">
        <v>19.684642492145009</v>
      </c>
      <c r="I53" s="382"/>
      <c r="J53" s="382"/>
      <c r="K53" s="383"/>
      <c r="L53" s="383"/>
      <c r="M53" s="382"/>
      <c r="N53" s="383"/>
      <c r="O53" s="382"/>
      <c r="P53" s="382"/>
      <c r="Q53" s="382"/>
      <c r="R53" s="382"/>
      <c r="S53" s="382"/>
      <c r="T53" s="383"/>
      <c r="U53" s="382"/>
      <c r="V53" s="382"/>
      <c r="W53" s="382"/>
      <c r="X53" s="382"/>
      <c r="Y53" s="383"/>
      <c r="Z53" s="382"/>
      <c r="AA53" s="382"/>
      <c r="AB53" s="382"/>
      <c r="AC53" s="382"/>
      <c r="AD53" s="382"/>
      <c r="AG53" s="382"/>
      <c r="AH53" s="382"/>
      <c r="AI53" s="383"/>
      <c r="AJ53" s="383"/>
      <c r="AK53" s="382"/>
      <c r="AL53" s="383"/>
      <c r="AM53" s="382"/>
      <c r="AN53" s="382"/>
      <c r="AO53" s="382"/>
      <c r="AP53" s="382"/>
      <c r="AQ53" s="382"/>
      <c r="AR53" s="383"/>
      <c r="AS53" s="382"/>
      <c r="AT53" s="382"/>
      <c r="AU53" s="382"/>
      <c r="AV53" s="382"/>
      <c r="AW53" s="383"/>
      <c r="AX53" s="382"/>
      <c r="AY53" s="382"/>
      <c r="AZ53" s="382"/>
      <c r="BA53" s="382"/>
      <c r="BB53" s="382"/>
      <c r="BE53" s="382"/>
      <c r="BF53" s="382"/>
      <c r="BG53" s="383"/>
      <c r="BH53" s="383"/>
      <c r="BI53" s="382"/>
      <c r="BJ53" s="383"/>
      <c r="BK53" s="382"/>
      <c r="BL53" s="382"/>
      <c r="BM53" s="382"/>
      <c r="BN53" s="382"/>
      <c r="BO53" s="382"/>
      <c r="BP53" s="383"/>
      <c r="BQ53" s="382"/>
      <c r="BR53" s="382"/>
      <c r="BS53" s="382"/>
      <c r="BT53" s="382"/>
      <c r="BU53" s="383"/>
      <c r="BV53" s="382"/>
      <c r="BW53" s="382"/>
      <c r="BX53" s="382"/>
      <c r="BY53" s="382"/>
      <c r="BZ53" s="382"/>
      <c r="CC53" s="382"/>
      <c r="CD53" s="382"/>
      <c r="CE53" s="383"/>
      <c r="CF53" s="383"/>
      <c r="CG53" s="382"/>
      <c r="CH53" s="383"/>
      <c r="CI53" s="382"/>
      <c r="CJ53" s="382"/>
      <c r="CK53" s="382"/>
      <c r="CL53" s="382"/>
      <c r="CM53" s="382"/>
      <c r="CN53" s="383"/>
      <c r="CO53" s="382"/>
      <c r="CP53" s="382"/>
      <c r="CQ53" s="382"/>
      <c r="CR53" s="382"/>
      <c r="CS53" s="383"/>
      <c r="CT53" s="382"/>
      <c r="CU53" s="382"/>
      <c r="CV53" s="382"/>
      <c r="CW53" s="382"/>
      <c r="CX53" s="382"/>
      <c r="DA53" s="382"/>
      <c r="DB53" s="382"/>
      <c r="DC53" s="383"/>
      <c r="DD53" s="383"/>
      <c r="DE53" s="382"/>
      <c r="DF53" s="383"/>
      <c r="DG53" s="382"/>
      <c r="DH53" s="382"/>
      <c r="DI53" s="382"/>
      <c r="DJ53" s="382"/>
      <c r="DK53" s="382"/>
      <c r="DL53" s="383"/>
      <c r="DM53" s="382"/>
      <c r="DN53" s="382"/>
    </row>
    <row r="54" spans="1:118" ht="15" customHeight="1">
      <c r="A54" s="377" t="s">
        <v>143</v>
      </c>
      <c r="B54" s="378">
        <v>2010</v>
      </c>
      <c r="C54" s="378">
        <v>3</v>
      </c>
      <c r="D54" s="379" t="s">
        <v>86</v>
      </c>
      <c r="E54" s="380">
        <v>207.77350267470453</v>
      </c>
      <c r="F54" s="398">
        <v>2.627917759499665</v>
      </c>
      <c r="G54" s="381">
        <v>20.962990548530524</v>
      </c>
      <c r="I54" s="382"/>
      <c r="J54" s="382"/>
      <c r="K54" s="383"/>
      <c r="L54" s="383"/>
      <c r="M54" s="382"/>
      <c r="N54" s="383"/>
      <c r="O54" s="382"/>
      <c r="P54" s="382"/>
      <c r="Q54" s="382"/>
      <c r="R54" s="382"/>
      <c r="S54" s="382"/>
      <c r="T54" s="383"/>
      <c r="U54" s="382"/>
      <c r="V54" s="382"/>
      <c r="W54" s="382"/>
      <c r="X54" s="382"/>
      <c r="Y54" s="383"/>
      <c r="Z54" s="382"/>
      <c r="AA54" s="382"/>
      <c r="AB54" s="382"/>
      <c r="AC54" s="382"/>
      <c r="AD54" s="382"/>
      <c r="AG54" s="382"/>
      <c r="AH54" s="382"/>
      <c r="AI54" s="383"/>
      <c r="AJ54" s="383"/>
      <c r="AK54" s="382"/>
      <c r="AL54" s="383"/>
      <c r="AM54" s="382"/>
      <c r="AN54" s="382"/>
      <c r="AO54" s="382"/>
      <c r="AP54" s="382"/>
      <c r="AQ54" s="382"/>
      <c r="AR54" s="383"/>
      <c r="AS54" s="382"/>
      <c r="AT54" s="382"/>
      <c r="AU54" s="382"/>
      <c r="AV54" s="382"/>
      <c r="AW54" s="383"/>
      <c r="AX54" s="382"/>
      <c r="AY54" s="382"/>
      <c r="AZ54" s="382"/>
      <c r="BA54" s="382"/>
      <c r="BB54" s="382"/>
      <c r="BE54" s="382"/>
      <c r="BF54" s="382"/>
      <c r="BG54" s="383"/>
      <c r="BH54" s="383"/>
      <c r="BI54" s="382"/>
      <c r="BJ54" s="383"/>
      <c r="BK54" s="382"/>
      <c r="BL54" s="382"/>
      <c r="BM54" s="382"/>
      <c r="BN54" s="382"/>
      <c r="BO54" s="382"/>
      <c r="BP54" s="383"/>
      <c r="BQ54" s="382"/>
      <c r="BR54" s="382"/>
      <c r="BS54" s="382"/>
      <c r="BT54" s="382"/>
      <c r="BU54" s="383"/>
      <c r="BV54" s="382"/>
      <c r="BW54" s="382"/>
      <c r="BX54" s="382"/>
      <c r="BY54" s="382"/>
      <c r="BZ54" s="382"/>
      <c r="CC54" s="382"/>
      <c r="CD54" s="382"/>
      <c r="CE54" s="383"/>
      <c r="CF54" s="383"/>
      <c r="CG54" s="382"/>
      <c r="CH54" s="383"/>
      <c r="CI54" s="382"/>
      <c r="CJ54" s="382"/>
      <c r="CK54" s="382"/>
      <c r="CL54" s="382"/>
      <c r="CM54" s="382"/>
      <c r="CN54" s="383"/>
      <c r="CO54" s="382"/>
      <c r="CP54" s="382"/>
      <c r="CQ54" s="382"/>
      <c r="CR54" s="382"/>
      <c r="CS54" s="383"/>
      <c r="CT54" s="382"/>
      <c r="CU54" s="382"/>
      <c r="CV54" s="382"/>
      <c r="CW54" s="382"/>
      <c r="CX54" s="382"/>
      <c r="DA54" s="382"/>
      <c r="DB54" s="382"/>
      <c r="DC54" s="383"/>
      <c r="DD54" s="383"/>
      <c r="DE54" s="382"/>
      <c r="DF54" s="383"/>
      <c r="DG54" s="382"/>
      <c r="DH54" s="382"/>
      <c r="DI54" s="382"/>
      <c r="DJ54" s="382"/>
      <c r="DK54" s="382"/>
      <c r="DL54" s="383"/>
      <c r="DM54" s="382"/>
      <c r="DN54" s="382"/>
    </row>
    <row r="55" spans="1:118" ht="15" customHeight="1">
      <c r="A55" s="377" t="s">
        <v>144</v>
      </c>
      <c r="B55" s="378">
        <v>2010</v>
      </c>
      <c r="C55" s="378">
        <v>4</v>
      </c>
      <c r="D55" s="379" t="s">
        <v>88</v>
      </c>
      <c r="E55" s="380">
        <v>211.87212276913868</v>
      </c>
      <c r="F55" s="398">
        <v>1.9726384941640251</v>
      </c>
      <c r="G55" s="381">
        <v>21.704384845390766</v>
      </c>
      <c r="I55" s="382"/>
      <c r="J55" s="382"/>
      <c r="K55" s="383"/>
      <c r="L55" s="383"/>
      <c r="M55" s="382"/>
      <c r="N55" s="383"/>
      <c r="O55" s="382"/>
      <c r="P55" s="382"/>
      <c r="Q55" s="382"/>
      <c r="R55" s="382"/>
      <c r="S55" s="382"/>
      <c r="T55" s="383"/>
      <c r="U55" s="382"/>
      <c r="V55" s="382"/>
      <c r="W55" s="382"/>
      <c r="X55" s="382"/>
      <c r="Y55" s="383"/>
      <c r="Z55" s="382"/>
      <c r="AA55" s="382"/>
      <c r="AB55" s="382"/>
      <c r="AC55" s="382"/>
      <c r="AD55" s="382"/>
      <c r="AG55" s="382"/>
      <c r="AH55" s="382"/>
      <c r="AI55" s="383"/>
      <c r="AJ55" s="383"/>
      <c r="AK55" s="382"/>
      <c r="AL55" s="383"/>
      <c r="AM55" s="382"/>
      <c r="AN55" s="382"/>
      <c r="AO55" s="382"/>
      <c r="AP55" s="382"/>
      <c r="AQ55" s="382"/>
      <c r="AR55" s="383"/>
      <c r="AS55" s="382"/>
      <c r="AT55" s="382"/>
      <c r="AU55" s="382"/>
      <c r="AV55" s="382"/>
      <c r="AW55" s="383"/>
      <c r="AX55" s="382"/>
      <c r="AY55" s="382"/>
      <c r="AZ55" s="382"/>
      <c r="BA55" s="382"/>
      <c r="BB55" s="382"/>
      <c r="BE55" s="382"/>
      <c r="BF55" s="382"/>
      <c r="BG55" s="383"/>
      <c r="BH55" s="383"/>
      <c r="BI55" s="382"/>
      <c r="BJ55" s="383"/>
      <c r="BK55" s="382"/>
      <c r="BL55" s="382"/>
      <c r="BM55" s="382"/>
      <c r="BN55" s="382"/>
      <c r="BO55" s="382"/>
      <c r="BP55" s="383"/>
      <c r="BQ55" s="382"/>
      <c r="BR55" s="382"/>
      <c r="BS55" s="382"/>
      <c r="BT55" s="382"/>
      <c r="BU55" s="383"/>
      <c r="BV55" s="382"/>
      <c r="BW55" s="382"/>
      <c r="BX55" s="382"/>
      <c r="BY55" s="382"/>
      <c r="BZ55" s="382"/>
      <c r="CC55" s="382"/>
      <c r="CD55" s="382"/>
      <c r="CE55" s="383"/>
      <c r="CF55" s="383"/>
      <c r="CG55" s="382"/>
      <c r="CH55" s="383"/>
      <c r="CI55" s="382"/>
      <c r="CJ55" s="382"/>
      <c r="CK55" s="382"/>
      <c r="CL55" s="382"/>
      <c r="CM55" s="382"/>
      <c r="CN55" s="383"/>
      <c r="CO55" s="382"/>
      <c r="CP55" s="382"/>
      <c r="CQ55" s="382"/>
      <c r="CR55" s="382"/>
      <c r="CS55" s="383"/>
      <c r="CT55" s="382"/>
      <c r="CU55" s="382"/>
      <c r="CV55" s="382"/>
      <c r="CW55" s="382"/>
      <c r="CX55" s="382"/>
      <c r="DA55" s="382"/>
      <c r="DB55" s="382"/>
      <c r="DC55" s="383"/>
      <c r="DD55" s="383"/>
      <c r="DE55" s="382"/>
      <c r="DF55" s="383"/>
      <c r="DG55" s="382"/>
      <c r="DH55" s="382"/>
      <c r="DI55" s="382"/>
      <c r="DJ55" s="382"/>
      <c r="DK55" s="382"/>
      <c r="DL55" s="383"/>
      <c r="DM55" s="382"/>
      <c r="DN55" s="382"/>
    </row>
    <row r="56" spans="1:118" ht="15" customHeight="1">
      <c r="A56" s="377" t="s">
        <v>145</v>
      </c>
      <c r="B56" s="378">
        <v>2010</v>
      </c>
      <c r="C56" s="378">
        <v>5</v>
      </c>
      <c r="D56" s="379" t="s">
        <v>90</v>
      </c>
      <c r="E56" s="380">
        <v>215.10803202150205</v>
      </c>
      <c r="F56" s="398">
        <v>1.5272935438936042</v>
      </c>
      <c r="G56" s="381">
        <v>22.834055230876938</v>
      </c>
      <c r="I56" s="382"/>
      <c r="J56" s="382"/>
      <c r="K56" s="383"/>
      <c r="L56" s="383"/>
      <c r="M56" s="382"/>
      <c r="N56" s="383"/>
      <c r="O56" s="382"/>
      <c r="P56" s="382"/>
      <c r="Q56" s="382"/>
      <c r="R56" s="382"/>
      <c r="S56" s="382"/>
      <c r="T56" s="383"/>
      <c r="U56" s="382"/>
      <c r="V56" s="382"/>
      <c r="W56" s="382"/>
      <c r="X56" s="382"/>
      <c r="Y56" s="383"/>
      <c r="Z56" s="382"/>
      <c r="AA56" s="382"/>
      <c r="AB56" s="382"/>
      <c r="AC56" s="382"/>
      <c r="AD56" s="382"/>
      <c r="AG56" s="382"/>
      <c r="AH56" s="382"/>
      <c r="AI56" s="383"/>
      <c r="AJ56" s="383"/>
      <c r="AK56" s="382"/>
      <c r="AL56" s="383"/>
      <c r="AM56" s="382"/>
      <c r="AN56" s="382"/>
      <c r="AO56" s="382"/>
      <c r="AP56" s="382"/>
      <c r="AQ56" s="382"/>
      <c r="AR56" s="383"/>
      <c r="AS56" s="382"/>
      <c r="AT56" s="382"/>
      <c r="AU56" s="382"/>
      <c r="AV56" s="382"/>
      <c r="AW56" s="383"/>
      <c r="AX56" s="382"/>
      <c r="AY56" s="382"/>
      <c r="AZ56" s="382"/>
      <c r="BA56" s="382"/>
      <c r="BB56" s="382"/>
      <c r="BE56" s="382"/>
      <c r="BF56" s="382"/>
      <c r="BG56" s="383"/>
      <c r="BH56" s="383"/>
      <c r="BI56" s="382"/>
      <c r="BJ56" s="383"/>
      <c r="BK56" s="382"/>
      <c r="BL56" s="382"/>
      <c r="BM56" s="382"/>
      <c r="BN56" s="382"/>
      <c r="BO56" s="382"/>
      <c r="BP56" s="383"/>
      <c r="BQ56" s="382"/>
      <c r="BR56" s="382"/>
      <c r="BS56" s="382"/>
      <c r="BT56" s="382"/>
      <c r="BU56" s="383"/>
      <c r="BV56" s="382"/>
      <c r="BW56" s="382"/>
      <c r="BX56" s="382"/>
      <c r="BY56" s="382"/>
      <c r="BZ56" s="382"/>
      <c r="CC56" s="382"/>
      <c r="CD56" s="382"/>
      <c r="CE56" s="383"/>
      <c r="CF56" s="383"/>
      <c r="CG56" s="382"/>
      <c r="CH56" s="383"/>
      <c r="CI56" s="382"/>
      <c r="CJ56" s="382"/>
      <c r="CK56" s="382"/>
      <c r="CL56" s="382"/>
      <c r="CM56" s="382"/>
      <c r="CN56" s="383"/>
      <c r="CO56" s="382"/>
      <c r="CP56" s="382"/>
      <c r="CQ56" s="382"/>
      <c r="CR56" s="382"/>
      <c r="CS56" s="383"/>
      <c r="CT56" s="382"/>
      <c r="CU56" s="382"/>
      <c r="CV56" s="382"/>
      <c r="CW56" s="382"/>
      <c r="CX56" s="382"/>
      <c r="DA56" s="382"/>
      <c r="DB56" s="382"/>
      <c r="DC56" s="383"/>
      <c r="DD56" s="383"/>
      <c r="DE56" s="382"/>
      <c r="DF56" s="383"/>
      <c r="DG56" s="382"/>
      <c r="DH56" s="382"/>
      <c r="DI56" s="382"/>
      <c r="DJ56" s="382"/>
      <c r="DK56" s="382"/>
      <c r="DL56" s="383"/>
      <c r="DM56" s="382"/>
      <c r="DN56" s="382"/>
    </row>
    <row r="57" spans="1:118" ht="15" customHeight="1">
      <c r="A57" s="377" t="s">
        <v>146</v>
      </c>
      <c r="B57" s="378">
        <v>2010</v>
      </c>
      <c r="C57" s="378">
        <v>6</v>
      </c>
      <c r="D57" s="379" t="s">
        <v>92</v>
      </c>
      <c r="E57" s="380">
        <v>217.72903417774393</v>
      </c>
      <c r="F57" s="398">
        <v>1.2184585259837677</v>
      </c>
      <c r="G57" s="381">
        <v>23.718628269273179</v>
      </c>
      <c r="I57" s="382"/>
      <c r="J57" s="382"/>
      <c r="K57" s="383"/>
      <c r="L57" s="383"/>
      <c r="M57" s="382"/>
      <c r="N57" s="383"/>
      <c r="O57" s="382"/>
      <c r="P57" s="382"/>
      <c r="Q57" s="382"/>
      <c r="R57" s="382"/>
      <c r="S57" s="382"/>
      <c r="T57" s="383"/>
      <c r="U57" s="382"/>
      <c r="V57" s="382"/>
      <c r="W57" s="382"/>
      <c r="X57" s="382"/>
      <c r="Y57" s="383"/>
      <c r="Z57" s="382"/>
      <c r="AA57" s="382"/>
      <c r="AB57" s="382"/>
      <c r="AC57" s="382"/>
      <c r="AD57" s="382"/>
      <c r="AG57" s="382"/>
      <c r="AH57" s="382"/>
      <c r="AI57" s="383"/>
      <c r="AJ57" s="383"/>
      <c r="AK57" s="382"/>
      <c r="AL57" s="383"/>
      <c r="AM57" s="382"/>
      <c r="AN57" s="382"/>
      <c r="AO57" s="382"/>
      <c r="AP57" s="382"/>
      <c r="AQ57" s="382"/>
      <c r="AR57" s="383"/>
      <c r="AS57" s="382"/>
      <c r="AT57" s="382"/>
      <c r="AU57" s="382"/>
      <c r="AV57" s="382"/>
      <c r="AW57" s="383"/>
      <c r="AX57" s="382"/>
      <c r="AY57" s="382"/>
      <c r="AZ57" s="382"/>
      <c r="BA57" s="382"/>
      <c r="BB57" s="382"/>
      <c r="BE57" s="382"/>
      <c r="BF57" s="382"/>
      <c r="BG57" s="383"/>
      <c r="BH57" s="383"/>
      <c r="BI57" s="382"/>
      <c r="BJ57" s="383"/>
      <c r="BK57" s="382"/>
      <c r="BL57" s="382"/>
      <c r="BM57" s="382"/>
      <c r="BN57" s="382"/>
      <c r="BO57" s="382"/>
      <c r="BP57" s="383"/>
      <c r="BQ57" s="382"/>
      <c r="BR57" s="382"/>
      <c r="BS57" s="382"/>
      <c r="BT57" s="382"/>
      <c r="BU57" s="383"/>
      <c r="BV57" s="382"/>
      <c r="BW57" s="382"/>
      <c r="BX57" s="382"/>
      <c r="BY57" s="382"/>
      <c r="BZ57" s="382"/>
      <c r="CC57" s="382"/>
      <c r="CD57" s="382"/>
      <c r="CE57" s="383"/>
      <c r="CF57" s="383"/>
      <c r="CG57" s="382"/>
      <c r="CH57" s="383"/>
      <c r="CI57" s="382"/>
      <c r="CJ57" s="382"/>
      <c r="CK57" s="382"/>
      <c r="CL57" s="382"/>
      <c r="CM57" s="382"/>
      <c r="CN57" s="383"/>
      <c r="CO57" s="382"/>
      <c r="CP57" s="382"/>
      <c r="CQ57" s="382"/>
      <c r="CR57" s="382"/>
      <c r="CS57" s="383"/>
      <c r="CT57" s="382"/>
      <c r="CU57" s="382"/>
      <c r="CV57" s="382"/>
      <c r="CW57" s="382"/>
      <c r="CX57" s="382"/>
      <c r="DA57" s="382"/>
      <c r="DB57" s="382"/>
      <c r="DC57" s="383"/>
      <c r="DD57" s="383"/>
      <c r="DE57" s="382"/>
      <c r="DF57" s="383"/>
      <c r="DG57" s="382"/>
      <c r="DH57" s="382"/>
      <c r="DI57" s="382"/>
      <c r="DJ57" s="382"/>
      <c r="DK57" s="382"/>
      <c r="DL57" s="383"/>
      <c r="DM57" s="382"/>
      <c r="DN57" s="382"/>
    </row>
    <row r="58" spans="1:118" ht="15" customHeight="1">
      <c r="A58" s="377" t="s">
        <v>147</v>
      </c>
      <c r="B58" s="378">
        <v>2010</v>
      </c>
      <c r="C58" s="378">
        <v>7</v>
      </c>
      <c r="D58" s="379" t="s">
        <v>94</v>
      </c>
      <c r="E58" s="380">
        <v>220.67998840987653</v>
      </c>
      <c r="F58" s="398">
        <v>1.3553333588590677</v>
      </c>
      <c r="G58" s="381">
        <v>24.231978647936181</v>
      </c>
      <c r="I58" s="382"/>
      <c r="J58" s="382"/>
      <c r="K58" s="383"/>
      <c r="L58" s="383"/>
      <c r="M58" s="382"/>
      <c r="N58" s="383"/>
      <c r="O58" s="382"/>
      <c r="P58" s="382"/>
      <c r="Q58" s="382"/>
      <c r="R58" s="382"/>
      <c r="S58" s="382"/>
      <c r="T58" s="383"/>
      <c r="U58" s="382"/>
      <c r="V58" s="382"/>
      <c r="W58" s="382"/>
      <c r="X58" s="382"/>
      <c r="Y58" s="383"/>
      <c r="Z58" s="382"/>
      <c r="AA58" s="382"/>
      <c r="AB58" s="382"/>
      <c r="AC58" s="382"/>
      <c r="AD58" s="382"/>
      <c r="AG58" s="382"/>
      <c r="AH58" s="382"/>
      <c r="AI58" s="383"/>
      <c r="AJ58" s="383"/>
      <c r="AK58" s="382"/>
      <c r="AL58" s="383"/>
      <c r="AM58" s="382"/>
      <c r="AN58" s="382"/>
      <c r="AO58" s="382"/>
      <c r="AP58" s="382"/>
      <c r="AQ58" s="382"/>
      <c r="AR58" s="383"/>
      <c r="AS58" s="382"/>
      <c r="AT58" s="382"/>
      <c r="AU58" s="382"/>
      <c r="AV58" s="382"/>
      <c r="AW58" s="383"/>
      <c r="AX58" s="382"/>
      <c r="AY58" s="382"/>
      <c r="AZ58" s="382"/>
      <c r="BA58" s="382"/>
      <c r="BB58" s="382"/>
      <c r="BE58" s="382"/>
      <c r="BF58" s="382"/>
      <c r="BG58" s="383"/>
      <c r="BH58" s="383"/>
      <c r="BI58" s="382"/>
      <c r="BJ58" s="383"/>
      <c r="BK58" s="382"/>
      <c r="BL58" s="382"/>
      <c r="BM58" s="382"/>
      <c r="BN58" s="382"/>
      <c r="BO58" s="382"/>
      <c r="BP58" s="383"/>
      <c r="BQ58" s="382"/>
      <c r="BR58" s="382"/>
      <c r="BS58" s="382"/>
      <c r="BT58" s="382"/>
      <c r="BU58" s="383"/>
      <c r="BV58" s="382"/>
      <c r="BW58" s="382"/>
      <c r="BX58" s="382"/>
      <c r="BY58" s="382"/>
      <c r="BZ58" s="382"/>
      <c r="CC58" s="382"/>
      <c r="CD58" s="382"/>
      <c r="CE58" s="383"/>
      <c r="CF58" s="383"/>
      <c r="CG58" s="382"/>
      <c r="CH58" s="383"/>
      <c r="CI58" s="382"/>
      <c r="CJ58" s="382"/>
      <c r="CK58" s="382"/>
      <c r="CL58" s="382"/>
      <c r="CM58" s="382"/>
      <c r="CN58" s="383"/>
      <c r="CO58" s="382"/>
      <c r="CP58" s="382"/>
      <c r="CQ58" s="382"/>
      <c r="CR58" s="382"/>
      <c r="CS58" s="383"/>
      <c r="CT58" s="382"/>
      <c r="CU58" s="382"/>
      <c r="CV58" s="382"/>
      <c r="CW58" s="382"/>
      <c r="CX58" s="382"/>
      <c r="DA58" s="382"/>
      <c r="DB58" s="382"/>
      <c r="DC58" s="383"/>
      <c r="DD58" s="383"/>
      <c r="DE58" s="382"/>
      <c r="DF58" s="383"/>
      <c r="DG58" s="382"/>
      <c r="DH58" s="382"/>
      <c r="DI58" s="382"/>
      <c r="DJ58" s="382"/>
      <c r="DK58" s="382"/>
      <c r="DL58" s="383"/>
      <c r="DM58" s="382"/>
      <c r="DN58" s="382"/>
    </row>
    <row r="59" spans="1:118" ht="15" customHeight="1">
      <c r="A59" s="377" t="s">
        <v>148</v>
      </c>
      <c r="B59" s="378">
        <v>2010</v>
      </c>
      <c r="C59" s="378">
        <v>8</v>
      </c>
      <c r="D59" s="379" t="s">
        <v>96</v>
      </c>
      <c r="E59" s="380">
        <v>223.57080477931086</v>
      </c>
      <c r="F59" s="398">
        <v>1.3099585468824282</v>
      </c>
      <c r="G59" s="381">
        <v>24.034392641580649</v>
      </c>
      <c r="I59" s="382"/>
      <c r="J59" s="382"/>
      <c r="K59" s="383"/>
      <c r="L59" s="383"/>
      <c r="M59" s="382"/>
      <c r="N59" s="383"/>
      <c r="O59" s="382"/>
      <c r="P59" s="382"/>
      <c r="Q59" s="382"/>
      <c r="R59" s="382"/>
      <c r="S59" s="382"/>
      <c r="T59" s="383"/>
      <c r="U59" s="382"/>
      <c r="V59" s="382"/>
      <c r="W59" s="382"/>
      <c r="X59" s="382"/>
      <c r="Y59" s="383"/>
      <c r="Z59" s="382"/>
      <c r="AA59" s="382"/>
      <c r="AB59" s="382"/>
      <c r="AC59" s="382"/>
      <c r="AD59" s="382"/>
      <c r="AG59" s="382"/>
      <c r="AH59" s="382"/>
      <c r="AI59" s="383"/>
      <c r="AJ59" s="383"/>
      <c r="AK59" s="382"/>
      <c r="AL59" s="383"/>
      <c r="AM59" s="382"/>
      <c r="AN59" s="382"/>
      <c r="AO59" s="382"/>
      <c r="AP59" s="382"/>
      <c r="AQ59" s="382"/>
      <c r="AR59" s="383"/>
      <c r="AS59" s="382"/>
      <c r="AT59" s="382"/>
      <c r="AU59" s="382"/>
      <c r="AV59" s="382"/>
      <c r="AW59" s="383"/>
      <c r="AX59" s="382"/>
      <c r="AY59" s="382"/>
      <c r="AZ59" s="382"/>
      <c r="BA59" s="382"/>
      <c r="BB59" s="382"/>
      <c r="BE59" s="382"/>
      <c r="BF59" s="382"/>
      <c r="BG59" s="383"/>
      <c r="BH59" s="383"/>
      <c r="BI59" s="382"/>
      <c r="BJ59" s="383"/>
      <c r="BK59" s="382"/>
      <c r="BL59" s="382"/>
      <c r="BM59" s="382"/>
      <c r="BN59" s="382"/>
      <c r="BO59" s="382"/>
      <c r="BP59" s="383"/>
      <c r="BQ59" s="382"/>
      <c r="BR59" s="382"/>
      <c r="BS59" s="382"/>
      <c r="BT59" s="382"/>
      <c r="BU59" s="383"/>
      <c r="BV59" s="382"/>
      <c r="BW59" s="382"/>
      <c r="BX59" s="382"/>
      <c r="BY59" s="382"/>
      <c r="BZ59" s="382"/>
      <c r="CC59" s="382"/>
      <c r="CD59" s="382"/>
      <c r="CE59" s="383"/>
      <c r="CF59" s="383"/>
      <c r="CG59" s="382"/>
      <c r="CH59" s="383"/>
      <c r="CI59" s="382"/>
      <c r="CJ59" s="382"/>
      <c r="CK59" s="382"/>
      <c r="CL59" s="382"/>
      <c r="CM59" s="382"/>
      <c r="CN59" s="383"/>
      <c r="CO59" s="382"/>
      <c r="CP59" s="382"/>
      <c r="CQ59" s="382"/>
      <c r="CR59" s="382"/>
      <c r="CS59" s="383"/>
      <c r="CT59" s="382"/>
      <c r="CU59" s="382"/>
      <c r="CV59" s="382"/>
      <c r="CW59" s="382"/>
      <c r="CX59" s="382"/>
      <c r="DA59" s="382"/>
      <c r="DB59" s="382"/>
      <c r="DC59" s="383"/>
      <c r="DD59" s="383"/>
      <c r="DE59" s="382"/>
      <c r="DF59" s="383"/>
      <c r="DG59" s="382"/>
      <c r="DH59" s="382"/>
      <c r="DI59" s="382"/>
      <c r="DJ59" s="382"/>
      <c r="DK59" s="382"/>
      <c r="DL59" s="383"/>
      <c r="DM59" s="382"/>
      <c r="DN59" s="382"/>
    </row>
    <row r="60" spans="1:118" ht="15" customHeight="1">
      <c r="A60" s="377" t="s">
        <v>149</v>
      </c>
      <c r="B60" s="378">
        <v>2010</v>
      </c>
      <c r="C60" s="378">
        <v>9</v>
      </c>
      <c r="D60" s="379" t="s">
        <v>98</v>
      </c>
      <c r="E60" s="380">
        <v>226.09812448439311</v>
      </c>
      <c r="F60" s="398">
        <v>1.1304336930651582</v>
      </c>
      <c r="G60" s="381">
        <v>24.198283836870505</v>
      </c>
      <c r="I60" s="382"/>
      <c r="J60" s="382"/>
      <c r="K60" s="383"/>
      <c r="L60" s="383"/>
      <c r="M60" s="382"/>
      <c r="N60" s="383"/>
      <c r="O60" s="382"/>
      <c r="P60" s="382"/>
      <c r="Q60" s="382"/>
      <c r="R60" s="382"/>
      <c r="S60" s="382"/>
      <c r="T60" s="383"/>
      <c r="U60" s="382"/>
      <c r="V60" s="382"/>
      <c r="W60" s="382"/>
      <c r="X60" s="382"/>
      <c r="Y60" s="383"/>
      <c r="Z60" s="382"/>
      <c r="AA60" s="382"/>
      <c r="AB60" s="382"/>
      <c r="AC60" s="382"/>
      <c r="AD60" s="382"/>
      <c r="AG60" s="382"/>
      <c r="AH60" s="382"/>
      <c r="AI60" s="383"/>
      <c r="AJ60" s="383"/>
      <c r="AK60" s="382"/>
      <c r="AL60" s="383"/>
      <c r="AM60" s="382"/>
      <c r="AN60" s="382"/>
      <c r="AO60" s="382"/>
      <c r="AP60" s="382"/>
      <c r="AQ60" s="382"/>
      <c r="AR60" s="383"/>
      <c r="AS60" s="382"/>
      <c r="AT60" s="382"/>
      <c r="AU60" s="382"/>
      <c r="AV60" s="382"/>
      <c r="AW60" s="383"/>
      <c r="AX60" s="382"/>
      <c r="AY60" s="382"/>
      <c r="AZ60" s="382"/>
      <c r="BA60" s="382"/>
      <c r="BB60" s="382"/>
      <c r="BE60" s="382"/>
      <c r="BF60" s="382"/>
      <c r="BG60" s="383"/>
      <c r="BH60" s="383"/>
      <c r="BI60" s="382"/>
      <c r="BJ60" s="383"/>
      <c r="BK60" s="382"/>
      <c r="BL60" s="382"/>
      <c r="BM60" s="382"/>
      <c r="BN60" s="382"/>
      <c r="BO60" s="382"/>
      <c r="BP60" s="383"/>
      <c r="BQ60" s="382"/>
      <c r="BR60" s="382"/>
      <c r="BS60" s="382"/>
      <c r="BT60" s="382"/>
      <c r="BU60" s="383"/>
      <c r="BV60" s="382"/>
      <c r="BW60" s="382"/>
      <c r="BX60" s="382"/>
      <c r="BY60" s="382"/>
      <c r="BZ60" s="382"/>
      <c r="CC60" s="382"/>
      <c r="CD60" s="382"/>
      <c r="CE60" s="383"/>
      <c r="CF60" s="383"/>
      <c r="CG60" s="382"/>
      <c r="CH60" s="383"/>
      <c r="CI60" s="382"/>
      <c r="CJ60" s="382"/>
      <c r="CK60" s="382"/>
      <c r="CL60" s="382"/>
      <c r="CM60" s="382"/>
      <c r="CN60" s="383"/>
      <c r="CO60" s="382"/>
      <c r="CP60" s="382"/>
      <c r="CQ60" s="382"/>
      <c r="CR60" s="382"/>
      <c r="CS60" s="383"/>
      <c r="CT60" s="382"/>
      <c r="CU60" s="382"/>
      <c r="CV60" s="382"/>
      <c r="CW60" s="382"/>
      <c r="CX60" s="382"/>
      <c r="DA60" s="382"/>
      <c r="DB60" s="382"/>
      <c r="DC60" s="383"/>
      <c r="DD60" s="383"/>
      <c r="DE60" s="382"/>
      <c r="DF60" s="383"/>
      <c r="DG60" s="382"/>
      <c r="DH60" s="382"/>
      <c r="DI60" s="382"/>
      <c r="DJ60" s="382"/>
      <c r="DK60" s="382"/>
      <c r="DL60" s="383"/>
      <c r="DM60" s="382"/>
      <c r="DN60" s="382"/>
    </row>
    <row r="61" spans="1:118" ht="15" customHeight="1">
      <c r="A61" s="377" t="s">
        <v>150</v>
      </c>
      <c r="B61" s="378">
        <v>2010</v>
      </c>
      <c r="C61" s="378">
        <v>10</v>
      </c>
      <c r="D61" s="379" t="s">
        <v>100</v>
      </c>
      <c r="E61" s="380">
        <v>231.89771909736825</v>
      </c>
      <c r="F61" s="398">
        <v>2.5650786030184225</v>
      </c>
      <c r="G61" s="381">
        <v>25.427852735969214</v>
      </c>
      <c r="I61" s="382"/>
      <c r="J61" s="382"/>
      <c r="K61" s="383"/>
      <c r="L61" s="383"/>
      <c r="M61" s="382"/>
      <c r="N61" s="383"/>
      <c r="O61" s="382"/>
      <c r="P61" s="382"/>
      <c r="Q61" s="382"/>
      <c r="R61" s="382"/>
      <c r="S61" s="382"/>
      <c r="T61" s="383"/>
      <c r="U61" s="382"/>
      <c r="V61" s="382"/>
      <c r="W61" s="382"/>
      <c r="X61" s="382"/>
      <c r="Y61" s="383"/>
      <c r="Z61" s="382"/>
      <c r="AA61" s="382"/>
      <c r="AB61" s="382"/>
      <c r="AC61" s="382"/>
      <c r="AD61" s="382"/>
      <c r="AG61" s="382"/>
      <c r="AH61" s="382"/>
      <c r="AI61" s="383"/>
      <c r="AJ61" s="383"/>
      <c r="AK61" s="382"/>
      <c r="AL61" s="383"/>
      <c r="AM61" s="382"/>
      <c r="AN61" s="382"/>
      <c r="AO61" s="382"/>
      <c r="AP61" s="382"/>
      <c r="AQ61" s="382"/>
      <c r="AR61" s="383"/>
      <c r="AS61" s="382"/>
      <c r="AT61" s="382"/>
      <c r="AU61" s="382"/>
      <c r="AV61" s="382"/>
      <c r="AW61" s="383"/>
      <c r="AX61" s="382"/>
      <c r="AY61" s="382"/>
      <c r="AZ61" s="382"/>
      <c r="BA61" s="382"/>
      <c r="BB61" s="382"/>
      <c r="BE61" s="382"/>
      <c r="BF61" s="382"/>
      <c r="BG61" s="383"/>
      <c r="BH61" s="383"/>
      <c r="BI61" s="382"/>
      <c r="BJ61" s="383"/>
      <c r="BK61" s="382"/>
      <c r="BL61" s="382"/>
      <c r="BM61" s="382"/>
      <c r="BN61" s="382"/>
      <c r="BO61" s="382"/>
      <c r="BP61" s="383"/>
      <c r="BQ61" s="382"/>
      <c r="BR61" s="382"/>
      <c r="BS61" s="382"/>
      <c r="BT61" s="382"/>
      <c r="BU61" s="383"/>
      <c r="BV61" s="382"/>
      <c r="BW61" s="382"/>
      <c r="BX61" s="382"/>
      <c r="BY61" s="382"/>
      <c r="BZ61" s="382"/>
      <c r="CC61" s="382"/>
      <c r="CD61" s="382"/>
      <c r="CE61" s="383"/>
      <c r="CF61" s="383"/>
      <c r="CG61" s="382"/>
      <c r="CH61" s="383"/>
      <c r="CI61" s="382"/>
      <c r="CJ61" s="382"/>
      <c r="CK61" s="382"/>
      <c r="CL61" s="382"/>
      <c r="CM61" s="382"/>
      <c r="CN61" s="383"/>
      <c r="CO61" s="382"/>
      <c r="CP61" s="382"/>
      <c r="CQ61" s="382"/>
      <c r="CR61" s="382"/>
      <c r="CS61" s="383"/>
      <c r="CT61" s="382"/>
      <c r="CU61" s="382"/>
      <c r="CV61" s="382"/>
      <c r="CW61" s="382"/>
      <c r="CX61" s="382"/>
      <c r="DA61" s="382"/>
      <c r="DB61" s="382"/>
      <c r="DC61" s="383"/>
      <c r="DD61" s="383"/>
      <c r="DE61" s="382"/>
      <c r="DF61" s="383"/>
      <c r="DG61" s="382"/>
      <c r="DH61" s="382"/>
      <c r="DI61" s="382"/>
      <c r="DJ61" s="382"/>
      <c r="DK61" s="382"/>
      <c r="DL61" s="383"/>
      <c r="DM61" s="382"/>
      <c r="DN61" s="382"/>
    </row>
    <row r="62" spans="1:118" ht="15" customHeight="1">
      <c r="A62" s="377" t="s">
        <v>151</v>
      </c>
      <c r="B62" s="378">
        <v>2010</v>
      </c>
      <c r="C62" s="378">
        <v>11</v>
      </c>
      <c r="D62" s="379" t="s">
        <v>102</v>
      </c>
      <c r="E62" s="380">
        <v>237.14160009547922</v>
      </c>
      <c r="F62" s="398">
        <v>2.2612904596569949</v>
      </c>
      <c r="G62" s="381">
        <v>26.661682634860774</v>
      </c>
      <c r="I62" s="382"/>
      <c r="J62" s="382"/>
      <c r="K62" s="383"/>
      <c r="L62" s="383"/>
      <c r="M62" s="382"/>
      <c r="N62" s="383"/>
      <c r="O62" s="382"/>
      <c r="P62" s="382"/>
      <c r="Q62" s="382"/>
      <c r="R62" s="382"/>
      <c r="S62" s="382"/>
      <c r="T62" s="383"/>
      <c r="U62" s="382"/>
      <c r="V62" s="382"/>
      <c r="W62" s="382"/>
      <c r="X62" s="382"/>
      <c r="Y62" s="383"/>
      <c r="Z62" s="382"/>
      <c r="AA62" s="382"/>
      <c r="AB62" s="382"/>
      <c r="AC62" s="382"/>
      <c r="AD62" s="382"/>
      <c r="AG62" s="382"/>
      <c r="AH62" s="382"/>
      <c r="AI62" s="383"/>
      <c r="AJ62" s="383"/>
      <c r="AK62" s="382"/>
      <c r="AL62" s="383"/>
      <c r="AM62" s="382"/>
      <c r="AN62" s="382"/>
      <c r="AO62" s="382"/>
      <c r="AP62" s="382"/>
      <c r="AQ62" s="382"/>
      <c r="AR62" s="383"/>
      <c r="AS62" s="382"/>
      <c r="AT62" s="382"/>
      <c r="AU62" s="382"/>
      <c r="AV62" s="382"/>
      <c r="AW62" s="383"/>
      <c r="AX62" s="382"/>
      <c r="AY62" s="382"/>
      <c r="AZ62" s="382"/>
      <c r="BA62" s="382"/>
      <c r="BB62" s="382"/>
      <c r="BE62" s="382"/>
      <c r="BF62" s="382"/>
      <c r="BG62" s="383"/>
      <c r="BH62" s="383"/>
      <c r="BI62" s="382"/>
      <c r="BJ62" s="383"/>
      <c r="BK62" s="382"/>
      <c r="BL62" s="382"/>
      <c r="BM62" s="382"/>
      <c r="BN62" s="382"/>
      <c r="BO62" s="382"/>
      <c r="BP62" s="383"/>
      <c r="BQ62" s="382"/>
      <c r="BR62" s="382"/>
      <c r="BS62" s="382"/>
      <c r="BT62" s="382"/>
      <c r="BU62" s="383"/>
      <c r="BV62" s="382"/>
      <c r="BW62" s="382"/>
      <c r="BX62" s="382"/>
      <c r="BY62" s="382"/>
      <c r="BZ62" s="382"/>
      <c r="CC62" s="382"/>
      <c r="CD62" s="382"/>
      <c r="CE62" s="383"/>
      <c r="CF62" s="383"/>
      <c r="CG62" s="382"/>
      <c r="CH62" s="383"/>
      <c r="CI62" s="382"/>
      <c r="CJ62" s="382"/>
      <c r="CK62" s="382"/>
      <c r="CL62" s="382"/>
      <c r="CM62" s="382"/>
      <c r="CN62" s="383"/>
      <c r="CO62" s="382"/>
      <c r="CP62" s="382"/>
      <c r="CQ62" s="382"/>
      <c r="CR62" s="382"/>
      <c r="CS62" s="383"/>
      <c r="CT62" s="382"/>
      <c r="CU62" s="382"/>
      <c r="CV62" s="382"/>
      <c r="CW62" s="382"/>
      <c r="CX62" s="382"/>
      <c r="DA62" s="382"/>
      <c r="DB62" s="382"/>
      <c r="DC62" s="383"/>
      <c r="DD62" s="383"/>
      <c r="DE62" s="382"/>
      <c r="DF62" s="383"/>
      <c r="DG62" s="382"/>
      <c r="DH62" s="382"/>
      <c r="DI62" s="382"/>
      <c r="DJ62" s="382"/>
      <c r="DK62" s="382"/>
      <c r="DL62" s="383"/>
      <c r="DM62" s="382"/>
      <c r="DN62" s="382"/>
    </row>
    <row r="63" spans="1:118" ht="15" customHeight="1">
      <c r="A63" s="384" t="s">
        <v>152</v>
      </c>
      <c r="B63" s="385">
        <v>2010</v>
      </c>
      <c r="C63" s="385">
        <v>12</v>
      </c>
      <c r="D63" s="386" t="s">
        <v>104</v>
      </c>
      <c r="E63" s="387">
        <v>241.68258732144633</v>
      </c>
      <c r="F63" s="399">
        <v>1.9148842818547118</v>
      </c>
      <c r="G63" s="388">
        <v>26.074865684908044</v>
      </c>
      <c r="I63" s="382"/>
      <c r="J63" s="382"/>
      <c r="K63" s="383"/>
      <c r="L63" s="383"/>
      <c r="M63" s="382"/>
      <c r="N63" s="383"/>
      <c r="O63" s="382"/>
      <c r="P63" s="382"/>
      <c r="Q63" s="382"/>
      <c r="R63" s="382"/>
      <c r="S63" s="382"/>
      <c r="T63" s="383"/>
      <c r="U63" s="382"/>
      <c r="V63" s="382"/>
      <c r="W63" s="382"/>
      <c r="X63" s="382"/>
      <c r="Y63" s="383"/>
      <c r="Z63" s="382"/>
      <c r="AA63" s="382"/>
      <c r="AB63" s="382"/>
      <c r="AC63" s="382"/>
      <c r="AD63" s="382"/>
      <c r="AG63" s="382"/>
      <c r="AH63" s="382"/>
      <c r="AI63" s="383"/>
      <c r="AJ63" s="383"/>
      <c r="AK63" s="382"/>
      <c r="AL63" s="383"/>
      <c r="AM63" s="382"/>
      <c r="AN63" s="382"/>
      <c r="AO63" s="382"/>
      <c r="AP63" s="382"/>
      <c r="AQ63" s="382"/>
      <c r="AR63" s="383"/>
      <c r="AS63" s="382"/>
      <c r="AT63" s="382"/>
      <c r="AU63" s="382"/>
      <c r="AV63" s="382"/>
      <c r="AW63" s="383"/>
      <c r="AX63" s="382"/>
      <c r="AY63" s="382"/>
      <c r="AZ63" s="382"/>
      <c r="BA63" s="382"/>
      <c r="BB63" s="382"/>
      <c r="BE63" s="382"/>
      <c r="BF63" s="382"/>
      <c r="BG63" s="383"/>
      <c r="BH63" s="383"/>
      <c r="BI63" s="382"/>
      <c r="BJ63" s="383"/>
      <c r="BK63" s="382"/>
      <c r="BL63" s="382"/>
      <c r="BM63" s="382"/>
      <c r="BN63" s="382"/>
      <c r="BO63" s="382"/>
      <c r="BP63" s="383"/>
      <c r="BQ63" s="382"/>
      <c r="BR63" s="382"/>
      <c r="BS63" s="382"/>
      <c r="BT63" s="382"/>
      <c r="BU63" s="383"/>
      <c r="BV63" s="382"/>
      <c r="BW63" s="382"/>
      <c r="BX63" s="382"/>
      <c r="BY63" s="382"/>
      <c r="BZ63" s="382"/>
      <c r="CC63" s="382"/>
      <c r="CD63" s="382"/>
      <c r="CE63" s="383"/>
      <c r="CF63" s="383"/>
      <c r="CG63" s="382"/>
      <c r="CH63" s="383"/>
      <c r="CI63" s="382"/>
      <c r="CJ63" s="382"/>
      <c r="CK63" s="382"/>
      <c r="CL63" s="382"/>
      <c r="CM63" s="382"/>
      <c r="CN63" s="383"/>
      <c r="CO63" s="382"/>
      <c r="CP63" s="382"/>
      <c r="CQ63" s="382"/>
      <c r="CR63" s="382"/>
      <c r="CS63" s="383"/>
      <c r="CT63" s="382"/>
      <c r="CU63" s="382"/>
      <c r="CV63" s="382"/>
      <c r="CW63" s="382"/>
      <c r="CX63" s="382"/>
      <c r="DA63" s="382"/>
      <c r="DB63" s="382"/>
      <c r="DC63" s="383"/>
      <c r="DD63" s="383"/>
      <c r="DE63" s="382"/>
      <c r="DF63" s="383"/>
      <c r="DG63" s="382"/>
      <c r="DH63" s="382"/>
      <c r="DI63" s="382"/>
      <c r="DJ63" s="382"/>
      <c r="DK63" s="382"/>
      <c r="DL63" s="383"/>
      <c r="DM63" s="382"/>
      <c r="DN63" s="382"/>
    </row>
    <row r="64" spans="1:118" ht="15" customHeight="1">
      <c r="A64" s="389" t="s">
        <v>153</v>
      </c>
      <c r="B64" s="390">
        <v>2011</v>
      </c>
      <c r="C64" s="390">
        <v>1</v>
      </c>
      <c r="D64" s="391" t="s">
        <v>82</v>
      </c>
      <c r="E64" s="392">
        <v>245.37913803851458</v>
      </c>
      <c r="F64" s="400">
        <v>1.5295064315708151</v>
      </c>
      <c r="G64" s="393">
        <v>25.339332284035731</v>
      </c>
      <c r="I64" s="382"/>
      <c r="J64" s="382"/>
      <c r="K64" s="383"/>
      <c r="L64" s="383"/>
      <c r="M64" s="382"/>
      <c r="N64" s="383"/>
      <c r="O64" s="382"/>
      <c r="P64" s="382"/>
      <c r="Q64" s="382"/>
      <c r="R64" s="382"/>
      <c r="S64" s="382"/>
      <c r="T64" s="383"/>
      <c r="U64" s="382"/>
      <c r="V64" s="382"/>
      <c r="W64" s="382"/>
      <c r="X64" s="382"/>
      <c r="Y64" s="383"/>
      <c r="Z64" s="382"/>
      <c r="AA64" s="382"/>
      <c r="AB64" s="382"/>
      <c r="AC64" s="382"/>
      <c r="AD64" s="382"/>
      <c r="AG64" s="382"/>
      <c r="AH64" s="382"/>
      <c r="AI64" s="383"/>
      <c r="AJ64" s="383"/>
      <c r="AK64" s="382"/>
      <c r="AL64" s="383"/>
      <c r="AM64" s="382"/>
      <c r="AN64" s="382"/>
      <c r="AO64" s="382"/>
      <c r="AP64" s="382"/>
      <c r="AQ64" s="382"/>
      <c r="AR64" s="383"/>
      <c r="AS64" s="382"/>
      <c r="AT64" s="382"/>
      <c r="AU64" s="382"/>
      <c r="AV64" s="382"/>
      <c r="AW64" s="383"/>
      <c r="AX64" s="382"/>
      <c r="AY64" s="382"/>
      <c r="AZ64" s="382"/>
      <c r="BA64" s="382"/>
      <c r="BB64" s="382"/>
      <c r="BE64" s="382"/>
      <c r="BF64" s="382"/>
      <c r="BG64" s="383"/>
      <c r="BH64" s="383"/>
      <c r="BI64" s="382"/>
      <c r="BJ64" s="383"/>
      <c r="BK64" s="382"/>
      <c r="BL64" s="382"/>
      <c r="BM64" s="382"/>
      <c r="BN64" s="382"/>
      <c r="BO64" s="382"/>
      <c r="BP64" s="383"/>
      <c r="BQ64" s="382"/>
      <c r="BR64" s="382"/>
      <c r="BS64" s="382"/>
      <c r="BT64" s="382"/>
      <c r="BU64" s="383"/>
      <c r="BV64" s="382"/>
      <c r="BW64" s="382"/>
      <c r="BX64" s="382"/>
      <c r="BY64" s="382"/>
      <c r="BZ64" s="382"/>
      <c r="CC64" s="382"/>
      <c r="CD64" s="382"/>
      <c r="CE64" s="383"/>
      <c r="CF64" s="383"/>
      <c r="CG64" s="382"/>
      <c r="CH64" s="383"/>
      <c r="CI64" s="382"/>
      <c r="CJ64" s="382"/>
      <c r="CK64" s="382"/>
      <c r="CL64" s="382"/>
      <c r="CM64" s="382"/>
      <c r="CN64" s="383"/>
      <c r="CO64" s="382"/>
      <c r="CP64" s="382"/>
      <c r="CQ64" s="382"/>
      <c r="CR64" s="382"/>
      <c r="CS64" s="383"/>
      <c r="CT64" s="382"/>
      <c r="CU64" s="382"/>
      <c r="CV64" s="382"/>
      <c r="CW64" s="382"/>
      <c r="CX64" s="382"/>
      <c r="DA64" s="382"/>
      <c r="DB64" s="382"/>
      <c r="DC64" s="383"/>
      <c r="DD64" s="383"/>
      <c r="DE64" s="382"/>
      <c r="DF64" s="383"/>
      <c r="DG64" s="382"/>
      <c r="DH64" s="382"/>
      <c r="DI64" s="382"/>
      <c r="DJ64" s="382"/>
      <c r="DK64" s="382"/>
      <c r="DL64" s="383"/>
      <c r="DM64" s="382"/>
      <c r="DN64" s="382"/>
    </row>
    <row r="65" spans="1:118" ht="15" customHeight="1">
      <c r="A65" s="377" t="s">
        <v>154</v>
      </c>
      <c r="B65" s="378">
        <v>2011</v>
      </c>
      <c r="C65" s="378">
        <v>2</v>
      </c>
      <c r="D65" s="379" t="s">
        <v>84</v>
      </c>
      <c r="E65" s="380">
        <v>248.92320133750786</v>
      </c>
      <c r="F65" s="398">
        <v>1.4443213580923819</v>
      </c>
      <c r="G65" s="381">
        <v>22.953454152877882</v>
      </c>
      <c r="I65" s="382"/>
      <c r="J65" s="382"/>
      <c r="K65" s="383"/>
      <c r="L65" s="383"/>
      <c r="M65" s="382"/>
      <c r="N65" s="383"/>
      <c r="O65" s="382"/>
      <c r="P65" s="382"/>
      <c r="Q65" s="382"/>
      <c r="R65" s="382"/>
      <c r="S65" s="382"/>
      <c r="T65" s="383"/>
      <c r="U65" s="382"/>
      <c r="V65" s="382"/>
      <c r="W65" s="382"/>
      <c r="X65" s="382"/>
      <c r="Y65" s="383"/>
      <c r="Z65" s="382"/>
      <c r="AA65" s="382"/>
      <c r="AB65" s="382"/>
      <c r="AC65" s="382"/>
      <c r="AD65" s="382"/>
      <c r="AG65" s="382"/>
      <c r="AH65" s="382"/>
      <c r="AI65" s="383"/>
      <c r="AJ65" s="383"/>
      <c r="AK65" s="382"/>
      <c r="AL65" s="383"/>
      <c r="AM65" s="382"/>
      <c r="AN65" s="382"/>
      <c r="AO65" s="382"/>
      <c r="AP65" s="382"/>
      <c r="AQ65" s="382"/>
      <c r="AR65" s="383"/>
      <c r="AS65" s="382"/>
      <c r="AT65" s="382"/>
      <c r="AU65" s="382"/>
      <c r="AV65" s="382"/>
      <c r="AW65" s="383"/>
      <c r="AX65" s="382"/>
      <c r="AY65" s="382"/>
      <c r="AZ65" s="382"/>
      <c r="BA65" s="382"/>
      <c r="BB65" s="382"/>
      <c r="BE65" s="382"/>
      <c r="BF65" s="382"/>
      <c r="BG65" s="383"/>
      <c r="BH65" s="383"/>
      <c r="BI65" s="382"/>
      <c r="BJ65" s="383"/>
      <c r="BK65" s="382"/>
      <c r="BL65" s="382"/>
      <c r="BM65" s="382"/>
      <c r="BN65" s="382"/>
      <c r="BO65" s="382"/>
      <c r="BP65" s="383"/>
      <c r="BQ65" s="382"/>
      <c r="BR65" s="382"/>
      <c r="BS65" s="382"/>
      <c r="BT65" s="382"/>
      <c r="BU65" s="383"/>
      <c r="BV65" s="382"/>
      <c r="BW65" s="382"/>
      <c r="BX65" s="382"/>
      <c r="BY65" s="382"/>
      <c r="BZ65" s="382"/>
      <c r="CC65" s="382"/>
      <c r="CD65" s="382"/>
      <c r="CE65" s="383"/>
      <c r="CF65" s="383"/>
      <c r="CG65" s="382"/>
      <c r="CH65" s="383"/>
      <c r="CI65" s="382"/>
      <c r="CJ65" s="382"/>
      <c r="CK65" s="382"/>
      <c r="CL65" s="382"/>
      <c r="CM65" s="382"/>
      <c r="CN65" s="383"/>
      <c r="CO65" s="382"/>
      <c r="CP65" s="382"/>
      <c r="CQ65" s="382"/>
      <c r="CR65" s="382"/>
      <c r="CS65" s="383"/>
      <c r="CT65" s="382"/>
      <c r="CU65" s="382"/>
      <c r="CV65" s="382"/>
      <c r="CW65" s="382"/>
      <c r="CX65" s="382"/>
      <c r="DA65" s="382"/>
      <c r="DB65" s="382"/>
      <c r="DC65" s="383"/>
      <c r="DD65" s="383"/>
      <c r="DE65" s="382"/>
      <c r="DF65" s="383"/>
      <c r="DG65" s="382"/>
      <c r="DH65" s="382"/>
      <c r="DI65" s="382"/>
      <c r="DJ65" s="382"/>
      <c r="DK65" s="382"/>
      <c r="DL65" s="383"/>
      <c r="DM65" s="382"/>
      <c r="DN65" s="382"/>
    </row>
    <row r="66" spans="1:118" ht="15" customHeight="1">
      <c r="A66" s="377" t="s">
        <v>155</v>
      </c>
      <c r="B66" s="378">
        <v>2011</v>
      </c>
      <c r="C66" s="378">
        <v>3</v>
      </c>
      <c r="D66" s="379" t="s">
        <v>86</v>
      </c>
      <c r="E66" s="380">
        <v>254.67464457371943</v>
      </c>
      <c r="F66" s="398">
        <v>2.3105291934653271</v>
      </c>
      <c r="G66" s="381">
        <v>22.573206542339761</v>
      </c>
      <c r="I66" s="382"/>
      <c r="J66" s="382"/>
      <c r="K66" s="383"/>
      <c r="L66" s="383"/>
      <c r="M66" s="382"/>
      <c r="N66" s="383"/>
      <c r="O66" s="382"/>
      <c r="P66" s="382"/>
      <c r="Q66" s="382"/>
      <c r="R66" s="382"/>
      <c r="S66" s="382"/>
      <c r="T66" s="383"/>
      <c r="U66" s="382"/>
      <c r="V66" s="382"/>
      <c r="W66" s="382"/>
      <c r="X66" s="382"/>
      <c r="Y66" s="383"/>
      <c r="Z66" s="382"/>
      <c r="AA66" s="382"/>
      <c r="AB66" s="382"/>
      <c r="AC66" s="382"/>
      <c r="AD66" s="382"/>
      <c r="AG66" s="382"/>
      <c r="AH66" s="382"/>
      <c r="AI66" s="383"/>
      <c r="AJ66" s="383"/>
      <c r="AK66" s="382"/>
      <c r="AL66" s="383"/>
      <c r="AM66" s="382"/>
      <c r="AN66" s="382"/>
      <c r="AO66" s="382"/>
      <c r="AP66" s="382"/>
      <c r="AQ66" s="382"/>
      <c r="AR66" s="383"/>
      <c r="AS66" s="382"/>
      <c r="AT66" s="382"/>
      <c r="AU66" s="382"/>
      <c r="AV66" s="382"/>
      <c r="AW66" s="383"/>
      <c r="AX66" s="382"/>
      <c r="AY66" s="382"/>
      <c r="AZ66" s="382"/>
      <c r="BA66" s="382"/>
      <c r="BB66" s="382"/>
      <c r="BE66" s="382"/>
      <c r="BF66" s="382"/>
      <c r="BG66" s="383"/>
      <c r="BH66" s="383"/>
      <c r="BI66" s="382"/>
      <c r="BJ66" s="383"/>
      <c r="BK66" s="382"/>
      <c r="BL66" s="382"/>
      <c r="BM66" s="382"/>
      <c r="BN66" s="382"/>
      <c r="BO66" s="382"/>
      <c r="BP66" s="383"/>
      <c r="BQ66" s="382"/>
      <c r="BR66" s="382"/>
      <c r="BS66" s="382"/>
      <c r="BT66" s="382"/>
      <c r="BU66" s="383"/>
      <c r="BV66" s="382"/>
      <c r="BW66" s="382"/>
      <c r="BX66" s="382"/>
      <c r="BY66" s="382"/>
      <c r="BZ66" s="382"/>
      <c r="CC66" s="382"/>
      <c r="CD66" s="382"/>
      <c r="CE66" s="383"/>
      <c r="CF66" s="383"/>
      <c r="CG66" s="382"/>
      <c r="CH66" s="383"/>
      <c r="CI66" s="382"/>
      <c r="CJ66" s="382"/>
      <c r="CK66" s="382"/>
      <c r="CL66" s="382"/>
      <c r="CM66" s="382"/>
      <c r="CN66" s="383"/>
      <c r="CO66" s="382"/>
      <c r="CP66" s="382"/>
      <c r="CQ66" s="382"/>
      <c r="CR66" s="382"/>
      <c r="CS66" s="383"/>
      <c r="CT66" s="382"/>
      <c r="CU66" s="382"/>
      <c r="CV66" s="382"/>
      <c r="CW66" s="382"/>
      <c r="CX66" s="382"/>
      <c r="DA66" s="382"/>
      <c r="DB66" s="382"/>
      <c r="DC66" s="383"/>
      <c r="DD66" s="383"/>
      <c r="DE66" s="382"/>
      <c r="DF66" s="383"/>
      <c r="DG66" s="382"/>
      <c r="DH66" s="382"/>
      <c r="DI66" s="382"/>
      <c r="DJ66" s="382"/>
      <c r="DK66" s="382"/>
      <c r="DL66" s="383"/>
      <c r="DM66" s="382"/>
      <c r="DN66" s="382"/>
    </row>
    <row r="67" spans="1:118" ht="15" customHeight="1">
      <c r="A67" s="377" t="s">
        <v>156</v>
      </c>
      <c r="B67" s="378">
        <v>2011</v>
      </c>
      <c r="C67" s="378">
        <v>4</v>
      </c>
      <c r="D67" s="379" t="s">
        <v>88</v>
      </c>
      <c r="E67" s="380">
        <v>260.12374851177071</v>
      </c>
      <c r="F67" s="398">
        <v>2.1396334712362686</v>
      </c>
      <c r="G67" s="381">
        <v>22.773937935765254</v>
      </c>
      <c r="I67" s="382"/>
      <c r="J67" s="382"/>
      <c r="K67" s="383"/>
      <c r="L67" s="383"/>
      <c r="M67" s="382"/>
      <c r="N67" s="383"/>
      <c r="O67" s="382"/>
      <c r="P67" s="382"/>
      <c r="Q67" s="382"/>
      <c r="R67" s="382"/>
      <c r="S67" s="382"/>
      <c r="T67" s="383"/>
      <c r="U67" s="382"/>
      <c r="V67" s="382"/>
      <c r="W67" s="382"/>
      <c r="X67" s="382"/>
      <c r="Y67" s="383"/>
      <c r="Z67" s="382"/>
      <c r="AA67" s="382"/>
      <c r="AB67" s="382"/>
      <c r="AC67" s="382"/>
      <c r="AD67" s="382"/>
      <c r="AG67" s="382"/>
      <c r="AH67" s="382"/>
      <c r="AI67" s="383"/>
      <c r="AJ67" s="383"/>
      <c r="AK67" s="382"/>
      <c r="AL67" s="383"/>
      <c r="AM67" s="382"/>
      <c r="AN67" s="382"/>
      <c r="AO67" s="382"/>
      <c r="AP67" s="382"/>
      <c r="AQ67" s="382"/>
      <c r="AR67" s="383"/>
      <c r="AS67" s="382"/>
      <c r="AT67" s="382"/>
      <c r="AU67" s="382"/>
      <c r="AV67" s="382"/>
      <c r="AW67" s="383"/>
      <c r="AX67" s="382"/>
      <c r="AY67" s="382"/>
      <c r="AZ67" s="382"/>
      <c r="BA67" s="382"/>
      <c r="BB67" s="382"/>
      <c r="BE67" s="382"/>
      <c r="BF67" s="382"/>
      <c r="BG67" s="383"/>
      <c r="BH67" s="383"/>
      <c r="BI67" s="382"/>
      <c r="BJ67" s="383"/>
      <c r="BK67" s="382"/>
      <c r="BL67" s="382"/>
      <c r="BM67" s="382"/>
      <c r="BN67" s="382"/>
      <c r="BO67" s="382"/>
      <c r="BP67" s="383"/>
      <c r="BQ67" s="382"/>
      <c r="BR67" s="382"/>
      <c r="BS67" s="382"/>
      <c r="BT67" s="382"/>
      <c r="BU67" s="383"/>
      <c r="BV67" s="382"/>
      <c r="BW67" s="382"/>
      <c r="BX67" s="382"/>
      <c r="BY67" s="382"/>
      <c r="BZ67" s="382"/>
      <c r="CC67" s="382"/>
      <c r="CD67" s="382"/>
      <c r="CE67" s="383"/>
      <c r="CF67" s="383"/>
      <c r="CG67" s="382"/>
      <c r="CH67" s="383"/>
      <c r="CI67" s="382"/>
      <c r="CJ67" s="382"/>
      <c r="CK67" s="382"/>
      <c r="CL67" s="382"/>
      <c r="CM67" s="382"/>
      <c r="CN67" s="383"/>
      <c r="CO67" s="382"/>
      <c r="CP67" s="382"/>
      <c r="CQ67" s="382"/>
      <c r="CR67" s="382"/>
      <c r="CS67" s="383"/>
      <c r="CT67" s="382"/>
      <c r="CU67" s="382"/>
      <c r="CV67" s="382"/>
      <c r="CW67" s="382"/>
      <c r="CX67" s="382"/>
      <c r="DA67" s="382"/>
      <c r="DB67" s="382"/>
      <c r="DC67" s="383"/>
      <c r="DD67" s="383"/>
      <c r="DE67" s="382"/>
      <c r="DF67" s="383"/>
      <c r="DG67" s="382"/>
      <c r="DH67" s="382"/>
      <c r="DI67" s="382"/>
      <c r="DJ67" s="382"/>
      <c r="DK67" s="382"/>
      <c r="DL67" s="383"/>
      <c r="DM67" s="382"/>
      <c r="DN67" s="382"/>
    </row>
    <row r="68" spans="1:118" ht="15" customHeight="1">
      <c r="A68" s="377" t="s">
        <v>157</v>
      </c>
      <c r="B68" s="378">
        <v>2011</v>
      </c>
      <c r="C68" s="378">
        <v>5</v>
      </c>
      <c r="D68" s="379" t="s">
        <v>90</v>
      </c>
      <c r="E68" s="380">
        <v>264.13393420669883</v>
      </c>
      <c r="F68" s="398">
        <v>1.5416453583616763</v>
      </c>
      <c r="G68" s="381">
        <v>22.791293158358773</v>
      </c>
      <c r="I68" s="382"/>
      <c r="J68" s="382"/>
      <c r="K68" s="383"/>
      <c r="L68" s="383"/>
      <c r="M68" s="382"/>
      <c r="N68" s="383"/>
      <c r="O68" s="382"/>
      <c r="P68" s="382"/>
      <c r="Q68" s="382"/>
      <c r="R68" s="382"/>
      <c r="S68" s="382"/>
      <c r="T68" s="383"/>
      <c r="U68" s="382"/>
      <c r="V68" s="382"/>
      <c r="W68" s="382"/>
      <c r="X68" s="382"/>
      <c r="Y68" s="383"/>
      <c r="Z68" s="382"/>
      <c r="AA68" s="382"/>
      <c r="AB68" s="382"/>
      <c r="AC68" s="382"/>
      <c r="AD68" s="382"/>
      <c r="AG68" s="382"/>
      <c r="AH68" s="382"/>
      <c r="AI68" s="383"/>
      <c r="AJ68" s="383"/>
      <c r="AK68" s="382"/>
      <c r="AL68" s="383"/>
      <c r="AM68" s="382"/>
      <c r="AN68" s="382"/>
      <c r="AO68" s="382"/>
      <c r="AP68" s="382"/>
      <c r="AQ68" s="382"/>
      <c r="AR68" s="383"/>
      <c r="AS68" s="382"/>
      <c r="AT68" s="382"/>
      <c r="AU68" s="382"/>
      <c r="AV68" s="382"/>
      <c r="AW68" s="383"/>
      <c r="AX68" s="382"/>
      <c r="AY68" s="382"/>
      <c r="AZ68" s="382"/>
      <c r="BA68" s="382"/>
      <c r="BB68" s="382"/>
      <c r="BE68" s="382"/>
      <c r="BF68" s="382"/>
      <c r="BG68" s="383"/>
      <c r="BH68" s="383"/>
      <c r="BI68" s="382"/>
      <c r="BJ68" s="383"/>
      <c r="BK68" s="382"/>
      <c r="BL68" s="382"/>
      <c r="BM68" s="382"/>
      <c r="BN68" s="382"/>
      <c r="BO68" s="382"/>
      <c r="BP68" s="383"/>
      <c r="BQ68" s="382"/>
      <c r="BR68" s="382"/>
      <c r="BS68" s="382"/>
      <c r="BT68" s="382"/>
      <c r="BU68" s="383"/>
      <c r="BV68" s="382"/>
      <c r="BW68" s="382"/>
      <c r="BX68" s="382"/>
      <c r="BY68" s="382"/>
      <c r="BZ68" s="382"/>
      <c r="CC68" s="382"/>
      <c r="CD68" s="382"/>
      <c r="CE68" s="383"/>
      <c r="CF68" s="383"/>
      <c r="CG68" s="382"/>
      <c r="CH68" s="383"/>
      <c r="CI68" s="382"/>
      <c r="CJ68" s="382"/>
      <c r="CK68" s="382"/>
      <c r="CL68" s="382"/>
      <c r="CM68" s="382"/>
      <c r="CN68" s="383"/>
      <c r="CO68" s="382"/>
      <c r="CP68" s="382"/>
      <c r="CQ68" s="382"/>
      <c r="CR68" s="382"/>
      <c r="CS68" s="383"/>
      <c r="CT68" s="382"/>
      <c r="CU68" s="382"/>
      <c r="CV68" s="382"/>
      <c r="CW68" s="382"/>
      <c r="CX68" s="382"/>
      <c r="DA68" s="382"/>
      <c r="DB68" s="382"/>
      <c r="DC68" s="383"/>
      <c r="DD68" s="383"/>
      <c r="DE68" s="382"/>
      <c r="DF68" s="383"/>
      <c r="DG68" s="382"/>
      <c r="DH68" s="382"/>
      <c r="DI68" s="382"/>
      <c r="DJ68" s="382"/>
      <c r="DK68" s="382"/>
      <c r="DL68" s="383"/>
      <c r="DM68" s="382"/>
      <c r="DN68" s="382"/>
    </row>
    <row r="69" spans="1:118" ht="15" customHeight="1">
      <c r="A69" s="377" t="s">
        <v>158</v>
      </c>
      <c r="B69" s="378">
        <v>2011</v>
      </c>
      <c r="C69" s="378">
        <v>6</v>
      </c>
      <c r="D69" s="379" t="s">
        <v>92</v>
      </c>
      <c r="E69" s="380">
        <v>267.68997930217063</v>
      </c>
      <c r="F69" s="398">
        <v>1.346303762957235</v>
      </c>
      <c r="G69" s="381">
        <v>22.946386233285221</v>
      </c>
      <c r="I69" s="382"/>
      <c r="J69" s="382"/>
      <c r="K69" s="383"/>
      <c r="L69" s="383"/>
      <c r="M69" s="382"/>
      <c r="N69" s="383"/>
      <c r="O69" s="382"/>
      <c r="P69" s="382"/>
      <c r="Q69" s="382"/>
      <c r="R69" s="382"/>
      <c r="S69" s="382"/>
      <c r="T69" s="383"/>
      <c r="U69" s="382"/>
      <c r="V69" s="382"/>
      <c r="W69" s="382"/>
      <c r="X69" s="382"/>
      <c r="Y69" s="383"/>
      <c r="Z69" s="382"/>
      <c r="AA69" s="382"/>
      <c r="AB69" s="382"/>
      <c r="AC69" s="382"/>
      <c r="AD69" s="382"/>
      <c r="AG69" s="382"/>
      <c r="AH69" s="382"/>
      <c r="AI69" s="383"/>
      <c r="AJ69" s="383"/>
      <c r="AK69" s="382"/>
      <c r="AL69" s="383"/>
      <c r="AM69" s="382"/>
      <c r="AN69" s="382"/>
      <c r="AO69" s="382"/>
      <c r="AP69" s="382"/>
      <c r="AQ69" s="382"/>
      <c r="AR69" s="383"/>
      <c r="AS69" s="382"/>
      <c r="AT69" s="382"/>
      <c r="AU69" s="382"/>
      <c r="AV69" s="382"/>
      <c r="AW69" s="383"/>
      <c r="AX69" s="382"/>
      <c r="AY69" s="382"/>
      <c r="AZ69" s="382"/>
      <c r="BA69" s="382"/>
      <c r="BB69" s="382"/>
      <c r="BE69" s="382"/>
      <c r="BF69" s="382"/>
      <c r="BG69" s="383"/>
      <c r="BH69" s="383"/>
      <c r="BI69" s="382"/>
      <c r="BJ69" s="383"/>
      <c r="BK69" s="382"/>
      <c r="BL69" s="382"/>
      <c r="BM69" s="382"/>
      <c r="BN69" s="382"/>
      <c r="BO69" s="382"/>
      <c r="BP69" s="383"/>
      <c r="BQ69" s="382"/>
      <c r="BR69" s="382"/>
      <c r="BS69" s="382"/>
      <c r="BT69" s="382"/>
      <c r="BU69" s="383"/>
      <c r="BV69" s="382"/>
      <c r="BW69" s="382"/>
      <c r="BX69" s="382"/>
      <c r="BY69" s="382"/>
      <c r="BZ69" s="382"/>
      <c r="CC69" s="382"/>
      <c r="CD69" s="382"/>
      <c r="CE69" s="383"/>
      <c r="CF69" s="383"/>
      <c r="CG69" s="382"/>
      <c r="CH69" s="383"/>
      <c r="CI69" s="382"/>
      <c r="CJ69" s="382"/>
      <c r="CK69" s="382"/>
      <c r="CL69" s="382"/>
      <c r="CM69" s="382"/>
      <c r="CN69" s="383"/>
      <c r="CO69" s="382"/>
      <c r="CP69" s="382"/>
      <c r="CQ69" s="382"/>
      <c r="CR69" s="382"/>
      <c r="CS69" s="383"/>
      <c r="CT69" s="382"/>
      <c r="CU69" s="382"/>
      <c r="CV69" s="382"/>
      <c r="CW69" s="382"/>
      <c r="CX69" s="382"/>
      <c r="DA69" s="382"/>
      <c r="DB69" s="382"/>
      <c r="DC69" s="383"/>
      <c r="DD69" s="383"/>
      <c r="DE69" s="382"/>
      <c r="DF69" s="383"/>
      <c r="DG69" s="382"/>
      <c r="DH69" s="382"/>
      <c r="DI69" s="382"/>
      <c r="DJ69" s="382"/>
      <c r="DK69" s="382"/>
      <c r="DL69" s="383"/>
      <c r="DM69" s="382"/>
      <c r="DN69" s="382"/>
    </row>
    <row r="70" spans="1:118" ht="15" customHeight="1">
      <c r="A70" s="377" t="s">
        <v>159</v>
      </c>
      <c r="B70" s="378">
        <v>2011</v>
      </c>
      <c r="C70" s="378">
        <v>7</v>
      </c>
      <c r="D70" s="379" t="s">
        <v>94</v>
      </c>
      <c r="E70" s="380">
        <v>272.90722147212881</v>
      </c>
      <c r="F70" s="398">
        <v>1.9489867284381734</v>
      </c>
      <c r="G70" s="381">
        <v>23.666501633690885</v>
      </c>
      <c r="I70" s="382"/>
      <c r="J70" s="382"/>
      <c r="K70" s="383"/>
      <c r="L70" s="383"/>
      <c r="M70" s="382"/>
      <c r="N70" s="383"/>
      <c r="O70" s="382"/>
      <c r="P70" s="382"/>
      <c r="Q70" s="382"/>
      <c r="R70" s="382"/>
      <c r="S70" s="382"/>
      <c r="T70" s="383"/>
      <c r="U70" s="382"/>
      <c r="V70" s="382"/>
      <c r="W70" s="382"/>
      <c r="X70" s="382"/>
      <c r="Y70" s="383"/>
      <c r="Z70" s="382"/>
      <c r="AA70" s="382"/>
      <c r="AB70" s="382"/>
      <c r="AC70" s="382"/>
      <c r="AD70" s="382"/>
      <c r="AG70" s="382"/>
      <c r="AH70" s="382"/>
      <c r="AI70" s="383"/>
      <c r="AJ70" s="383"/>
      <c r="AK70" s="382"/>
      <c r="AL70" s="383"/>
      <c r="AM70" s="382"/>
      <c r="AN70" s="382"/>
      <c r="AO70" s="382"/>
      <c r="AP70" s="382"/>
      <c r="AQ70" s="382"/>
      <c r="AR70" s="383"/>
      <c r="AS70" s="382"/>
      <c r="AT70" s="382"/>
      <c r="AU70" s="382"/>
      <c r="AV70" s="382"/>
      <c r="AW70" s="383"/>
      <c r="AX70" s="382"/>
      <c r="AY70" s="382"/>
      <c r="AZ70" s="382"/>
      <c r="BA70" s="382"/>
      <c r="BB70" s="382"/>
      <c r="BE70" s="382"/>
      <c r="BF70" s="382"/>
      <c r="BG70" s="383"/>
      <c r="BH70" s="383"/>
      <c r="BI70" s="382"/>
      <c r="BJ70" s="383"/>
      <c r="BK70" s="382"/>
      <c r="BL70" s="382"/>
      <c r="BM70" s="382"/>
      <c r="BN70" s="382"/>
      <c r="BO70" s="382"/>
      <c r="BP70" s="383"/>
      <c r="BQ70" s="382"/>
      <c r="BR70" s="382"/>
      <c r="BS70" s="382"/>
      <c r="BT70" s="382"/>
      <c r="BU70" s="383"/>
      <c r="BV70" s="382"/>
      <c r="BW70" s="382"/>
      <c r="BX70" s="382"/>
      <c r="BY70" s="382"/>
      <c r="BZ70" s="382"/>
      <c r="CC70" s="382"/>
      <c r="CD70" s="382"/>
      <c r="CE70" s="383"/>
      <c r="CF70" s="383"/>
      <c r="CG70" s="382"/>
      <c r="CH70" s="383"/>
      <c r="CI70" s="382"/>
      <c r="CJ70" s="382"/>
      <c r="CK70" s="382"/>
      <c r="CL70" s="382"/>
      <c r="CM70" s="382"/>
      <c r="CN70" s="383"/>
      <c r="CO70" s="382"/>
      <c r="CP70" s="382"/>
      <c r="CQ70" s="382"/>
      <c r="CR70" s="382"/>
      <c r="CS70" s="383"/>
      <c r="CT70" s="382"/>
      <c r="CU70" s="382"/>
      <c r="CV70" s="382"/>
      <c r="CW70" s="382"/>
      <c r="CX70" s="382"/>
      <c r="DA70" s="382"/>
      <c r="DB70" s="382"/>
      <c r="DC70" s="383"/>
      <c r="DD70" s="383"/>
      <c r="DE70" s="382"/>
      <c r="DF70" s="383"/>
      <c r="DG70" s="382"/>
      <c r="DH70" s="382"/>
      <c r="DI70" s="382"/>
      <c r="DJ70" s="382"/>
      <c r="DK70" s="382"/>
      <c r="DL70" s="383"/>
      <c r="DM70" s="382"/>
      <c r="DN70" s="382"/>
    </row>
    <row r="71" spans="1:118" ht="15" customHeight="1">
      <c r="A71" s="377" t="s">
        <v>160</v>
      </c>
      <c r="B71" s="378">
        <v>2011</v>
      </c>
      <c r="C71" s="378">
        <v>8</v>
      </c>
      <c r="D71" s="379" t="s">
        <v>96</v>
      </c>
      <c r="E71" s="380">
        <v>278.1160812678944</v>
      </c>
      <c r="F71" s="398">
        <v>1.908655904254819</v>
      </c>
      <c r="G71" s="381">
        <v>24.397316341203744</v>
      </c>
      <c r="I71" s="382"/>
      <c r="J71" s="382"/>
      <c r="K71" s="383"/>
      <c r="L71" s="383"/>
      <c r="M71" s="382"/>
      <c r="N71" s="383"/>
      <c r="O71" s="382"/>
      <c r="P71" s="382"/>
      <c r="Q71" s="382"/>
      <c r="R71" s="382"/>
      <c r="S71" s="382"/>
      <c r="T71" s="383"/>
      <c r="U71" s="382"/>
      <c r="V71" s="382"/>
      <c r="W71" s="382"/>
      <c r="X71" s="382"/>
      <c r="Y71" s="383"/>
      <c r="Z71" s="382"/>
      <c r="AA71" s="382"/>
      <c r="AB71" s="382"/>
      <c r="AC71" s="382"/>
      <c r="AD71" s="382"/>
      <c r="AG71" s="382"/>
      <c r="AH71" s="382"/>
      <c r="AI71" s="383"/>
      <c r="AJ71" s="383"/>
      <c r="AK71" s="382"/>
      <c r="AL71" s="383"/>
      <c r="AM71" s="382"/>
      <c r="AN71" s="382"/>
      <c r="AO71" s="382"/>
      <c r="AP71" s="382"/>
      <c r="AQ71" s="382"/>
      <c r="AR71" s="383"/>
      <c r="AS71" s="382"/>
      <c r="AT71" s="382"/>
      <c r="AU71" s="382"/>
      <c r="AV71" s="382"/>
      <c r="AW71" s="383"/>
      <c r="AX71" s="382"/>
      <c r="AY71" s="382"/>
      <c r="AZ71" s="382"/>
      <c r="BA71" s="382"/>
      <c r="BB71" s="382"/>
      <c r="BE71" s="382"/>
      <c r="BF71" s="382"/>
      <c r="BG71" s="383"/>
      <c r="BH71" s="383"/>
      <c r="BI71" s="382"/>
      <c r="BJ71" s="383"/>
      <c r="BK71" s="382"/>
      <c r="BL71" s="382"/>
      <c r="BM71" s="382"/>
      <c r="BN71" s="382"/>
      <c r="BO71" s="382"/>
      <c r="BP71" s="383"/>
      <c r="BQ71" s="382"/>
      <c r="BR71" s="382"/>
      <c r="BS71" s="382"/>
      <c r="BT71" s="382"/>
      <c r="BU71" s="383"/>
      <c r="BV71" s="382"/>
      <c r="BW71" s="382"/>
      <c r="BX71" s="382"/>
      <c r="BY71" s="382"/>
      <c r="BZ71" s="382"/>
      <c r="CC71" s="382"/>
      <c r="CD71" s="382"/>
      <c r="CE71" s="383"/>
      <c r="CF71" s="383"/>
      <c r="CG71" s="382"/>
      <c r="CH71" s="383"/>
      <c r="CI71" s="382"/>
      <c r="CJ71" s="382"/>
      <c r="CK71" s="382"/>
      <c r="CL71" s="382"/>
      <c r="CM71" s="382"/>
      <c r="CN71" s="383"/>
      <c r="CO71" s="382"/>
      <c r="CP71" s="382"/>
      <c r="CQ71" s="382"/>
      <c r="CR71" s="382"/>
      <c r="CS71" s="383"/>
      <c r="CT71" s="382"/>
      <c r="CU71" s="382"/>
      <c r="CV71" s="382"/>
      <c r="CW71" s="382"/>
      <c r="CX71" s="382"/>
      <c r="DA71" s="382"/>
      <c r="DB71" s="382"/>
      <c r="DC71" s="383"/>
      <c r="DD71" s="383"/>
      <c r="DE71" s="382"/>
      <c r="DF71" s="383"/>
      <c r="DG71" s="382"/>
      <c r="DH71" s="382"/>
      <c r="DI71" s="382"/>
      <c r="DJ71" s="382"/>
      <c r="DK71" s="382"/>
      <c r="DL71" s="383"/>
      <c r="DM71" s="382"/>
      <c r="DN71" s="382"/>
    </row>
    <row r="72" spans="1:118" ht="15" customHeight="1">
      <c r="A72" s="377" t="s">
        <v>161</v>
      </c>
      <c r="B72" s="378">
        <v>2011</v>
      </c>
      <c r="C72" s="378">
        <v>9</v>
      </c>
      <c r="D72" s="379" t="s">
        <v>98</v>
      </c>
      <c r="E72" s="380">
        <v>283.18940312420233</v>
      </c>
      <c r="F72" s="398">
        <v>1.824174220052055</v>
      </c>
      <c r="G72" s="381">
        <v>25.250664405113209</v>
      </c>
      <c r="I72" s="382"/>
      <c r="J72" s="382"/>
      <c r="K72" s="383"/>
      <c r="L72" s="383"/>
      <c r="M72" s="382"/>
      <c r="N72" s="383"/>
      <c r="O72" s="382"/>
      <c r="P72" s="382"/>
      <c r="Q72" s="382"/>
      <c r="R72" s="382"/>
      <c r="S72" s="382"/>
      <c r="T72" s="383"/>
      <c r="U72" s="382"/>
      <c r="V72" s="382"/>
      <c r="W72" s="382"/>
      <c r="X72" s="382"/>
      <c r="Y72" s="383"/>
      <c r="Z72" s="382"/>
      <c r="AA72" s="382"/>
      <c r="AB72" s="382"/>
      <c r="AC72" s="382"/>
      <c r="AD72" s="382"/>
      <c r="AG72" s="382"/>
      <c r="AH72" s="382"/>
      <c r="AI72" s="383"/>
      <c r="AJ72" s="383"/>
      <c r="AK72" s="382"/>
      <c r="AL72" s="383"/>
      <c r="AM72" s="382"/>
      <c r="AN72" s="382"/>
      <c r="AO72" s="382"/>
      <c r="AP72" s="382"/>
      <c r="AQ72" s="382"/>
      <c r="AR72" s="383"/>
      <c r="AS72" s="382"/>
      <c r="AT72" s="382"/>
      <c r="AU72" s="382"/>
      <c r="AV72" s="382"/>
      <c r="AW72" s="383"/>
      <c r="AX72" s="382"/>
      <c r="AY72" s="382"/>
      <c r="AZ72" s="382"/>
      <c r="BA72" s="382"/>
      <c r="BB72" s="382"/>
      <c r="BE72" s="382"/>
      <c r="BF72" s="382"/>
      <c r="BG72" s="383"/>
      <c r="BH72" s="383"/>
      <c r="BI72" s="382"/>
      <c r="BJ72" s="383"/>
      <c r="BK72" s="382"/>
      <c r="BL72" s="382"/>
      <c r="BM72" s="382"/>
      <c r="BN72" s="382"/>
      <c r="BO72" s="382"/>
      <c r="BP72" s="383"/>
      <c r="BQ72" s="382"/>
      <c r="BR72" s="382"/>
      <c r="BS72" s="382"/>
      <c r="BT72" s="382"/>
      <c r="BU72" s="383"/>
      <c r="BV72" s="382"/>
      <c r="BW72" s="382"/>
      <c r="BX72" s="382"/>
      <c r="BY72" s="382"/>
      <c r="BZ72" s="382"/>
      <c r="CC72" s="382"/>
      <c r="CD72" s="382"/>
      <c r="CE72" s="383"/>
      <c r="CF72" s="383"/>
      <c r="CG72" s="382"/>
      <c r="CH72" s="383"/>
      <c r="CI72" s="382"/>
      <c r="CJ72" s="382"/>
      <c r="CK72" s="382"/>
      <c r="CL72" s="382"/>
      <c r="CM72" s="382"/>
      <c r="CN72" s="383"/>
      <c r="CO72" s="382"/>
      <c r="CP72" s="382"/>
      <c r="CQ72" s="382"/>
      <c r="CR72" s="382"/>
      <c r="CS72" s="383"/>
      <c r="CT72" s="382"/>
      <c r="CU72" s="382"/>
      <c r="CV72" s="382"/>
      <c r="CW72" s="382"/>
      <c r="CX72" s="382"/>
      <c r="DA72" s="382"/>
      <c r="DB72" s="382"/>
      <c r="DC72" s="383"/>
      <c r="DD72" s="383"/>
      <c r="DE72" s="382"/>
      <c r="DF72" s="383"/>
      <c r="DG72" s="382"/>
      <c r="DH72" s="382"/>
      <c r="DI72" s="382"/>
      <c r="DJ72" s="382"/>
      <c r="DK72" s="382"/>
      <c r="DL72" s="383"/>
      <c r="DM72" s="382"/>
      <c r="DN72" s="382"/>
    </row>
    <row r="73" spans="1:118" ht="15" customHeight="1">
      <c r="A73" s="377" t="s">
        <v>162</v>
      </c>
      <c r="B73" s="378">
        <v>2011</v>
      </c>
      <c r="C73" s="378">
        <v>10</v>
      </c>
      <c r="D73" s="379" t="s">
        <v>100</v>
      </c>
      <c r="E73" s="380">
        <v>286.04950129103293</v>
      </c>
      <c r="F73" s="398">
        <v>1.0099594600918804</v>
      </c>
      <c r="G73" s="381">
        <v>23.351580345181254</v>
      </c>
      <c r="I73" s="382"/>
      <c r="J73" s="382"/>
      <c r="K73" s="383"/>
      <c r="L73" s="383"/>
      <c r="M73" s="382"/>
      <c r="N73" s="383"/>
      <c r="O73" s="382"/>
      <c r="P73" s="382"/>
      <c r="Q73" s="382"/>
      <c r="R73" s="382"/>
      <c r="S73" s="382"/>
      <c r="T73" s="383"/>
      <c r="U73" s="382"/>
      <c r="V73" s="382"/>
      <c r="W73" s="382"/>
      <c r="X73" s="382"/>
      <c r="Y73" s="383"/>
      <c r="Z73" s="382"/>
      <c r="AA73" s="382"/>
      <c r="AB73" s="382"/>
      <c r="AC73" s="382"/>
      <c r="AD73" s="382"/>
      <c r="AG73" s="382"/>
      <c r="AH73" s="382"/>
      <c r="AI73" s="383"/>
      <c r="AJ73" s="383"/>
      <c r="AK73" s="382"/>
      <c r="AL73" s="383"/>
      <c r="AM73" s="382"/>
      <c r="AN73" s="382"/>
      <c r="AO73" s="382"/>
      <c r="AP73" s="382"/>
      <c r="AQ73" s="382"/>
      <c r="AR73" s="383"/>
      <c r="AS73" s="382"/>
      <c r="AT73" s="382"/>
      <c r="AU73" s="382"/>
      <c r="AV73" s="382"/>
      <c r="AW73" s="383"/>
      <c r="AX73" s="382"/>
      <c r="AY73" s="382"/>
      <c r="AZ73" s="382"/>
      <c r="BA73" s="382"/>
      <c r="BB73" s="382"/>
      <c r="BE73" s="382"/>
      <c r="BF73" s="382"/>
      <c r="BG73" s="383"/>
      <c r="BH73" s="383"/>
      <c r="BI73" s="382"/>
      <c r="BJ73" s="383"/>
      <c r="BK73" s="382"/>
      <c r="BL73" s="382"/>
      <c r="BM73" s="382"/>
      <c r="BN73" s="382"/>
      <c r="BO73" s="382"/>
      <c r="BP73" s="383"/>
      <c r="BQ73" s="382"/>
      <c r="BR73" s="382"/>
      <c r="BS73" s="382"/>
      <c r="BT73" s="382"/>
      <c r="BU73" s="383"/>
      <c r="BV73" s="382"/>
      <c r="BW73" s="382"/>
      <c r="BX73" s="382"/>
      <c r="BY73" s="382"/>
      <c r="BZ73" s="382"/>
      <c r="CC73" s="382"/>
      <c r="CD73" s="382"/>
      <c r="CE73" s="383"/>
      <c r="CF73" s="383"/>
      <c r="CG73" s="382"/>
      <c r="CH73" s="383"/>
      <c r="CI73" s="382"/>
      <c r="CJ73" s="382"/>
      <c r="CK73" s="382"/>
      <c r="CL73" s="382"/>
      <c r="CM73" s="382"/>
      <c r="CN73" s="383"/>
      <c r="CO73" s="382"/>
      <c r="CP73" s="382"/>
      <c r="CQ73" s="382"/>
      <c r="CR73" s="382"/>
      <c r="CS73" s="383"/>
      <c r="CT73" s="382"/>
      <c r="CU73" s="382"/>
      <c r="CV73" s="382"/>
      <c r="CW73" s="382"/>
      <c r="CX73" s="382"/>
      <c r="DA73" s="382"/>
      <c r="DB73" s="382"/>
      <c r="DC73" s="383"/>
      <c r="DD73" s="383"/>
      <c r="DE73" s="382"/>
      <c r="DF73" s="383"/>
      <c r="DG73" s="382"/>
      <c r="DH73" s="382"/>
      <c r="DI73" s="382"/>
      <c r="DJ73" s="382"/>
      <c r="DK73" s="382"/>
      <c r="DL73" s="383"/>
      <c r="DM73" s="382"/>
      <c r="DN73" s="382"/>
    </row>
    <row r="74" spans="1:118" ht="15" customHeight="1">
      <c r="A74" s="377" t="s">
        <v>163</v>
      </c>
      <c r="B74" s="378">
        <v>2011</v>
      </c>
      <c r="C74" s="378">
        <v>11</v>
      </c>
      <c r="D74" s="379" t="s">
        <v>102</v>
      </c>
      <c r="E74" s="380">
        <v>291.03875197894348</v>
      </c>
      <c r="F74" s="398">
        <v>1.7441913603738035</v>
      </c>
      <c r="G74" s="381">
        <v>22.727835125411943</v>
      </c>
      <c r="I74" s="382"/>
      <c r="J74" s="382"/>
      <c r="K74" s="383"/>
      <c r="L74" s="383"/>
      <c r="M74" s="382"/>
      <c r="N74" s="383"/>
      <c r="O74" s="382"/>
      <c r="P74" s="382"/>
      <c r="Q74" s="382"/>
      <c r="R74" s="382"/>
      <c r="S74" s="382"/>
      <c r="T74" s="383"/>
      <c r="U74" s="382"/>
      <c r="V74" s="382"/>
      <c r="W74" s="382"/>
      <c r="X74" s="382"/>
      <c r="Y74" s="383"/>
      <c r="Z74" s="382"/>
      <c r="AA74" s="382"/>
      <c r="AB74" s="382"/>
      <c r="AC74" s="382"/>
      <c r="AD74" s="382"/>
      <c r="AG74" s="382"/>
      <c r="AH74" s="382"/>
      <c r="AI74" s="383"/>
      <c r="AJ74" s="383"/>
      <c r="AK74" s="382"/>
      <c r="AL74" s="383"/>
      <c r="AM74" s="382"/>
      <c r="AN74" s="382"/>
      <c r="AO74" s="382"/>
      <c r="AP74" s="382"/>
      <c r="AQ74" s="382"/>
      <c r="AR74" s="383"/>
      <c r="AS74" s="382"/>
      <c r="AT74" s="382"/>
      <c r="AU74" s="382"/>
      <c r="AV74" s="382"/>
      <c r="AW74" s="383"/>
      <c r="AX74" s="382"/>
      <c r="AY74" s="382"/>
      <c r="AZ74" s="382"/>
      <c r="BA74" s="382"/>
      <c r="BB74" s="382"/>
      <c r="BE74" s="382"/>
      <c r="BF74" s="382"/>
      <c r="BG74" s="383"/>
      <c r="BH74" s="383"/>
      <c r="BI74" s="382"/>
      <c r="BJ74" s="383"/>
      <c r="BK74" s="382"/>
      <c r="BL74" s="382"/>
      <c r="BM74" s="382"/>
      <c r="BN74" s="382"/>
      <c r="BO74" s="382"/>
      <c r="BP74" s="383"/>
      <c r="BQ74" s="382"/>
      <c r="BR74" s="382"/>
      <c r="BS74" s="382"/>
      <c r="BT74" s="382"/>
      <c r="BU74" s="383"/>
      <c r="BV74" s="382"/>
      <c r="BW74" s="382"/>
      <c r="BX74" s="382"/>
      <c r="BY74" s="382"/>
      <c r="BZ74" s="382"/>
      <c r="CC74" s="382"/>
      <c r="CD74" s="382"/>
      <c r="CE74" s="383"/>
      <c r="CF74" s="383"/>
      <c r="CG74" s="382"/>
      <c r="CH74" s="383"/>
      <c r="CI74" s="382"/>
      <c r="CJ74" s="382"/>
      <c r="CK74" s="382"/>
      <c r="CL74" s="382"/>
      <c r="CM74" s="382"/>
      <c r="CN74" s="383"/>
      <c r="CO74" s="382"/>
      <c r="CP74" s="382"/>
      <c r="CQ74" s="382"/>
      <c r="CR74" s="382"/>
      <c r="CS74" s="383"/>
      <c r="CT74" s="382"/>
      <c r="CU74" s="382"/>
      <c r="CV74" s="382"/>
      <c r="CW74" s="382"/>
      <c r="CX74" s="382"/>
      <c r="DA74" s="382"/>
      <c r="DB74" s="382"/>
      <c r="DC74" s="383"/>
      <c r="DD74" s="383"/>
      <c r="DE74" s="382"/>
      <c r="DF74" s="383"/>
      <c r="DG74" s="382"/>
      <c r="DH74" s="382"/>
      <c r="DI74" s="382"/>
      <c r="DJ74" s="382"/>
      <c r="DK74" s="382"/>
      <c r="DL74" s="383"/>
      <c r="DM74" s="382"/>
      <c r="DN74" s="382"/>
    </row>
    <row r="75" spans="1:118" ht="15" customHeight="1">
      <c r="A75" s="384" t="s">
        <v>164</v>
      </c>
      <c r="B75" s="385">
        <v>2011</v>
      </c>
      <c r="C75" s="385">
        <v>12</v>
      </c>
      <c r="D75" s="386" t="s">
        <v>104</v>
      </c>
      <c r="E75" s="387">
        <v>296.29061404171642</v>
      </c>
      <c r="F75" s="399">
        <v>1.8045232901331643</v>
      </c>
      <c r="G75" s="388">
        <v>22.594936327638493</v>
      </c>
      <c r="I75" s="382"/>
      <c r="J75" s="382"/>
      <c r="K75" s="383"/>
      <c r="L75" s="383"/>
      <c r="M75" s="382"/>
      <c r="N75" s="383"/>
      <c r="O75" s="382"/>
      <c r="P75" s="382"/>
      <c r="Q75" s="382"/>
      <c r="R75" s="382"/>
      <c r="S75" s="382"/>
      <c r="T75" s="383"/>
      <c r="U75" s="382"/>
      <c r="V75" s="382"/>
      <c r="W75" s="382"/>
      <c r="X75" s="382"/>
      <c r="Y75" s="383"/>
      <c r="Z75" s="382"/>
      <c r="AA75" s="382"/>
      <c r="AB75" s="382"/>
      <c r="AC75" s="382"/>
      <c r="AD75" s="382"/>
      <c r="AG75" s="382"/>
      <c r="AH75" s="382"/>
      <c r="AI75" s="383"/>
      <c r="AJ75" s="383"/>
      <c r="AK75" s="382"/>
      <c r="AL75" s="383"/>
      <c r="AM75" s="382"/>
      <c r="AN75" s="382"/>
      <c r="AO75" s="382"/>
      <c r="AP75" s="382"/>
      <c r="AQ75" s="382"/>
      <c r="AR75" s="383"/>
      <c r="AS75" s="382"/>
      <c r="AT75" s="382"/>
      <c r="AU75" s="382"/>
      <c r="AV75" s="382"/>
      <c r="AW75" s="383"/>
      <c r="AX75" s="382"/>
      <c r="AY75" s="382"/>
      <c r="AZ75" s="382"/>
      <c r="BA75" s="382"/>
      <c r="BB75" s="382"/>
      <c r="BE75" s="382"/>
      <c r="BF75" s="382"/>
      <c r="BG75" s="383"/>
      <c r="BH75" s="383"/>
      <c r="BI75" s="382"/>
      <c r="BJ75" s="383"/>
      <c r="BK75" s="382"/>
      <c r="BL75" s="382"/>
      <c r="BM75" s="382"/>
      <c r="BN75" s="382"/>
      <c r="BO75" s="382"/>
      <c r="BP75" s="383"/>
      <c r="BQ75" s="382"/>
      <c r="BR75" s="382"/>
      <c r="BS75" s="382"/>
      <c r="BT75" s="382"/>
      <c r="BU75" s="383"/>
      <c r="BV75" s="382"/>
      <c r="BW75" s="382"/>
      <c r="BX75" s="382"/>
      <c r="BY75" s="382"/>
      <c r="BZ75" s="382"/>
      <c r="CC75" s="382"/>
      <c r="CD75" s="382"/>
      <c r="CE75" s="383"/>
      <c r="CF75" s="383"/>
      <c r="CG75" s="382"/>
      <c r="CH75" s="383"/>
      <c r="CI75" s="382"/>
      <c r="CJ75" s="382"/>
      <c r="CK75" s="382"/>
      <c r="CL75" s="382"/>
      <c r="CM75" s="382"/>
      <c r="CN75" s="383"/>
      <c r="CO75" s="382"/>
      <c r="CP75" s="382"/>
      <c r="CQ75" s="382"/>
      <c r="CR75" s="382"/>
      <c r="CS75" s="383"/>
      <c r="CT75" s="382"/>
      <c r="CU75" s="382"/>
      <c r="CV75" s="382"/>
      <c r="CW75" s="382"/>
      <c r="CX75" s="382"/>
      <c r="DA75" s="382"/>
      <c r="DB75" s="382"/>
      <c r="DC75" s="383"/>
      <c r="DD75" s="383"/>
      <c r="DE75" s="382"/>
      <c r="DF75" s="383"/>
      <c r="DG75" s="382"/>
      <c r="DH75" s="382"/>
      <c r="DI75" s="382"/>
      <c r="DJ75" s="382"/>
      <c r="DK75" s="382"/>
      <c r="DL75" s="383"/>
      <c r="DM75" s="382"/>
      <c r="DN75" s="382"/>
    </row>
    <row r="76" spans="1:118" ht="15" customHeight="1">
      <c r="A76" s="377" t="s">
        <v>165</v>
      </c>
      <c r="B76" s="390">
        <v>2012</v>
      </c>
      <c r="C76" s="390">
        <v>1</v>
      </c>
      <c r="D76" s="391" t="s">
        <v>82</v>
      </c>
      <c r="E76" s="392">
        <v>300.25045357925205</v>
      </c>
      <c r="F76" s="400">
        <f t="shared" ref="F76:F87" si="0">(E76-E75)/E75*100</f>
        <v>1.3364714742459243</v>
      </c>
      <c r="G76" s="393">
        <f t="shared" ref="G76:G91" si="1">(E76-E64)/E64*100</f>
        <v>22.361850310243121</v>
      </c>
      <c r="I76" s="382"/>
      <c r="J76" s="382"/>
      <c r="K76" s="383"/>
      <c r="L76" s="383"/>
      <c r="M76" s="382"/>
      <c r="N76" s="383"/>
      <c r="O76" s="382"/>
      <c r="P76" s="382"/>
      <c r="Q76" s="382"/>
      <c r="R76" s="382"/>
      <c r="S76" s="382"/>
      <c r="T76" s="383"/>
      <c r="U76" s="382"/>
      <c r="V76" s="382"/>
      <c r="W76" s="382"/>
      <c r="X76" s="382"/>
      <c r="Y76" s="383"/>
      <c r="Z76" s="382"/>
      <c r="AA76" s="382"/>
      <c r="AB76" s="382"/>
      <c r="AC76" s="382"/>
      <c r="AD76" s="382"/>
      <c r="AG76" s="382"/>
      <c r="AH76" s="382"/>
      <c r="AI76" s="383"/>
      <c r="AJ76" s="383"/>
      <c r="AK76" s="382"/>
      <c r="AL76" s="383"/>
      <c r="AM76" s="382"/>
      <c r="AN76" s="382"/>
      <c r="AO76" s="382"/>
      <c r="AP76" s="382"/>
      <c r="AQ76" s="382"/>
      <c r="AR76" s="383"/>
      <c r="AS76" s="382"/>
      <c r="AT76" s="382"/>
      <c r="AU76" s="382"/>
      <c r="AV76" s="382"/>
      <c r="AW76" s="383"/>
      <c r="AX76" s="382"/>
      <c r="AY76" s="382"/>
      <c r="AZ76" s="382"/>
      <c r="BA76" s="382"/>
      <c r="BB76" s="382"/>
      <c r="BE76" s="382"/>
      <c r="BF76" s="382"/>
      <c r="BG76" s="383"/>
      <c r="BH76" s="383"/>
      <c r="BI76" s="382"/>
      <c r="BJ76" s="383"/>
      <c r="BK76" s="382"/>
      <c r="BL76" s="382"/>
      <c r="BM76" s="382"/>
      <c r="BN76" s="382"/>
      <c r="BO76" s="382"/>
      <c r="BP76" s="383"/>
      <c r="BQ76" s="382"/>
      <c r="BR76" s="382"/>
      <c r="BS76" s="382"/>
      <c r="BT76" s="382"/>
      <c r="BU76" s="383"/>
      <c r="BV76" s="382"/>
      <c r="BW76" s="382"/>
      <c r="BX76" s="382"/>
      <c r="BY76" s="382"/>
      <c r="BZ76" s="382"/>
      <c r="CC76" s="382"/>
      <c r="CD76" s="382"/>
      <c r="CE76" s="383"/>
      <c r="CF76" s="383"/>
      <c r="CG76" s="382"/>
      <c r="CH76" s="383"/>
      <c r="CI76" s="382"/>
      <c r="CJ76" s="382"/>
      <c r="CK76" s="382"/>
      <c r="CL76" s="382"/>
      <c r="CM76" s="382"/>
      <c r="CN76" s="383"/>
      <c r="CO76" s="382"/>
      <c r="CP76" s="382"/>
      <c r="CQ76" s="382"/>
      <c r="CR76" s="382"/>
      <c r="CS76" s="383"/>
      <c r="CT76" s="382"/>
      <c r="CU76" s="382"/>
      <c r="CV76" s="382"/>
      <c r="CW76" s="382"/>
      <c r="CX76" s="382"/>
      <c r="DA76" s="382"/>
      <c r="DB76" s="382"/>
      <c r="DC76" s="383"/>
      <c r="DD76" s="383"/>
      <c r="DE76" s="382"/>
      <c r="DF76" s="383"/>
      <c r="DG76" s="382"/>
      <c r="DH76" s="382"/>
      <c r="DI76" s="382"/>
      <c r="DJ76" s="382"/>
      <c r="DK76" s="382"/>
      <c r="DL76" s="383"/>
      <c r="DM76" s="382"/>
      <c r="DN76" s="382"/>
    </row>
    <row r="77" spans="1:118" ht="15" customHeight="1">
      <c r="A77" s="377" t="s">
        <v>166</v>
      </c>
      <c r="B77" s="378">
        <v>2012</v>
      </c>
      <c r="C77" s="378">
        <v>2</v>
      </c>
      <c r="D77" s="379" t="s">
        <v>84</v>
      </c>
      <c r="E77" s="380">
        <v>303.77907532589143</v>
      </c>
      <c r="F77" s="398">
        <f t="shared" si="0"/>
        <v>1.1752261169217462</v>
      </c>
      <c r="G77" s="381">
        <f t="shared" si="1"/>
        <v>22.037268399905418</v>
      </c>
      <c r="I77" s="382"/>
      <c r="J77" s="382"/>
      <c r="K77" s="383"/>
      <c r="L77" s="383"/>
      <c r="M77" s="382"/>
      <c r="N77" s="383"/>
      <c r="O77" s="382"/>
      <c r="P77" s="382"/>
      <c r="Q77" s="382"/>
      <c r="R77" s="382"/>
      <c r="S77" s="382"/>
      <c r="T77" s="383"/>
      <c r="U77" s="382"/>
      <c r="V77" s="382"/>
      <c r="W77" s="382"/>
      <c r="X77" s="382"/>
      <c r="Y77" s="383"/>
      <c r="Z77" s="382"/>
      <c r="AA77" s="382"/>
      <c r="AB77" s="382"/>
      <c r="AC77" s="382"/>
      <c r="AD77" s="382"/>
      <c r="AG77" s="382"/>
      <c r="AH77" s="382"/>
      <c r="AI77" s="383"/>
      <c r="AJ77" s="383"/>
      <c r="AK77" s="382"/>
      <c r="AL77" s="383"/>
      <c r="AM77" s="382"/>
      <c r="AN77" s="382"/>
      <c r="AO77" s="382"/>
      <c r="AP77" s="382"/>
      <c r="AQ77" s="382"/>
      <c r="AR77" s="383"/>
      <c r="AS77" s="382"/>
      <c r="AT77" s="382"/>
      <c r="AU77" s="382"/>
      <c r="AV77" s="382"/>
      <c r="AW77" s="383"/>
      <c r="AX77" s="382"/>
      <c r="AY77" s="382"/>
      <c r="AZ77" s="382"/>
      <c r="BA77" s="382"/>
      <c r="BB77" s="382"/>
      <c r="BE77" s="382"/>
      <c r="BF77" s="382"/>
      <c r="BG77" s="383"/>
      <c r="BH77" s="383"/>
      <c r="BI77" s="382"/>
      <c r="BJ77" s="383"/>
      <c r="BK77" s="382"/>
      <c r="BL77" s="382"/>
      <c r="BM77" s="382"/>
      <c r="BN77" s="382"/>
      <c r="BO77" s="382"/>
      <c r="BP77" s="383"/>
      <c r="BQ77" s="382"/>
      <c r="BR77" s="382"/>
      <c r="BS77" s="382"/>
      <c r="BT77" s="382"/>
      <c r="BU77" s="383"/>
      <c r="BV77" s="382"/>
      <c r="BW77" s="382"/>
      <c r="BX77" s="382"/>
      <c r="BY77" s="382"/>
      <c r="BZ77" s="382"/>
      <c r="CC77" s="382"/>
      <c r="CD77" s="382"/>
      <c r="CE77" s="383"/>
      <c r="CF77" s="383"/>
      <c r="CG77" s="382"/>
      <c r="CH77" s="383"/>
      <c r="CI77" s="382"/>
      <c r="CJ77" s="382"/>
      <c r="CK77" s="382"/>
      <c r="CL77" s="382"/>
      <c r="CM77" s="382"/>
      <c r="CN77" s="383"/>
      <c r="CO77" s="382"/>
      <c r="CP77" s="382"/>
      <c r="CQ77" s="382"/>
      <c r="CR77" s="382"/>
      <c r="CS77" s="383"/>
      <c r="CT77" s="382"/>
      <c r="CU77" s="382"/>
      <c r="CV77" s="382"/>
      <c r="CW77" s="382"/>
      <c r="CX77" s="382"/>
      <c r="DA77" s="382"/>
      <c r="DB77" s="382"/>
      <c r="DC77" s="383"/>
      <c r="DD77" s="383"/>
      <c r="DE77" s="382"/>
      <c r="DF77" s="383"/>
      <c r="DG77" s="382"/>
      <c r="DH77" s="382"/>
      <c r="DI77" s="382"/>
      <c r="DJ77" s="382"/>
      <c r="DK77" s="382"/>
      <c r="DL77" s="383"/>
      <c r="DM77" s="382"/>
      <c r="DN77" s="382"/>
    </row>
    <row r="78" spans="1:118" ht="15" customHeight="1">
      <c r="A78" s="377" t="s">
        <v>172</v>
      </c>
      <c r="B78" s="378">
        <v>2012</v>
      </c>
      <c r="C78" s="378">
        <v>3</v>
      </c>
      <c r="D78" s="379" t="s">
        <v>86</v>
      </c>
      <c r="E78" s="380">
        <v>312.23828191584204</v>
      </c>
      <c r="F78" s="398">
        <f t="shared" si="0"/>
        <v>2.7846574293754931</v>
      </c>
      <c r="G78" s="381">
        <f t="shared" si="1"/>
        <v>22.60281444133318</v>
      </c>
    </row>
    <row r="79" spans="1:118" ht="15" customHeight="1">
      <c r="A79" s="377" t="s">
        <v>173</v>
      </c>
      <c r="B79" s="378">
        <v>2012</v>
      </c>
      <c r="C79" s="378">
        <v>4</v>
      </c>
      <c r="D79" s="379" t="s">
        <v>88</v>
      </c>
      <c r="E79" s="380">
        <v>320.60132574991866</v>
      </c>
      <c r="F79" s="398">
        <f t="shared" si="0"/>
        <v>2.6784171955989438</v>
      </c>
      <c r="G79" s="381">
        <f t="shared" si="1"/>
        <v>23.249540875892503</v>
      </c>
    </row>
    <row r="80" spans="1:118" ht="15" customHeight="1">
      <c r="A80" s="377" t="s">
        <v>174</v>
      </c>
      <c r="B80" s="378">
        <v>2012</v>
      </c>
      <c r="C80" s="378">
        <v>5</v>
      </c>
      <c r="D80" s="379" t="s">
        <v>90</v>
      </c>
      <c r="E80" s="380">
        <v>325.84364028543553</v>
      </c>
      <c r="F80" s="398">
        <f t="shared" si="0"/>
        <v>1.6351506105767244</v>
      </c>
      <c r="G80" s="381">
        <f t="shared" si="1"/>
        <v>23.363035977969261</v>
      </c>
    </row>
    <row r="81" spans="1:7" ht="15" customHeight="1">
      <c r="A81" s="377" t="s">
        <v>175</v>
      </c>
      <c r="B81" s="378">
        <v>2012</v>
      </c>
      <c r="C81" s="378">
        <v>6</v>
      </c>
      <c r="D81" s="379" t="s">
        <v>92</v>
      </c>
      <c r="E81" s="380">
        <v>331.37178788762526</v>
      </c>
      <c r="F81" s="398">
        <f t="shared" si="0"/>
        <v>1.6965645232011082</v>
      </c>
      <c r="G81" s="381">
        <f t="shared" si="1"/>
        <v>23.789388288446197</v>
      </c>
    </row>
    <row r="82" spans="1:7" ht="15" customHeight="1">
      <c r="A82" s="377" t="s">
        <v>176</v>
      </c>
      <c r="B82" s="378">
        <v>2012</v>
      </c>
      <c r="C82" s="378">
        <v>7</v>
      </c>
      <c r="D82" s="379" t="s">
        <v>94</v>
      </c>
      <c r="E82" s="380">
        <v>339.79931209654745</v>
      </c>
      <c r="F82" s="398">
        <f t="shared" si="0"/>
        <v>2.543223206370282</v>
      </c>
      <c r="G82" s="381">
        <f t="shared" si="1"/>
        <v>24.510927290082769</v>
      </c>
    </row>
    <row r="83" spans="1:7" ht="15" customHeight="1">
      <c r="A83" s="377" t="s">
        <v>177</v>
      </c>
      <c r="B83" s="378">
        <v>2012</v>
      </c>
      <c r="C83" s="378">
        <v>8</v>
      </c>
      <c r="D83" s="379" t="s">
        <v>96</v>
      </c>
      <c r="E83" s="380">
        <v>344.53012532550002</v>
      </c>
      <c r="F83" s="398">
        <f t="shared" si="0"/>
        <v>1.392237435609758</v>
      </c>
      <c r="G83" s="381">
        <f t="shared" si="1"/>
        <v>23.879972619646008</v>
      </c>
    </row>
    <row r="84" spans="1:7" ht="15" customHeight="1">
      <c r="A84" s="377" t="s">
        <v>178</v>
      </c>
      <c r="B84" s="378">
        <v>2012</v>
      </c>
      <c r="C84" s="378">
        <v>9</v>
      </c>
      <c r="D84" s="379" t="s">
        <v>98</v>
      </c>
      <c r="E84" s="380">
        <v>351.95010469961261</v>
      </c>
      <c r="F84" s="398">
        <f t="shared" si="0"/>
        <v>2.1536518372965059</v>
      </c>
      <c r="G84" s="381">
        <f t="shared" si="1"/>
        <v>24.280817296420143</v>
      </c>
    </row>
    <row r="85" spans="1:7" ht="15" customHeight="1">
      <c r="A85" s="377" t="s">
        <v>179</v>
      </c>
      <c r="B85" s="378">
        <v>2012</v>
      </c>
      <c r="C85" s="378">
        <v>10</v>
      </c>
      <c r="D85" s="379" t="s">
        <v>100</v>
      </c>
      <c r="E85" s="380">
        <v>357.44578528176214</v>
      </c>
      <c r="F85" s="398">
        <f t="shared" si="0"/>
        <v>1.5614942313598867</v>
      </c>
      <c r="G85" s="381">
        <f t="shared" si="1"/>
        <v>24.959415649562381</v>
      </c>
    </row>
    <row r="86" spans="1:7" ht="15" customHeight="1">
      <c r="A86" s="377" t="s">
        <v>180</v>
      </c>
      <c r="B86" s="378">
        <v>2012</v>
      </c>
      <c r="C86" s="378">
        <v>11</v>
      </c>
      <c r="D86" s="379" t="s">
        <v>102</v>
      </c>
      <c r="E86" s="380">
        <v>362.37761964732493</v>
      </c>
      <c r="F86" s="398">
        <f t="shared" si="0"/>
        <v>1.3797433257396499</v>
      </c>
      <c r="G86" s="381">
        <f t="shared" si="1"/>
        <v>24.511810603676167</v>
      </c>
    </row>
    <row r="87" spans="1:7" ht="15" customHeight="1">
      <c r="A87" s="377" t="s">
        <v>181</v>
      </c>
      <c r="B87" s="378">
        <v>2012</v>
      </c>
      <c r="C87" s="378">
        <v>12</v>
      </c>
      <c r="D87" s="379" t="s">
        <v>104</v>
      </c>
      <c r="E87" s="380">
        <v>366.731833125805</v>
      </c>
      <c r="F87" s="398">
        <f t="shared" si="0"/>
        <v>1.2015679894132791</v>
      </c>
      <c r="G87" s="381">
        <f t="shared" si="1"/>
        <v>23.774367376406584</v>
      </c>
    </row>
    <row r="88" spans="1:7" ht="15" customHeight="1">
      <c r="A88" s="389" t="s">
        <v>182</v>
      </c>
      <c r="B88" s="390">
        <v>2013</v>
      </c>
      <c r="C88" s="390">
        <v>1</v>
      </c>
      <c r="D88" s="391" t="s">
        <v>82</v>
      </c>
      <c r="E88" s="392">
        <v>373.72472101374836</v>
      </c>
      <c r="F88" s="400">
        <f t="shared" ref="F88:F99" si="2">(E88-E87)/E87*100</f>
        <v>1.9068123506869126</v>
      </c>
      <c r="G88" s="393">
        <f t="shared" si="1"/>
        <v>24.470992985561818</v>
      </c>
    </row>
    <row r="89" spans="1:7" ht="15" customHeight="1">
      <c r="A89" s="377" t="s">
        <v>183</v>
      </c>
      <c r="B89" s="378">
        <v>2013</v>
      </c>
      <c r="C89" s="378">
        <v>2</v>
      </c>
      <c r="D89" s="379" t="s">
        <v>84</v>
      </c>
      <c r="E89" s="380">
        <v>381.41476548533802</v>
      </c>
      <c r="F89" s="398">
        <f t="shared" si="2"/>
        <v>2.0576761555216363</v>
      </c>
      <c r="G89" s="381">
        <f t="shared" si="1"/>
        <v>25.556628637492473</v>
      </c>
    </row>
    <row r="90" spans="1:7" ht="15" customHeight="1">
      <c r="A90" s="377" t="s">
        <v>184</v>
      </c>
      <c r="B90" s="378">
        <v>2013</v>
      </c>
      <c r="C90" s="378">
        <v>3</v>
      </c>
      <c r="D90" s="379" t="s">
        <v>86</v>
      </c>
      <c r="E90" s="380">
        <v>389.51488124461758</v>
      </c>
      <c r="F90" s="398">
        <f t="shared" si="2"/>
        <v>2.1237027226705356</v>
      </c>
      <c r="G90" s="381">
        <f t="shared" si="1"/>
        <v>24.749239220322124</v>
      </c>
    </row>
    <row r="91" spans="1:7" ht="15" customHeight="1">
      <c r="A91" s="377" t="s">
        <v>185</v>
      </c>
      <c r="B91" s="378">
        <v>2013</v>
      </c>
      <c r="C91" s="378">
        <v>4</v>
      </c>
      <c r="D91" s="379" t="s">
        <v>88</v>
      </c>
      <c r="E91" s="380">
        <v>394.72407058234938</v>
      </c>
      <c r="F91" s="398">
        <f t="shared" si="2"/>
        <v>1.3373530996009364</v>
      </c>
      <c r="G91" s="381">
        <f t="shared" si="1"/>
        <v>23.119912139804846</v>
      </c>
    </row>
    <row r="92" spans="1:7" ht="15" customHeight="1">
      <c r="A92" s="377" t="s">
        <v>188</v>
      </c>
      <c r="B92" s="378">
        <v>2013</v>
      </c>
      <c r="C92" s="378">
        <v>5</v>
      </c>
      <c r="D92" s="379" t="s">
        <v>90</v>
      </c>
      <c r="E92" s="380">
        <v>401.52160417184751</v>
      </c>
      <c r="F92" s="398">
        <f t="shared" si="2"/>
        <v>1.7220975603209363</v>
      </c>
      <c r="G92" s="381">
        <f t="shared" ref="G92:G103" si="3">(E92-E80)/E80*100</f>
        <v>23.225238896827602</v>
      </c>
    </row>
    <row r="93" spans="1:7" ht="15" customHeight="1">
      <c r="A93" s="377" t="s">
        <v>189</v>
      </c>
      <c r="B93" s="378">
        <v>2013</v>
      </c>
      <c r="C93" s="378">
        <v>6</v>
      </c>
      <c r="D93" s="379" t="s">
        <v>92</v>
      </c>
      <c r="E93" s="380">
        <v>411.28311755052567</v>
      </c>
      <c r="F93" s="398">
        <f t="shared" si="2"/>
        <v>2.4311302996538942</v>
      </c>
      <c r="G93" s="381">
        <f t="shared" si="3"/>
        <v>24.115308720849807</v>
      </c>
    </row>
    <row r="94" spans="1:7" ht="15" customHeight="1">
      <c r="A94" s="377" t="s">
        <v>190</v>
      </c>
      <c r="B94" s="378">
        <v>2013</v>
      </c>
      <c r="C94" s="378">
        <v>7</v>
      </c>
      <c r="D94" s="379" t="s">
        <v>94</v>
      </c>
      <c r="E94" s="380">
        <v>423.03435806205709</v>
      </c>
      <c r="F94" s="398">
        <f t="shared" si="2"/>
        <v>2.8572144126698307</v>
      </c>
      <c r="G94" s="381">
        <f t="shared" si="3"/>
        <v>24.495354464361011</v>
      </c>
    </row>
    <row r="95" spans="1:7" ht="15" customHeight="1">
      <c r="A95" s="377" t="s">
        <v>191</v>
      </c>
      <c r="B95" s="378">
        <v>2013</v>
      </c>
      <c r="C95" s="378">
        <v>8</v>
      </c>
      <c r="D95" s="379" t="s">
        <v>96</v>
      </c>
      <c r="E95" s="380">
        <v>432.38884195704918</v>
      </c>
      <c r="F95" s="398">
        <f t="shared" si="2"/>
        <v>2.211282302895083</v>
      </c>
      <c r="G95" s="381">
        <f t="shared" si="3"/>
        <v>25.501025940342171</v>
      </c>
    </row>
    <row r="96" spans="1:7" ht="15" customHeight="1">
      <c r="A96" s="377" t="s">
        <v>192</v>
      </c>
      <c r="B96" s="378">
        <v>2013</v>
      </c>
      <c r="C96" s="378">
        <v>9</v>
      </c>
      <c r="D96" s="379" t="s">
        <v>98</v>
      </c>
      <c r="E96" s="380">
        <v>441.23278572880008</v>
      </c>
      <c r="F96" s="398">
        <f t="shared" si="2"/>
        <v>2.0453681764131657</v>
      </c>
      <c r="G96" s="381">
        <f t="shared" si="3"/>
        <v>25.367993882368562</v>
      </c>
    </row>
    <row r="97" spans="1:7" ht="15" customHeight="1">
      <c r="A97" s="377" t="s">
        <v>193</v>
      </c>
      <c r="B97" s="378">
        <v>2013</v>
      </c>
      <c r="C97" s="378">
        <v>10</v>
      </c>
      <c r="D97" s="379" t="s">
        <v>100</v>
      </c>
      <c r="E97" s="380">
        <v>452.46519669026009</v>
      </c>
      <c r="F97" s="398">
        <f t="shared" si="2"/>
        <v>2.5456882001429308</v>
      </c>
      <c r="G97" s="381">
        <f t="shared" si="3"/>
        <v>26.582887621292677</v>
      </c>
    </row>
    <row r="98" spans="1:7" ht="15" customHeight="1">
      <c r="A98" s="377" t="s">
        <v>194</v>
      </c>
      <c r="B98" s="378">
        <v>2013</v>
      </c>
      <c r="C98" s="378">
        <v>11</v>
      </c>
      <c r="D98" s="379" t="s">
        <v>102</v>
      </c>
      <c r="E98" s="380">
        <v>463.93791318877732</v>
      </c>
      <c r="F98" s="398">
        <f t="shared" si="2"/>
        <v>2.5356019827467531</v>
      </c>
      <c r="G98" s="381">
        <f t="shared" si="3"/>
        <v>28.026094337805251</v>
      </c>
    </row>
    <row r="99" spans="1:7" ht="15" customHeight="1">
      <c r="A99" s="377" t="s">
        <v>195</v>
      </c>
      <c r="B99" s="378">
        <v>2013</v>
      </c>
      <c r="C99" s="385">
        <v>12</v>
      </c>
      <c r="D99" s="386" t="s">
        <v>104</v>
      </c>
      <c r="E99" s="380">
        <v>476.33805106558339</v>
      </c>
      <c r="F99" s="398">
        <f t="shared" si="2"/>
        <v>2.6728011495280466</v>
      </c>
      <c r="G99" s="381">
        <f t="shared" si="3"/>
        <v>29.887293122486774</v>
      </c>
    </row>
    <row r="100" spans="1:7" ht="15" customHeight="1">
      <c r="A100" s="389" t="s">
        <v>198</v>
      </c>
      <c r="B100" s="390">
        <v>2014</v>
      </c>
      <c r="C100" s="390">
        <v>1</v>
      </c>
      <c r="D100" s="391" t="s">
        <v>82</v>
      </c>
      <c r="E100" s="392">
        <v>499.46830746124846</v>
      </c>
      <c r="F100" s="400">
        <f t="shared" ref="F100:F105" si="4">(E100-E99)/E99*100</f>
        <v>4.8558489803453559</v>
      </c>
      <c r="G100" s="393">
        <f t="shared" si="3"/>
        <v>33.646044635852256</v>
      </c>
    </row>
    <row r="101" spans="1:7" ht="15" customHeight="1">
      <c r="A101" s="377" t="s">
        <v>199</v>
      </c>
      <c r="B101" s="378">
        <v>2014</v>
      </c>
      <c r="C101" s="378">
        <v>2</v>
      </c>
      <c r="D101" s="379" t="s">
        <v>84</v>
      </c>
      <c r="E101" s="380">
        <v>526.46690631249305</v>
      </c>
      <c r="F101" s="398">
        <f t="shared" si="4"/>
        <v>5.4054678641125387</v>
      </c>
      <c r="G101" s="381">
        <f t="shared" si="3"/>
        <v>38.030027663606788</v>
      </c>
    </row>
    <row r="102" spans="1:7" ht="15" customHeight="1">
      <c r="A102" s="377" t="s">
        <v>200</v>
      </c>
      <c r="B102" s="378">
        <v>2014</v>
      </c>
      <c r="C102" s="378">
        <v>3</v>
      </c>
      <c r="D102" s="379" t="s">
        <v>86</v>
      </c>
      <c r="E102" s="380">
        <v>540.75689880756534</v>
      </c>
      <c r="F102" s="398">
        <f t="shared" si="4"/>
        <v>2.7143192333138266</v>
      </c>
      <c r="G102" s="381">
        <f t="shared" si="3"/>
        <v>38.828302805706386</v>
      </c>
    </row>
    <row r="103" spans="1:7" ht="15" customHeight="1">
      <c r="A103" s="377" t="s">
        <v>201</v>
      </c>
      <c r="B103" s="378">
        <v>2014</v>
      </c>
      <c r="C103" s="378">
        <v>4</v>
      </c>
      <c r="D103" s="379" t="s">
        <v>88</v>
      </c>
      <c r="E103" s="380">
        <v>555.38088509674571</v>
      </c>
      <c r="F103" s="398">
        <f t="shared" si="4"/>
        <v>2.7043550108057883</v>
      </c>
      <c r="G103" s="381">
        <f t="shared" si="3"/>
        <v>40.701043206555418</v>
      </c>
    </row>
    <row r="104" spans="1:7" ht="15" customHeight="1">
      <c r="A104" s="377" t="s">
        <v>196</v>
      </c>
      <c r="B104" s="378">
        <v>2014</v>
      </c>
      <c r="C104" s="378">
        <v>5</v>
      </c>
      <c r="D104" s="379" t="s">
        <v>90</v>
      </c>
      <c r="E104" s="380">
        <v>569.01832017706647</v>
      </c>
      <c r="F104" s="398">
        <f t="shared" si="4"/>
        <v>2.4555103436707504</v>
      </c>
      <c r="G104" s="381">
        <f>(E104-E92)/E92*100</f>
        <v>41.715492831497038</v>
      </c>
    </row>
    <row r="105" spans="1:7" ht="15" customHeight="1">
      <c r="A105" s="377" t="s">
        <v>197</v>
      </c>
      <c r="B105" s="378">
        <v>2014</v>
      </c>
      <c r="C105" s="378">
        <v>6</v>
      </c>
      <c r="D105" s="379" t="s">
        <v>92</v>
      </c>
      <c r="E105" s="380">
        <v>577.76746953879854</v>
      </c>
      <c r="F105" s="398">
        <f t="shared" si="4"/>
        <v>1.5375865857903337</v>
      </c>
      <c r="G105" s="381">
        <f>(E105-E93)/E93*100</f>
        <v>40.479257446744199</v>
      </c>
    </row>
    <row r="106" spans="1:7" ht="15" customHeight="1">
      <c r="A106" s="377" t="s">
        <v>202</v>
      </c>
      <c r="B106" s="378">
        <v>2014</v>
      </c>
      <c r="C106" s="378">
        <v>7</v>
      </c>
      <c r="D106" s="379" t="s">
        <v>94</v>
      </c>
      <c r="E106" s="380">
        <v>586.4339815818804</v>
      </c>
      <c r="F106" s="398">
        <f t="shared" ref="F106:F111" si="5">(E106-E105)/E105*100</f>
        <v>1.4999999999999807</v>
      </c>
      <c r="G106" s="381">
        <f t="shared" ref="G106:G111" si="6">(E106-E94)/E94*100</f>
        <v>38.625615249873718</v>
      </c>
    </row>
    <row r="107" spans="1:7" ht="15" customHeight="1">
      <c r="A107" s="377" t="s">
        <v>203</v>
      </c>
      <c r="B107" s="378">
        <v>2014</v>
      </c>
      <c r="C107" s="378">
        <v>8</v>
      </c>
      <c r="D107" s="379" t="s">
        <v>96</v>
      </c>
      <c r="E107" s="380">
        <v>595.23049130560855</v>
      </c>
      <c r="F107" s="398">
        <f t="shared" si="5"/>
        <v>1.4999999999999905</v>
      </c>
      <c r="G107" s="381">
        <f t="shared" si="6"/>
        <v>37.660927745386878</v>
      </c>
    </row>
    <row r="108" spans="1:7" ht="15" customHeight="1">
      <c r="A108" s="377" t="s">
        <v>204</v>
      </c>
      <c r="B108" s="378">
        <v>2014</v>
      </c>
      <c r="C108" s="378">
        <v>9</v>
      </c>
      <c r="D108" s="379" t="s">
        <v>98</v>
      </c>
      <c r="E108" s="380">
        <v>604.15894867519262</v>
      </c>
      <c r="F108" s="398">
        <f t="shared" si="5"/>
        <v>1.4999999999999896</v>
      </c>
      <c r="G108" s="381">
        <f t="shared" si="6"/>
        <v>36.925216850620366</v>
      </c>
    </row>
    <row r="109" spans="1:7" ht="15" customHeight="1">
      <c r="A109" s="377" t="s">
        <v>205</v>
      </c>
      <c r="B109" s="378">
        <v>2014</v>
      </c>
      <c r="C109" s="378">
        <v>10</v>
      </c>
      <c r="D109" s="379" t="s">
        <v>100</v>
      </c>
      <c r="E109" s="380">
        <v>613.22133290532042</v>
      </c>
      <c r="F109" s="398">
        <f t="shared" si="5"/>
        <v>1.499999999999986</v>
      </c>
      <c r="G109" s="381">
        <f t="shared" si="6"/>
        <v>35.528950600173495</v>
      </c>
    </row>
    <row r="110" spans="1:7" ht="15" customHeight="1">
      <c r="A110" s="377" t="s">
        <v>206</v>
      </c>
      <c r="B110" s="378">
        <v>2014</v>
      </c>
      <c r="C110" s="378">
        <v>11</v>
      </c>
      <c r="D110" s="379" t="s">
        <v>102</v>
      </c>
      <c r="E110" s="380">
        <v>622.41965289890015</v>
      </c>
      <c r="F110" s="398">
        <f t="shared" si="5"/>
        <v>1.4999999999999876</v>
      </c>
      <c r="G110" s="381">
        <f t="shared" si="6"/>
        <v>34.160118241001847</v>
      </c>
    </row>
    <row r="111" spans="1:7" ht="15" customHeight="1">
      <c r="A111" s="377" t="s">
        <v>207</v>
      </c>
      <c r="B111" s="378">
        <v>2014</v>
      </c>
      <c r="C111" s="378">
        <v>12</v>
      </c>
      <c r="D111" s="379" t="s">
        <v>104</v>
      </c>
      <c r="E111" s="380">
        <v>631.75594769238364</v>
      </c>
      <c r="F111" s="398">
        <f t="shared" si="5"/>
        <v>1.4999999999999978</v>
      </c>
      <c r="G111" s="381">
        <f t="shared" si="6"/>
        <v>32.627646747750987</v>
      </c>
    </row>
    <row r="112" spans="1:7" ht="15" customHeight="1">
      <c r="A112" s="389" t="s">
        <v>228</v>
      </c>
      <c r="B112" s="390">
        <v>2015</v>
      </c>
      <c r="C112" s="390">
        <v>1</v>
      </c>
      <c r="D112" s="391" t="s">
        <v>82</v>
      </c>
      <c r="E112" s="392">
        <v>644.39106664623137</v>
      </c>
      <c r="F112" s="400">
        <f t="shared" ref="F112:F123" si="7">(E112-E111)/E111*100</f>
        <v>2.000000000000008</v>
      </c>
      <c r="G112" s="393">
        <f t="shared" ref="G112:G123" si="8">(E112-E100)/E100*100</f>
        <v>29.015406387166383</v>
      </c>
    </row>
    <row r="113" spans="1:7" ht="15" customHeight="1">
      <c r="A113" s="377" t="s">
        <v>229</v>
      </c>
      <c r="B113" s="378">
        <v>2015</v>
      </c>
      <c r="C113" s="378">
        <v>2</v>
      </c>
      <c r="D113" s="379" t="s">
        <v>84</v>
      </c>
      <c r="E113" s="380">
        <v>653.41254157927858</v>
      </c>
      <c r="F113" s="398">
        <f t="shared" si="7"/>
        <v>1.3999999999999964</v>
      </c>
      <c r="G113" s="381">
        <f t="shared" si="8"/>
        <v>24.112747400581124</v>
      </c>
    </row>
    <row r="114" spans="1:7" ht="15" customHeight="1">
      <c r="A114" s="377" t="s">
        <v>230</v>
      </c>
      <c r="B114" s="378">
        <v>2015</v>
      </c>
      <c r="C114" s="378">
        <v>3</v>
      </c>
      <c r="D114" s="379" t="s">
        <v>86</v>
      </c>
      <c r="E114" s="380">
        <v>664.52055478612635</v>
      </c>
      <c r="F114" s="398">
        <f t="shared" si="7"/>
        <v>1.7000000000000057</v>
      </c>
      <c r="G114" s="381">
        <f t="shared" si="8"/>
        <v>22.887115495239158</v>
      </c>
    </row>
    <row r="115" spans="1:7" ht="15" customHeight="1">
      <c r="A115" s="377" t="s">
        <v>231</v>
      </c>
      <c r="B115" s="378">
        <v>2015</v>
      </c>
      <c r="C115" s="378">
        <v>4</v>
      </c>
      <c r="D115" s="379" t="s">
        <v>88</v>
      </c>
      <c r="E115" s="380">
        <v>679.80452754620728</v>
      </c>
      <c r="F115" s="398">
        <f t="shared" si="7"/>
        <v>2.3000000000000034</v>
      </c>
      <c r="G115" s="381">
        <f t="shared" si="8"/>
        <v>22.403299391153393</v>
      </c>
    </row>
    <row r="116" spans="1:7" ht="15" customHeight="1">
      <c r="A116" s="377" t="s">
        <v>232</v>
      </c>
      <c r="B116" s="378">
        <v>2015</v>
      </c>
      <c r="C116" s="378">
        <v>5</v>
      </c>
      <c r="D116" s="379" t="s">
        <v>90</v>
      </c>
      <c r="E116" s="380">
        <v>694.76022715222382</v>
      </c>
      <c r="F116" s="398">
        <f t="shared" si="7"/>
        <v>2.1999999999999966</v>
      </c>
      <c r="G116" s="381">
        <f t="shared" si="8"/>
        <v>22.098041928778166</v>
      </c>
    </row>
    <row r="117" spans="1:7" ht="15" customHeight="1">
      <c r="A117" s="377" t="s">
        <v>233</v>
      </c>
      <c r="B117" s="378">
        <v>2015</v>
      </c>
      <c r="C117" s="378">
        <v>6</v>
      </c>
      <c r="D117" s="379" t="s">
        <v>92</v>
      </c>
      <c r="E117" s="380">
        <v>704.4868703323549</v>
      </c>
      <c r="F117" s="398">
        <f t="shared" si="7"/>
        <v>1.3999999999999919</v>
      </c>
      <c r="G117" s="381">
        <f t="shared" si="8"/>
        <v>21.932595286942998</v>
      </c>
    </row>
    <row r="118" spans="1:7" ht="15" customHeight="1">
      <c r="A118" s="377" t="s">
        <v>234</v>
      </c>
      <c r="B118" s="378">
        <v>2015</v>
      </c>
      <c r="C118" s="378">
        <v>7</v>
      </c>
      <c r="D118" s="379" t="s">
        <v>94</v>
      </c>
      <c r="E118" s="380">
        <v>718.57660773900204</v>
      </c>
      <c r="F118" s="398">
        <f t="shared" si="7"/>
        <v>2.0000000000000067</v>
      </c>
      <c r="G118" s="381">
        <f t="shared" si="8"/>
        <v>22.533248465696445</v>
      </c>
    </row>
    <row r="119" spans="1:7" ht="15" customHeight="1">
      <c r="A119" s="377" t="s">
        <v>235</v>
      </c>
      <c r="B119" s="378">
        <v>2015</v>
      </c>
      <c r="C119" s="378">
        <v>8</v>
      </c>
      <c r="D119" s="379" t="s">
        <v>96</v>
      </c>
      <c r="E119" s="380">
        <v>731.51098667830411</v>
      </c>
      <c r="F119" s="398">
        <f t="shared" si="7"/>
        <v>1.8000000000000036</v>
      </c>
      <c r="G119" s="381">
        <f t="shared" si="8"/>
        <v>22.895415702540884</v>
      </c>
    </row>
    <row r="120" spans="1:7" ht="15" customHeight="1">
      <c r="A120" s="377" t="s">
        <v>236</v>
      </c>
      <c r="B120" s="378">
        <v>2015</v>
      </c>
      <c r="C120" s="378">
        <v>9</v>
      </c>
      <c r="D120" s="379" t="s">
        <v>98</v>
      </c>
      <c r="E120" s="380">
        <v>743.9466734518353</v>
      </c>
      <c r="F120" s="398">
        <f t="shared" si="7"/>
        <v>1.7000000000000026</v>
      </c>
      <c r="G120" s="381">
        <f t="shared" si="8"/>
        <v>23.13757415712719</v>
      </c>
    </row>
    <row r="121" spans="1:7" ht="15" customHeight="1">
      <c r="A121" s="377" t="s">
        <v>237</v>
      </c>
      <c r="B121" s="378">
        <v>2015</v>
      </c>
      <c r="C121" s="378">
        <v>10</v>
      </c>
      <c r="D121" s="379" t="s">
        <v>100</v>
      </c>
      <c r="E121" s="380">
        <v>756.59376690051647</v>
      </c>
      <c r="F121" s="398">
        <f t="shared" si="7"/>
        <v>1.6999999999999966</v>
      </c>
      <c r="G121" s="381">
        <f t="shared" si="8"/>
        <v>23.380209771229914</v>
      </c>
    </row>
    <row r="122" spans="1:7" ht="15" customHeight="1">
      <c r="A122" s="377" t="s">
        <v>238</v>
      </c>
      <c r="B122" s="378">
        <v>2015</v>
      </c>
      <c r="C122" s="378">
        <v>11</v>
      </c>
      <c r="D122" s="379" t="s">
        <v>102</v>
      </c>
      <c r="E122" s="380">
        <v>771.7256422385268</v>
      </c>
      <c r="F122" s="398">
        <f t="shared" si="7"/>
        <v>2.0000000000000004</v>
      </c>
      <c r="G122" s="381">
        <f t="shared" si="8"/>
        <v>23.987994055817268</v>
      </c>
    </row>
    <row r="123" spans="1:7" ht="15" customHeight="1">
      <c r="A123" s="377" t="s">
        <v>239</v>
      </c>
      <c r="B123" s="378">
        <v>2015</v>
      </c>
      <c r="C123" s="378">
        <v>12</v>
      </c>
      <c r="D123" s="379" t="s">
        <v>104</v>
      </c>
      <c r="E123" s="380">
        <v>801.8229422858293</v>
      </c>
      <c r="F123" s="398">
        <f t="shared" si="7"/>
        <v>3.8999999999999937</v>
      </c>
      <c r="G123" s="381">
        <f t="shared" si="8"/>
        <v>26.919729875856291</v>
      </c>
    </row>
    <row r="124" spans="1:7" ht="15" customHeight="1">
      <c r="A124" s="389" t="s">
        <v>409</v>
      </c>
      <c r="B124" s="390">
        <v>2016</v>
      </c>
      <c r="C124" s="390">
        <v>1</v>
      </c>
      <c r="D124" s="391" t="s">
        <v>82</v>
      </c>
      <c r="E124" s="392">
        <f>E123+E123*F124/100</f>
        <v>835.49950586183411</v>
      </c>
      <c r="F124" s="400">
        <v>4.2</v>
      </c>
      <c r="G124" s="393">
        <f t="shared" ref="G124:G135" si="9">(E124-E112)/E112*100</f>
        <v>29.657214245727694</v>
      </c>
    </row>
    <row r="125" spans="1:7" ht="15" customHeight="1">
      <c r="A125" s="377" t="s">
        <v>410</v>
      </c>
      <c r="B125" s="378">
        <v>2016</v>
      </c>
      <c r="C125" s="378">
        <v>2</v>
      </c>
      <c r="D125" s="379" t="s">
        <v>84</v>
      </c>
      <c r="E125" s="380">
        <f t="shared" ref="E125:E135" si="10">E124+E124*F125/100</f>
        <v>868.08398659044565</v>
      </c>
      <c r="F125" s="398">
        <v>3.9</v>
      </c>
      <c r="G125" s="381">
        <f t="shared" si="9"/>
        <v>32.853891125553332</v>
      </c>
    </row>
    <row r="126" spans="1:7" ht="15" customHeight="1">
      <c r="A126" s="377" t="s">
        <v>411</v>
      </c>
      <c r="B126" s="378">
        <v>2016</v>
      </c>
      <c r="C126" s="378">
        <v>3</v>
      </c>
      <c r="D126" s="379" t="s">
        <v>86</v>
      </c>
      <c r="E126" s="380">
        <f t="shared" si="10"/>
        <v>896.73075814793037</v>
      </c>
      <c r="F126" s="398">
        <v>3.3</v>
      </c>
      <c r="G126" s="381">
        <f t="shared" si="9"/>
        <v>34.944021172759669</v>
      </c>
    </row>
    <row r="127" spans="1:7" ht="15" customHeight="1">
      <c r="A127" s="377" t="s">
        <v>412</v>
      </c>
      <c r="B127" s="378">
        <v>2016</v>
      </c>
      <c r="C127" s="378">
        <v>4</v>
      </c>
      <c r="D127" s="379" t="s">
        <v>88</v>
      </c>
      <c r="E127" s="380">
        <f t="shared" si="10"/>
        <v>952.3280651531021</v>
      </c>
      <c r="F127" s="398">
        <v>6.2</v>
      </c>
      <c r="G127" s="381">
        <f t="shared" si="9"/>
        <v>40.088514648554032</v>
      </c>
    </row>
    <row r="128" spans="1:7" ht="15" customHeight="1">
      <c r="A128" s="377" t="s">
        <v>413</v>
      </c>
      <c r="B128" s="378">
        <v>2016</v>
      </c>
      <c r="C128" s="378">
        <v>5</v>
      </c>
      <c r="D128" s="379" t="s">
        <v>90</v>
      </c>
      <c r="E128" s="380">
        <f t="shared" si="10"/>
        <v>998.99214034560407</v>
      </c>
      <c r="F128" s="398">
        <v>4.9000000000000004</v>
      </c>
      <c r="G128" s="381">
        <f t="shared" si="9"/>
        <v>43.789483235159665</v>
      </c>
    </row>
    <row r="129" spans="1:7" ht="15" customHeight="1">
      <c r="A129" s="377" t="s">
        <v>414</v>
      </c>
      <c r="B129" s="378">
        <v>2016</v>
      </c>
      <c r="C129" s="378">
        <v>6</v>
      </c>
      <c r="D129" s="379" t="s">
        <v>92</v>
      </c>
      <c r="E129" s="380">
        <f t="shared" si="10"/>
        <v>1029.9608966963178</v>
      </c>
      <c r="F129" s="398">
        <v>3.1</v>
      </c>
      <c r="G129" s="381">
        <f t="shared" si="9"/>
        <v>46.200155044822125</v>
      </c>
    </row>
    <row r="130" spans="1:7" ht="15" customHeight="1">
      <c r="A130" s="377" t="s">
        <v>415</v>
      </c>
      <c r="B130" s="378">
        <v>2016</v>
      </c>
      <c r="C130" s="378">
        <v>7</v>
      </c>
      <c r="D130" s="379" t="s">
        <v>94</v>
      </c>
      <c r="E130" s="380">
        <f t="shared" si="10"/>
        <v>1053.6499973203331</v>
      </c>
      <c r="F130" s="398">
        <v>2.2999999999999998</v>
      </c>
      <c r="G130" s="381">
        <f t="shared" si="9"/>
        <v>46.630155500836288</v>
      </c>
    </row>
    <row r="131" spans="1:7" ht="15" customHeight="1">
      <c r="A131" s="377" t="s">
        <v>416</v>
      </c>
      <c r="B131" s="378">
        <v>2016</v>
      </c>
      <c r="C131" s="378">
        <v>8</v>
      </c>
      <c r="D131" s="379" t="s">
        <v>96</v>
      </c>
      <c r="E131" s="380">
        <f t="shared" si="10"/>
        <v>1047.328097336411</v>
      </c>
      <c r="F131" s="398">
        <v>-0.6</v>
      </c>
      <c r="G131" s="381">
        <f t="shared" si="9"/>
        <v>43.173255960541503</v>
      </c>
    </row>
    <row r="132" spans="1:7" ht="15" customHeight="1">
      <c r="A132" s="377" t="s">
        <v>417</v>
      </c>
      <c r="B132" s="378">
        <v>2016</v>
      </c>
      <c r="C132" s="378">
        <v>9</v>
      </c>
      <c r="D132" s="379" t="s">
        <v>98</v>
      </c>
      <c r="E132" s="380">
        <f t="shared" si="10"/>
        <v>1061.9906906991207</v>
      </c>
      <c r="F132" s="398">
        <v>1.4</v>
      </c>
      <c r="G132" s="381">
        <f t="shared" si="9"/>
        <v>42.7509159724573</v>
      </c>
    </row>
    <row r="133" spans="1:7" ht="15" customHeight="1">
      <c r="A133" s="377" t="s">
        <v>418</v>
      </c>
      <c r="B133" s="378">
        <v>2016</v>
      </c>
      <c r="C133" s="378">
        <v>10</v>
      </c>
      <c r="D133" s="379" t="s">
        <v>100</v>
      </c>
      <c r="E133" s="380">
        <f t="shared" si="10"/>
        <v>1091.726430038696</v>
      </c>
      <c r="F133" s="398">
        <v>2.8</v>
      </c>
      <c r="G133" s="381">
        <f t="shared" si="9"/>
        <v>44.294927846299018</v>
      </c>
    </row>
    <row r="134" spans="1:7" ht="15" customHeight="1">
      <c r="A134" s="377" t="s">
        <v>419</v>
      </c>
      <c r="B134" s="378">
        <v>2016</v>
      </c>
      <c r="C134" s="378">
        <v>11</v>
      </c>
      <c r="D134" s="379" t="s">
        <v>102</v>
      </c>
      <c r="E134" s="380">
        <f t="shared" si="10"/>
        <v>1112.4692322094313</v>
      </c>
      <c r="F134" s="398">
        <v>1.9</v>
      </c>
      <c r="G134" s="381">
        <f t="shared" si="9"/>
        <v>44.153462230763438</v>
      </c>
    </row>
    <row r="135" spans="1:7" ht="15" customHeight="1">
      <c r="A135" s="377" t="s">
        <v>420</v>
      </c>
      <c r="B135" s="378">
        <v>2016</v>
      </c>
      <c r="C135" s="378">
        <v>12</v>
      </c>
      <c r="D135" s="379" t="s">
        <v>104</v>
      </c>
      <c r="E135" s="380">
        <f t="shared" si="10"/>
        <v>1125.8188629959445</v>
      </c>
      <c r="F135" s="398">
        <v>1.2</v>
      </c>
      <c r="G135" s="381">
        <f t="shared" si="9"/>
        <v>40.407414607827349</v>
      </c>
    </row>
    <row r="136" spans="1:7" ht="15" customHeight="1">
      <c r="A136" s="389" t="s">
        <v>421</v>
      </c>
      <c r="B136" s="390">
        <v>2017</v>
      </c>
      <c r="C136" s="390">
        <v>1</v>
      </c>
      <c r="D136" s="391" t="s">
        <v>82</v>
      </c>
      <c r="E136" s="392">
        <f>E135+E135*F136/100</f>
        <v>1147.2094213928674</v>
      </c>
      <c r="F136" s="400">
        <v>1.9</v>
      </c>
      <c r="G136" s="393">
        <f t="shared" ref="G136:G147" si="11">(E136-E124)/E124*100</f>
        <v>37.30821063855668</v>
      </c>
    </row>
    <row r="137" spans="1:7" ht="15" customHeight="1">
      <c r="A137" s="377" t="s">
        <v>422</v>
      </c>
      <c r="B137" s="378">
        <v>2017</v>
      </c>
      <c r="C137" s="378">
        <v>2</v>
      </c>
      <c r="D137" s="379" t="s">
        <v>84</v>
      </c>
      <c r="E137" s="380">
        <f t="shared" ref="E137:E144" si="12">E136+E136*F137/100</f>
        <v>1171.3008192421175</v>
      </c>
      <c r="F137" s="398">
        <v>2.1</v>
      </c>
      <c r="G137" s="381">
        <f t="shared" si="11"/>
        <v>34.929435093326624</v>
      </c>
    </row>
    <row r="138" spans="1:7" ht="15" customHeight="1">
      <c r="A138" s="377" t="s">
        <v>423</v>
      </c>
      <c r="B138" s="378">
        <v>2017</v>
      </c>
      <c r="C138" s="378">
        <v>3</v>
      </c>
      <c r="D138" s="379" t="s">
        <v>86</v>
      </c>
      <c r="E138" s="380">
        <f t="shared" si="12"/>
        <v>1204.0972421808967</v>
      </c>
      <c r="F138" s="398">
        <v>2.8</v>
      </c>
      <c r="G138" s="381">
        <f t="shared" si="11"/>
        <v>34.276340054152712</v>
      </c>
    </row>
    <row r="139" spans="1:7" ht="15" customHeight="1">
      <c r="A139" s="377" t="s">
        <v>424</v>
      </c>
      <c r="B139" s="378">
        <v>2017</v>
      </c>
      <c r="C139" s="378">
        <v>4</v>
      </c>
      <c r="D139" s="379" t="s">
        <v>88</v>
      </c>
      <c r="E139" s="380">
        <f t="shared" si="12"/>
        <v>1229.3832842666955</v>
      </c>
      <c r="F139" s="398">
        <v>2.1</v>
      </c>
      <c r="G139" s="381">
        <f t="shared" si="11"/>
        <v>29.092413554886914</v>
      </c>
    </row>
    <row r="140" spans="1:7" ht="15" customHeight="1">
      <c r="A140" s="377" t="s">
        <v>425</v>
      </c>
      <c r="B140" s="378">
        <v>2017</v>
      </c>
      <c r="C140" s="378">
        <v>5</v>
      </c>
      <c r="D140" s="379" t="s">
        <v>90</v>
      </c>
      <c r="E140" s="380">
        <f t="shared" si="12"/>
        <v>1251.512183383496</v>
      </c>
      <c r="F140" s="398">
        <v>1.8</v>
      </c>
      <c r="G140" s="381">
        <f t="shared" si="11"/>
        <v>25.277480456506083</v>
      </c>
    </row>
    <row r="141" spans="1:7" ht="15" customHeight="1">
      <c r="A141" s="377" t="s">
        <v>426</v>
      </c>
      <c r="B141" s="378">
        <v>2017</v>
      </c>
      <c r="C141" s="378">
        <v>6</v>
      </c>
      <c r="D141" s="379" t="s">
        <v>92</v>
      </c>
      <c r="E141" s="380">
        <f t="shared" si="12"/>
        <v>1270.2848661342484</v>
      </c>
      <c r="F141" s="398">
        <v>1.5</v>
      </c>
      <c r="G141" s="381">
        <f t="shared" si="11"/>
        <v>23.333310051749439</v>
      </c>
    </row>
    <row r="142" spans="1:7" ht="15" customHeight="1">
      <c r="A142" s="377" t="s">
        <v>427</v>
      </c>
      <c r="B142" s="378">
        <v>2017</v>
      </c>
      <c r="C142" s="378">
        <v>7</v>
      </c>
      <c r="D142" s="379" t="s">
        <v>94</v>
      </c>
      <c r="E142" s="380">
        <f t="shared" si="12"/>
        <v>1291.8797088585306</v>
      </c>
      <c r="F142" s="398">
        <v>1.7</v>
      </c>
      <c r="G142" s="381">
        <f t="shared" si="11"/>
        <v>22.609947529451794</v>
      </c>
    </row>
    <row r="143" spans="1:7" ht="15" customHeight="1">
      <c r="A143" s="377" t="s">
        <v>428</v>
      </c>
      <c r="B143" s="378">
        <v>2017</v>
      </c>
      <c r="C143" s="378">
        <v>8</v>
      </c>
      <c r="D143" s="379" t="s">
        <v>96</v>
      </c>
      <c r="E143" s="380">
        <f t="shared" si="12"/>
        <v>1312.5497842002671</v>
      </c>
      <c r="F143" s="398">
        <v>1.6</v>
      </c>
      <c r="G143" s="381">
        <f t="shared" si="11"/>
        <v>25.323648581411501</v>
      </c>
    </row>
    <row r="144" spans="1:7" ht="15" customHeight="1">
      <c r="A144" s="377" t="s">
        <v>429</v>
      </c>
      <c r="B144" s="378">
        <v>2017</v>
      </c>
      <c r="C144" s="378">
        <v>9</v>
      </c>
      <c r="D144" s="379" t="s">
        <v>98</v>
      </c>
      <c r="E144" s="380">
        <f t="shared" si="12"/>
        <v>1333.5505807474715</v>
      </c>
      <c r="F144" s="398">
        <v>1.6</v>
      </c>
      <c r="G144" s="381">
        <f t="shared" si="11"/>
        <v>25.570835265004042</v>
      </c>
    </row>
    <row r="145" spans="1:7" ht="15" customHeight="1">
      <c r="A145" s="377" t="s">
        <v>430</v>
      </c>
      <c r="B145" s="378">
        <v>2017</v>
      </c>
      <c r="C145" s="378">
        <v>10</v>
      </c>
      <c r="D145" s="379" t="s">
        <v>100</v>
      </c>
      <c r="E145" s="380"/>
      <c r="F145" s="398"/>
      <c r="G145" s="381">
        <f t="shared" si="11"/>
        <v>-100</v>
      </c>
    </row>
    <row r="146" spans="1:7" ht="15" customHeight="1">
      <c r="A146" s="377" t="s">
        <v>431</v>
      </c>
      <c r="B146" s="378">
        <v>2017</v>
      </c>
      <c r="C146" s="378">
        <v>11</v>
      </c>
      <c r="D146" s="379" t="s">
        <v>102</v>
      </c>
      <c r="E146" s="380"/>
      <c r="F146" s="398"/>
      <c r="G146" s="381">
        <f t="shared" si="11"/>
        <v>-100</v>
      </c>
    </row>
    <row r="147" spans="1:7" ht="15" customHeight="1">
      <c r="A147" s="377" t="s">
        <v>432</v>
      </c>
      <c r="B147" s="378">
        <v>2017</v>
      </c>
      <c r="C147" s="378">
        <v>12</v>
      </c>
      <c r="D147" s="379" t="s">
        <v>104</v>
      </c>
      <c r="E147" s="380"/>
      <c r="F147" s="398"/>
      <c r="G147" s="381">
        <f t="shared" si="11"/>
        <v>-100</v>
      </c>
    </row>
    <row r="148" spans="1:7">
      <c r="E148" s="394"/>
      <c r="F148" s="401"/>
      <c r="G148" s="382"/>
    </row>
    <row r="149" spans="1:7">
      <c r="E149" s="394"/>
      <c r="F149" s="401"/>
      <c r="G149" s="382"/>
    </row>
    <row r="151" spans="1:7" ht="27" customHeight="1">
      <c r="A151" s="395" t="s">
        <v>167</v>
      </c>
      <c r="B151" s="395"/>
      <c r="C151" s="395"/>
      <c r="D151" s="395"/>
      <c r="E151" s="396"/>
      <c r="F151" s="395"/>
      <c r="G151" s="395"/>
    </row>
    <row r="152" spans="1:7">
      <c r="A152" s="370" t="s">
        <v>168</v>
      </c>
    </row>
    <row r="153" spans="1:7">
      <c r="A153" s="370" t="s">
        <v>169</v>
      </c>
    </row>
  </sheetData>
  <mergeCells count="4">
    <mergeCell ref="E2:G2"/>
    <mergeCell ref="A2:A3"/>
    <mergeCell ref="B2:B3"/>
    <mergeCell ref="C2:D3"/>
  </mergeCells>
  <pageMargins left="0.75" right="0.75" top="1" bottom="1" header="0" footer="0"/>
  <pageSetup paperSize="9" orientation="portrait" horizontalDpi="300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K57"/>
  <sheetViews>
    <sheetView workbookViewId="0">
      <selection activeCell="A26" sqref="A26:B26"/>
    </sheetView>
  </sheetViews>
  <sheetFormatPr baseColWidth="10" defaultRowHeight="12.75"/>
  <cols>
    <col min="1" max="1" width="5.5703125" style="145" customWidth="1"/>
    <col min="2" max="2" width="6" style="145" customWidth="1"/>
    <col min="3" max="8" width="9.7109375" style="145" customWidth="1"/>
    <col min="9" max="256" width="11.42578125" style="145"/>
    <col min="257" max="257" width="5.5703125" style="145" customWidth="1"/>
    <col min="258" max="258" width="6" style="145" customWidth="1"/>
    <col min="259" max="264" width="9.7109375" style="145" customWidth="1"/>
    <col min="265" max="512" width="11.42578125" style="145"/>
    <col min="513" max="513" width="5.5703125" style="145" customWidth="1"/>
    <col min="514" max="514" width="6" style="145" customWidth="1"/>
    <col min="515" max="520" width="9.7109375" style="145" customWidth="1"/>
    <col min="521" max="768" width="11.42578125" style="145"/>
    <col min="769" max="769" width="5.5703125" style="145" customWidth="1"/>
    <col min="770" max="770" width="6" style="145" customWidth="1"/>
    <col min="771" max="776" width="9.7109375" style="145" customWidth="1"/>
    <col min="777" max="1024" width="11.42578125" style="145"/>
    <col min="1025" max="1025" width="5.5703125" style="145" customWidth="1"/>
    <col min="1026" max="1026" width="6" style="145" customWidth="1"/>
    <col min="1027" max="1032" width="9.7109375" style="145" customWidth="1"/>
    <col min="1033" max="1280" width="11.42578125" style="145"/>
    <col min="1281" max="1281" width="5.5703125" style="145" customWidth="1"/>
    <col min="1282" max="1282" width="6" style="145" customWidth="1"/>
    <col min="1283" max="1288" width="9.7109375" style="145" customWidth="1"/>
    <col min="1289" max="1536" width="11.42578125" style="145"/>
    <col min="1537" max="1537" width="5.5703125" style="145" customWidth="1"/>
    <col min="1538" max="1538" width="6" style="145" customWidth="1"/>
    <col min="1539" max="1544" width="9.7109375" style="145" customWidth="1"/>
    <col min="1545" max="1792" width="11.42578125" style="145"/>
    <col min="1793" max="1793" width="5.5703125" style="145" customWidth="1"/>
    <col min="1794" max="1794" width="6" style="145" customWidth="1"/>
    <col min="1795" max="1800" width="9.7109375" style="145" customWidth="1"/>
    <col min="1801" max="2048" width="11.42578125" style="145"/>
    <col min="2049" max="2049" width="5.5703125" style="145" customWidth="1"/>
    <col min="2050" max="2050" width="6" style="145" customWidth="1"/>
    <col min="2051" max="2056" width="9.7109375" style="145" customWidth="1"/>
    <col min="2057" max="2304" width="11.42578125" style="145"/>
    <col min="2305" max="2305" width="5.5703125" style="145" customWidth="1"/>
    <col min="2306" max="2306" width="6" style="145" customWidth="1"/>
    <col min="2307" max="2312" width="9.7109375" style="145" customWidth="1"/>
    <col min="2313" max="2560" width="11.42578125" style="145"/>
    <col min="2561" max="2561" width="5.5703125" style="145" customWidth="1"/>
    <col min="2562" max="2562" width="6" style="145" customWidth="1"/>
    <col min="2563" max="2568" width="9.7109375" style="145" customWidth="1"/>
    <col min="2569" max="2816" width="11.42578125" style="145"/>
    <col min="2817" max="2817" width="5.5703125" style="145" customWidth="1"/>
    <col min="2818" max="2818" width="6" style="145" customWidth="1"/>
    <col min="2819" max="2824" width="9.7109375" style="145" customWidth="1"/>
    <col min="2825" max="3072" width="11.42578125" style="145"/>
    <col min="3073" max="3073" width="5.5703125" style="145" customWidth="1"/>
    <col min="3074" max="3074" width="6" style="145" customWidth="1"/>
    <col min="3075" max="3080" width="9.7109375" style="145" customWidth="1"/>
    <col min="3081" max="3328" width="11.42578125" style="145"/>
    <col min="3329" max="3329" width="5.5703125" style="145" customWidth="1"/>
    <col min="3330" max="3330" width="6" style="145" customWidth="1"/>
    <col min="3331" max="3336" width="9.7109375" style="145" customWidth="1"/>
    <col min="3337" max="3584" width="11.42578125" style="145"/>
    <col min="3585" max="3585" width="5.5703125" style="145" customWidth="1"/>
    <col min="3586" max="3586" width="6" style="145" customWidth="1"/>
    <col min="3587" max="3592" width="9.7109375" style="145" customWidth="1"/>
    <col min="3593" max="3840" width="11.42578125" style="145"/>
    <col min="3841" max="3841" width="5.5703125" style="145" customWidth="1"/>
    <col min="3842" max="3842" width="6" style="145" customWidth="1"/>
    <col min="3843" max="3848" width="9.7109375" style="145" customWidth="1"/>
    <col min="3849" max="4096" width="11.42578125" style="145"/>
    <col min="4097" max="4097" width="5.5703125" style="145" customWidth="1"/>
    <col min="4098" max="4098" width="6" style="145" customWidth="1"/>
    <col min="4099" max="4104" width="9.7109375" style="145" customWidth="1"/>
    <col min="4105" max="4352" width="11.42578125" style="145"/>
    <col min="4353" max="4353" width="5.5703125" style="145" customWidth="1"/>
    <col min="4354" max="4354" width="6" style="145" customWidth="1"/>
    <col min="4355" max="4360" width="9.7109375" style="145" customWidth="1"/>
    <col min="4361" max="4608" width="11.42578125" style="145"/>
    <col min="4609" max="4609" width="5.5703125" style="145" customWidth="1"/>
    <col min="4610" max="4610" width="6" style="145" customWidth="1"/>
    <col min="4611" max="4616" width="9.7109375" style="145" customWidth="1"/>
    <col min="4617" max="4864" width="11.42578125" style="145"/>
    <col min="4865" max="4865" width="5.5703125" style="145" customWidth="1"/>
    <col min="4866" max="4866" width="6" style="145" customWidth="1"/>
    <col min="4867" max="4872" width="9.7109375" style="145" customWidth="1"/>
    <col min="4873" max="5120" width="11.42578125" style="145"/>
    <col min="5121" max="5121" width="5.5703125" style="145" customWidth="1"/>
    <col min="5122" max="5122" width="6" style="145" customWidth="1"/>
    <col min="5123" max="5128" width="9.7109375" style="145" customWidth="1"/>
    <col min="5129" max="5376" width="11.42578125" style="145"/>
    <col min="5377" max="5377" width="5.5703125" style="145" customWidth="1"/>
    <col min="5378" max="5378" width="6" style="145" customWidth="1"/>
    <col min="5379" max="5384" width="9.7109375" style="145" customWidth="1"/>
    <col min="5385" max="5632" width="11.42578125" style="145"/>
    <col min="5633" max="5633" width="5.5703125" style="145" customWidth="1"/>
    <col min="5634" max="5634" width="6" style="145" customWidth="1"/>
    <col min="5635" max="5640" width="9.7109375" style="145" customWidth="1"/>
    <col min="5641" max="5888" width="11.42578125" style="145"/>
    <col min="5889" max="5889" width="5.5703125" style="145" customWidth="1"/>
    <col min="5890" max="5890" width="6" style="145" customWidth="1"/>
    <col min="5891" max="5896" width="9.7109375" style="145" customWidth="1"/>
    <col min="5897" max="6144" width="11.42578125" style="145"/>
    <col min="6145" max="6145" width="5.5703125" style="145" customWidth="1"/>
    <col min="6146" max="6146" width="6" style="145" customWidth="1"/>
    <col min="6147" max="6152" width="9.7109375" style="145" customWidth="1"/>
    <col min="6153" max="6400" width="11.42578125" style="145"/>
    <col min="6401" max="6401" width="5.5703125" style="145" customWidth="1"/>
    <col min="6402" max="6402" width="6" style="145" customWidth="1"/>
    <col min="6403" max="6408" width="9.7109375" style="145" customWidth="1"/>
    <col min="6409" max="6656" width="11.42578125" style="145"/>
    <col min="6657" max="6657" width="5.5703125" style="145" customWidth="1"/>
    <col min="6658" max="6658" width="6" style="145" customWidth="1"/>
    <col min="6659" max="6664" width="9.7109375" style="145" customWidth="1"/>
    <col min="6665" max="6912" width="11.42578125" style="145"/>
    <col min="6913" max="6913" width="5.5703125" style="145" customWidth="1"/>
    <col min="6914" max="6914" width="6" style="145" customWidth="1"/>
    <col min="6915" max="6920" width="9.7109375" style="145" customWidth="1"/>
    <col min="6921" max="7168" width="11.42578125" style="145"/>
    <col min="7169" max="7169" width="5.5703125" style="145" customWidth="1"/>
    <col min="7170" max="7170" width="6" style="145" customWidth="1"/>
    <col min="7171" max="7176" width="9.7109375" style="145" customWidth="1"/>
    <col min="7177" max="7424" width="11.42578125" style="145"/>
    <col min="7425" max="7425" width="5.5703125" style="145" customWidth="1"/>
    <col min="7426" max="7426" width="6" style="145" customWidth="1"/>
    <col min="7427" max="7432" width="9.7109375" style="145" customWidth="1"/>
    <col min="7433" max="7680" width="11.42578125" style="145"/>
    <col min="7681" max="7681" width="5.5703125" style="145" customWidth="1"/>
    <col min="7682" max="7682" width="6" style="145" customWidth="1"/>
    <col min="7683" max="7688" width="9.7109375" style="145" customWidth="1"/>
    <col min="7689" max="7936" width="11.42578125" style="145"/>
    <col min="7937" max="7937" width="5.5703125" style="145" customWidth="1"/>
    <col min="7938" max="7938" width="6" style="145" customWidth="1"/>
    <col min="7939" max="7944" width="9.7109375" style="145" customWidth="1"/>
    <col min="7945" max="8192" width="11.42578125" style="145"/>
    <col min="8193" max="8193" width="5.5703125" style="145" customWidth="1"/>
    <col min="8194" max="8194" width="6" style="145" customWidth="1"/>
    <col min="8195" max="8200" width="9.7109375" style="145" customWidth="1"/>
    <col min="8201" max="8448" width="11.42578125" style="145"/>
    <col min="8449" max="8449" width="5.5703125" style="145" customWidth="1"/>
    <col min="8450" max="8450" width="6" style="145" customWidth="1"/>
    <col min="8451" max="8456" width="9.7109375" style="145" customWidth="1"/>
    <col min="8457" max="8704" width="11.42578125" style="145"/>
    <col min="8705" max="8705" width="5.5703125" style="145" customWidth="1"/>
    <col min="8706" max="8706" width="6" style="145" customWidth="1"/>
    <col min="8707" max="8712" width="9.7109375" style="145" customWidth="1"/>
    <col min="8713" max="8960" width="11.42578125" style="145"/>
    <col min="8961" max="8961" width="5.5703125" style="145" customWidth="1"/>
    <col min="8962" max="8962" width="6" style="145" customWidth="1"/>
    <col min="8963" max="8968" width="9.7109375" style="145" customWidth="1"/>
    <col min="8969" max="9216" width="11.42578125" style="145"/>
    <col min="9217" max="9217" width="5.5703125" style="145" customWidth="1"/>
    <col min="9218" max="9218" width="6" style="145" customWidth="1"/>
    <col min="9219" max="9224" width="9.7109375" style="145" customWidth="1"/>
    <col min="9225" max="9472" width="11.42578125" style="145"/>
    <col min="9473" max="9473" width="5.5703125" style="145" customWidth="1"/>
    <col min="9474" max="9474" width="6" style="145" customWidth="1"/>
    <col min="9475" max="9480" width="9.7109375" style="145" customWidth="1"/>
    <col min="9481" max="9728" width="11.42578125" style="145"/>
    <col min="9729" max="9729" width="5.5703125" style="145" customWidth="1"/>
    <col min="9730" max="9730" width="6" style="145" customWidth="1"/>
    <col min="9731" max="9736" width="9.7109375" style="145" customWidth="1"/>
    <col min="9737" max="9984" width="11.42578125" style="145"/>
    <col min="9985" max="9985" width="5.5703125" style="145" customWidth="1"/>
    <col min="9986" max="9986" width="6" style="145" customWidth="1"/>
    <col min="9987" max="9992" width="9.7109375" style="145" customWidth="1"/>
    <col min="9993" max="10240" width="11.42578125" style="145"/>
    <col min="10241" max="10241" width="5.5703125" style="145" customWidth="1"/>
    <col min="10242" max="10242" width="6" style="145" customWidth="1"/>
    <col min="10243" max="10248" width="9.7109375" style="145" customWidth="1"/>
    <col min="10249" max="10496" width="11.42578125" style="145"/>
    <col min="10497" max="10497" width="5.5703125" style="145" customWidth="1"/>
    <col min="10498" max="10498" width="6" style="145" customWidth="1"/>
    <col min="10499" max="10504" width="9.7109375" style="145" customWidth="1"/>
    <col min="10505" max="10752" width="11.42578125" style="145"/>
    <col min="10753" max="10753" width="5.5703125" style="145" customWidth="1"/>
    <col min="10754" max="10754" width="6" style="145" customWidth="1"/>
    <col min="10755" max="10760" width="9.7109375" style="145" customWidth="1"/>
    <col min="10761" max="11008" width="11.42578125" style="145"/>
    <col min="11009" max="11009" width="5.5703125" style="145" customWidth="1"/>
    <col min="11010" max="11010" width="6" style="145" customWidth="1"/>
    <col min="11011" max="11016" width="9.7109375" style="145" customWidth="1"/>
    <col min="11017" max="11264" width="11.42578125" style="145"/>
    <col min="11265" max="11265" width="5.5703125" style="145" customWidth="1"/>
    <col min="11266" max="11266" width="6" style="145" customWidth="1"/>
    <col min="11267" max="11272" width="9.7109375" style="145" customWidth="1"/>
    <col min="11273" max="11520" width="11.42578125" style="145"/>
    <col min="11521" max="11521" width="5.5703125" style="145" customWidth="1"/>
    <col min="11522" max="11522" width="6" style="145" customWidth="1"/>
    <col min="11523" max="11528" width="9.7109375" style="145" customWidth="1"/>
    <col min="11529" max="11776" width="11.42578125" style="145"/>
    <col min="11777" max="11777" width="5.5703125" style="145" customWidth="1"/>
    <col min="11778" max="11778" width="6" style="145" customWidth="1"/>
    <col min="11779" max="11784" width="9.7109375" style="145" customWidth="1"/>
    <col min="11785" max="12032" width="11.42578125" style="145"/>
    <col min="12033" max="12033" width="5.5703125" style="145" customWidth="1"/>
    <col min="12034" max="12034" width="6" style="145" customWidth="1"/>
    <col min="12035" max="12040" width="9.7109375" style="145" customWidth="1"/>
    <col min="12041" max="12288" width="11.42578125" style="145"/>
    <col min="12289" max="12289" width="5.5703125" style="145" customWidth="1"/>
    <col min="12290" max="12290" width="6" style="145" customWidth="1"/>
    <col min="12291" max="12296" width="9.7109375" style="145" customWidth="1"/>
    <col min="12297" max="12544" width="11.42578125" style="145"/>
    <col min="12545" max="12545" width="5.5703125" style="145" customWidth="1"/>
    <col min="12546" max="12546" width="6" style="145" customWidth="1"/>
    <col min="12547" max="12552" width="9.7109375" style="145" customWidth="1"/>
    <col min="12553" max="12800" width="11.42578125" style="145"/>
    <col min="12801" max="12801" width="5.5703125" style="145" customWidth="1"/>
    <col min="12802" max="12802" width="6" style="145" customWidth="1"/>
    <col min="12803" max="12808" width="9.7109375" style="145" customWidth="1"/>
    <col min="12809" max="13056" width="11.42578125" style="145"/>
    <col min="13057" max="13057" width="5.5703125" style="145" customWidth="1"/>
    <col min="13058" max="13058" width="6" style="145" customWidth="1"/>
    <col min="13059" max="13064" width="9.7109375" style="145" customWidth="1"/>
    <col min="13065" max="13312" width="11.42578125" style="145"/>
    <col min="13313" max="13313" width="5.5703125" style="145" customWidth="1"/>
    <col min="13314" max="13314" width="6" style="145" customWidth="1"/>
    <col min="13315" max="13320" width="9.7109375" style="145" customWidth="1"/>
    <col min="13321" max="13568" width="11.42578125" style="145"/>
    <col min="13569" max="13569" width="5.5703125" style="145" customWidth="1"/>
    <col min="13570" max="13570" width="6" style="145" customWidth="1"/>
    <col min="13571" max="13576" width="9.7109375" style="145" customWidth="1"/>
    <col min="13577" max="13824" width="11.42578125" style="145"/>
    <col min="13825" max="13825" width="5.5703125" style="145" customWidth="1"/>
    <col min="13826" max="13826" width="6" style="145" customWidth="1"/>
    <col min="13827" max="13832" width="9.7109375" style="145" customWidth="1"/>
    <col min="13833" max="14080" width="11.42578125" style="145"/>
    <col min="14081" max="14081" width="5.5703125" style="145" customWidth="1"/>
    <col min="14082" max="14082" width="6" style="145" customWidth="1"/>
    <col min="14083" max="14088" width="9.7109375" style="145" customWidth="1"/>
    <col min="14089" max="14336" width="11.42578125" style="145"/>
    <col min="14337" max="14337" width="5.5703125" style="145" customWidth="1"/>
    <col min="14338" max="14338" width="6" style="145" customWidth="1"/>
    <col min="14339" max="14344" width="9.7109375" style="145" customWidth="1"/>
    <col min="14345" max="14592" width="11.42578125" style="145"/>
    <col min="14593" max="14593" width="5.5703125" style="145" customWidth="1"/>
    <col min="14594" max="14594" width="6" style="145" customWidth="1"/>
    <col min="14595" max="14600" width="9.7109375" style="145" customWidth="1"/>
    <col min="14601" max="14848" width="11.42578125" style="145"/>
    <col min="14849" max="14849" width="5.5703125" style="145" customWidth="1"/>
    <col min="14850" max="14850" width="6" style="145" customWidth="1"/>
    <col min="14851" max="14856" width="9.7109375" style="145" customWidth="1"/>
    <col min="14857" max="15104" width="11.42578125" style="145"/>
    <col min="15105" max="15105" width="5.5703125" style="145" customWidth="1"/>
    <col min="15106" max="15106" width="6" style="145" customWidth="1"/>
    <col min="15107" max="15112" width="9.7109375" style="145" customWidth="1"/>
    <col min="15113" max="15360" width="11.42578125" style="145"/>
    <col min="15361" max="15361" width="5.5703125" style="145" customWidth="1"/>
    <col min="15362" max="15362" width="6" style="145" customWidth="1"/>
    <col min="15363" max="15368" width="9.7109375" style="145" customWidth="1"/>
    <col min="15369" max="15616" width="11.42578125" style="145"/>
    <col min="15617" max="15617" width="5.5703125" style="145" customWidth="1"/>
    <col min="15618" max="15618" width="6" style="145" customWidth="1"/>
    <col min="15619" max="15624" width="9.7109375" style="145" customWidth="1"/>
    <col min="15625" max="15872" width="11.42578125" style="145"/>
    <col min="15873" max="15873" width="5.5703125" style="145" customWidth="1"/>
    <col min="15874" max="15874" width="6" style="145" customWidth="1"/>
    <col min="15875" max="15880" width="9.7109375" style="145" customWidth="1"/>
    <col min="15881" max="16128" width="11.42578125" style="145"/>
    <col min="16129" max="16129" width="5.5703125" style="145" customWidth="1"/>
    <col min="16130" max="16130" width="6" style="145" customWidth="1"/>
    <col min="16131" max="16136" width="9.7109375" style="145" customWidth="1"/>
    <col min="16137" max="16384" width="11.42578125" style="145"/>
  </cols>
  <sheetData>
    <row r="1" spans="1:8">
      <c r="A1" s="584" t="s">
        <v>302</v>
      </c>
      <c r="B1" s="584"/>
      <c r="C1" s="584"/>
      <c r="D1" s="584"/>
      <c r="E1" s="584"/>
      <c r="F1" s="584"/>
      <c r="G1" s="584"/>
      <c r="H1" s="584"/>
    </row>
    <row r="2" spans="1:8" ht="25.5" customHeight="1">
      <c r="A2" s="584"/>
      <c r="B2" s="584"/>
      <c r="C2" s="584"/>
      <c r="D2" s="584"/>
      <c r="E2" s="584"/>
      <c r="F2" s="584"/>
      <c r="G2" s="584"/>
      <c r="H2" s="584"/>
    </row>
    <row r="3" spans="1:8" ht="14.25" customHeight="1">
      <c r="A3" s="585"/>
      <c r="B3" s="585"/>
      <c r="C3" s="585"/>
      <c r="D3" s="585"/>
      <c r="E3" s="585"/>
      <c r="F3" s="585"/>
      <c r="G3" s="585"/>
      <c r="H3" s="585"/>
    </row>
    <row r="4" spans="1:8" ht="13.5">
      <c r="A4" s="586" t="s">
        <v>75</v>
      </c>
      <c r="B4" s="586"/>
      <c r="C4" s="588" t="s">
        <v>303</v>
      </c>
      <c r="D4" s="588"/>
      <c r="E4" s="588"/>
      <c r="F4" s="588" t="s">
        <v>304</v>
      </c>
      <c r="G4" s="588"/>
      <c r="H4" s="588"/>
    </row>
    <row r="5" spans="1:8" ht="28.5" customHeight="1">
      <c r="A5" s="587"/>
      <c r="B5" s="587"/>
      <c r="C5" s="146" t="s">
        <v>305</v>
      </c>
      <c r="D5" s="146" t="s">
        <v>306</v>
      </c>
      <c r="E5" s="146" t="s">
        <v>250</v>
      </c>
      <c r="F5" s="146" t="s">
        <v>305</v>
      </c>
      <c r="G5" s="146" t="s">
        <v>306</v>
      </c>
      <c r="H5" s="146" t="s">
        <v>250</v>
      </c>
    </row>
    <row r="6" spans="1:8">
      <c r="A6" s="582">
        <v>41091</v>
      </c>
      <c r="B6" s="583"/>
      <c r="C6" s="147">
        <v>111.67</v>
      </c>
      <c r="D6" s="147">
        <v>112.02</v>
      </c>
      <c r="E6" s="147">
        <v>111.36</v>
      </c>
      <c r="F6" s="148">
        <v>1.9</v>
      </c>
      <c r="G6" s="148">
        <v>1.7</v>
      </c>
      <c r="H6" s="148">
        <v>2.1</v>
      </c>
    </row>
    <row r="7" spans="1:8">
      <c r="A7" s="582">
        <v>41122</v>
      </c>
      <c r="B7" s="583"/>
      <c r="C7" s="147">
        <v>114.25</v>
      </c>
      <c r="D7" s="147">
        <v>113.6</v>
      </c>
      <c r="E7" s="147">
        <v>114.83</v>
      </c>
      <c r="F7" s="148">
        <v>2.2999999999999998</v>
      </c>
      <c r="G7" s="148">
        <v>1.4</v>
      </c>
      <c r="H7" s="148">
        <v>3.1</v>
      </c>
    </row>
    <row r="8" spans="1:8">
      <c r="A8" s="582">
        <v>41153</v>
      </c>
      <c r="B8" s="583"/>
      <c r="C8" s="147">
        <v>115.96</v>
      </c>
      <c r="D8" s="147">
        <v>115.66</v>
      </c>
      <c r="E8" s="147">
        <v>116.23</v>
      </c>
      <c r="F8" s="148">
        <v>1.5</v>
      </c>
      <c r="G8" s="148">
        <v>1.8</v>
      </c>
      <c r="H8" s="148">
        <v>1.2</v>
      </c>
    </row>
    <row r="9" spans="1:8">
      <c r="A9" s="582">
        <v>41183</v>
      </c>
      <c r="B9" s="583"/>
      <c r="C9" s="147">
        <v>117.67</v>
      </c>
      <c r="D9" s="147">
        <v>117.72</v>
      </c>
      <c r="E9" s="147">
        <v>117.62</v>
      </c>
      <c r="F9" s="148">
        <v>1.5</v>
      </c>
      <c r="G9" s="148">
        <v>1.8</v>
      </c>
      <c r="H9" s="148">
        <v>1.2</v>
      </c>
    </row>
    <row r="10" spans="1:8">
      <c r="A10" s="582">
        <v>41214</v>
      </c>
      <c r="B10" s="583"/>
      <c r="C10" s="147">
        <v>120.11</v>
      </c>
      <c r="D10" s="147">
        <v>120.44</v>
      </c>
      <c r="E10" s="147">
        <v>119.82</v>
      </c>
      <c r="F10" s="148">
        <v>2.1</v>
      </c>
      <c r="G10" s="148">
        <v>2.2999999999999998</v>
      </c>
      <c r="H10" s="148">
        <v>1.9</v>
      </c>
    </row>
    <row r="11" spans="1:8">
      <c r="A11" s="582">
        <v>41244</v>
      </c>
      <c r="B11" s="583"/>
      <c r="C11" s="147">
        <v>122.48</v>
      </c>
      <c r="D11" s="147">
        <v>121.91</v>
      </c>
      <c r="E11" s="147">
        <v>122.99</v>
      </c>
      <c r="F11" s="148">
        <v>2</v>
      </c>
      <c r="G11" s="148">
        <v>1.2</v>
      </c>
      <c r="H11" s="148">
        <v>2.6</v>
      </c>
    </row>
    <row r="12" spans="1:8">
      <c r="A12" s="582">
        <v>41275</v>
      </c>
      <c r="B12" s="583"/>
      <c r="C12" s="147">
        <v>125.29</v>
      </c>
      <c r="D12" s="147">
        <v>123.91</v>
      </c>
      <c r="E12" s="147">
        <v>126.52</v>
      </c>
      <c r="F12" s="148">
        <v>2.2999999999999998</v>
      </c>
      <c r="G12" s="148">
        <v>1.6</v>
      </c>
      <c r="H12" s="148">
        <v>2.9</v>
      </c>
    </row>
    <row r="13" spans="1:8">
      <c r="A13" s="582">
        <v>41306</v>
      </c>
      <c r="B13" s="583"/>
      <c r="C13" s="147">
        <v>126.66</v>
      </c>
      <c r="D13" s="147">
        <v>124.78</v>
      </c>
      <c r="E13" s="147">
        <v>128.34</v>
      </c>
      <c r="F13" s="148">
        <v>1.1000000000000001</v>
      </c>
      <c r="G13" s="148">
        <v>0.7</v>
      </c>
      <c r="H13" s="148">
        <v>1.4</v>
      </c>
    </row>
    <row r="14" spans="1:8">
      <c r="A14" s="582">
        <v>41334</v>
      </c>
      <c r="B14" s="583"/>
      <c r="C14" s="147">
        <v>128.62</v>
      </c>
      <c r="D14" s="147">
        <v>127.44</v>
      </c>
      <c r="E14" s="147">
        <v>129.68</v>
      </c>
      <c r="F14" s="148">
        <v>1.5</v>
      </c>
      <c r="G14" s="148">
        <v>2.1</v>
      </c>
      <c r="H14" s="148">
        <v>1</v>
      </c>
    </row>
    <row r="15" spans="1:8">
      <c r="A15" s="582">
        <v>41365</v>
      </c>
      <c r="B15" s="583"/>
      <c r="C15" s="147">
        <v>131.19999999999999</v>
      </c>
      <c r="D15" s="147">
        <v>130</v>
      </c>
      <c r="E15" s="147">
        <v>132.28</v>
      </c>
      <c r="F15" s="148">
        <v>2</v>
      </c>
      <c r="G15" s="148">
        <v>2</v>
      </c>
      <c r="H15" s="148">
        <v>2</v>
      </c>
    </row>
    <row r="16" spans="1:8">
      <c r="A16" s="582">
        <v>41395</v>
      </c>
      <c r="B16" s="583"/>
      <c r="C16" s="147">
        <v>133.16</v>
      </c>
      <c r="D16" s="147">
        <v>132.13</v>
      </c>
      <c r="E16" s="147">
        <v>134.08000000000001</v>
      </c>
      <c r="F16" s="148">
        <v>1.5</v>
      </c>
      <c r="G16" s="148">
        <v>1.6</v>
      </c>
      <c r="H16" s="148">
        <v>1.4</v>
      </c>
    </row>
    <row r="17" spans="1:11">
      <c r="A17" s="582">
        <v>41426</v>
      </c>
      <c r="B17" s="583"/>
      <c r="C17" s="147">
        <v>135.66999999999999</v>
      </c>
      <c r="D17" s="147">
        <v>134.81</v>
      </c>
      <c r="E17" s="147">
        <v>136.44</v>
      </c>
      <c r="F17" s="148">
        <v>1.9</v>
      </c>
      <c r="G17" s="148">
        <v>2</v>
      </c>
      <c r="H17" s="148">
        <v>1.8</v>
      </c>
      <c r="J17" s="589"/>
      <c r="K17" s="589"/>
    </row>
    <row r="18" spans="1:11">
      <c r="A18" s="582">
        <v>41456</v>
      </c>
      <c r="B18" s="583"/>
      <c r="C18" s="147">
        <v>139</v>
      </c>
      <c r="D18" s="147">
        <v>137.34</v>
      </c>
      <c r="E18" s="147">
        <v>140.49</v>
      </c>
      <c r="F18" s="148">
        <v>2.5</v>
      </c>
      <c r="G18" s="148">
        <v>1.9</v>
      </c>
      <c r="H18" s="148">
        <v>3</v>
      </c>
      <c r="J18" s="149"/>
      <c r="K18" s="149"/>
    </row>
    <row r="19" spans="1:11">
      <c r="A19" s="582">
        <v>41487</v>
      </c>
      <c r="B19" s="583"/>
      <c r="C19" s="147">
        <v>141.88999999999999</v>
      </c>
      <c r="D19" s="147">
        <v>140.41999999999999</v>
      </c>
      <c r="E19" s="147">
        <v>143.19999999999999</v>
      </c>
      <c r="F19" s="148">
        <v>2.1</v>
      </c>
      <c r="G19" s="148">
        <v>2.2000000000000002</v>
      </c>
      <c r="H19" s="148">
        <v>1.9</v>
      </c>
      <c r="J19" s="149"/>
      <c r="K19" s="149"/>
    </row>
    <row r="20" spans="1:11">
      <c r="A20" s="582">
        <v>41518</v>
      </c>
      <c r="B20" s="583"/>
      <c r="C20" s="147">
        <v>144.91999999999999</v>
      </c>
      <c r="D20" s="147">
        <v>143.87</v>
      </c>
      <c r="E20" s="147">
        <v>145.86000000000001</v>
      </c>
      <c r="F20" s="148">
        <v>2.1</v>
      </c>
      <c r="G20" s="148">
        <v>2.5</v>
      </c>
      <c r="H20" s="148">
        <v>1.9</v>
      </c>
    </row>
    <row r="21" spans="1:11">
      <c r="A21" s="582">
        <v>41548</v>
      </c>
      <c r="B21" s="583"/>
      <c r="C21" s="147">
        <v>148.11000000000001</v>
      </c>
      <c r="D21" s="147">
        <v>147.57</v>
      </c>
      <c r="E21" s="147">
        <v>148.59</v>
      </c>
      <c r="F21" s="148">
        <v>2.2000000000000002</v>
      </c>
      <c r="G21" s="148">
        <v>2.6</v>
      </c>
      <c r="H21" s="148">
        <v>1.9</v>
      </c>
    </row>
    <row r="22" spans="1:11">
      <c r="A22" s="582">
        <v>41579</v>
      </c>
      <c r="B22" s="583"/>
      <c r="C22" s="147">
        <v>151.63</v>
      </c>
      <c r="D22" s="147">
        <v>151.41999999999999</v>
      </c>
      <c r="E22" s="147">
        <v>151.82</v>
      </c>
      <c r="F22" s="148">
        <v>2.4</v>
      </c>
      <c r="G22" s="148">
        <v>2.6</v>
      </c>
      <c r="H22" s="148">
        <v>2.2000000000000002</v>
      </c>
    </row>
    <row r="23" spans="1:11">
      <c r="A23" s="582">
        <v>41609</v>
      </c>
      <c r="B23" s="583"/>
      <c r="C23" s="147">
        <v>155.06</v>
      </c>
      <c r="D23" s="147">
        <v>156.19</v>
      </c>
      <c r="E23" s="147">
        <v>154.05000000000001</v>
      </c>
      <c r="F23" s="148">
        <v>2.2999999999999998</v>
      </c>
      <c r="G23" s="148">
        <v>3.2</v>
      </c>
      <c r="H23" s="148">
        <v>1.5</v>
      </c>
    </row>
    <row r="24" spans="1:11">
      <c r="A24" s="582">
        <v>41640</v>
      </c>
      <c r="B24" s="583"/>
      <c r="C24" s="147">
        <v>162.5</v>
      </c>
      <c r="D24" s="147">
        <v>161.69</v>
      </c>
      <c r="E24" s="147">
        <v>163.22999999999999</v>
      </c>
      <c r="F24" s="148">
        <v>4.8</v>
      </c>
      <c r="G24" s="148">
        <v>3.5</v>
      </c>
      <c r="H24" s="148">
        <v>6</v>
      </c>
    </row>
    <row r="25" spans="1:11">
      <c r="A25" s="582">
        <v>41671</v>
      </c>
      <c r="B25" s="583"/>
      <c r="C25" s="147">
        <v>169.61</v>
      </c>
      <c r="D25" s="147">
        <v>172.1</v>
      </c>
      <c r="E25" s="147">
        <v>167.37</v>
      </c>
      <c r="F25" s="148">
        <v>4.4000000000000004</v>
      </c>
      <c r="G25" s="148">
        <v>6.4</v>
      </c>
      <c r="H25" s="148">
        <v>2.5</v>
      </c>
    </row>
    <row r="26" spans="1:11">
      <c r="A26" s="582">
        <v>41699</v>
      </c>
      <c r="B26" s="583"/>
      <c r="C26" s="147">
        <v>175.8</v>
      </c>
      <c r="D26" s="147">
        <v>178.72</v>
      </c>
      <c r="E26" s="147">
        <v>173.19</v>
      </c>
      <c r="F26" s="148">
        <v>3.6</v>
      </c>
      <c r="G26" s="148">
        <v>3.8</v>
      </c>
      <c r="H26" s="148">
        <v>3.5</v>
      </c>
    </row>
    <row r="27" spans="1:11">
      <c r="A27" s="582">
        <v>41730</v>
      </c>
      <c r="B27" s="583"/>
      <c r="C27" s="147">
        <v>181.29</v>
      </c>
      <c r="D27" s="147">
        <v>185.26</v>
      </c>
      <c r="E27" s="147">
        <v>177.72</v>
      </c>
      <c r="F27" s="148">
        <v>3.1</v>
      </c>
      <c r="G27" s="148">
        <v>3.7</v>
      </c>
      <c r="H27" s="148">
        <v>2.6</v>
      </c>
    </row>
    <row r="28" spans="1:11">
      <c r="A28" s="582">
        <v>41760</v>
      </c>
      <c r="B28" s="583"/>
      <c r="C28" s="147">
        <v>185.81</v>
      </c>
      <c r="D28" s="147">
        <v>189.5</v>
      </c>
      <c r="E28" s="147">
        <v>182.49</v>
      </c>
      <c r="F28" s="148">
        <v>2.5</v>
      </c>
      <c r="G28" s="148">
        <v>2.2999999999999998</v>
      </c>
      <c r="H28" s="148">
        <v>2.7</v>
      </c>
    </row>
    <row r="29" spans="1:11">
      <c r="A29" s="582">
        <v>41791</v>
      </c>
      <c r="B29" s="583"/>
      <c r="C29" s="147">
        <v>190.15</v>
      </c>
      <c r="D29" s="147">
        <v>192.67</v>
      </c>
      <c r="E29" s="147">
        <v>187.9</v>
      </c>
      <c r="F29" s="148">
        <v>2.2999999999999998</v>
      </c>
      <c r="G29" s="148">
        <v>1.7</v>
      </c>
      <c r="H29" s="148">
        <v>3</v>
      </c>
    </row>
    <row r="30" spans="1:11">
      <c r="A30" s="582">
        <v>41821</v>
      </c>
      <c r="B30" s="583"/>
      <c r="C30" s="147">
        <v>194.38</v>
      </c>
      <c r="D30" s="147">
        <v>195.66</v>
      </c>
      <c r="E30" s="147">
        <v>193.23</v>
      </c>
      <c r="F30" s="148">
        <v>2.2000000000000002</v>
      </c>
      <c r="G30" s="148">
        <v>1.6</v>
      </c>
      <c r="H30" s="148">
        <v>2.8</v>
      </c>
    </row>
    <row r="31" spans="1:11">
      <c r="A31" s="582">
        <v>41852</v>
      </c>
      <c r="B31" s="583"/>
      <c r="C31" s="147">
        <v>198.8</v>
      </c>
      <c r="D31" s="147">
        <v>199.34</v>
      </c>
      <c r="E31" s="147">
        <v>198.31</v>
      </c>
      <c r="F31" s="148">
        <v>2.2999999999999998</v>
      </c>
      <c r="G31" s="148">
        <v>1.9</v>
      </c>
      <c r="H31" s="148">
        <v>2.6</v>
      </c>
    </row>
    <row r="32" spans="1:11">
      <c r="A32" s="582">
        <v>41883</v>
      </c>
      <c r="B32" s="583"/>
      <c r="C32" s="147">
        <v>203.27</v>
      </c>
      <c r="D32" s="147">
        <v>204.64</v>
      </c>
      <c r="E32" s="147">
        <v>202.04</v>
      </c>
      <c r="F32" s="148">
        <v>2.2000000000000002</v>
      </c>
      <c r="G32" s="148">
        <v>2.7</v>
      </c>
      <c r="H32" s="148">
        <v>1.9</v>
      </c>
    </row>
    <row r="33" spans="1:8">
      <c r="A33" s="582">
        <v>41913</v>
      </c>
      <c r="B33" s="583"/>
      <c r="C33" s="147">
        <v>207.19</v>
      </c>
      <c r="D33" s="147">
        <v>209.58</v>
      </c>
      <c r="E33" s="147">
        <v>205.05</v>
      </c>
      <c r="F33" s="148">
        <v>1.9</v>
      </c>
      <c r="G33" s="148">
        <v>2.4</v>
      </c>
      <c r="H33" s="148">
        <v>1.5</v>
      </c>
    </row>
    <row r="34" spans="1:8">
      <c r="A34" s="582">
        <v>41944</v>
      </c>
      <c r="B34" s="583"/>
      <c r="C34" s="147">
        <v>210.97</v>
      </c>
      <c r="D34" s="147">
        <v>214.09</v>
      </c>
      <c r="E34" s="147">
        <v>208.17</v>
      </c>
      <c r="F34" s="148">
        <v>1.8</v>
      </c>
      <c r="G34" s="148">
        <v>2.2000000000000002</v>
      </c>
      <c r="H34" s="148">
        <v>1.5</v>
      </c>
    </row>
    <row r="35" spans="1:8">
      <c r="A35" s="582">
        <v>41974</v>
      </c>
      <c r="B35" s="583"/>
      <c r="C35" s="147">
        <v>214.04</v>
      </c>
      <c r="D35" s="147">
        <v>216.88</v>
      </c>
      <c r="E35" s="147">
        <v>211.5</v>
      </c>
      <c r="F35" s="148">
        <v>1.5</v>
      </c>
      <c r="G35" s="148">
        <v>1.3</v>
      </c>
      <c r="H35" s="148">
        <v>1.6</v>
      </c>
    </row>
    <row r="36" spans="1:8">
      <c r="A36" s="582">
        <v>42005</v>
      </c>
      <c r="B36" s="583"/>
      <c r="C36" s="147">
        <v>218.23</v>
      </c>
      <c r="D36" s="147">
        <v>219.51</v>
      </c>
      <c r="E36" s="147">
        <v>217.09</v>
      </c>
      <c r="F36" s="148">
        <v>2</v>
      </c>
      <c r="G36" s="148">
        <v>1.2</v>
      </c>
      <c r="H36" s="148">
        <v>2.6</v>
      </c>
    </row>
    <row r="37" spans="1:8">
      <c r="A37" s="582">
        <v>42036</v>
      </c>
      <c r="B37" s="583"/>
      <c r="C37" s="147">
        <v>221.4</v>
      </c>
      <c r="D37" s="147">
        <v>222.13</v>
      </c>
      <c r="E37" s="147">
        <v>220.74</v>
      </c>
      <c r="F37" s="148">
        <v>1.5</v>
      </c>
      <c r="G37" s="148">
        <v>1.2</v>
      </c>
      <c r="H37" s="148">
        <v>1.7</v>
      </c>
    </row>
    <row r="38" spans="1:8">
      <c r="A38" s="582">
        <v>42064</v>
      </c>
      <c r="B38" s="583"/>
      <c r="C38" s="147">
        <v>225.08</v>
      </c>
      <c r="D38" s="147">
        <v>225.73</v>
      </c>
      <c r="E38" s="147">
        <v>224.49</v>
      </c>
      <c r="F38" s="148">
        <v>1.7</v>
      </c>
      <c r="G38" s="148">
        <v>1.6</v>
      </c>
      <c r="H38" s="148">
        <v>1.7</v>
      </c>
    </row>
    <row r="39" spans="1:8">
      <c r="A39" s="582">
        <v>42095</v>
      </c>
      <c r="B39" s="583"/>
      <c r="C39" s="147">
        <v>230.41</v>
      </c>
      <c r="D39" s="147">
        <v>232.43</v>
      </c>
      <c r="E39" s="147">
        <v>228.6</v>
      </c>
      <c r="F39" s="148">
        <v>2.4</v>
      </c>
      <c r="G39" s="148">
        <v>3</v>
      </c>
      <c r="H39" s="148">
        <v>1.8</v>
      </c>
    </row>
    <row r="40" spans="1:8">
      <c r="A40" s="582">
        <v>42125</v>
      </c>
      <c r="B40" s="583"/>
      <c r="C40" s="147">
        <v>235.51</v>
      </c>
      <c r="D40" s="147">
        <v>236.75</v>
      </c>
      <c r="E40" s="147">
        <v>234.39</v>
      </c>
      <c r="F40" s="148">
        <v>2.2000000000000002</v>
      </c>
      <c r="G40" s="148">
        <v>1.9</v>
      </c>
      <c r="H40" s="148">
        <v>2.5</v>
      </c>
    </row>
    <row r="41" spans="1:8">
      <c r="A41" s="582">
        <v>42156</v>
      </c>
      <c r="B41" s="583"/>
      <c r="C41" s="147">
        <v>238.69</v>
      </c>
      <c r="D41" s="147">
        <v>240.65</v>
      </c>
      <c r="E41" s="147">
        <v>236.93</v>
      </c>
      <c r="F41" s="148">
        <v>1.4</v>
      </c>
      <c r="G41" s="148">
        <v>1.6</v>
      </c>
      <c r="H41" s="148">
        <v>1.1000000000000001</v>
      </c>
    </row>
    <row r="42" spans="1:8">
      <c r="A42" s="582">
        <v>42186</v>
      </c>
      <c r="B42" s="583"/>
      <c r="C42" s="147">
        <v>243.56</v>
      </c>
      <c r="D42" s="147">
        <v>245.44</v>
      </c>
      <c r="E42" s="147">
        <v>241.88</v>
      </c>
      <c r="F42" s="148">
        <v>2</v>
      </c>
      <c r="G42" s="148">
        <v>2</v>
      </c>
      <c r="H42" s="148">
        <v>2.1</v>
      </c>
    </row>
    <row r="43" spans="1:8">
      <c r="A43" s="582">
        <v>42217</v>
      </c>
      <c r="B43" s="583"/>
      <c r="C43" s="147">
        <v>248.02</v>
      </c>
      <c r="D43" s="147">
        <v>249.83</v>
      </c>
      <c r="E43" s="147">
        <v>246.39</v>
      </c>
      <c r="F43" s="148">
        <v>1.8</v>
      </c>
      <c r="G43" s="148">
        <v>1.8</v>
      </c>
      <c r="H43" s="148">
        <v>1.9</v>
      </c>
    </row>
    <row r="44" spans="1:8">
      <c r="A44" s="582">
        <v>42248</v>
      </c>
      <c r="B44" s="583"/>
      <c r="C44" s="147">
        <v>252.13</v>
      </c>
      <c r="D44" s="147">
        <v>255.33</v>
      </c>
      <c r="E44" s="147">
        <v>249.25</v>
      </c>
      <c r="F44" s="148">
        <v>1.7</v>
      </c>
      <c r="G44" s="148">
        <v>2.2000000000000002</v>
      </c>
      <c r="H44" s="148">
        <v>1.2</v>
      </c>
    </row>
    <row r="45" spans="1:8">
      <c r="A45" s="582">
        <v>42278</v>
      </c>
      <c r="B45" s="583"/>
      <c r="C45" s="150">
        <v>256.42</v>
      </c>
      <c r="D45" s="150">
        <v>259.12</v>
      </c>
      <c r="E45" s="150">
        <v>254</v>
      </c>
      <c r="F45" s="151">
        <v>1.7</v>
      </c>
      <c r="G45" s="151">
        <v>1.5</v>
      </c>
      <c r="H45" s="151">
        <v>1.9</v>
      </c>
    </row>
    <row r="46" spans="1:8">
      <c r="A46" s="582">
        <v>42309</v>
      </c>
      <c r="B46" s="583"/>
      <c r="C46" s="150">
        <v>261.43</v>
      </c>
      <c r="D46" s="150">
        <v>265.08</v>
      </c>
      <c r="E46" s="150">
        <v>258.16000000000003</v>
      </c>
      <c r="F46" s="151">
        <v>2</v>
      </c>
      <c r="G46" s="151">
        <v>2.2999999999999998</v>
      </c>
      <c r="H46" s="151">
        <v>1.6</v>
      </c>
    </row>
    <row r="47" spans="1:8">
      <c r="A47" s="582">
        <v>42339</v>
      </c>
      <c r="B47" s="583"/>
      <c r="C47" s="150">
        <v>271.67</v>
      </c>
      <c r="D47" s="150">
        <v>278.24</v>
      </c>
      <c r="E47" s="150">
        <v>265.77</v>
      </c>
      <c r="F47" s="151">
        <v>3.9</v>
      </c>
      <c r="G47" s="151">
        <v>5</v>
      </c>
      <c r="H47" s="151">
        <v>2.9</v>
      </c>
    </row>
    <row r="48" spans="1:8">
      <c r="A48" s="582">
        <v>42370</v>
      </c>
      <c r="B48" s="583"/>
      <c r="C48" s="150">
        <v>282.91000000000003</v>
      </c>
      <c r="D48" s="150">
        <v>291.63</v>
      </c>
      <c r="E48" s="150">
        <v>275.10000000000002</v>
      </c>
      <c r="F48" s="151">
        <v>4.0999999999999996</v>
      </c>
      <c r="G48" s="151">
        <v>4.8</v>
      </c>
      <c r="H48" s="151">
        <v>3.5</v>
      </c>
    </row>
    <row r="49" spans="1:8">
      <c r="A49" s="582">
        <v>42401</v>
      </c>
      <c r="B49" s="583"/>
      <c r="C49" s="150">
        <v>294.14</v>
      </c>
      <c r="D49" s="150">
        <v>300.02999999999997</v>
      </c>
      <c r="E49" s="150">
        <v>288.85000000000002</v>
      </c>
      <c r="F49" s="151">
        <v>4</v>
      </c>
      <c r="G49" s="151">
        <v>2.9</v>
      </c>
      <c r="H49" s="151">
        <v>5</v>
      </c>
    </row>
    <row r="50" spans="1:8">
      <c r="A50" s="582">
        <v>42430</v>
      </c>
      <c r="B50" s="583"/>
      <c r="C50" s="150">
        <v>303.89999999999998</v>
      </c>
      <c r="D50" s="150">
        <v>309.52999999999997</v>
      </c>
      <c r="E50" s="150">
        <v>298.85000000000002</v>
      </c>
      <c r="F50" s="151">
        <v>3.3</v>
      </c>
      <c r="G50" s="151">
        <v>3.2</v>
      </c>
      <c r="H50" s="151">
        <v>3.5</v>
      </c>
    </row>
    <row r="51" spans="1:8">
      <c r="A51" s="582">
        <v>42461</v>
      </c>
      <c r="B51" s="583"/>
      <c r="C51" s="150">
        <v>323.79000000000002</v>
      </c>
      <c r="D51" s="150">
        <v>321.52999999999997</v>
      </c>
      <c r="E51" s="150">
        <v>325.8</v>
      </c>
      <c r="F51" s="151">
        <v>6.5</v>
      </c>
      <c r="G51" s="151">
        <v>3.9</v>
      </c>
      <c r="H51" s="151">
        <v>9</v>
      </c>
    </row>
    <row r="52" spans="1:8">
      <c r="A52" s="582">
        <v>42491</v>
      </c>
      <c r="B52" s="583"/>
      <c r="C52" s="150">
        <v>340.09</v>
      </c>
      <c r="D52" s="150">
        <v>337.42</v>
      </c>
      <c r="E52" s="150">
        <v>342.48</v>
      </c>
      <c r="F52" s="151">
        <v>5</v>
      </c>
      <c r="G52" s="151">
        <v>4.9000000000000004</v>
      </c>
      <c r="H52" s="151">
        <v>5.0999999999999996</v>
      </c>
    </row>
    <row r="53" spans="1:8">
      <c r="A53" s="582" t="s">
        <v>307</v>
      </c>
      <c r="B53" s="583"/>
      <c r="C53" s="150">
        <v>351.05</v>
      </c>
      <c r="D53" s="150">
        <v>345.22</v>
      </c>
      <c r="E53" s="150">
        <v>356.28</v>
      </c>
      <c r="F53" s="151">
        <v>3.2</v>
      </c>
      <c r="G53" s="151">
        <v>2.2999999999999998</v>
      </c>
      <c r="H53" s="151">
        <v>4</v>
      </c>
    </row>
    <row r="54" spans="1:8">
      <c r="A54" s="152"/>
      <c r="B54" s="153"/>
      <c r="C54" s="154"/>
      <c r="D54" s="154"/>
      <c r="E54" s="154"/>
      <c r="F54" s="155"/>
      <c r="G54" s="155"/>
      <c r="H54" s="155"/>
    </row>
    <row r="55" spans="1:8">
      <c r="A55" s="156" t="s">
        <v>308</v>
      </c>
      <c r="B55" s="157"/>
      <c r="C55" s="157"/>
      <c r="D55" s="157"/>
      <c r="E55" s="157"/>
      <c r="F55" s="157"/>
      <c r="G55" s="157"/>
      <c r="H55" s="157"/>
    </row>
    <row r="56" spans="1:8">
      <c r="A56" s="158" t="s">
        <v>309</v>
      </c>
      <c r="B56" s="157"/>
      <c r="C56" s="157"/>
      <c r="D56" s="157"/>
      <c r="E56" s="157"/>
      <c r="F56" s="157"/>
      <c r="G56" s="157"/>
      <c r="H56" s="157"/>
    </row>
    <row r="57" spans="1:8">
      <c r="A57" s="157" t="s">
        <v>310</v>
      </c>
      <c r="B57" s="157"/>
      <c r="C57" s="157"/>
      <c r="D57" s="157"/>
      <c r="E57" s="157"/>
      <c r="F57" s="157"/>
      <c r="G57" s="157"/>
      <c r="H57" s="157"/>
    </row>
  </sheetData>
  <mergeCells count="54">
    <mergeCell ref="A53:B53"/>
    <mergeCell ref="A42:B42"/>
    <mergeCell ref="A43:B43"/>
    <mergeCell ref="A44:B44"/>
    <mergeCell ref="A45:B45"/>
    <mergeCell ref="A46:B46"/>
    <mergeCell ref="A47:B47"/>
    <mergeCell ref="A48:B48"/>
    <mergeCell ref="A49:B49"/>
    <mergeCell ref="A50:B50"/>
    <mergeCell ref="A51:B51"/>
    <mergeCell ref="A52:B52"/>
    <mergeCell ref="A41:B41"/>
    <mergeCell ref="A30:B30"/>
    <mergeCell ref="A31:B31"/>
    <mergeCell ref="A32:B32"/>
    <mergeCell ref="A33:B33"/>
    <mergeCell ref="A34:B34"/>
    <mergeCell ref="A35:B35"/>
    <mergeCell ref="A36:B36"/>
    <mergeCell ref="A37:B37"/>
    <mergeCell ref="A38:B38"/>
    <mergeCell ref="A39:B39"/>
    <mergeCell ref="A40:B40"/>
    <mergeCell ref="A29:B29"/>
    <mergeCell ref="A18:B18"/>
    <mergeCell ref="A19:B19"/>
    <mergeCell ref="A20:B20"/>
    <mergeCell ref="A21:B21"/>
    <mergeCell ref="A22:B22"/>
    <mergeCell ref="A23:B23"/>
    <mergeCell ref="A24:B24"/>
    <mergeCell ref="A25:B25"/>
    <mergeCell ref="A26:B26"/>
    <mergeCell ref="A27:B27"/>
    <mergeCell ref="A28:B28"/>
    <mergeCell ref="J17:K17"/>
    <mergeCell ref="A7:B7"/>
    <mergeCell ref="A8:B8"/>
    <mergeCell ref="A9:B9"/>
    <mergeCell ref="A10:B10"/>
    <mergeCell ref="A11:B11"/>
    <mergeCell ref="A12:B12"/>
    <mergeCell ref="A13:B13"/>
    <mergeCell ref="A14:B14"/>
    <mergeCell ref="A15:B15"/>
    <mergeCell ref="A16:B16"/>
    <mergeCell ref="A17:B17"/>
    <mergeCell ref="A6:B6"/>
    <mergeCell ref="A1:H2"/>
    <mergeCell ref="A3:H3"/>
    <mergeCell ref="A4:B5"/>
    <mergeCell ref="C4:E4"/>
    <mergeCell ref="F4:H4"/>
  </mergeCells>
  <pageMargins left="0.75" right="0.75" top="1" bottom="1" header="0" footer="0"/>
  <pageSetup paperSize="9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H72"/>
  <sheetViews>
    <sheetView workbookViewId="0">
      <selection activeCell="E68" sqref="E68"/>
    </sheetView>
  </sheetViews>
  <sheetFormatPr baseColWidth="10" defaultRowHeight="15"/>
  <cols>
    <col min="5" max="5" width="11.85546875" bestFit="1" customWidth="1"/>
  </cols>
  <sheetData>
    <row r="1" spans="1:8" ht="15.75">
      <c r="A1" s="590" t="s">
        <v>438</v>
      </c>
      <c r="B1" s="590"/>
      <c r="C1" s="590"/>
      <c r="D1" s="590"/>
      <c r="E1" s="590"/>
      <c r="F1" s="590"/>
      <c r="G1" s="590"/>
    </row>
    <row r="2" spans="1:8" ht="15.75">
      <c r="A2" s="591" t="s">
        <v>439</v>
      </c>
      <c r="B2" s="591"/>
      <c r="C2" s="591"/>
      <c r="D2" s="591"/>
      <c r="E2" s="591"/>
      <c r="F2" s="591"/>
      <c r="G2" s="591"/>
    </row>
    <row r="4" spans="1:8" ht="15.75" thickBot="1">
      <c r="A4" s="428" t="s">
        <v>440</v>
      </c>
      <c r="B4" s="428" t="s">
        <v>441</v>
      </c>
      <c r="C4" s="428" t="s">
        <v>442</v>
      </c>
      <c r="D4" s="428" t="s">
        <v>443</v>
      </c>
      <c r="E4" s="428" t="s">
        <v>444</v>
      </c>
      <c r="F4" s="428" t="s">
        <v>442</v>
      </c>
      <c r="G4" s="428" t="s">
        <v>443</v>
      </c>
      <c r="H4" s="428" t="s">
        <v>445</v>
      </c>
    </row>
    <row r="5" spans="1:8" ht="16.5" thickBot="1">
      <c r="A5" s="429">
        <v>40725</v>
      </c>
      <c r="B5" s="430">
        <v>1145.6500000000001</v>
      </c>
      <c r="E5" s="430">
        <f>B5*2.21</f>
        <v>2531.8865000000001</v>
      </c>
      <c r="H5" s="431">
        <f>E5/B5</f>
        <v>2.21</v>
      </c>
    </row>
    <row r="6" spans="1:8" ht="16.5" thickBot="1">
      <c r="A6" s="432">
        <v>40756</v>
      </c>
      <c r="B6" s="433">
        <v>1159.42</v>
      </c>
      <c r="C6" s="434">
        <f>(B6-B5)/B5</f>
        <v>1.201937764587787E-2</v>
      </c>
      <c r="D6" s="434">
        <f t="shared" ref="D6:D69" si="0">(B6-B$5)/B$5</f>
        <v>1.201937764587787E-2</v>
      </c>
      <c r="E6" s="433">
        <v>2562.3200000000002</v>
      </c>
      <c r="F6" s="434">
        <f>(E6-E5)/E5</f>
        <v>1.2020088578220268E-2</v>
      </c>
      <c r="G6" s="434">
        <f t="shared" ref="G6:G69" si="1">(E6-E$5)/E$5</f>
        <v>1.2020088578220268E-2</v>
      </c>
      <c r="H6" s="431">
        <f t="shared" ref="H6:H69" si="2">E6/B6</f>
        <v>2.2100015525003882</v>
      </c>
    </row>
    <row r="7" spans="1:8" ht="16.5" thickBot="1">
      <c r="A7" s="432">
        <v>40787</v>
      </c>
      <c r="B7" s="433">
        <v>1223.73</v>
      </c>
      <c r="C7" s="434">
        <f>(B7-B6)/B6</f>
        <v>5.5467388866847163E-2</v>
      </c>
      <c r="D7" s="434">
        <f t="shared" si="0"/>
        <v>6.8153450006546434E-2</v>
      </c>
      <c r="E7" s="433">
        <v>2704.45</v>
      </c>
      <c r="F7" s="434">
        <f>(E7-E6)/E6</f>
        <v>5.5469262231102927E-2</v>
      </c>
      <c r="G7" s="434">
        <f t="shared" si="1"/>
        <v>6.8156096254709572E-2</v>
      </c>
      <c r="H7" s="431">
        <f t="shared" si="2"/>
        <v>2.2100054750639435</v>
      </c>
    </row>
    <row r="8" spans="1:8" ht="16.5" thickBot="1">
      <c r="A8" s="432">
        <v>40817</v>
      </c>
      <c r="B8" s="433">
        <v>1222.28</v>
      </c>
      <c r="C8" s="434">
        <f>(B8-B7)/B7</f>
        <v>-1.1849018982945955E-3</v>
      </c>
      <c r="D8" s="434">
        <f t="shared" si="0"/>
        <v>6.6887792955963754E-2</v>
      </c>
      <c r="E8" s="433">
        <v>2701.24</v>
      </c>
      <c r="F8" s="434">
        <f>(E8-E7)/E7</f>
        <v>-1.1869326480430536E-3</v>
      </c>
      <c r="G8" s="434">
        <f t="shared" si="1"/>
        <v>6.688826691085864E-2</v>
      </c>
      <c r="H8" s="431">
        <f t="shared" si="2"/>
        <v>2.2100009817717705</v>
      </c>
    </row>
    <row r="9" spans="1:8" ht="16.5" thickBot="1">
      <c r="A9" s="432">
        <v>40848</v>
      </c>
      <c r="B9" s="433">
        <v>1245.8699999999999</v>
      </c>
      <c r="C9" s="434">
        <f>(B9-B8)/B8</f>
        <v>1.9299996727427365E-2</v>
      </c>
      <c r="D9" s="434">
        <f t="shared" si="0"/>
        <v>8.7478723868546063E-2</v>
      </c>
      <c r="E9" s="435">
        <v>2753.39</v>
      </c>
      <c r="F9" s="434">
        <f>(E9-E8)/E8</f>
        <v>1.9305948379262892E-2</v>
      </c>
      <c r="G9" s="434">
        <f t="shared" si="1"/>
        <v>8.7485556718280927E-2</v>
      </c>
      <c r="H9" s="431">
        <f t="shared" si="2"/>
        <v>2.210013885878944</v>
      </c>
    </row>
    <row r="10" spans="1:8" ht="16.5" thickBot="1">
      <c r="A10" s="432">
        <v>40878</v>
      </c>
      <c r="B10" s="433">
        <f>B9*(1+C10)</f>
        <v>1292.5901249999999</v>
      </c>
      <c r="C10" s="436">
        <v>3.7499999999999999E-2</v>
      </c>
      <c r="D10" s="434">
        <f t="shared" si="0"/>
        <v>0.12825917601361658</v>
      </c>
      <c r="E10" s="433">
        <f>E9*(1+F10)</f>
        <v>2856.6421250000003</v>
      </c>
      <c r="F10" s="436">
        <v>3.7499999999999999E-2</v>
      </c>
      <c r="G10" s="434">
        <f t="shared" si="1"/>
        <v>0.12826626509521663</v>
      </c>
      <c r="H10" s="431">
        <f t="shared" si="2"/>
        <v>2.2100138858789444</v>
      </c>
    </row>
    <row r="11" spans="1:8" ht="16.5" thickBot="1">
      <c r="A11" s="432">
        <v>40909</v>
      </c>
      <c r="B11" s="433">
        <f>B10*(1+C11)</f>
        <v>1307.325652425</v>
      </c>
      <c r="C11" s="436">
        <v>1.14E-2</v>
      </c>
      <c r="D11" s="434">
        <f t="shared" si="0"/>
        <v>0.1411213306201719</v>
      </c>
      <c r="E11" s="433">
        <v>2902.23</v>
      </c>
      <c r="F11" s="436">
        <v>1.6E-2</v>
      </c>
      <c r="G11" s="434">
        <f t="shared" si="1"/>
        <v>0.14627176218207252</v>
      </c>
      <c r="H11" s="431">
        <f t="shared" si="2"/>
        <v>2.2199747971108508</v>
      </c>
    </row>
    <row r="12" spans="1:8" ht="16.5" thickBot="1">
      <c r="A12" s="432">
        <v>40940</v>
      </c>
      <c r="B12" s="433">
        <v>1346.6700953158536</v>
      </c>
      <c r="C12" s="436">
        <f t="shared" ref="C12:C72" si="3">(B12-B11)/B11</f>
        <v>3.0095365158537415E-2</v>
      </c>
      <c r="D12" s="434">
        <f t="shared" si="0"/>
        <v>0.17546379375538207</v>
      </c>
      <c r="E12" s="433">
        <v>2989.6076116011955</v>
      </c>
      <c r="F12" s="436">
        <f t="shared" ref="F12:F72" si="4">(E12-E11)/E11</f>
        <v>3.0107059606301168E-2</v>
      </c>
      <c r="G12" s="434">
        <f t="shared" si="1"/>
        <v>0.18078263445110804</v>
      </c>
      <c r="H12" s="431">
        <f t="shared" si="2"/>
        <v>2.2200000000000002</v>
      </c>
    </row>
    <row r="13" spans="1:8" ht="16.5" thickBot="1">
      <c r="A13" s="432">
        <v>40969</v>
      </c>
      <c r="B13" s="433">
        <v>1423.1996100172678</v>
      </c>
      <c r="C13" s="436">
        <f t="shared" si="3"/>
        <v>5.6828702863164604E-2</v>
      </c>
      <c r="D13" s="434">
        <f t="shared" si="0"/>
        <v>0.24226387641711489</v>
      </c>
      <c r="E13" s="433">
        <v>3145.2711381381619</v>
      </c>
      <c r="F13" s="436">
        <f t="shared" si="4"/>
        <v>5.206821321062767E-2</v>
      </c>
      <c r="G13" s="434">
        <f t="shared" si="1"/>
        <v>0.24226387641711497</v>
      </c>
      <c r="H13" s="431">
        <f t="shared" si="2"/>
        <v>2.21</v>
      </c>
    </row>
    <row r="14" spans="1:8" ht="16.5" thickBot="1">
      <c r="A14" s="432">
        <v>41000</v>
      </c>
      <c r="B14" s="433">
        <v>1483.3231889903841</v>
      </c>
      <c r="C14" s="436">
        <f t="shared" si="3"/>
        <v>4.224535936486578E-2</v>
      </c>
      <c r="D14" s="434">
        <f t="shared" si="0"/>
        <v>0.29474376030234711</v>
      </c>
      <c r="E14" s="433">
        <v>3278.1442476687489</v>
      </c>
      <c r="F14" s="436">
        <f t="shared" si="4"/>
        <v>4.224535936486578E-2</v>
      </c>
      <c r="G14" s="434">
        <f t="shared" si="1"/>
        <v>0.29474376030234722</v>
      </c>
      <c r="H14" s="431">
        <f t="shared" si="2"/>
        <v>2.21</v>
      </c>
    </row>
    <row r="15" spans="1:8" ht="16.5" thickBot="1">
      <c r="A15" s="432">
        <v>41030</v>
      </c>
      <c r="B15" s="433">
        <v>1500.47</v>
      </c>
      <c r="C15" s="436">
        <f t="shared" si="3"/>
        <v>1.1559726927269852E-2</v>
      </c>
      <c r="D15" s="434">
        <f t="shared" si="0"/>
        <v>0.3097106446122288</v>
      </c>
      <c r="E15" s="433">
        <v>3316.03</v>
      </c>
      <c r="F15" s="436">
        <f t="shared" si="4"/>
        <v>1.1557072986703906E-2</v>
      </c>
      <c r="G15" s="434">
        <f t="shared" si="1"/>
        <v>0.30970720843924088</v>
      </c>
      <c r="H15" s="431">
        <f t="shared" si="2"/>
        <v>2.2099942018167642</v>
      </c>
    </row>
    <row r="16" spans="1:8" ht="16.5" thickBot="1">
      <c r="A16" s="432">
        <v>41061</v>
      </c>
      <c r="B16" s="433">
        <v>1522.89</v>
      </c>
      <c r="C16" s="436">
        <f t="shared" si="3"/>
        <v>1.4941984844748693E-2</v>
      </c>
      <c r="D16" s="434">
        <f t="shared" si="0"/>
        <v>0.32928032121503076</v>
      </c>
      <c r="E16" s="433">
        <v>3365.59</v>
      </c>
      <c r="F16" s="436">
        <f t="shared" si="4"/>
        <v>1.494558251885536E-2</v>
      </c>
      <c r="G16" s="434">
        <f t="shared" si="1"/>
        <v>0.32928154559850925</v>
      </c>
      <c r="H16" s="431">
        <f t="shared" si="2"/>
        <v>2.2100020356033592</v>
      </c>
    </row>
    <row r="17" spans="1:8" ht="16.5" thickBot="1">
      <c r="A17" s="432">
        <v>41091</v>
      </c>
      <c r="B17" s="433">
        <v>1528.5</v>
      </c>
      <c r="C17" s="436">
        <f t="shared" si="3"/>
        <v>3.6837854342729281E-3</v>
      </c>
      <c r="D17" s="434">
        <f t="shared" si="0"/>
        <v>0.33417710470038831</v>
      </c>
      <c r="E17" s="433">
        <v>3393.27</v>
      </c>
      <c r="F17" s="436">
        <f t="shared" si="4"/>
        <v>8.2244123615769701E-3</v>
      </c>
      <c r="G17" s="434">
        <f t="shared" si="1"/>
        <v>0.3402141051741458</v>
      </c>
      <c r="H17" s="431">
        <f t="shared" si="2"/>
        <v>2.2200000000000002</v>
      </c>
    </row>
    <row r="18" spans="1:8" ht="16.5" thickBot="1">
      <c r="A18" s="432">
        <v>41122</v>
      </c>
      <c r="B18" s="433">
        <v>1622.73</v>
      </c>
      <c r="C18" s="436">
        <f t="shared" si="3"/>
        <v>6.1648675171737007E-2</v>
      </c>
      <c r="D18" s="434">
        <f t="shared" si="0"/>
        <v>0.41642735564963113</v>
      </c>
      <c r="E18" s="433">
        <v>3618.7</v>
      </c>
      <c r="F18" s="436">
        <f t="shared" si="4"/>
        <v>6.6434442293127227E-2</v>
      </c>
      <c r="G18" s="434">
        <f t="shared" si="1"/>
        <v>0.42925048180477271</v>
      </c>
      <c r="H18" s="431">
        <f t="shared" si="2"/>
        <v>2.2300074565701009</v>
      </c>
    </row>
    <row r="19" spans="1:8" ht="16.5" thickBot="1">
      <c r="A19" s="432">
        <v>41153</v>
      </c>
      <c r="B19" s="433">
        <v>1632.02</v>
      </c>
      <c r="C19" s="436">
        <f t="shared" si="3"/>
        <v>5.724920350273899E-3</v>
      </c>
      <c r="D19" s="434">
        <f t="shared" si="0"/>
        <v>0.42453628944267435</v>
      </c>
      <c r="E19" s="433">
        <v>3639.4</v>
      </c>
      <c r="F19" s="436">
        <f t="shared" si="4"/>
        <v>5.720286290656941E-3</v>
      </c>
      <c r="G19" s="434">
        <f t="shared" si="1"/>
        <v>0.43742620374175539</v>
      </c>
      <c r="H19" s="431">
        <f t="shared" si="2"/>
        <v>2.2299971814070907</v>
      </c>
    </row>
    <row r="20" spans="1:8" ht="16.5" thickBot="1">
      <c r="A20" s="432">
        <v>41183</v>
      </c>
      <c r="B20" s="433">
        <v>1639.05</v>
      </c>
      <c r="C20" s="436">
        <f t="shared" si="3"/>
        <v>4.3075452506709314E-3</v>
      </c>
      <c r="D20" s="434">
        <f t="shared" si="0"/>
        <v>0.43067254397067151</v>
      </c>
      <c r="E20" s="433">
        <v>3655.0859651049796</v>
      </c>
      <c r="F20" s="436">
        <f t="shared" si="4"/>
        <v>4.3100415192008183E-3</v>
      </c>
      <c r="G20" s="434">
        <f t="shared" si="1"/>
        <v>0.44362157036066957</v>
      </c>
      <c r="H20" s="431">
        <f t="shared" si="2"/>
        <v>2.230002724203032</v>
      </c>
    </row>
    <row r="21" spans="1:8" ht="16.5" thickBot="1">
      <c r="A21" s="432">
        <v>41214</v>
      </c>
      <c r="B21" s="433">
        <v>1674.5051709519048</v>
      </c>
      <c r="C21" s="436">
        <f t="shared" si="3"/>
        <v>2.1631537141578869E-2</v>
      </c>
      <c r="D21" s="434">
        <f t="shared" si="0"/>
        <v>0.46162019024301021</v>
      </c>
      <c r="E21" s="433">
        <v>3734.1465312227479</v>
      </c>
      <c r="F21" s="436">
        <f t="shared" si="4"/>
        <v>2.1630289101968514E-2</v>
      </c>
      <c r="G21" s="434">
        <f t="shared" si="1"/>
        <v>0.47484752228140864</v>
      </c>
      <c r="H21" s="431">
        <f t="shared" si="2"/>
        <v>2.23</v>
      </c>
    </row>
    <row r="22" spans="1:8" ht="16.5" thickBot="1">
      <c r="A22" s="432">
        <v>41244</v>
      </c>
      <c r="B22" s="433">
        <v>1695.5568352797113</v>
      </c>
      <c r="C22" s="436">
        <f t="shared" si="3"/>
        <v>1.2571871794124884E-2</v>
      </c>
      <c r="D22" s="434">
        <f t="shared" si="0"/>
        <v>0.4799954918864498</v>
      </c>
      <c r="E22" s="433">
        <v>3798.05</v>
      </c>
      <c r="F22" s="436">
        <f t="shared" si="4"/>
        <v>1.7113272937451414E-2</v>
      </c>
      <c r="G22" s="434">
        <f t="shared" si="1"/>
        <v>0.50008699047133431</v>
      </c>
      <c r="H22" s="431">
        <f t="shared" si="2"/>
        <v>2.2400015858940208</v>
      </c>
    </row>
    <row r="23" spans="1:8" ht="16.5" thickBot="1">
      <c r="A23" s="432">
        <v>41275</v>
      </c>
      <c r="B23" s="433">
        <v>1701.97</v>
      </c>
      <c r="C23" s="436">
        <f t="shared" si="3"/>
        <v>3.7823354468862398E-3</v>
      </c>
      <c r="D23" s="434">
        <f t="shared" si="0"/>
        <v>0.48559333129664373</v>
      </c>
      <c r="E23" s="433">
        <v>3863.47</v>
      </c>
      <c r="F23" s="436">
        <f t="shared" si="4"/>
        <v>1.7224628427745716E-2</v>
      </c>
      <c r="G23" s="434">
        <f t="shared" si="1"/>
        <v>0.5259254314914984</v>
      </c>
      <c r="H23" s="431">
        <f t="shared" si="2"/>
        <v>2.2699988836465974</v>
      </c>
    </row>
    <row r="24" spans="1:8" ht="16.5" thickBot="1">
      <c r="A24" s="432">
        <v>41306</v>
      </c>
      <c r="B24" s="433">
        <v>1765.7929593251038</v>
      </c>
      <c r="C24" s="436">
        <f t="shared" si="3"/>
        <v>3.7499461991165377E-2</v>
      </c>
      <c r="D24" s="434">
        <f t="shared" si="0"/>
        <v>0.54130228195793095</v>
      </c>
      <c r="E24" s="433">
        <v>4008.3500176679854</v>
      </c>
      <c r="F24" s="436">
        <f t="shared" si="4"/>
        <v>3.7499972218752994E-2</v>
      </c>
      <c r="G24" s="434">
        <f t="shared" si="1"/>
        <v>0.58314759278031825</v>
      </c>
      <c r="H24" s="431">
        <f t="shared" si="2"/>
        <v>2.27</v>
      </c>
    </row>
    <row r="25" spans="1:8" ht="16.5" thickBot="1">
      <c r="A25" s="432">
        <v>41335</v>
      </c>
      <c r="B25" s="437">
        <v>1791.8220964828831</v>
      </c>
      <c r="C25" s="436">
        <f t="shared" si="3"/>
        <v>1.474076392723179E-2</v>
      </c>
      <c r="D25" s="434">
        <f t="shared" si="0"/>
        <v>0.5640222550367765</v>
      </c>
      <c r="E25" s="433">
        <v>4085.35</v>
      </c>
      <c r="F25" s="436">
        <f t="shared" si="4"/>
        <v>1.9209894842669516E-2</v>
      </c>
      <c r="G25" s="434">
        <f t="shared" si="1"/>
        <v>0.61355969155805357</v>
      </c>
      <c r="H25" s="431">
        <f t="shared" si="2"/>
        <v>2.2799975555715144</v>
      </c>
    </row>
    <row r="26" spans="1:8" ht="16.5" thickBot="1">
      <c r="A26" s="432">
        <v>41367</v>
      </c>
      <c r="B26" s="437">
        <v>1762.1581977272015</v>
      </c>
      <c r="C26" s="436">
        <f t="shared" si="3"/>
        <v>-1.6555158469084674E-2</v>
      </c>
      <c r="D26" s="434">
        <f t="shared" si="0"/>
        <v>0.5381296187554675</v>
      </c>
      <c r="E26" s="433">
        <v>4017.7206908180187</v>
      </c>
      <c r="F26" s="436">
        <f t="shared" si="4"/>
        <v>-1.6554104099276972E-2</v>
      </c>
      <c r="G26" s="434">
        <f t="shared" si="1"/>
        <v>0.58684865645360429</v>
      </c>
      <c r="H26" s="431">
        <f t="shared" si="2"/>
        <v>2.2799999999999998</v>
      </c>
    </row>
    <row r="27" spans="1:8" ht="16.5" thickBot="1">
      <c r="A27" s="432">
        <v>41398</v>
      </c>
      <c r="B27" s="437">
        <v>1808.852608787641</v>
      </c>
      <c r="C27" s="436">
        <f t="shared" si="3"/>
        <v>2.6498421719834849E-2</v>
      </c>
      <c r="D27" s="434">
        <f t="shared" si="0"/>
        <v>0.57888762605301869</v>
      </c>
      <c r="E27" s="433">
        <v>4124.1839480358212</v>
      </c>
      <c r="F27" s="436">
        <f t="shared" si="4"/>
        <v>2.6498421719834957E-2</v>
      </c>
      <c r="G27" s="434">
        <f t="shared" si="1"/>
        <v>0.62889764135786541</v>
      </c>
      <c r="H27" s="431">
        <f t="shared" si="2"/>
        <v>2.2799999999999998</v>
      </c>
    </row>
    <row r="28" spans="1:8" ht="16.5" thickBot="1">
      <c r="A28" s="432">
        <v>41430</v>
      </c>
      <c r="B28" s="437">
        <v>1868.34</v>
      </c>
      <c r="C28" s="436">
        <f t="shared" si="3"/>
        <v>3.2886809529621967E-2</v>
      </c>
      <c r="D28" s="434">
        <f t="shared" si="0"/>
        <v>0.63081220267970128</v>
      </c>
      <c r="E28" s="433">
        <v>4297.1899999999996</v>
      </c>
      <c r="F28" s="436">
        <f t="shared" si="4"/>
        <v>4.1949159917218051E-2</v>
      </c>
      <c r="G28" s="434">
        <f t="shared" si="1"/>
        <v>0.69722852900396581</v>
      </c>
      <c r="H28" s="431">
        <f t="shared" si="2"/>
        <v>2.3000042818758897</v>
      </c>
    </row>
    <row r="29" spans="1:8" ht="16.5" thickBot="1">
      <c r="A29" s="432">
        <v>41461</v>
      </c>
      <c r="B29" s="437">
        <v>1959.0961343021261</v>
      </c>
      <c r="C29" s="436">
        <f t="shared" si="3"/>
        <v>4.8575812915275678E-2</v>
      </c>
      <c r="D29" s="434">
        <f t="shared" si="0"/>
        <v>0.71003023113701913</v>
      </c>
      <c r="E29" s="433">
        <v>4486.3301475518692</v>
      </c>
      <c r="F29" s="436">
        <f t="shared" si="4"/>
        <v>4.4014844014779342E-2</v>
      </c>
      <c r="G29" s="434">
        <f t="shared" si="1"/>
        <v>0.77193177796550871</v>
      </c>
      <c r="H29" s="431">
        <f t="shared" si="2"/>
        <v>2.2900000000000005</v>
      </c>
    </row>
    <row r="30" spans="1:8" ht="16.5" thickBot="1">
      <c r="A30" s="432">
        <v>41493</v>
      </c>
      <c r="B30" s="437">
        <v>1960.9603153273513</v>
      </c>
      <c r="C30" s="436">
        <f t="shared" si="3"/>
        <v>9.5155158166307656E-4</v>
      </c>
      <c r="D30" s="434">
        <f t="shared" si="0"/>
        <v>0.71165741310814923</v>
      </c>
      <c r="E30" s="433">
        <v>4470.9895189463605</v>
      </c>
      <c r="F30" s="436">
        <f t="shared" si="4"/>
        <v>-3.4194158924928724E-3</v>
      </c>
      <c r="G30" s="434">
        <f t="shared" si="1"/>
        <v>0.76587280628352039</v>
      </c>
      <c r="H30" s="431">
        <f t="shared" si="2"/>
        <v>2.2799999999999998</v>
      </c>
    </row>
    <row r="31" spans="1:8" ht="16.5" thickBot="1">
      <c r="A31" s="432">
        <v>41525</v>
      </c>
      <c r="B31" s="437">
        <v>1988.8156987891396</v>
      </c>
      <c r="C31" s="436">
        <f t="shared" si="3"/>
        <v>1.4204970515753789E-2</v>
      </c>
      <c r="D31" s="434">
        <f t="shared" si="0"/>
        <v>0.73597145619442184</v>
      </c>
      <c r="E31" s="433">
        <v>4554.3879502271293</v>
      </c>
      <c r="F31" s="436">
        <f t="shared" si="4"/>
        <v>1.8653237930296603E-2</v>
      </c>
      <c r="G31" s="434">
        <f t="shared" si="1"/>
        <v>0.79881205189376747</v>
      </c>
      <c r="H31" s="431">
        <f t="shared" si="2"/>
        <v>2.29</v>
      </c>
    </row>
    <row r="32" spans="1:8" ht="16.5" thickBot="1">
      <c r="A32" s="432">
        <v>41556</v>
      </c>
      <c r="B32" s="437">
        <v>2106.9</v>
      </c>
      <c r="C32" s="436">
        <f t="shared" si="3"/>
        <v>5.9374179961850855E-2</v>
      </c>
      <c r="D32" s="434">
        <f t="shared" si="0"/>
        <v>0.83904333784314578</v>
      </c>
      <c r="E32" s="433">
        <v>4803.74</v>
      </c>
      <c r="F32" s="436">
        <f t="shared" si="4"/>
        <v>5.4749848387517182E-2</v>
      </c>
      <c r="G32" s="434">
        <f t="shared" si="1"/>
        <v>0.89729673901258988</v>
      </c>
      <c r="H32" s="431">
        <f t="shared" si="2"/>
        <v>2.2800037970477951</v>
      </c>
    </row>
    <row r="33" spans="1:8" ht="16.5" thickBot="1">
      <c r="A33" s="432">
        <v>41588</v>
      </c>
      <c r="B33" s="437">
        <v>2202.6799999999998</v>
      </c>
      <c r="C33" s="436">
        <f t="shared" si="3"/>
        <v>4.5460154729697534E-2</v>
      </c>
      <c r="D33" s="434">
        <f t="shared" si="0"/>
        <v>0.92264653253611462</v>
      </c>
      <c r="E33" s="433">
        <v>5000.08</v>
      </c>
      <c r="F33" s="436">
        <f t="shared" si="4"/>
        <v>4.0872320317086305E-2</v>
      </c>
      <c r="G33" s="434">
        <f t="shared" si="1"/>
        <v>0.97484365906607573</v>
      </c>
      <c r="H33" s="431">
        <f t="shared" si="2"/>
        <v>2.2699983656273268</v>
      </c>
    </row>
    <row r="34" spans="1:8" ht="15.75">
      <c r="A34" s="438">
        <v>41619</v>
      </c>
      <c r="B34" s="437">
        <v>2283.805592974204</v>
      </c>
      <c r="C34" s="436">
        <f t="shared" si="3"/>
        <v>3.6830403405943769E-2</v>
      </c>
      <c r="D34" s="434">
        <f t="shared" si="0"/>
        <v>0.99345837993645869</v>
      </c>
      <c r="E34" s="435">
        <v>5184.2386960514432</v>
      </c>
      <c r="F34" s="436">
        <f t="shared" si="4"/>
        <v>3.6831149911890064E-2</v>
      </c>
      <c r="G34" s="434">
        <f t="shared" si="1"/>
        <v>1.047579421925684</v>
      </c>
      <c r="H34" s="431">
        <f t="shared" si="2"/>
        <v>2.27</v>
      </c>
    </row>
    <row r="35" spans="1:8" ht="16.5" thickBot="1">
      <c r="A35" s="439">
        <v>41651</v>
      </c>
      <c r="B35" s="440">
        <v>2360.9834448165225</v>
      </c>
      <c r="C35" s="441">
        <f t="shared" si="3"/>
        <v>3.3793529571757276E-2</v>
      </c>
      <c r="D35" s="442">
        <f t="shared" si="0"/>
        <v>1.0608243746489088</v>
      </c>
      <c r="E35" s="443">
        <v>5359.4324197335063</v>
      </c>
      <c r="F35" s="441">
        <f t="shared" si="4"/>
        <v>3.3793529571757339E-2</v>
      </c>
      <c r="G35" s="442">
        <f t="shared" si="1"/>
        <v>1.1167743576710514</v>
      </c>
      <c r="H35" s="444">
        <f t="shared" si="2"/>
        <v>2.27</v>
      </c>
    </row>
    <row r="36" spans="1:8" ht="16.5" thickBot="1">
      <c r="A36" s="432">
        <v>41683</v>
      </c>
      <c r="B36" s="437">
        <v>2580.2505890804546</v>
      </c>
      <c r="C36" s="436">
        <f t="shared" si="3"/>
        <v>9.2871106210137722E-2</v>
      </c>
      <c r="D36" s="434">
        <f t="shared" si="0"/>
        <v>1.2522154140273682</v>
      </c>
      <c r="E36" s="433">
        <v>5857.1688372126318</v>
      </c>
      <c r="F36" s="436">
        <f t="shared" si="4"/>
        <v>9.2871106210137652E-2</v>
      </c>
      <c r="G36" s="434">
        <f t="shared" si="1"/>
        <v>1.3133615338652154</v>
      </c>
      <c r="H36" s="431">
        <f t="shared" si="2"/>
        <v>2.27</v>
      </c>
    </row>
    <row r="37" spans="1:8" ht="16.5" thickBot="1">
      <c r="A37" s="432">
        <v>41712</v>
      </c>
      <c r="B37" s="437">
        <v>2628.7240087029031</v>
      </c>
      <c r="C37" s="436">
        <f t="shared" si="3"/>
        <v>1.8786322470998224E-2</v>
      </c>
      <c r="D37" s="434">
        <f t="shared" si="0"/>
        <v>1.2945262590694391</v>
      </c>
      <c r="E37" s="433">
        <v>5967.2034997555902</v>
      </c>
      <c r="F37" s="436">
        <f t="shared" si="4"/>
        <v>1.8786322470998252E-2</v>
      </c>
      <c r="G37" s="434">
        <f t="shared" si="1"/>
        <v>1.3568210896324104</v>
      </c>
      <c r="H37" s="431">
        <f t="shared" si="2"/>
        <v>2.27</v>
      </c>
    </row>
    <row r="38" spans="1:8" ht="16.5" thickBot="1">
      <c r="A38" s="432">
        <v>41744</v>
      </c>
      <c r="B38" s="437">
        <v>2604.9370487858114</v>
      </c>
      <c r="C38" s="436">
        <f t="shared" si="3"/>
        <v>-9.0488616676153034E-3</v>
      </c>
      <c r="D38" s="434">
        <f t="shared" si="0"/>
        <v>1.2737634083584088</v>
      </c>
      <c r="E38" s="433">
        <v>5913.2071007437917</v>
      </c>
      <c r="F38" s="436">
        <f t="shared" si="4"/>
        <v>-9.0488616676153519E-3</v>
      </c>
      <c r="G38" s="434">
        <f t="shared" si="1"/>
        <v>1.3354945416170083</v>
      </c>
      <c r="H38" s="431">
        <f t="shared" si="2"/>
        <v>2.27</v>
      </c>
    </row>
    <row r="39" spans="1:8" ht="16.5" thickBot="1">
      <c r="A39" s="432">
        <v>41775</v>
      </c>
      <c r="B39" s="437">
        <v>2675.1330571057506</v>
      </c>
      <c r="C39" s="436">
        <f t="shared" si="3"/>
        <v>2.694729546445597E-2</v>
      </c>
      <c r="D39" s="434">
        <f t="shared" si="0"/>
        <v>1.3350351827397113</v>
      </c>
      <c r="E39" s="433">
        <v>6072.5520396300535</v>
      </c>
      <c r="F39" s="436">
        <f t="shared" si="4"/>
        <v>2.6947295464455942E-2</v>
      </c>
      <c r="G39" s="434">
        <f t="shared" si="1"/>
        <v>1.398429803085586</v>
      </c>
      <c r="H39" s="431">
        <f t="shared" si="2"/>
        <v>2.27</v>
      </c>
    </row>
    <row r="40" spans="1:8" ht="16.5" thickBot="1">
      <c r="A40" s="432">
        <v>41807</v>
      </c>
      <c r="B40" s="437">
        <v>2658.9547515584413</v>
      </c>
      <c r="C40" s="436">
        <f t="shared" si="3"/>
        <v>-6.0476638738907115E-3</v>
      </c>
      <c r="D40" s="434">
        <f t="shared" si="0"/>
        <v>1.3209136748207926</v>
      </c>
      <c r="E40" s="433">
        <v>6035.8272860376619</v>
      </c>
      <c r="F40" s="436">
        <f t="shared" si="4"/>
        <v>-6.0476638738906421E-3</v>
      </c>
      <c r="G40" s="434">
        <f t="shared" si="1"/>
        <v>1.3839249058114025</v>
      </c>
      <c r="H40" s="431">
        <f t="shared" si="2"/>
        <v>2.27</v>
      </c>
    </row>
    <row r="41" spans="1:8" ht="16.5" thickBot="1">
      <c r="A41" s="432">
        <v>41838</v>
      </c>
      <c r="B41" s="437">
        <v>2668.4401561607137</v>
      </c>
      <c r="C41" s="436">
        <f t="shared" si="3"/>
        <v>3.5673433693119128E-3</v>
      </c>
      <c r="D41" s="434">
        <f t="shared" si="0"/>
        <v>1.32919317082941</v>
      </c>
      <c r="E41" s="433">
        <v>6057.3591544848205</v>
      </c>
      <c r="F41" s="436">
        <f t="shared" si="4"/>
        <v>3.5673433693119436E-3</v>
      </c>
      <c r="G41" s="434">
        <f t="shared" si="1"/>
        <v>1.3924291845170864</v>
      </c>
      <c r="H41" s="431">
        <f t="shared" si="2"/>
        <v>2.27</v>
      </c>
    </row>
    <row r="42" spans="1:8" ht="16.5" thickBot="1">
      <c r="A42" s="432">
        <v>41870</v>
      </c>
      <c r="B42" s="437">
        <v>2715.0214237662335</v>
      </c>
      <c r="C42" s="436">
        <f t="shared" si="3"/>
        <v>1.7456365846532512E-2</v>
      </c>
      <c r="D42" s="434">
        <f t="shared" si="0"/>
        <v>1.3698524189466532</v>
      </c>
      <c r="E42" s="433">
        <v>6163.0986319493504</v>
      </c>
      <c r="F42" s="436">
        <f t="shared" si="4"/>
        <v>1.7456365846532526E-2</v>
      </c>
      <c r="G42" s="434">
        <f t="shared" si="1"/>
        <v>1.4341923036239381</v>
      </c>
      <c r="H42" s="431">
        <f t="shared" si="2"/>
        <v>2.27</v>
      </c>
    </row>
    <row r="43" spans="1:8" ht="16.5" thickBot="1">
      <c r="A43" s="432">
        <v>41902</v>
      </c>
      <c r="B43" s="437">
        <v>2800.5625834487651</v>
      </c>
      <c r="C43" s="436">
        <f t="shared" si="3"/>
        <v>3.1506624195941052E-2</v>
      </c>
      <c r="D43" s="434">
        <f t="shared" si="0"/>
        <v>1.4445184685102472</v>
      </c>
      <c r="E43" s="433">
        <v>6357.2770644286966</v>
      </c>
      <c r="F43" s="436">
        <f t="shared" si="4"/>
        <v>3.1506624195940983E-2</v>
      </c>
      <c r="G43" s="434">
        <f t="shared" si="1"/>
        <v>1.5108854857548695</v>
      </c>
      <c r="H43" s="431">
        <f t="shared" si="2"/>
        <v>2.27</v>
      </c>
    </row>
    <row r="44" spans="1:8" ht="16.5" thickBot="1">
      <c r="A44" s="432">
        <v>41933</v>
      </c>
      <c r="B44" s="437">
        <v>2802.2754649450549</v>
      </c>
      <c r="C44" s="436">
        <f t="shared" si="3"/>
        <v>6.116205031135119E-4</v>
      </c>
      <c r="D44" s="434">
        <f t="shared" si="0"/>
        <v>1.4460135861258279</v>
      </c>
      <c r="E44" s="433">
        <v>6361.1653054252747</v>
      </c>
      <c r="F44" s="436">
        <f t="shared" si="4"/>
        <v>6.1162050311355342E-4</v>
      </c>
      <c r="G44" s="434">
        <f t="shared" si="1"/>
        <v>1.5124211947989274</v>
      </c>
      <c r="H44" s="431">
        <f t="shared" si="2"/>
        <v>2.27</v>
      </c>
    </row>
    <row r="45" spans="1:8" ht="16.5" thickBot="1">
      <c r="A45" s="432">
        <v>41965</v>
      </c>
      <c r="B45" s="437">
        <v>2850.7090374218628</v>
      </c>
      <c r="C45" s="436">
        <f t="shared" si="3"/>
        <v>1.7283658613396747E-2</v>
      </c>
      <c r="D45" s="434">
        <f t="shared" si="0"/>
        <v>1.488289649912157</v>
      </c>
      <c r="E45" s="433">
        <v>6471.1095149476287</v>
      </c>
      <c r="F45" s="436">
        <f t="shared" si="4"/>
        <v>1.7283658613396726E-2</v>
      </c>
      <c r="G45" s="434">
        <f t="shared" si="1"/>
        <v>1.5558450250228943</v>
      </c>
      <c r="H45" s="431">
        <f t="shared" si="2"/>
        <v>2.27</v>
      </c>
    </row>
    <row r="46" spans="1:8" ht="16.5" thickBot="1">
      <c r="A46" s="432">
        <v>41996</v>
      </c>
      <c r="B46" s="437">
        <v>2859.6613940927814</v>
      </c>
      <c r="C46" s="436">
        <f t="shared" si="3"/>
        <v>3.1403964955381536E-3</v>
      </c>
      <c r="D46" s="434">
        <f t="shared" si="0"/>
        <v>1.496103866008625</v>
      </c>
      <c r="E46" s="433">
        <v>6491.4313645906141</v>
      </c>
      <c r="F46" s="436">
        <f t="shared" si="4"/>
        <v>3.1403964955381944E-3</v>
      </c>
      <c r="G46" s="434">
        <f t="shared" si="1"/>
        <v>1.563871391782615</v>
      </c>
      <c r="H46" s="431">
        <f t="shared" si="2"/>
        <v>2.27</v>
      </c>
    </row>
    <row r="47" spans="1:8" ht="16.5" thickBot="1">
      <c r="A47" s="432">
        <v>42028</v>
      </c>
      <c r="B47" s="437">
        <v>2915.8336366426424</v>
      </c>
      <c r="C47" s="436">
        <f t="shared" si="3"/>
        <v>1.9642969851569266E-2</v>
      </c>
      <c r="D47" s="434">
        <f t="shared" si="0"/>
        <v>1.545134758995018</v>
      </c>
      <c r="E47" s="433">
        <v>6618.9423551787986</v>
      </c>
      <c r="F47" s="436">
        <f t="shared" si="4"/>
        <v>1.9642969851569263E-2</v>
      </c>
      <c r="G47" s="434">
        <f t="shared" si="1"/>
        <v>1.6142334402347018</v>
      </c>
      <c r="H47" s="431">
        <f t="shared" si="2"/>
        <v>2.27</v>
      </c>
    </row>
    <row r="48" spans="1:8" ht="16.5" thickBot="1">
      <c r="A48" s="432">
        <v>42060</v>
      </c>
      <c r="B48" s="437">
        <v>2954.8998317111445</v>
      </c>
      <c r="C48" s="436">
        <f t="shared" si="3"/>
        <v>1.3397950616100246E-2</v>
      </c>
      <c r="D48" s="434">
        <f t="shared" si="0"/>
        <v>1.5792343488073532</v>
      </c>
      <c r="E48" s="433">
        <v>6707.6226179842979</v>
      </c>
      <c r="F48" s="436">
        <f t="shared" si="4"/>
        <v>1.339795061610017E-2</v>
      </c>
      <c r="G48" s="434">
        <f t="shared" si="1"/>
        <v>1.6492588107659238</v>
      </c>
      <c r="H48" s="431">
        <f t="shared" si="2"/>
        <v>2.27</v>
      </c>
    </row>
    <row r="49" spans="1:8" ht="16.5" thickBot="1">
      <c r="A49" s="432">
        <v>42089</v>
      </c>
      <c r="B49" s="437">
        <v>2908.952635888932</v>
      </c>
      <c r="C49" s="436">
        <f t="shared" si="3"/>
        <v>-1.5549493532444067E-2</v>
      </c>
      <c r="D49" s="434">
        <f t="shared" si="0"/>
        <v>1.5391285609819159</v>
      </c>
      <c r="E49" s="433">
        <v>6603.3224834678758</v>
      </c>
      <c r="F49" s="436">
        <f t="shared" si="4"/>
        <v>-1.5549493532444022E-2</v>
      </c>
      <c r="G49" s="434">
        <f t="shared" si="1"/>
        <v>1.608064178022149</v>
      </c>
      <c r="H49" s="431">
        <f t="shared" si="2"/>
        <v>2.27</v>
      </c>
    </row>
    <row r="50" spans="1:8" ht="16.5" thickBot="1">
      <c r="A50" s="432">
        <v>42121</v>
      </c>
      <c r="B50" s="437">
        <v>2965.4735960682169</v>
      </c>
      <c r="C50" s="436">
        <f t="shared" si="3"/>
        <v>1.9430003597158237E-2</v>
      </c>
      <c r="D50" s="434">
        <f t="shared" si="0"/>
        <v>1.5884638380554417</v>
      </c>
      <c r="E50" s="433">
        <v>6731.6250630748527</v>
      </c>
      <c r="F50" s="436">
        <f t="shared" si="4"/>
        <v>1.9430003597158269E-2</v>
      </c>
      <c r="G50" s="434">
        <f t="shared" si="1"/>
        <v>1.6587388743827387</v>
      </c>
      <c r="H50" s="431">
        <f t="shared" si="2"/>
        <v>2.27</v>
      </c>
    </row>
    <row r="51" spans="1:8" ht="16.5" thickBot="1">
      <c r="A51" s="432">
        <v>42152</v>
      </c>
      <c r="B51" s="437">
        <v>3073.3681650074027</v>
      </c>
      <c r="C51" s="436">
        <f t="shared" si="3"/>
        <v>3.6383587795972339E-2</v>
      </c>
      <c r="D51" s="434">
        <f t="shared" si="0"/>
        <v>1.6826414393640312</v>
      </c>
      <c r="E51" s="433">
        <v>6976.5457345668037</v>
      </c>
      <c r="F51" s="436">
        <f t="shared" si="4"/>
        <v>3.6383587795972228E-2</v>
      </c>
      <c r="G51" s="434">
        <f t="shared" si="1"/>
        <v>1.7554733336454076</v>
      </c>
      <c r="H51" s="431">
        <f t="shared" si="2"/>
        <v>2.27</v>
      </c>
    </row>
    <row r="52" spans="1:8" ht="16.5" thickBot="1">
      <c r="A52" s="432">
        <v>42184</v>
      </c>
      <c r="B52" s="437">
        <v>3095.1763892298768</v>
      </c>
      <c r="C52" s="436">
        <f t="shared" si="3"/>
        <v>7.0958710611950327E-3</v>
      </c>
      <c r="D52" s="434">
        <f t="shared" si="0"/>
        <v>1.7016771171211771</v>
      </c>
      <c r="E52" s="433">
        <v>7026.0504035518206</v>
      </c>
      <c r="F52" s="436">
        <f t="shared" si="4"/>
        <v>7.0958710611951307E-3</v>
      </c>
      <c r="G52" s="434">
        <f t="shared" si="1"/>
        <v>1.7750258171335169</v>
      </c>
      <c r="H52" s="431">
        <f t="shared" si="2"/>
        <v>2.27</v>
      </c>
    </row>
    <row r="53" spans="1:8" ht="16.5" thickBot="1">
      <c r="A53" s="432">
        <v>42215</v>
      </c>
      <c r="B53" s="437">
        <v>3168.7590563147573</v>
      </c>
      <c r="C53" s="436">
        <f t="shared" si="3"/>
        <v>2.3773335613738296E-2</v>
      </c>
      <c r="D53" s="434">
        <f t="shared" si="0"/>
        <v>1.7659049939464557</v>
      </c>
      <c r="E53" s="433">
        <v>7193.0830578344994</v>
      </c>
      <c r="F53" s="436">
        <f t="shared" si="4"/>
        <v>2.3773335613738289E-2</v>
      </c>
      <c r="G53" s="434">
        <f t="shared" si="1"/>
        <v>1.8409974372210203</v>
      </c>
      <c r="H53" s="431">
        <f t="shared" si="2"/>
        <v>2.27</v>
      </c>
    </row>
    <row r="54" spans="1:8" ht="16.5" thickBot="1">
      <c r="A54" s="432">
        <v>42247</v>
      </c>
      <c r="B54" s="437">
        <v>3240.4628104914541</v>
      </c>
      <c r="C54" s="436">
        <f t="shared" si="3"/>
        <v>2.2628339012966063E-2</v>
      </c>
      <c r="D54" s="434">
        <f t="shared" si="0"/>
        <v>1.8284928298271321</v>
      </c>
      <c r="E54" s="433">
        <v>7355.8505798156011</v>
      </c>
      <c r="F54" s="436">
        <f t="shared" si="4"/>
        <v>2.2628339012966073E-2</v>
      </c>
      <c r="G54" s="434">
        <f t="shared" si="1"/>
        <v>1.9052844903654258</v>
      </c>
      <c r="H54" s="431">
        <f t="shared" si="2"/>
        <v>2.27</v>
      </c>
    </row>
    <row r="55" spans="1:8" ht="16.5" thickBot="1">
      <c r="A55" s="432">
        <v>42248</v>
      </c>
      <c r="B55" s="437">
        <v>3249.8293375415651</v>
      </c>
      <c r="C55" s="436">
        <f t="shared" si="3"/>
        <v>2.8904905249292072E-3</v>
      </c>
      <c r="D55" s="434">
        <f t="shared" si="0"/>
        <v>1.8366685615515776</v>
      </c>
      <c r="E55" s="433">
        <v>7377.1125962193528</v>
      </c>
      <c r="F55" s="436">
        <f t="shared" si="4"/>
        <v>2.8904905249291595E-3</v>
      </c>
      <c r="G55" s="434">
        <f t="shared" si="1"/>
        <v>1.9136821876570502</v>
      </c>
      <c r="H55" s="431">
        <f t="shared" si="2"/>
        <v>2.27</v>
      </c>
    </row>
    <row r="56" spans="1:8" ht="16.5" thickBot="1">
      <c r="A56" s="432">
        <v>42279</v>
      </c>
      <c r="B56" s="437">
        <v>3272.4656972812895</v>
      </c>
      <c r="C56" s="436">
        <f t="shared" si="3"/>
        <v>6.965399529825278E-3</v>
      </c>
      <c r="D56" s="434">
        <f t="shared" si="0"/>
        <v>1.8564270914164791</v>
      </c>
      <c r="E56" s="433">
        <v>7428.4971328285274</v>
      </c>
      <c r="F56" s="436">
        <f t="shared" si="4"/>
        <v>6.9653995298252997E-3</v>
      </c>
      <c r="G56" s="434">
        <f t="shared" si="1"/>
        <v>1.9339771481970174</v>
      </c>
      <c r="H56" s="431">
        <f t="shared" si="2"/>
        <v>2.27</v>
      </c>
    </row>
    <row r="57" spans="1:8" ht="16.5" thickBot="1">
      <c r="A57" s="432">
        <v>42311</v>
      </c>
      <c r="B57" s="437">
        <v>3400.3759005548018</v>
      </c>
      <c r="C57" s="436">
        <f t="shared" si="3"/>
        <v>3.9086797267203731E-2</v>
      </c>
      <c r="D57" s="434">
        <f t="shared" si="0"/>
        <v>1.9680756780472235</v>
      </c>
      <c r="E57" s="433">
        <v>7718.8532942594002</v>
      </c>
      <c r="F57" s="436">
        <f t="shared" si="4"/>
        <v>3.9086797267203731E-2</v>
      </c>
      <c r="G57" s="434">
        <f t="shared" si="1"/>
        <v>2.0486569181752028</v>
      </c>
      <c r="H57" s="431">
        <f t="shared" si="2"/>
        <v>2.27</v>
      </c>
    </row>
    <row r="58" spans="1:8" ht="16.5" thickBot="1">
      <c r="A58" s="432">
        <v>42342</v>
      </c>
      <c r="B58" s="437">
        <v>3783.0463803212842</v>
      </c>
      <c r="C58" s="436">
        <f t="shared" si="3"/>
        <v>0.1125376990538153</v>
      </c>
      <c r="D58" s="434">
        <f t="shared" si="0"/>
        <v>2.3020960854722508</v>
      </c>
      <c r="E58" s="433">
        <v>8587.5152833293159</v>
      </c>
      <c r="F58" s="436">
        <f t="shared" si="4"/>
        <v>0.11253769905381537</v>
      </c>
      <c r="G58" s="434">
        <f t="shared" si="1"/>
        <v>2.3917457529511355</v>
      </c>
      <c r="H58" s="431">
        <f t="shared" si="2"/>
        <v>2.27</v>
      </c>
    </row>
    <row r="59" spans="1:8" ht="16.5" thickBot="1">
      <c r="A59" s="432">
        <v>42374</v>
      </c>
      <c r="B59" s="437">
        <v>3723.5428650028539</v>
      </c>
      <c r="C59" s="436">
        <f t="shared" si="3"/>
        <v>-1.5728994396673739E-2</v>
      </c>
      <c r="D59" s="434">
        <f t="shared" si="0"/>
        <v>2.2501574346465794</v>
      </c>
      <c r="E59" s="433">
        <v>8452.4423035564778</v>
      </c>
      <c r="F59" s="436">
        <f t="shared" si="4"/>
        <v>-1.5728994396673884E-2</v>
      </c>
      <c r="G59" s="434">
        <f t="shared" si="1"/>
        <v>2.3383970030080246</v>
      </c>
      <c r="H59" s="431">
        <f t="shared" si="2"/>
        <v>2.27</v>
      </c>
    </row>
    <row r="60" spans="1:8" ht="16.5" thickBot="1">
      <c r="A60" s="432">
        <v>42406</v>
      </c>
      <c r="B60" s="437">
        <v>3861.6127578236064</v>
      </c>
      <c r="C60" s="436">
        <f t="shared" si="3"/>
        <v>3.708024798598545E-2</v>
      </c>
      <c r="D60" s="434">
        <f t="shared" si="0"/>
        <v>2.3706740783167688</v>
      </c>
      <c r="E60" s="433">
        <v>8765.8609602595861</v>
      </c>
      <c r="F60" s="436">
        <f t="shared" si="4"/>
        <v>3.7080247985985457E-2</v>
      </c>
      <c r="G60" s="434">
        <f t="shared" si="1"/>
        <v>2.4621855917552331</v>
      </c>
      <c r="H60" s="431">
        <f t="shared" si="2"/>
        <v>2.27</v>
      </c>
    </row>
    <row r="61" spans="1:8" ht="16.5" thickBot="1">
      <c r="A61" s="432">
        <v>42436</v>
      </c>
      <c r="B61" s="437">
        <v>4020.1574541223063</v>
      </c>
      <c r="C61" s="436">
        <f t="shared" si="3"/>
        <v>4.1056601539729516E-2</v>
      </c>
      <c r="D61" s="434">
        <f t="shared" si="0"/>
        <v>2.5090625008705154</v>
      </c>
      <c r="E61" s="433">
        <v>9125.7574208576352</v>
      </c>
      <c r="F61" s="436">
        <f t="shared" si="4"/>
        <v>4.1056601539729572E-2</v>
      </c>
      <c r="G61" s="434">
        <f t="shared" si="1"/>
        <v>2.6043311660525204</v>
      </c>
      <c r="H61" s="431">
        <f t="shared" si="2"/>
        <v>2.27</v>
      </c>
    </row>
    <row r="62" spans="1:8" ht="16.5" thickBot="1">
      <c r="A62" s="432">
        <v>42468</v>
      </c>
      <c r="B62" s="437">
        <v>4058.9154558305981</v>
      </c>
      <c r="C62" s="436">
        <f t="shared" si="3"/>
        <v>9.6409163448434275E-3</v>
      </c>
      <c r="D62" s="434">
        <f t="shared" si="0"/>
        <v>2.5428930788902351</v>
      </c>
      <c r="E62" s="433">
        <v>9213.738084735458</v>
      </c>
      <c r="F62" s="436">
        <f t="shared" si="4"/>
        <v>9.6409163448434448E-3</v>
      </c>
      <c r="G62" s="434">
        <f t="shared" si="1"/>
        <v>2.6390802213035447</v>
      </c>
      <c r="H62" s="431">
        <f t="shared" si="2"/>
        <v>2.27</v>
      </c>
    </row>
    <row r="63" spans="1:8" ht="16.5" thickBot="1">
      <c r="A63" s="432">
        <v>42499</v>
      </c>
      <c r="B63" s="437">
        <v>4164.6381557285576</v>
      </c>
      <c r="C63" s="436">
        <f t="shared" si="3"/>
        <v>2.6047031786801504E-2</v>
      </c>
      <c r="D63" s="434">
        <f t="shared" si="0"/>
        <v>2.635174927533328</v>
      </c>
      <c r="E63" s="433">
        <v>9453.7286135038266</v>
      </c>
      <c r="F63" s="436">
        <f t="shared" si="4"/>
        <v>2.604703178680157E-2</v>
      </c>
      <c r="G63" s="434">
        <f t="shared" si="1"/>
        <v>2.7338674595025592</v>
      </c>
      <c r="H63" s="431">
        <f t="shared" si="2"/>
        <v>2.27</v>
      </c>
    </row>
    <row r="64" spans="1:8" ht="16.5" thickBot="1">
      <c r="A64" s="432">
        <v>42531</v>
      </c>
      <c r="B64" s="437">
        <v>4331.1407336381471</v>
      </c>
      <c r="C64" s="436">
        <f t="shared" si="3"/>
        <v>3.9980082706719981E-2</v>
      </c>
      <c r="D64" s="434">
        <f t="shared" si="0"/>
        <v>2.7805095217895053</v>
      </c>
      <c r="E64" s="433">
        <v>9831.689465358595</v>
      </c>
      <c r="F64" s="436">
        <f t="shared" si="4"/>
        <v>3.9980082706720002E-2</v>
      </c>
      <c r="G64" s="434">
        <f t="shared" si="1"/>
        <v>2.883147789349402</v>
      </c>
      <c r="H64" s="431">
        <f t="shared" si="2"/>
        <v>2.27</v>
      </c>
    </row>
    <row r="65" spans="1:8" ht="16.5" thickBot="1">
      <c r="A65" s="432">
        <v>42562</v>
      </c>
      <c r="B65" s="437">
        <v>4526.8500000000004</v>
      </c>
      <c r="C65" s="436">
        <f t="shared" si="3"/>
        <v>4.5186540543894531E-2</v>
      </c>
      <c r="D65" s="434">
        <f t="shared" si="0"/>
        <v>2.951337668572426</v>
      </c>
      <c r="E65" s="433">
        <v>10275.959999999999</v>
      </c>
      <c r="F65" s="436">
        <f t="shared" si="4"/>
        <v>4.5187608519041036E-2</v>
      </c>
      <c r="G65" s="434">
        <f t="shared" si="1"/>
        <v>3.0586179514761023</v>
      </c>
      <c r="H65" s="431">
        <f t="shared" si="2"/>
        <v>2.2700023194936874</v>
      </c>
    </row>
    <row r="66" spans="1:8" ht="16.5" thickBot="1">
      <c r="A66" s="432">
        <v>42591</v>
      </c>
      <c r="B66" s="437">
        <v>4566.0518097017248</v>
      </c>
      <c r="C66" s="436">
        <f t="shared" si="3"/>
        <v>8.6598428712514018E-3</v>
      </c>
      <c r="D66" s="434">
        <f t="shared" si="0"/>
        <v>2.9855556319135204</v>
      </c>
      <c r="E66" s="433">
        <v>10364.937608022916</v>
      </c>
      <c r="F66" s="436">
        <f t="shared" si="4"/>
        <v>8.6588122202613371E-3</v>
      </c>
      <c r="G66" s="434">
        <f t="shared" si="1"/>
        <v>3.0937607621917156</v>
      </c>
      <c r="H66" s="431">
        <f t="shared" si="2"/>
        <v>2.27</v>
      </c>
    </row>
    <row r="67" spans="1:8" ht="16.5" thickBot="1">
      <c r="A67" s="432">
        <v>42623</v>
      </c>
      <c r="B67" s="437">
        <v>4663.9339267355854</v>
      </c>
      <c r="C67" s="436">
        <f t="shared" si="3"/>
        <v>2.1436926498706262E-2</v>
      </c>
      <c r="D67" s="434">
        <f t="shared" si="0"/>
        <v>3.0709936950513552</v>
      </c>
      <c r="E67" s="433">
        <v>10587.130013689779</v>
      </c>
      <c r="F67" s="436">
        <f t="shared" si="4"/>
        <v>2.1436926498706221E-2</v>
      </c>
      <c r="G67" s="434">
        <f t="shared" si="1"/>
        <v>3.1815184107541068</v>
      </c>
      <c r="H67" s="431">
        <f t="shared" si="2"/>
        <v>2.27</v>
      </c>
    </row>
    <row r="68" spans="1:8" ht="16.5" thickBot="1">
      <c r="A68" s="432">
        <v>42654</v>
      </c>
      <c r="B68" s="437">
        <v>4688.6181384874399</v>
      </c>
      <c r="C68" s="436">
        <f t="shared" si="3"/>
        <v>5.2925732095719553E-3</v>
      </c>
      <c r="D68" s="434">
        <f t="shared" si="0"/>
        <v>3.0925397272181203</v>
      </c>
      <c r="E68" s="433">
        <v>10643.163174366489</v>
      </c>
      <c r="F68" s="436">
        <f t="shared" si="4"/>
        <v>5.2925732095720213E-3</v>
      </c>
      <c r="G68" s="434">
        <f t="shared" si="1"/>
        <v>3.2036494030701963</v>
      </c>
      <c r="H68" s="431">
        <f t="shared" si="2"/>
        <v>2.27</v>
      </c>
    </row>
    <row r="69" spans="1:8" ht="15.75">
      <c r="A69" s="438">
        <v>42683</v>
      </c>
      <c r="B69" s="437">
        <v>4774.3684564973237</v>
      </c>
      <c r="C69" s="436">
        <f t="shared" si="3"/>
        <v>1.8289038577483107E-2</v>
      </c>
      <c r="D69" s="434">
        <f t="shared" si="0"/>
        <v>3.1673883441690949</v>
      </c>
      <c r="E69" s="435">
        <v>10837.816396248925</v>
      </c>
      <c r="F69" s="436">
        <f t="shared" si="4"/>
        <v>1.8289038577483072E-2</v>
      </c>
      <c r="G69" s="434">
        <f t="shared" si="1"/>
        <v>3.280530109169161</v>
      </c>
      <c r="H69" s="431">
        <f t="shared" si="2"/>
        <v>2.27</v>
      </c>
    </row>
    <row r="70" spans="1:8" ht="16.5" thickBot="1">
      <c r="A70" s="439">
        <v>42714</v>
      </c>
      <c r="B70" s="440">
        <v>4762.5639699568283</v>
      </c>
      <c r="C70" s="441">
        <f t="shared" si="3"/>
        <v>-2.4724707881376385E-3</v>
      </c>
      <c r="D70" s="442">
        <f>(B70-B$5)/B$5</f>
        <v>3.1570845982253113</v>
      </c>
      <c r="E70" s="443">
        <f>B70*H70</f>
        <v>11477.779167595956</v>
      </c>
      <c r="F70" s="441">
        <f t="shared" si="4"/>
        <v>5.9049050837263514E-2</v>
      </c>
      <c r="G70" s="442">
        <f>(E70-E$5)/E$5</f>
        <v>3.5332913491959279</v>
      </c>
      <c r="H70" s="444">
        <v>2.41</v>
      </c>
    </row>
    <row r="71" spans="1:8" ht="16.5" thickBot="1">
      <c r="A71" s="432">
        <v>42746</v>
      </c>
      <c r="B71" s="437">
        <v>4722.9794994897948</v>
      </c>
      <c r="C71" s="436">
        <f t="shared" si="3"/>
        <v>-8.3115881942457826E-3</v>
      </c>
      <c r="D71" s="434">
        <f>(B71-B$5)/B$5</f>
        <v>3.1225326229562209</v>
      </c>
      <c r="E71" s="433">
        <f>B71*H71</f>
        <v>11382.380593770406</v>
      </c>
      <c r="F71" s="436">
        <f t="shared" si="4"/>
        <v>-8.311588194245767E-3</v>
      </c>
      <c r="G71" s="434">
        <f>(E71-E$5)/E$5</f>
        <v>3.4956124983368744</v>
      </c>
      <c r="H71" s="431">
        <v>2.41</v>
      </c>
    </row>
    <row r="72" spans="1:8" ht="16.5" thickBot="1">
      <c r="A72" s="432">
        <v>42778</v>
      </c>
      <c r="B72" s="437">
        <v>4977.2766187954903</v>
      </c>
      <c r="C72" s="436">
        <f t="shared" si="3"/>
        <v>5.3842520242394935E-2</v>
      </c>
      <c r="D72" s="434">
        <f>(B72-B$5)/B$5</f>
        <v>3.3445001691576746</v>
      </c>
      <c r="E72" s="433">
        <f>B72*H72</f>
        <v>11995.236651297133</v>
      </c>
      <c r="F72" s="436">
        <f t="shared" si="4"/>
        <v>5.3842520242395032E-2</v>
      </c>
      <c r="G72" s="434">
        <f>(E72-E$5)/E$5</f>
        <v>3.7376676052805418</v>
      </c>
      <c r="H72" s="431">
        <v>2.41</v>
      </c>
    </row>
  </sheetData>
  <mergeCells count="2">
    <mergeCell ref="A1:G1"/>
    <mergeCell ref="A2:G2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8"/>
  <dimension ref="A1:L141"/>
  <sheetViews>
    <sheetView topLeftCell="A4" zoomScale="90" zoomScaleNormal="90" workbookViewId="0">
      <pane xSplit="1" ySplit="7" topLeftCell="B41" activePane="bottomRight" state="frozen"/>
      <selection activeCell="H151" sqref="H151"/>
      <selection pane="topRight" activeCell="H151" sqref="H151"/>
      <selection pane="bottomLeft" activeCell="H151" sqref="H151"/>
      <selection pane="bottomRight" activeCell="H151" sqref="H151"/>
    </sheetView>
  </sheetViews>
  <sheetFormatPr baseColWidth="10" defaultRowHeight="15" customHeight="1"/>
  <cols>
    <col min="1" max="1" width="11.42578125" style="2"/>
    <col min="2" max="4" width="12.7109375" style="2" customWidth="1"/>
    <col min="5" max="5" width="12.7109375" style="13" customWidth="1"/>
    <col min="6" max="8" width="12.7109375" style="2" customWidth="1"/>
    <col min="9" max="9" width="11.42578125" style="14"/>
    <col min="10" max="10" width="14.42578125" style="2" customWidth="1"/>
    <col min="11" max="12" width="12.7109375" style="2" customWidth="1"/>
    <col min="13" max="243" width="11.42578125" style="2"/>
    <col min="244" max="244" width="13" style="2" bestFit="1" customWidth="1"/>
    <col min="245" max="245" width="11.42578125" style="2"/>
    <col min="246" max="246" width="12.7109375" style="2" bestFit="1" customWidth="1"/>
    <col min="247" max="252" width="11.42578125" style="2"/>
    <col min="253" max="253" width="20" style="2" customWidth="1"/>
    <col min="254" max="254" width="17.7109375" style="2" customWidth="1"/>
    <col min="255" max="255" width="3.42578125" style="2" customWidth="1"/>
    <col min="256" max="257" width="11.42578125" style="2"/>
    <col min="258" max="264" width="12.7109375" style="2" customWidth="1"/>
    <col min="265" max="265" width="11.42578125" style="2"/>
    <col min="266" max="266" width="14.42578125" style="2" customWidth="1"/>
    <col min="267" max="268" width="12.7109375" style="2" customWidth="1"/>
    <col min="269" max="499" width="11.42578125" style="2"/>
    <col min="500" max="500" width="13" style="2" bestFit="1" customWidth="1"/>
    <col min="501" max="501" width="11.42578125" style="2"/>
    <col min="502" max="502" width="12.7109375" style="2" bestFit="1" customWidth="1"/>
    <col min="503" max="508" width="11.42578125" style="2"/>
    <col min="509" max="509" width="20" style="2" customWidth="1"/>
    <col min="510" max="510" width="17.7109375" style="2" customWidth="1"/>
    <col min="511" max="511" width="3.42578125" style="2" customWidth="1"/>
    <col min="512" max="513" width="11.42578125" style="2"/>
    <col min="514" max="520" width="12.7109375" style="2" customWidth="1"/>
    <col min="521" max="521" width="11.42578125" style="2"/>
    <col min="522" max="522" width="14.42578125" style="2" customWidth="1"/>
    <col min="523" max="524" width="12.7109375" style="2" customWidth="1"/>
    <col min="525" max="755" width="11.42578125" style="2"/>
    <col min="756" max="756" width="13" style="2" bestFit="1" customWidth="1"/>
    <col min="757" max="757" width="11.42578125" style="2"/>
    <col min="758" max="758" width="12.7109375" style="2" bestFit="1" customWidth="1"/>
    <col min="759" max="764" width="11.42578125" style="2"/>
    <col min="765" max="765" width="20" style="2" customWidth="1"/>
    <col min="766" max="766" width="17.7109375" style="2" customWidth="1"/>
    <col min="767" max="767" width="3.42578125" style="2" customWidth="1"/>
    <col min="768" max="769" width="11.42578125" style="2"/>
    <col min="770" max="776" width="12.7109375" style="2" customWidth="1"/>
    <col min="777" max="777" width="11.42578125" style="2"/>
    <col min="778" max="778" width="14.42578125" style="2" customWidth="1"/>
    <col min="779" max="780" width="12.7109375" style="2" customWidth="1"/>
    <col min="781" max="1011" width="11.42578125" style="2"/>
    <col min="1012" max="1012" width="13" style="2" bestFit="1" customWidth="1"/>
    <col min="1013" max="1013" width="11.42578125" style="2"/>
    <col min="1014" max="1014" width="12.7109375" style="2" bestFit="1" customWidth="1"/>
    <col min="1015" max="1020" width="11.42578125" style="2"/>
    <col min="1021" max="1021" width="20" style="2" customWidth="1"/>
    <col min="1022" max="1022" width="17.7109375" style="2" customWidth="1"/>
    <col min="1023" max="1023" width="3.42578125" style="2" customWidth="1"/>
    <col min="1024" max="1025" width="11.42578125" style="2"/>
    <col min="1026" max="1032" width="12.7109375" style="2" customWidth="1"/>
    <col min="1033" max="1033" width="11.42578125" style="2"/>
    <col min="1034" max="1034" width="14.42578125" style="2" customWidth="1"/>
    <col min="1035" max="1036" width="12.7109375" style="2" customWidth="1"/>
    <col min="1037" max="1267" width="11.42578125" style="2"/>
    <col min="1268" max="1268" width="13" style="2" bestFit="1" customWidth="1"/>
    <col min="1269" max="1269" width="11.42578125" style="2"/>
    <col min="1270" max="1270" width="12.7109375" style="2" bestFit="1" customWidth="1"/>
    <col min="1271" max="1276" width="11.42578125" style="2"/>
    <col min="1277" max="1277" width="20" style="2" customWidth="1"/>
    <col min="1278" max="1278" width="17.7109375" style="2" customWidth="1"/>
    <col min="1279" max="1279" width="3.42578125" style="2" customWidth="1"/>
    <col min="1280" max="1281" width="11.42578125" style="2"/>
    <col min="1282" max="1288" width="12.7109375" style="2" customWidth="1"/>
    <col min="1289" max="1289" width="11.42578125" style="2"/>
    <col min="1290" max="1290" width="14.42578125" style="2" customWidth="1"/>
    <col min="1291" max="1292" width="12.7109375" style="2" customWidth="1"/>
    <col min="1293" max="1523" width="11.42578125" style="2"/>
    <col min="1524" max="1524" width="13" style="2" bestFit="1" customWidth="1"/>
    <col min="1525" max="1525" width="11.42578125" style="2"/>
    <col min="1526" max="1526" width="12.7109375" style="2" bestFit="1" customWidth="1"/>
    <col min="1527" max="1532" width="11.42578125" style="2"/>
    <col min="1533" max="1533" width="20" style="2" customWidth="1"/>
    <col min="1534" max="1534" width="17.7109375" style="2" customWidth="1"/>
    <col min="1535" max="1535" width="3.42578125" style="2" customWidth="1"/>
    <col min="1536" max="1537" width="11.42578125" style="2"/>
    <col min="1538" max="1544" width="12.7109375" style="2" customWidth="1"/>
    <col min="1545" max="1545" width="11.42578125" style="2"/>
    <col min="1546" max="1546" width="14.42578125" style="2" customWidth="1"/>
    <col min="1547" max="1548" width="12.7109375" style="2" customWidth="1"/>
    <col min="1549" max="1779" width="11.42578125" style="2"/>
    <col min="1780" max="1780" width="13" style="2" bestFit="1" customWidth="1"/>
    <col min="1781" max="1781" width="11.42578125" style="2"/>
    <col min="1782" max="1782" width="12.7109375" style="2" bestFit="1" customWidth="1"/>
    <col min="1783" max="1788" width="11.42578125" style="2"/>
    <col min="1789" max="1789" width="20" style="2" customWidth="1"/>
    <col min="1790" max="1790" width="17.7109375" style="2" customWidth="1"/>
    <col min="1791" max="1791" width="3.42578125" style="2" customWidth="1"/>
    <col min="1792" max="1793" width="11.42578125" style="2"/>
    <col min="1794" max="1800" width="12.7109375" style="2" customWidth="1"/>
    <col min="1801" max="1801" width="11.42578125" style="2"/>
    <col min="1802" max="1802" width="14.42578125" style="2" customWidth="1"/>
    <col min="1803" max="1804" width="12.7109375" style="2" customWidth="1"/>
    <col min="1805" max="2035" width="11.42578125" style="2"/>
    <col min="2036" max="2036" width="13" style="2" bestFit="1" customWidth="1"/>
    <col min="2037" max="2037" width="11.42578125" style="2"/>
    <col min="2038" max="2038" width="12.7109375" style="2" bestFit="1" customWidth="1"/>
    <col min="2039" max="2044" width="11.42578125" style="2"/>
    <col min="2045" max="2045" width="20" style="2" customWidth="1"/>
    <col min="2046" max="2046" width="17.7109375" style="2" customWidth="1"/>
    <col min="2047" max="2047" width="3.42578125" style="2" customWidth="1"/>
    <col min="2048" max="2049" width="11.42578125" style="2"/>
    <col min="2050" max="2056" width="12.7109375" style="2" customWidth="1"/>
    <col min="2057" max="2057" width="11.42578125" style="2"/>
    <col min="2058" max="2058" width="14.42578125" style="2" customWidth="1"/>
    <col min="2059" max="2060" width="12.7109375" style="2" customWidth="1"/>
    <col min="2061" max="2291" width="11.42578125" style="2"/>
    <col min="2292" max="2292" width="13" style="2" bestFit="1" customWidth="1"/>
    <col min="2293" max="2293" width="11.42578125" style="2"/>
    <col min="2294" max="2294" width="12.7109375" style="2" bestFit="1" customWidth="1"/>
    <col min="2295" max="2300" width="11.42578125" style="2"/>
    <col min="2301" max="2301" width="20" style="2" customWidth="1"/>
    <col min="2302" max="2302" width="17.7109375" style="2" customWidth="1"/>
    <col min="2303" max="2303" width="3.42578125" style="2" customWidth="1"/>
    <col min="2304" max="2305" width="11.42578125" style="2"/>
    <col min="2306" max="2312" width="12.7109375" style="2" customWidth="1"/>
    <col min="2313" max="2313" width="11.42578125" style="2"/>
    <col min="2314" max="2314" width="14.42578125" style="2" customWidth="1"/>
    <col min="2315" max="2316" width="12.7109375" style="2" customWidth="1"/>
    <col min="2317" max="2547" width="11.42578125" style="2"/>
    <col min="2548" max="2548" width="13" style="2" bestFit="1" customWidth="1"/>
    <col min="2549" max="2549" width="11.42578125" style="2"/>
    <col min="2550" max="2550" width="12.7109375" style="2" bestFit="1" customWidth="1"/>
    <col min="2551" max="2556" width="11.42578125" style="2"/>
    <col min="2557" max="2557" width="20" style="2" customWidth="1"/>
    <col min="2558" max="2558" width="17.7109375" style="2" customWidth="1"/>
    <col min="2559" max="2559" width="3.42578125" style="2" customWidth="1"/>
    <col min="2560" max="2561" width="11.42578125" style="2"/>
    <col min="2562" max="2568" width="12.7109375" style="2" customWidth="1"/>
    <col min="2569" max="2569" width="11.42578125" style="2"/>
    <col min="2570" max="2570" width="14.42578125" style="2" customWidth="1"/>
    <col min="2571" max="2572" width="12.7109375" style="2" customWidth="1"/>
    <col min="2573" max="2803" width="11.42578125" style="2"/>
    <col min="2804" max="2804" width="13" style="2" bestFit="1" customWidth="1"/>
    <col min="2805" max="2805" width="11.42578125" style="2"/>
    <col min="2806" max="2806" width="12.7109375" style="2" bestFit="1" customWidth="1"/>
    <col min="2807" max="2812" width="11.42578125" style="2"/>
    <col min="2813" max="2813" width="20" style="2" customWidth="1"/>
    <col min="2814" max="2814" width="17.7109375" style="2" customWidth="1"/>
    <col min="2815" max="2815" width="3.42578125" style="2" customWidth="1"/>
    <col min="2816" max="2817" width="11.42578125" style="2"/>
    <col min="2818" max="2824" width="12.7109375" style="2" customWidth="1"/>
    <col min="2825" max="2825" width="11.42578125" style="2"/>
    <col min="2826" max="2826" width="14.42578125" style="2" customWidth="1"/>
    <col min="2827" max="2828" width="12.7109375" style="2" customWidth="1"/>
    <col min="2829" max="3059" width="11.42578125" style="2"/>
    <col min="3060" max="3060" width="13" style="2" bestFit="1" customWidth="1"/>
    <col min="3061" max="3061" width="11.42578125" style="2"/>
    <col min="3062" max="3062" width="12.7109375" style="2" bestFit="1" customWidth="1"/>
    <col min="3063" max="3068" width="11.42578125" style="2"/>
    <col min="3069" max="3069" width="20" style="2" customWidth="1"/>
    <col min="3070" max="3070" width="17.7109375" style="2" customWidth="1"/>
    <col min="3071" max="3071" width="3.42578125" style="2" customWidth="1"/>
    <col min="3072" max="3073" width="11.42578125" style="2"/>
    <col min="3074" max="3080" width="12.7109375" style="2" customWidth="1"/>
    <col min="3081" max="3081" width="11.42578125" style="2"/>
    <col min="3082" max="3082" width="14.42578125" style="2" customWidth="1"/>
    <col min="3083" max="3084" width="12.7109375" style="2" customWidth="1"/>
    <col min="3085" max="3315" width="11.42578125" style="2"/>
    <col min="3316" max="3316" width="13" style="2" bestFit="1" customWidth="1"/>
    <col min="3317" max="3317" width="11.42578125" style="2"/>
    <col min="3318" max="3318" width="12.7109375" style="2" bestFit="1" customWidth="1"/>
    <col min="3319" max="3324" width="11.42578125" style="2"/>
    <col min="3325" max="3325" width="20" style="2" customWidth="1"/>
    <col min="3326" max="3326" width="17.7109375" style="2" customWidth="1"/>
    <col min="3327" max="3327" width="3.42578125" style="2" customWidth="1"/>
    <col min="3328" max="3329" width="11.42578125" style="2"/>
    <col min="3330" max="3336" width="12.7109375" style="2" customWidth="1"/>
    <col min="3337" max="3337" width="11.42578125" style="2"/>
    <col min="3338" max="3338" width="14.42578125" style="2" customWidth="1"/>
    <col min="3339" max="3340" width="12.7109375" style="2" customWidth="1"/>
    <col min="3341" max="3571" width="11.42578125" style="2"/>
    <col min="3572" max="3572" width="13" style="2" bestFit="1" customWidth="1"/>
    <col min="3573" max="3573" width="11.42578125" style="2"/>
    <col min="3574" max="3574" width="12.7109375" style="2" bestFit="1" customWidth="1"/>
    <col min="3575" max="3580" width="11.42578125" style="2"/>
    <col min="3581" max="3581" width="20" style="2" customWidth="1"/>
    <col min="3582" max="3582" width="17.7109375" style="2" customWidth="1"/>
    <col min="3583" max="3583" width="3.42578125" style="2" customWidth="1"/>
    <col min="3584" max="3585" width="11.42578125" style="2"/>
    <col min="3586" max="3592" width="12.7109375" style="2" customWidth="1"/>
    <col min="3593" max="3593" width="11.42578125" style="2"/>
    <col min="3594" max="3594" width="14.42578125" style="2" customWidth="1"/>
    <col min="3595" max="3596" width="12.7109375" style="2" customWidth="1"/>
    <col min="3597" max="3827" width="11.42578125" style="2"/>
    <col min="3828" max="3828" width="13" style="2" bestFit="1" customWidth="1"/>
    <col min="3829" max="3829" width="11.42578125" style="2"/>
    <col min="3830" max="3830" width="12.7109375" style="2" bestFit="1" customWidth="1"/>
    <col min="3831" max="3836" width="11.42578125" style="2"/>
    <col min="3837" max="3837" width="20" style="2" customWidth="1"/>
    <col min="3838" max="3838" width="17.7109375" style="2" customWidth="1"/>
    <col min="3839" max="3839" width="3.42578125" style="2" customWidth="1"/>
    <col min="3840" max="3841" width="11.42578125" style="2"/>
    <col min="3842" max="3848" width="12.7109375" style="2" customWidth="1"/>
    <col min="3849" max="3849" width="11.42578125" style="2"/>
    <col min="3850" max="3850" width="14.42578125" style="2" customWidth="1"/>
    <col min="3851" max="3852" width="12.7109375" style="2" customWidth="1"/>
    <col min="3853" max="4083" width="11.42578125" style="2"/>
    <col min="4084" max="4084" width="13" style="2" bestFit="1" customWidth="1"/>
    <col min="4085" max="4085" width="11.42578125" style="2"/>
    <col min="4086" max="4086" width="12.7109375" style="2" bestFit="1" customWidth="1"/>
    <col min="4087" max="4092" width="11.42578125" style="2"/>
    <col min="4093" max="4093" width="20" style="2" customWidth="1"/>
    <col min="4094" max="4094" width="17.7109375" style="2" customWidth="1"/>
    <col min="4095" max="4095" width="3.42578125" style="2" customWidth="1"/>
    <col min="4096" max="4097" width="11.42578125" style="2"/>
    <col min="4098" max="4104" width="12.7109375" style="2" customWidth="1"/>
    <col min="4105" max="4105" width="11.42578125" style="2"/>
    <col min="4106" max="4106" width="14.42578125" style="2" customWidth="1"/>
    <col min="4107" max="4108" width="12.7109375" style="2" customWidth="1"/>
    <col min="4109" max="4339" width="11.42578125" style="2"/>
    <col min="4340" max="4340" width="13" style="2" bestFit="1" customWidth="1"/>
    <col min="4341" max="4341" width="11.42578125" style="2"/>
    <col min="4342" max="4342" width="12.7109375" style="2" bestFit="1" customWidth="1"/>
    <col min="4343" max="4348" width="11.42578125" style="2"/>
    <col min="4349" max="4349" width="20" style="2" customWidth="1"/>
    <col min="4350" max="4350" width="17.7109375" style="2" customWidth="1"/>
    <col min="4351" max="4351" width="3.42578125" style="2" customWidth="1"/>
    <col min="4352" max="4353" width="11.42578125" style="2"/>
    <col min="4354" max="4360" width="12.7109375" style="2" customWidth="1"/>
    <col min="4361" max="4361" width="11.42578125" style="2"/>
    <col min="4362" max="4362" width="14.42578125" style="2" customWidth="1"/>
    <col min="4363" max="4364" width="12.7109375" style="2" customWidth="1"/>
    <col min="4365" max="4595" width="11.42578125" style="2"/>
    <col min="4596" max="4596" width="13" style="2" bestFit="1" customWidth="1"/>
    <col min="4597" max="4597" width="11.42578125" style="2"/>
    <col min="4598" max="4598" width="12.7109375" style="2" bestFit="1" customWidth="1"/>
    <col min="4599" max="4604" width="11.42578125" style="2"/>
    <col min="4605" max="4605" width="20" style="2" customWidth="1"/>
    <col min="4606" max="4606" width="17.7109375" style="2" customWidth="1"/>
    <col min="4607" max="4607" width="3.42578125" style="2" customWidth="1"/>
    <col min="4608" max="4609" width="11.42578125" style="2"/>
    <col min="4610" max="4616" width="12.7109375" style="2" customWidth="1"/>
    <col min="4617" max="4617" width="11.42578125" style="2"/>
    <col min="4618" max="4618" width="14.42578125" style="2" customWidth="1"/>
    <col min="4619" max="4620" width="12.7109375" style="2" customWidth="1"/>
    <col min="4621" max="4851" width="11.42578125" style="2"/>
    <col min="4852" max="4852" width="13" style="2" bestFit="1" customWidth="1"/>
    <col min="4853" max="4853" width="11.42578125" style="2"/>
    <col min="4854" max="4854" width="12.7109375" style="2" bestFit="1" customWidth="1"/>
    <col min="4855" max="4860" width="11.42578125" style="2"/>
    <col min="4861" max="4861" width="20" style="2" customWidth="1"/>
    <col min="4862" max="4862" width="17.7109375" style="2" customWidth="1"/>
    <col min="4863" max="4863" width="3.42578125" style="2" customWidth="1"/>
    <col min="4864" max="4865" width="11.42578125" style="2"/>
    <col min="4866" max="4872" width="12.7109375" style="2" customWidth="1"/>
    <col min="4873" max="4873" width="11.42578125" style="2"/>
    <col min="4874" max="4874" width="14.42578125" style="2" customWidth="1"/>
    <col min="4875" max="4876" width="12.7109375" style="2" customWidth="1"/>
    <col min="4877" max="5107" width="11.42578125" style="2"/>
    <col min="5108" max="5108" width="13" style="2" bestFit="1" customWidth="1"/>
    <col min="5109" max="5109" width="11.42578125" style="2"/>
    <col min="5110" max="5110" width="12.7109375" style="2" bestFit="1" customWidth="1"/>
    <col min="5111" max="5116" width="11.42578125" style="2"/>
    <col min="5117" max="5117" width="20" style="2" customWidth="1"/>
    <col min="5118" max="5118" width="17.7109375" style="2" customWidth="1"/>
    <col min="5119" max="5119" width="3.42578125" style="2" customWidth="1"/>
    <col min="5120" max="5121" width="11.42578125" style="2"/>
    <col min="5122" max="5128" width="12.7109375" style="2" customWidth="1"/>
    <col min="5129" max="5129" width="11.42578125" style="2"/>
    <col min="5130" max="5130" width="14.42578125" style="2" customWidth="1"/>
    <col min="5131" max="5132" width="12.7109375" style="2" customWidth="1"/>
    <col min="5133" max="5363" width="11.42578125" style="2"/>
    <col min="5364" max="5364" width="13" style="2" bestFit="1" customWidth="1"/>
    <col min="5365" max="5365" width="11.42578125" style="2"/>
    <col min="5366" max="5366" width="12.7109375" style="2" bestFit="1" customWidth="1"/>
    <col min="5367" max="5372" width="11.42578125" style="2"/>
    <col min="5373" max="5373" width="20" style="2" customWidth="1"/>
    <col min="5374" max="5374" width="17.7109375" style="2" customWidth="1"/>
    <col min="5375" max="5375" width="3.42578125" style="2" customWidth="1"/>
    <col min="5376" max="5377" width="11.42578125" style="2"/>
    <col min="5378" max="5384" width="12.7109375" style="2" customWidth="1"/>
    <col min="5385" max="5385" width="11.42578125" style="2"/>
    <col min="5386" max="5386" width="14.42578125" style="2" customWidth="1"/>
    <col min="5387" max="5388" width="12.7109375" style="2" customWidth="1"/>
    <col min="5389" max="5619" width="11.42578125" style="2"/>
    <col min="5620" max="5620" width="13" style="2" bestFit="1" customWidth="1"/>
    <col min="5621" max="5621" width="11.42578125" style="2"/>
    <col min="5622" max="5622" width="12.7109375" style="2" bestFit="1" customWidth="1"/>
    <col min="5623" max="5628" width="11.42578125" style="2"/>
    <col min="5629" max="5629" width="20" style="2" customWidth="1"/>
    <col min="5630" max="5630" width="17.7109375" style="2" customWidth="1"/>
    <col min="5631" max="5631" width="3.42578125" style="2" customWidth="1"/>
    <col min="5632" max="5633" width="11.42578125" style="2"/>
    <col min="5634" max="5640" width="12.7109375" style="2" customWidth="1"/>
    <col min="5641" max="5641" width="11.42578125" style="2"/>
    <col min="5642" max="5642" width="14.42578125" style="2" customWidth="1"/>
    <col min="5643" max="5644" width="12.7109375" style="2" customWidth="1"/>
    <col min="5645" max="5875" width="11.42578125" style="2"/>
    <col min="5876" max="5876" width="13" style="2" bestFit="1" customWidth="1"/>
    <col min="5877" max="5877" width="11.42578125" style="2"/>
    <col min="5878" max="5878" width="12.7109375" style="2" bestFit="1" customWidth="1"/>
    <col min="5879" max="5884" width="11.42578125" style="2"/>
    <col min="5885" max="5885" width="20" style="2" customWidth="1"/>
    <col min="5886" max="5886" width="17.7109375" style="2" customWidth="1"/>
    <col min="5887" max="5887" width="3.42578125" style="2" customWidth="1"/>
    <col min="5888" max="5889" width="11.42578125" style="2"/>
    <col min="5890" max="5896" width="12.7109375" style="2" customWidth="1"/>
    <col min="5897" max="5897" width="11.42578125" style="2"/>
    <col min="5898" max="5898" width="14.42578125" style="2" customWidth="1"/>
    <col min="5899" max="5900" width="12.7109375" style="2" customWidth="1"/>
    <col min="5901" max="6131" width="11.42578125" style="2"/>
    <col min="6132" max="6132" width="13" style="2" bestFit="1" customWidth="1"/>
    <col min="6133" max="6133" width="11.42578125" style="2"/>
    <col min="6134" max="6134" width="12.7109375" style="2" bestFit="1" customWidth="1"/>
    <col min="6135" max="6140" width="11.42578125" style="2"/>
    <col min="6141" max="6141" width="20" style="2" customWidth="1"/>
    <col min="6142" max="6142" width="17.7109375" style="2" customWidth="1"/>
    <col min="6143" max="6143" width="3.42578125" style="2" customWidth="1"/>
    <col min="6144" max="6145" width="11.42578125" style="2"/>
    <col min="6146" max="6152" width="12.7109375" style="2" customWidth="1"/>
    <col min="6153" max="6153" width="11.42578125" style="2"/>
    <col min="6154" max="6154" width="14.42578125" style="2" customWidth="1"/>
    <col min="6155" max="6156" width="12.7109375" style="2" customWidth="1"/>
    <col min="6157" max="6387" width="11.42578125" style="2"/>
    <col min="6388" max="6388" width="13" style="2" bestFit="1" customWidth="1"/>
    <col min="6389" max="6389" width="11.42578125" style="2"/>
    <col min="6390" max="6390" width="12.7109375" style="2" bestFit="1" customWidth="1"/>
    <col min="6391" max="6396" width="11.42578125" style="2"/>
    <col min="6397" max="6397" width="20" style="2" customWidth="1"/>
    <col min="6398" max="6398" width="17.7109375" style="2" customWidth="1"/>
    <col min="6399" max="6399" width="3.42578125" style="2" customWidth="1"/>
    <col min="6400" max="6401" width="11.42578125" style="2"/>
    <col min="6402" max="6408" width="12.7109375" style="2" customWidth="1"/>
    <col min="6409" max="6409" width="11.42578125" style="2"/>
    <col min="6410" max="6410" width="14.42578125" style="2" customWidth="1"/>
    <col min="6411" max="6412" width="12.7109375" style="2" customWidth="1"/>
    <col min="6413" max="6643" width="11.42578125" style="2"/>
    <col min="6644" max="6644" width="13" style="2" bestFit="1" customWidth="1"/>
    <col min="6645" max="6645" width="11.42578125" style="2"/>
    <col min="6646" max="6646" width="12.7109375" style="2" bestFit="1" customWidth="1"/>
    <col min="6647" max="6652" width="11.42578125" style="2"/>
    <col min="6653" max="6653" width="20" style="2" customWidth="1"/>
    <col min="6654" max="6654" width="17.7109375" style="2" customWidth="1"/>
    <col min="6655" max="6655" width="3.42578125" style="2" customWidth="1"/>
    <col min="6656" max="6657" width="11.42578125" style="2"/>
    <col min="6658" max="6664" width="12.7109375" style="2" customWidth="1"/>
    <col min="6665" max="6665" width="11.42578125" style="2"/>
    <col min="6666" max="6666" width="14.42578125" style="2" customWidth="1"/>
    <col min="6667" max="6668" width="12.7109375" style="2" customWidth="1"/>
    <col min="6669" max="6899" width="11.42578125" style="2"/>
    <col min="6900" max="6900" width="13" style="2" bestFit="1" customWidth="1"/>
    <col min="6901" max="6901" width="11.42578125" style="2"/>
    <col min="6902" max="6902" width="12.7109375" style="2" bestFit="1" customWidth="1"/>
    <col min="6903" max="6908" width="11.42578125" style="2"/>
    <col min="6909" max="6909" width="20" style="2" customWidth="1"/>
    <col min="6910" max="6910" width="17.7109375" style="2" customWidth="1"/>
    <col min="6911" max="6911" width="3.42578125" style="2" customWidth="1"/>
    <col min="6912" max="6913" width="11.42578125" style="2"/>
    <col min="6914" max="6920" width="12.7109375" style="2" customWidth="1"/>
    <col min="6921" max="6921" width="11.42578125" style="2"/>
    <col min="6922" max="6922" width="14.42578125" style="2" customWidth="1"/>
    <col min="6923" max="6924" width="12.7109375" style="2" customWidth="1"/>
    <col min="6925" max="7155" width="11.42578125" style="2"/>
    <col min="7156" max="7156" width="13" style="2" bestFit="1" customWidth="1"/>
    <col min="7157" max="7157" width="11.42578125" style="2"/>
    <col min="7158" max="7158" width="12.7109375" style="2" bestFit="1" customWidth="1"/>
    <col min="7159" max="7164" width="11.42578125" style="2"/>
    <col min="7165" max="7165" width="20" style="2" customWidth="1"/>
    <col min="7166" max="7166" width="17.7109375" style="2" customWidth="1"/>
    <col min="7167" max="7167" width="3.42578125" style="2" customWidth="1"/>
    <col min="7168" max="7169" width="11.42578125" style="2"/>
    <col min="7170" max="7176" width="12.7109375" style="2" customWidth="1"/>
    <col min="7177" max="7177" width="11.42578125" style="2"/>
    <col min="7178" max="7178" width="14.42578125" style="2" customWidth="1"/>
    <col min="7179" max="7180" width="12.7109375" style="2" customWidth="1"/>
    <col min="7181" max="7411" width="11.42578125" style="2"/>
    <col min="7412" max="7412" width="13" style="2" bestFit="1" customWidth="1"/>
    <col min="7413" max="7413" width="11.42578125" style="2"/>
    <col min="7414" max="7414" width="12.7109375" style="2" bestFit="1" customWidth="1"/>
    <col min="7415" max="7420" width="11.42578125" style="2"/>
    <col min="7421" max="7421" width="20" style="2" customWidth="1"/>
    <col min="7422" max="7422" width="17.7109375" style="2" customWidth="1"/>
    <col min="7423" max="7423" width="3.42578125" style="2" customWidth="1"/>
    <col min="7424" max="7425" width="11.42578125" style="2"/>
    <col min="7426" max="7432" width="12.7109375" style="2" customWidth="1"/>
    <col min="7433" max="7433" width="11.42578125" style="2"/>
    <col min="7434" max="7434" width="14.42578125" style="2" customWidth="1"/>
    <col min="7435" max="7436" width="12.7109375" style="2" customWidth="1"/>
    <col min="7437" max="7667" width="11.42578125" style="2"/>
    <col min="7668" max="7668" width="13" style="2" bestFit="1" customWidth="1"/>
    <col min="7669" max="7669" width="11.42578125" style="2"/>
    <col min="7670" max="7670" width="12.7109375" style="2" bestFit="1" customWidth="1"/>
    <col min="7671" max="7676" width="11.42578125" style="2"/>
    <col min="7677" max="7677" width="20" style="2" customWidth="1"/>
    <col min="7678" max="7678" width="17.7109375" style="2" customWidth="1"/>
    <col min="7679" max="7679" width="3.42578125" style="2" customWidth="1"/>
    <col min="7680" max="7681" width="11.42578125" style="2"/>
    <col min="7682" max="7688" width="12.7109375" style="2" customWidth="1"/>
    <col min="7689" max="7689" width="11.42578125" style="2"/>
    <col min="7690" max="7690" width="14.42578125" style="2" customWidth="1"/>
    <col min="7691" max="7692" width="12.7109375" style="2" customWidth="1"/>
    <col min="7693" max="7923" width="11.42578125" style="2"/>
    <col min="7924" max="7924" width="13" style="2" bestFit="1" customWidth="1"/>
    <col min="7925" max="7925" width="11.42578125" style="2"/>
    <col min="7926" max="7926" width="12.7109375" style="2" bestFit="1" customWidth="1"/>
    <col min="7927" max="7932" width="11.42578125" style="2"/>
    <col min="7933" max="7933" width="20" style="2" customWidth="1"/>
    <col min="7934" max="7934" width="17.7109375" style="2" customWidth="1"/>
    <col min="7935" max="7935" width="3.42578125" style="2" customWidth="1"/>
    <col min="7936" max="7937" width="11.42578125" style="2"/>
    <col min="7938" max="7944" width="12.7109375" style="2" customWidth="1"/>
    <col min="7945" max="7945" width="11.42578125" style="2"/>
    <col min="7946" max="7946" width="14.42578125" style="2" customWidth="1"/>
    <col min="7947" max="7948" width="12.7109375" style="2" customWidth="1"/>
    <col min="7949" max="8179" width="11.42578125" style="2"/>
    <col min="8180" max="8180" width="13" style="2" bestFit="1" customWidth="1"/>
    <col min="8181" max="8181" width="11.42578125" style="2"/>
    <col min="8182" max="8182" width="12.7109375" style="2" bestFit="1" customWidth="1"/>
    <col min="8183" max="8188" width="11.42578125" style="2"/>
    <col min="8189" max="8189" width="20" style="2" customWidth="1"/>
    <col min="8190" max="8190" width="17.7109375" style="2" customWidth="1"/>
    <col min="8191" max="8191" width="3.42578125" style="2" customWidth="1"/>
    <col min="8192" max="8193" width="11.42578125" style="2"/>
    <col min="8194" max="8200" width="12.7109375" style="2" customWidth="1"/>
    <col min="8201" max="8201" width="11.42578125" style="2"/>
    <col min="8202" max="8202" width="14.42578125" style="2" customWidth="1"/>
    <col min="8203" max="8204" width="12.7109375" style="2" customWidth="1"/>
    <col min="8205" max="8435" width="11.42578125" style="2"/>
    <col min="8436" max="8436" width="13" style="2" bestFit="1" customWidth="1"/>
    <col min="8437" max="8437" width="11.42578125" style="2"/>
    <col min="8438" max="8438" width="12.7109375" style="2" bestFit="1" customWidth="1"/>
    <col min="8439" max="8444" width="11.42578125" style="2"/>
    <col min="8445" max="8445" width="20" style="2" customWidth="1"/>
    <col min="8446" max="8446" width="17.7109375" style="2" customWidth="1"/>
    <col min="8447" max="8447" width="3.42578125" style="2" customWidth="1"/>
    <col min="8448" max="8449" width="11.42578125" style="2"/>
    <col min="8450" max="8456" width="12.7109375" style="2" customWidth="1"/>
    <col min="8457" max="8457" width="11.42578125" style="2"/>
    <col min="8458" max="8458" width="14.42578125" style="2" customWidth="1"/>
    <col min="8459" max="8460" width="12.7109375" style="2" customWidth="1"/>
    <col min="8461" max="8691" width="11.42578125" style="2"/>
    <col min="8692" max="8692" width="13" style="2" bestFit="1" customWidth="1"/>
    <col min="8693" max="8693" width="11.42578125" style="2"/>
    <col min="8694" max="8694" width="12.7109375" style="2" bestFit="1" customWidth="1"/>
    <col min="8695" max="8700" width="11.42578125" style="2"/>
    <col min="8701" max="8701" width="20" style="2" customWidth="1"/>
    <col min="8702" max="8702" width="17.7109375" style="2" customWidth="1"/>
    <col min="8703" max="8703" width="3.42578125" style="2" customWidth="1"/>
    <col min="8704" max="8705" width="11.42578125" style="2"/>
    <col min="8706" max="8712" width="12.7109375" style="2" customWidth="1"/>
    <col min="8713" max="8713" width="11.42578125" style="2"/>
    <col min="8714" max="8714" width="14.42578125" style="2" customWidth="1"/>
    <col min="8715" max="8716" width="12.7109375" style="2" customWidth="1"/>
    <col min="8717" max="8947" width="11.42578125" style="2"/>
    <col min="8948" max="8948" width="13" style="2" bestFit="1" customWidth="1"/>
    <col min="8949" max="8949" width="11.42578125" style="2"/>
    <col min="8950" max="8950" width="12.7109375" style="2" bestFit="1" customWidth="1"/>
    <col min="8951" max="8956" width="11.42578125" style="2"/>
    <col min="8957" max="8957" width="20" style="2" customWidth="1"/>
    <col min="8958" max="8958" width="17.7109375" style="2" customWidth="1"/>
    <col min="8959" max="8959" width="3.42578125" style="2" customWidth="1"/>
    <col min="8960" max="8961" width="11.42578125" style="2"/>
    <col min="8962" max="8968" width="12.7109375" style="2" customWidth="1"/>
    <col min="8969" max="8969" width="11.42578125" style="2"/>
    <col min="8970" max="8970" width="14.42578125" style="2" customWidth="1"/>
    <col min="8971" max="8972" width="12.7109375" style="2" customWidth="1"/>
    <col min="8973" max="9203" width="11.42578125" style="2"/>
    <col min="9204" max="9204" width="13" style="2" bestFit="1" customWidth="1"/>
    <col min="9205" max="9205" width="11.42578125" style="2"/>
    <col min="9206" max="9206" width="12.7109375" style="2" bestFit="1" customWidth="1"/>
    <col min="9207" max="9212" width="11.42578125" style="2"/>
    <col min="9213" max="9213" width="20" style="2" customWidth="1"/>
    <col min="9214" max="9214" width="17.7109375" style="2" customWidth="1"/>
    <col min="9215" max="9215" width="3.42578125" style="2" customWidth="1"/>
    <col min="9216" max="9217" width="11.42578125" style="2"/>
    <col min="9218" max="9224" width="12.7109375" style="2" customWidth="1"/>
    <col min="9225" max="9225" width="11.42578125" style="2"/>
    <col min="9226" max="9226" width="14.42578125" style="2" customWidth="1"/>
    <col min="9227" max="9228" width="12.7109375" style="2" customWidth="1"/>
    <col min="9229" max="9459" width="11.42578125" style="2"/>
    <col min="9460" max="9460" width="13" style="2" bestFit="1" customWidth="1"/>
    <col min="9461" max="9461" width="11.42578125" style="2"/>
    <col min="9462" max="9462" width="12.7109375" style="2" bestFit="1" customWidth="1"/>
    <col min="9463" max="9468" width="11.42578125" style="2"/>
    <col min="9469" max="9469" width="20" style="2" customWidth="1"/>
    <col min="9470" max="9470" width="17.7109375" style="2" customWidth="1"/>
    <col min="9471" max="9471" width="3.42578125" style="2" customWidth="1"/>
    <col min="9472" max="9473" width="11.42578125" style="2"/>
    <col min="9474" max="9480" width="12.7109375" style="2" customWidth="1"/>
    <col min="9481" max="9481" width="11.42578125" style="2"/>
    <col min="9482" max="9482" width="14.42578125" style="2" customWidth="1"/>
    <col min="9483" max="9484" width="12.7109375" style="2" customWidth="1"/>
    <col min="9485" max="9715" width="11.42578125" style="2"/>
    <col min="9716" max="9716" width="13" style="2" bestFit="1" customWidth="1"/>
    <col min="9717" max="9717" width="11.42578125" style="2"/>
    <col min="9718" max="9718" width="12.7109375" style="2" bestFit="1" customWidth="1"/>
    <col min="9719" max="9724" width="11.42578125" style="2"/>
    <col min="9725" max="9725" width="20" style="2" customWidth="1"/>
    <col min="9726" max="9726" width="17.7109375" style="2" customWidth="1"/>
    <col min="9727" max="9727" width="3.42578125" style="2" customWidth="1"/>
    <col min="9728" max="9729" width="11.42578125" style="2"/>
    <col min="9730" max="9736" width="12.7109375" style="2" customWidth="1"/>
    <col min="9737" max="9737" width="11.42578125" style="2"/>
    <col min="9738" max="9738" width="14.42578125" style="2" customWidth="1"/>
    <col min="9739" max="9740" width="12.7109375" style="2" customWidth="1"/>
    <col min="9741" max="9971" width="11.42578125" style="2"/>
    <col min="9972" max="9972" width="13" style="2" bestFit="1" customWidth="1"/>
    <col min="9973" max="9973" width="11.42578125" style="2"/>
    <col min="9974" max="9974" width="12.7109375" style="2" bestFit="1" customWidth="1"/>
    <col min="9975" max="9980" width="11.42578125" style="2"/>
    <col min="9981" max="9981" width="20" style="2" customWidth="1"/>
    <col min="9982" max="9982" width="17.7109375" style="2" customWidth="1"/>
    <col min="9983" max="9983" width="3.42578125" style="2" customWidth="1"/>
    <col min="9984" max="9985" width="11.42578125" style="2"/>
    <col min="9986" max="9992" width="12.7109375" style="2" customWidth="1"/>
    <col min="9993" max="9993" width="11.42578125" style="2"/>
    <col min="9994" max="9994" width="14.42578125" style="2" customWidth="1"/>
    <col min="9995" max="9996" width="12.7109375" style="2" customWidth="1"/>
    <col min="9997" max="10227" width="11.42578125" style="2"/>
    <col min="10228" max="10228" width="13" style="2" bestFit="1" customWidth="1"/>
    <col min="10229" max="10229" width="11.42578125" style="2"/>
    <col min="10230" max="10230" width="12.7109375" style="2" bestFit="1" customWidth="1"/>
    <col min="10231" max="10236" width="11.42578125" style="2"/>
    <col min="10237" max="10237" width="20" style="2" customWidth="1"/>
    <col min="10238" max="10238" width="17.7109375" style="2" customWidth="1"/>
    <col min="10239" max="10239" width="3.42578125" style="2" customWidth="1"/>
    <col min="10240" max="10241" width="11.42578125" style="2"/>
    <col min="10242" max="10248" width="12.7109375" style="2" customWidth="1"/>
    <col min="10249" max="10249" width="11.42578125" style="2"/>
    <col min="10250" max="10250" width="14.42578125" style="2" customWidth="1"/>
    <col min="10251" max="10252" width="12.7109375" style="2" customWidth="1"/>
    <col min="10253" max="10483" width="11.42578125" style="2"/>
    <col min="10484" max="10484" width="13" style="2" bestFit="1" customWidth="1"/>
    <col min="10485" max="10485" width="11.42578125" style="2"/>
    <col min="10486" max="10486" width="12.7109375" style="2" bestFit="1" customWidth="1"/>
    <col min="10487" max="10492" width="11.42578125" style="2"/>
    <col min="10493" max="10493" width="20" style="2" customWidth="1"/>
    <col min="10494" max="10494" width="17.7109375" style="2" customWidth="1"/>
    <col min="10495" max="10495" width="3.42578125" style="2" customWidth="1"/>
    <col min="10496" max="10497" width="11.42578125" style="2"/>
    <col min="10498" max="10504" width="12.7109375" style="2" customWidth="1"/>
    <col min="10505" max="10505" width="11.42578125" style="2"/>
    <col min="10506" max="10506" width="14.42578125" style="2" customWidth="1"/>
    <col min="10507" max="10508" width="12.7109375" style="2" customWidth="1"/>
    <col min="10509" max="10739" width="11.42578125" style="2"/>
    <col min="10740" max="10740" width="13" style="2" bestFit="1" customWidth="1"/>
    <col min="10741" max="10741" width="11.42578125" style="2"/>
    <col min="10742" max="10742" width="12.7109375" style="2" bestFit="1" customWidth="1"/>
    <col min="10743" max="10748" width="11.42578125" style="2"/>
    <col min="10749" max="10749" width="20" style="2" customWidth="1"/>
    <col min="10750" max="10750" width="17.7109375" style="2" customWidth="1"/>
    <col min="10751" max="10751" width="3.42578125" style="2" customWidth="1"/>
    <col min="10752" max="10753" width="11.42578125" style="2"/>
    <col min="10754" max="10760" width="12.7109375" style="2" customWidth="1"/>
    <col min="10761" max="10761" width="11.42578125" style="2"/>
    <col min="10762" max="10762" width="14.42578125" style="2" customWidth="1"/>
    <col min="10763" max="10764" width="12.7109375" style="2" customWidth="1"/>
    <col min="10765" max="10995" width="11.42578125" style="2"/>
    <col min="10996" max="10996" width="13" style="2" bestFit="1" customWidth="1"/>
    <col min="10997" max="10997" width="11.42578125" style="2"/>
    <col min="10998" max="10998" width="12.7109375" style="2" bestFit="1" customWidth="1"/>
    <col min="10999" max="11004" width="11.42578125" style="2"/>
    <col min="11005" max="11005" width="20" style="2" customWidth="1"/>
    <col min="11006" max="11006" width="17.7109375" style="2" customWidth="1"/>
    <col min="11007" max="11007" width="3.42578125" style="2" customWidth="1"/>
    <col min="11008" max="11009" width="11.42578125" style="2"/>
    <col min="11010" max="11016" width="12.7109375" style="2" customWidth="1"/>
    <col min="11017" max="11017" width="11.42578125" style="2"/>
    <col min="11018" max="11018" width="14.42578125" style="2" customWidth="1"/>
    <col min="11019" max="11020" width="12.7109375" style="2" customWidth="1"/>
    <col min="11021" max="11251" width="11.42578125" style="2"/>
    <col min="11252" max="11252" width="13" style="2" bestFit="1" customWidth="1"/>
    <col min="11253" max="11253" width="11.42578125" style="2"/>
    <col min="11254" max="11254" width="12.7109375" style="2" bestFit="1" customWidth="1"/>
    <col min="11255" max="11260" width="11.42578125" style="2"/>
    <col min="11261" max="11261" width="20" style="2" customWidth="1"/>
    <col min="11262" max="11262" width="17.7109375" style="2" customWidth="1"/>
    <col min="11263" max="11263" width="3.42578125" style="2" customWidth="1"/>
    <col min="11264" max="11265" width="11.42578125" style="2"/>
    <col min="11266" max="11272" width="12.7109375" style="2" customWidth="1"/>
    <col min="11273" max="11273" width="11.42578125" style="2"/>
    <col min="11274" max="11274" width="14.42578125" style="2" customWidth="1"/>
    <col min="11275" max="11276" width="12.7109375" style="2" customWidth="1"/>
    <col min="11277" max="11507" width="11.42578125" style="2"/>
    <col min="11508" max="11508" width="13" style="2" bestFit="1" customWidth="1"/>
    <col min="11509" max="11509" width="11.42578125" style="2"/>
    <col min="11510" max="11510" width="12.7109375" style="2" bestFit="1" customWidth="1"/>
    <col min="11511" max="11516" width="11.42578125" style="2"/>
    <col min="11517" max="11517" width="20" style="2" customWidth="1"/>
    <col min="11518" max="11518" width="17.7109375" style="2" customWidth="1"/>
    <col min="11519" max="11519" width="3.42578125" style="2" customWidth="1"/>
    <col min="11520" max="11521" width="11.42578125" style="2"/>
    <col min="11522" max="11528" width="12.7109375" style="2" customWidth="1"/>
    <col min="11529" max="11529" width="11.42578125" style="2"/>
    <col min="11530" max="11530" width="14.42578125" style="2" customWidth="1"/>
    <col min="11531" max="11532" width="12.7109375" style="2" customWidth="1"/>
    <col min="11533" max="11763" width="11.42578125" style="2"/>
    <col min="11764" max="11764" width="13" style="2" bestFit="1" customWidth="1"/>
    <col min="11765" max="11765" width="11.42578125" style="2"/>
    <col min="11766" max="11766" width="12.7109375" style="2" bestFit="1" customWidth="1"/>
    <col min="11767" max="11772" width="11.42578125" style="2"/>
    <col min="11773" max="11773" width="20" style="2" customWidth="1"/>
    <col min="11774" max="11774" width="17.7109375" style="2" customWidth="1"/>
    <col min="11775" max="11775" width="3.42578125" style="2" customWidth="1"/>
    <col min="11776" max="11777" width="11.42578125" style="2"/>
    <col min="11778" max="11784" width="12.7109375" style="2" customWidth="1"/>
    <col min="11785" max="11785" width="11.42578125" style="2"/>
    <col min="11786" max="11786" width="14.42578125" style="2" customWidth="1"/>
    <col min="11787" max="11788" width="12.7109375" style="2" customWidth="1"/>
    <col min="11789" max="12019" width="11.42578125" style="2"/>
    <col min="12020" max="12020" width="13" style="2" bestFit="1" customWidth="1"/>
    <col min="12021" max="12021" width="11.42578125" style="2"/>
    <col min="12022" max="12022" width="12.7109375" style="2" bestFit="1" customWidth="1"/>
    <col min="12023" max="12028" width="11.42578125" style="2"/>
    <col min="12029" max="12029" width="20" style="2" customWidth="1"/>
    <col min="12030" max="12030" width="17.7109375" style="2" customWidth="1"/>
    <col min="12031" max="12031" width="3.42578125" style="2" customWidth="1"/>
    <col min="12032" max="12033" width="11.42578125" style="2"/>
    <col min="12034" max="12040" width="12.7109375" style="2" customWidth="1"/>
    <col min="12041" max="12041" width="11.42578125" style="2"/>
    <col min="12042" max="12042" width="14.42578125" style="2" customWidth="1"/>
    <col min="12043" max="12044" width="12.7109375" style="2" customWidth="1"/>
    <col min="12045" max="12275" width="11.42578125" style="2"/>
    <col min="12276" max="12276" width="13" style="2" bestFit="1" customWidth="1"/>
    <col min="12277" max="12277" width="11.42578125" style="2"/>
    <col min="12278" max="12278" width="12.7109375" style="2" bestFit="1" customWidth="1"/>
    <col min="12279" max="12284" width="11.42578125" style="2"/>
    <col min="12285" max="12285" width="20" style="2" customWidth="1"/>
    <col min="12286" max="12286" width="17.7109375" style="2" customWidth="1"/>
    <col min="12287" max="12287" width="3.42578125" style="2" customWidth="1"/>
    <col min="12288" max="12289" width="11.42578125" style="2"/>
    <col min="12290" max="12296" width="12.7109375" style="2" customWidth="1"/>
    <col min="12297" max="12297" width="11.42578125" style="2"/>
    <col min="12298" max="12298" width="14.42578125" style="2" customWidth="1"/>
    <col min="12299" max="12300" width="12.7109375" style="2" customWidth="1"/>
    <col min="12301" max="12531" width="11.42578125" style="2"/>
    <col min="12532" max="12532" width="13" style="2" bestFit="1" customWidth="1"/>
    <col min="12533" max="12533" width="11.42578125" style="2"/>
    <col min="12534" max="12534" width="12.7109375" style="2" bestFit="1" customWidth="1"/>
    <col min="12535" max="12540" width="11.42578125" style="2"/>
    <col min="12541" max="12541" width="20" style="2" customWidth="1"/>
    <col min="12542" max="12542" width="17.7109375" style="2" customWidth="1"/>
    <col min="12543" max="12543" width="3.42578125" style="2" customWidth="1"/>
    <col min="12544" max="12545" width="11.42578125" style="2"/>
    <col min="12546" max="12552" width="12.7109375" style="2" customWidth="1"/>
    <col min="12553" max="12553" width="11.42578125" style="2"/>
    <col min="12554" max="12554" width="14.42578125" style="2" customWidth="1"/>
    <col min="12555" max="12556" width="12.7109375" style="2" customWidth="1"/>
    <col min="12557" max="12787" width="11.42578125" style="2"/>
    <col min="12788" max="12788" width="13" style="2" bestFit="1" customWidth="1"/>
    <col min="12789" max="12789" width="11.42578125" style="2"/>
    <col min="12790" max="12790" width="12.7109375" style="2" bestFit="1" customWidth="1"/>
    <col min="12791" max="12796" width="11.42578125" style="2"/>
    <col min="12797" max="12797" width="20" style="2" customWidth="1"/>
    <col min="12798" max="12798" width="17.7109375" style="2" customWidth="1"/>
    <col min="12799" max="12799" width="3.42578125" style="2" customWidth="1"/>
    <col min="12800" max="12801" width="11.42578125" style="2"/>
    <col min="12802" max="12808" width="12.7109375" style="2" customWidth="1"/>
    <col min="12809" max="12809" width="11.42578125" style="2"/>
    <col min="12810" max="12810" width="14.42578125" style="2" customWidth="1"/>
    <col min="12811" max="12812" width="12.7109375" style="2" customWidth="1"/>
    <col min="12813" max="13043" width="11.42578125" style="2"/>
    <col min="13044" max="13044" width="13" style="2" bestFit="1" customWidth="1"/>
    <col min="13045" max="13045" width="11.42578125" style="2"/>
    <col min="13046" max="13046" width="12.7109375" style="2" bestFit="1" customWidth="1"/>
    <col min="13047" max="13052" width="11.42578125" style="2"/>
    <col min="13053" max="13053" width="20" style="2" customWidth="1"/>
    <col min="13054" max="13054" width="17.7109375" style="2" customWidth="1"/>
    <col min="13055" max="13055" width="3.42578125" style="2" customWidth="1"/>
    <col min="13056" max="13057" width="11.42578125" style="2"/>
    <col min="13058" max="13064" width="12.7109375" style="2" customWidth="1"/>
    <col min="13065" max="13065" width="11.42578125" style="2"/>
    <col min="13066" max="13066" width="14.42578125" style="2" customWidth="1"/>
    <col min="13067" max="13068" width="12.7109375" style="2" customWidth="1"/>
    <col min="13069" max="13299" width="11.42578125" style="2"/>
    <col min="13300" max="13300" width="13" style="2" bestFit="1" customWidth="1"/>
    <col min="13301" max="13301" width="11.42578125" style="2"/>
    <col min="13302" max="13302" width="12.7109375" style="2" bestFit="1" customWidth="1"/>
    <col min="13303" max="13308" width="11.42578125" style="2"/>
    <col min="13309" max="13309" width="20" style="2" customWidth="1"/>
    <col min="13310" max="13310" width="17.7109375" style="2" customWidth="1"/>
    <col min="13311" max="13311" width="3.42578125" style="2" customWidth="1"/>
    <col min="13312" max="13313" width="11.42578125" style="2"/>
    <col min="13314" max="13320" width="12.7109375" style="2" customWidth="1"/>
    <col min="13321" max="13321" width="11.42578125" style="2"/>
    <col min="13322" max="13322" width="14.42578125" style="2" customWidth="1"/>
    <col min="13323" max="13324" width="12.7109375" style="2" customWidth="1"/>
    <col min="13325" max="13555" width="11.42578125" style="2"/>
    <col min="13556" max="13556" width="13" style="2" bestFit="1" customWidth="1"/>
    <col min="13557" max="13557" width="11.42578125" style="2"/>
    <col min="13558" max="13558" width="12.7109375" style="2" bestFit="1" customWidth="1"/>
    <col min="13559" max="13564" width="11.42578125" style="2"/>
    <col min="13565" max="13565" width="20" style="2" customWidth="1"/>
    <col min="13566" max="13566" width="17.7109375" style="2" customWidth="1"/>
    <col min="13567" max="13567" width="3.42578125" style="2" customWidth="1"/>
    <col min="13568" max="13569" width="11.42578125" style="2"/>
    <col min="13570" max="13576" width="12.7109375" style="2" customWidth="1"/>
    <col min="13577" max="13577" width="11.42578125" style="2"/>
    <col min="13578" max="13578" width="14.42578125" style="2" customWidth="1"/>
    <col min="13579" max="13580" width="12.7109375" style="2" customWidth="1"/>
    <col min="13581" max="13811" width="11.42578125" style="2"/>
    <col min="13812" max="13812" width="13" style="2" bestFit="1" customWidth="1"/>
    <col min="13813" max="13813" width="11.42578125" style="2"/>
    <col min="13814" max="13814" width="12.7109375" style="2" bestFit="1" customWidth="1"/>
    <col min="13815" max="13820" width="11.42578125" style="2"/>
    <col min="13821" max="13821" width="20" style="2" customWidth="1"/>
    <col min="13822" max="13822" width="17.7109375" style="2" customWidth="1"/>
    <col min="13823" max="13823" width="3.42578125" style="2" customWidth="1"/>
    <col min="13824" max="13825" width="11.42578125" style="2"/>
    <col min="13826" max="13832" width="12.7109375" style="2" customWidth="1"/>
    <col min="13833" max="13833" width="11.42578125" style="2"/>
    <col min="13834" max="13834" width="14.42578125" style="2" customWidth="1"/>
    <col min="13835" max="13836" width="12.7109375" style="2" customWidth="1"/>
    <col min="13837" max="14067" width="11.42578125" style="2"/>
    <col min="14068" max="14068" width="13" style="2" bestFit="1" customWidth="1"/>
    <col min="14069" max="14069" width="11.42578125" style="2"/>
    <col min="14070" max="14070" width="12.7109375" style="2" bestFit="1" customWidth="1"/>
    <col min="14071" max="14076" width="11.42578125" style="2"/>
    <col min="14077" max="14077" width="20" style="2" customWidth="1"/>
    <col min="14078" max="14078" width="17.7109375" style="2" customWidth="1"/>
    <col min="14079" max="14079" width="3.42578125" style="2" customWidth="1"/>
    <col min="14080" max="14081" width="11.42578125" style="2"/>
    <col min="14082" max="14088" width="12.7109375" style="2" customWidth="1"/>
    <col min="14089" max="14089" width="11.42578125" style="2"/>
    <col min="14090" max="14090" width="14.42578125" style="2" customWidth="1"/>
    <col min="14091" max="14092" width="12.7109375" style="2" customWidth="1"/>
    <col min="14093" max="14323" width="11.42578125" style="2"/>
    <col min="14324" max="14324" width="13" style="2" bestFit="1" customWidth="1"/>
    <col min="14325" max="14325" width="11.42578125" style="2"/>
    <col min="14326" max="14326" width="12.7109375" style="2" bestFit="1" customWidth="1"/>
    <col min="14327" max="14332" width="11.42578125" style="2"/>
    <col min="14333" max="14333" width="20" style="2" customWidth="1"/>
    <col min="14334" max="14334" width="17.7109375" style="2" customWidth="1"/>
    <col min="14335" max="14335" width="3.42578125" style="2" customWidth="1"/>
    <col min="14336" max="14337" width="11.42578125" style="2"/>
    <col min="14338" max="14344" width="12.7109375" style="2" customWidth="1"/>
    <col min="14345" max="14345" width="11.42578125" style="2"/>
    <col min="14346" max="14346" width="14.42578125" style="2" customWidth="1"/>
    <col min="14347" max="14348" width="12.7109375" style="2" customWidth="1"/>
    <col min="14349" max="14579" width="11.42578125" style="2"/>
    <col min="14580" max="14580" width="13" style="2" bestFit="1" customWidth="1"/>
    <col min="14581" max="14581" width="11.42578125" style="2"/>
    <col min="14582" max="14582" width="12.7109375" style="2" bestFit="1" customWidth="1"/>
    <col min="14583" max="14588" width="11.42578125" style="2"/>
    <col min="14589" max="14589" width="20" style="2" customWidth="1"/>
    <col min="14590" max="14590" width="17.7109375" style="2" customWidth="1"/>
    <col min="14591" max="14591" width="3.42578125" style="2" customWidth="1"/>
    <col min="14592" max="14593" width="11.42578125" style="2"/>
    <col min="14594" max="14600" width="12.7109375" style="2" customWidth="1"/>
    <col min="14601" max="14601" width="11.42578125" style="2"/>
    <col min="14602" max="14602" width="14.42578125" style="2" customWidth="1"/>
    <col min="14603" max="14604" width="12.7109375" style="2" customWidth="1"/>
    <col min="14605" max="14835" width="11.42578125" style="2"/>
    <col min="14836" max="14836" width="13" style="2" bestFit="1" customWidth="1"/>
    <col min="14837" max="14837" width="11.42578125" style="2"/>
    <col min="14838" max="14838" width="12.7109375" style="2" bestFit="1" customWidth="1"/>
    <col min="14839" max="14844" width="11.42578125" style="2"/>
    <col min="14845" max="14845" width="20" style="2" customWidth="1"/>
    <col min="14846" max="14846" width="17.7109375" style="2" customWidth="1"/>
    <col min="14847" max="14847" width="3.42578125" style="2" customWidth="1"/>
    <col min="14848" max="14849" width="11.42578125" style="2"/>
    <col min="14850" max="14856" width="12.7109375" style="2" customWidth="1"/>
    <col min="14857" max="14857" width="11.42578125" style="2"/>
    <col min="14858" max="14858" width="14.42578125" style="2" customWidth="1"/>
    <col min="14859" max="14860" width="12.7109375" style="2" customWidth="1"/>
    <col min="14861" max="15091" width="11.42578125" style="2"/>
    <col min="15092" max="15092" width="13" style="2" bestFit="1" customWidth="1"/>
    <col min="15093" max="15093" width="11.42578125" style="2"/>
    <col min="15094" max="15094" width="12.7109375" style="2" bestFit="1" customWidth="1"/>
    <col min="15095" max="15100" width="11.42578125" style="2"/>
    <col min="15101" max="15101" width="20" style="2" customWidth="1"/>
    <col min="15102" max="15102" width="17.7109375" style="2" customWidth="1"/>
    <col min="15103" max="15103" width="3.42578125" style="2" customWidth="1"/>
    <col min="15104" max="15105" width="11.42578125" style="2"/>
    <col min="15106" max="15112" width="12.7109375" style="2" customWidth="1"/>
    <col min="15113" max="15113" width="11.42578125" style="2"/>
    <col min="15114" max="15114" width="14.42578125" style="2" customWidth="1"/>
    <col min="15115" max="15116" width="12.7109375" style="2" customWidth="1"/>
    <col min="15117" max="15347" width="11.42578125" style="2"/>
    <col min="15348" max="15348" width="13" style="2" bestFit="1" customWidth="1"/>
    <col min="15349" max="15349" width="11.42578125" style="2"/>
    <col min="15350" max="15350" width="12.7109375" style="2" bestFit="1" customWidth="1"/>
    <col min="15351" max="15356" width="11.42578125" style="2"/>
    <col min="15357" max="15357" width="20" style="2" customWidth="1"/>
    <col min="15358" max="15358" width="17.7109375" style="2" customWidth="1"/>
    <col min="15359" max="15359" width="3.42578125" style="2" customWidth="1"/>
    <col min="15360" max="15361" width="11.42578125" style="2"/>
    <col min="15362" max="15368" width="12.7109375" style="2" customWidth="1"/>
    <col min="15369" max="15369" width="11.42578125" style="2"/>
    <col min="15370" max="15370" width="14.42578125" style="2" customWidth="1"/>
    <col min="15371" max="15372" width="12.7109375" style="2" customWidth="1"/>
    <col min="15373" max="15603" width="11.42578125" style="2"/>
    <col min="15604" max="15604" width="13" style="2" bestFit="1" customWidth="1"/>
    <col min="15605" max="15605" width="11.42578125" style="2"/>
    <col min="15606" max="15606" width="12.7109375" style="2" bestFit="1" customWidth="1"/>
    <col min="15607" max="15612" width="11.42578125" style="2"/>
    <col min="15613" max="15613" width="20" style="2" customWidth="1"/>
    <col min="15614" max="15614" width="17.7109375" style="2" customWidth="1"/>
    <col min="15615" max="15615" width="3.42578125" style="2" customWidth="1"/>
    <col min="15616" max="15617" width="11.42578125" style="2"/>
    <col min="15618" max="15624" width="12.7109375" style="2" customWidth="1"/>
    <col min="15625" max="15625" width="11.42578125" style="2"/>
    <col min="15626" max="15626" width="14.42578125" style="2" customWidth="1"/>
    <col min="15627" max="15628" width="12.7109375" style="2" customWidth="1"/>
    <col min="15629" max="15859" width="11.42578125" style="2"/>
    <col min="15860" max="15860" width="13" style="2" bestFit="1" customWidth="1"/>
    <col min="15861" max="15861" width="11.42578125" style="2"/>
    <col min="15862" max="15862" width="12.7109375" style="2" bestFit="1" customWidth="1"/>
    <col min="15863" max="15868" width="11.42578125" style="2"/>
    <col min="15869" max="15869" width="20" style="2" customWidth="1"/>
    <col min="15870" max="15870" width="17.7109375" style="2" customWidth="1"/>
    <col min="15871" max="15871" width="3.42578125" style="2" customWidth="1"/>
    <col min="15872" max="15873" width="11.42578125" style="2"/>
    <col min="15874" max="15880" width="12.7109375" style="2" customWidth="1"/>
    <col min="15881" max="15881" width="11.42578125" style="2"/>
    <col min="15882" max="15882" width="14.42578125" style="2" customWidth="1"/>
    <col min="15883" max="15884" width="12.7109375" style="2" customWidth="1"/>
    <col min="15885" max="16115" width="11.42578125" style="2"/>
    <col min="16116" max="16116" width="13" style="2" bestFit="1" customWidth="1"/>
    <col min="16117" max="16117" width="11.42578125" style="2"/>
    <col min="16118" max="16118" width="12.7109375" style="2" bestFit="1" customWidth="1"/>
    <col min="16119" max="16124" width="11.42578125" style="2"/>
    <col min="16125" max="16125" width="20" style="2" customWidth="1"/>
    <col min="16126" max="16126" width="17.7109375" style="2" customWidth="1"/>
    <col min="16127" max="16127" width="3.42578125" style="2" customWidth="1"/>
    <col min="16128" max="16129" width="11.42578125" style="2"/>
    <col min="16130" max="16136" width="12.7109375" style="2" customWidth="1"/>
    <col min="16137" max="16137" width="11.42578125" style="2"/>
    <col min="16138" max="16138" width="14.42578125" style="2" customWidth="1"/>
    <col min="16139" max="16140" width="12.7109375" style="2" customWidth="1"/>
    <col min="16141" max="16371" width="11.42578125" style="2"/>
    <col min="16372" max="16372" width="13" style="2" bestFit="1" customWidth="1"/>
    <col min="16373" max="16373" width="11.42578125" style="2"/>
    <col min="16374" max="16374" width="12.7109375" style="2" bestFit="1" customWidth="1"/>
    <col min="16375" max="16380" width="11.42578125" style="2"/>
    <col min="16381" max="16381" width="20" style="2" customWidth="1"/>
    <col min="16382" max="16382" width="17.7109375" style="2" customWidth="1"/>
    <col min="16383" max="16383" width="3.42578125" style="2" customWidth="1"/>
    <col min="16384" max="16384" width="11.42578125" style="2"/>
  </cols>
  <sheetData>
    <row r="1" spans="1:12" ht="15" customHeight="1">
      <c r="A1" s="1" t="s">
        <v>6</v>
      </c>
    </row>
    <row r="2" spans="1:12" ht="15" customHeight="1">
      <c r="A2" s="1" t="s">
        <v>7</v>
      </c>
    </row>
    <row r="3" spans="1:12" ht="15" customHeight="1">
      <c r="A3" s="1" t="s">
        <v>8</v>
      </c>
    </row>
    <row r="4" spans="1:12" ht="15" customHeight="1">
      <c r="A4" s="2" t="s">
        <v>9</v>
      </c>
    </row>
    <row r="6" spans="1:12" s="3" customFormat="1" ht="15" customHeight="1">
      <c r="A6" s="15"/>
      <c r="B6" s="2"/>
      <c r="C6" s="2"/>
      <c r="D6" s="2"/>
      <c r="E6" s="13"/>
      <c r="I6" s="16"/>
    </row>
    <row r="7" spans="1:12" s="3" customFormat="1" ht="15" customHeight="1">
      <c r="A7" s="17"/>
      <c r="B7" s="18"/>
      <c r="C7" s="18"/>
      <c r="D7" s="18"/>
      <c r="E7" s="19"/>
      <c r="I7" s="16"/>
    </row>
    <row r="8" spans="1:12" s="3" customFormat="1" ht="31.5" customHeight="1">
      <c r="A8" s="20" t="s">
        <v>10</v>
      </c>
      <c r="B8" s="592" t="s">
        <v>11</v>
      </c>
      <c r="C8" s="593"/>
      <c r="D8" s="593"/>
      <c r="E8" s="594"/>
      <c r="F8" s="595" t="s">
        <v>12</v>
      </c>
      <c r="G8" s="596"/>
      <c r="H8" s="597"/>
      <c r="I8" s="16"/>
      <c r="J8" s="595" t="s">
        <v>13</v>
      </c>
      <c r="K8" s="598"/>
      <c r="L8" s="597"/>
    </row>
    <row r="9" spans="1:12" s="3" customFormat="1" ht="37.5" customHeight="1">
      <c r="A9" s="4"/>
      <c r="B9" s="5" t="s">
        <v>14</v>
      </c>
      <c r="C9" s="21" t="s">
        <v>15</v>
      </c>
      <c r="D9" s="21" t="s">
        <v>16</v>
      </c>
      <c r="E9" s="22" t="s">
        <v>17</v>
      </c>
      <c r="F9" s="23" t="s">
        <v>14</v>
      </c>
      <c r="G9" s="24" t="s">
        <v>15</v>
      </c>
      <c r="H9" s="25" t="s">
        <v>16</v>
      </c>
      <c r="I9" s="16"/>
      <c r="J9" s="23" t="s">
        <v>18</v>
      </c>
      <c r="K9" s="24" t="s">
        <v>19</v>
      </c>
      <c r="L9" s="25" t="s">
        <v>20</v>
      </c>
    </row>
    <row r="10" spans="1:12" s="6" customFormat="1" ht="15" customHeight="1" thickBot="1">
      <c r="A10" s="26"/>
      <c r="B10" s="26"/>
      <c r="C10" s="27"/>
      <c r="D10" s="27"/>
      <c r="E10" s="28"/>
      <c r="F10" s="29"/>
      <c r="G10" s="27"/>
      <c r="H10" s="28"/>
      <c r="I10" s="30"/>
      <c r="J10" s="29"/>
      <c r="K10" s="27"/>
      <c r="L10" s="28"/>
    </row>
    <row r="11" spans="1:12" ht="15" customHeight="1">
      <c r="A11" s="7">
        <v>1882</v>
      </c>
      <c r="B11" s="31">
        <v>1.01E-13</v>
      </c>
      <c r="C11" s="32">
        <v>1.0428634361233485E-13</v>
      </c>
      <c r="D11" s="33"/>
      <c r="E11" s="34"/>
      <c r="F11" s="9">
        <f t="shared" ref="F11:G74" si="0">B11/B12*F12</f>
        <v>1.0482736842105263E-13</v>
      </c>
      <c r="G11" s="35">
        <f t="shared" si="0"/>
        <v>1.1270466331350756E-13</v>
      </c>
      <c r="H11" s="36"/>
      <c r="J11" s="37">
        <f>F11/G11*100</f>
        <v>93.010675280983818</v>
      </c>
      <c r="K11" s="38"/>
      <c r="L11" s="38"/>
    </row>
    <row r="12" spans="1:12" ht="15" customHeight="1">
      <c r="A12" s="7">
        <v>1883</v>
      </c>
      <c r="B12" s="39">
        <v>1.04E-13</v>
      </c>
      <c r="C12" s="40">
        <v>1.0428634361233485E-13</v>
      </c>
      <c r="D12" s="41"/>
      <c r="E12" s="42"/>
      <c r="F12" s="9">
        <f t="shared" si="0"/>
        <v>1.0794105263157895E-13</v>
      </c>
      <c r="G12" s="35">
        <f t="shared" si="0"/>
        <v>1.1270466331350756E-13</v>
      </c>
      <c r="H12" s="36"/>
      <c r="J12" s="37">
        <f t="shared" ref="J12:J75" si="1">F12/G12*100</f>
        <v>95.773368606161569</v>
      </c>
      <c r="K12" s="38"/>
      <c r="L12" s="38"/>
    </row>
    <row r="13" spans="1:12" ht="15" customHeight="1">
      <c r="A13" s="7">
        <v>1884</v>
      </c>
      <c r="B13" s="39">
        <v>1.04E-13</v>
      </c>
      <c r="C13" s="40">
        <v>1.0428634361233485E-13</v>
      </c>
      <c r="D13" s="41"/>
      <c r="E13" s="42"/>
      <c r="F13" s="9">
        <f t="shared" si="0"/>
        <v>1.0794105263157895E-13</v>
      </c>
      <c r="G13" s="35">
        <f t="shared" si="0"/>
        <v>1.1270466331350756E-13</v>
      </c>
      <c r="H13" s="36"/>
      <c r="J13" s="37">
        <f t="shared" si="1"/>
        <v>95.773368606161569</v>
      </c>
      <c r="K13" s="38"/>
      <c r="L13" s="38"/>
    </row>
    <row r="14" spans="1:12" ht="15" customHeight="1">
      <c r="A14" s="7">
        <v>1885</v>
      </c>
      <c r="B14" s="39">
        <v>1.43E-13</v>
      </c>
      <c r="C14" s="40">
        <v>1.4287229074889873E-13</v>
      </c>
      <c r="D14" s="41"/>
      <c r="E14" s="42"/>
      <c r="F14" s="9">
        <f t="shared" si="0"/>
        <v>1.4841894736842105E-13</v>
      </c>
      <c r="G14" s="35">
        <f t="shared" si="0"/>
        <v>1.5440538873950534E-13</v>
      </c>
      <c r="H14" s="36"/>
      <c r="J14" s="37">
        <f t="shared" si="1"/>
        <v>96.122906447789902</v>
      </c>
      <c r="K14" s="38"/>
      <c r="L14" s="38"/>
    </row>
    <row r="15" spans="1:12" ht="15" customHeight="1">
      <c r="A15" s="7">
        <v>1886</v>
      </c>
      <c r="B15" s="39">
        <v>1.4499999999999999E-13</v>
      </c>
      <c r="C15" s="40">
        <v>1.4495801762114541E-13</v>
      </c>
      <c r="D15" s="41"/>
      <c r="E15" s="42"/>
      <c r="F15" s="9">
        <f t="shared" si="0"/>
        <v>1.5049473684210523E-13</v>
      </c>
      <c r="G15" s="35">
        <f t="shared" si="0"/>
        <v>1.5665948200577549E-13</v>
      </c>
      <c r="H15" s="36"/>
      <c r="J15" s="37">
        <f t="shared" si="1"/>
        <v>96.06487581553283</v>
      </c>
      <c r="K15" s="38"/>
      <c r="L15" s="38"/>
    </row>
    <row r="16" spans="1:12" ht="15" customHeight="1">
      <c r="A16" s="7">
        <v>1887</v>
      </c>
      <c r="B16" s="39">
        <v>1.4100000000000001E-13</v>
      </c>
      <c r="C16" s="40">
        <v>1.4078656387665203E-13</v>
      </c>
      <c r="D16" s="41"/>
      <c r="E16" s="42"/>
      <c r="F16" s="9">
        <f t="shared" si="0"/>
        <v>1.4634315789473683E-13</v>
      </c>
      <c r="G16" s="35">
        <f t="shared" si="0"/>
        <v>1.5215129547323522E-13</v>
      </c>
      <c r="H16" s="36"/>
      <c r="J16" s="37">
        <f t="shared" si="1"/>
        <v>96.182656506187897</v>
      </c>
      <c r="K16" s="38"/>
      <c r="L16" s="38"/>
    </row>
    <row r="17" spans="1:12" ht="15" customHeight="1">
      <c r="A17" s="7">
        <v>1888</v>
      </c>
      <c r="B17" s="39">
        <v>1.54E-13</v>
      </c>
      <c r="C17" s="40">
        <v>1.5434378854625556E-13</v>
      </c>
      <c r="D17" s="41"/>
      <c r="E17" s="42"/>
      <c r="F17" s="9">
        <f t="shared" si="0"/>
        <v>1.5983578947368419E-13</v>
      </c>
      <c r="G17" s="35">
        <f t="shared" si="0"/>
        <v>1.6680290170399119E-13</v>
      </c>
      <c r="H17" s="36"/>
      <c r="J17" s="37">
        <f t="shared" si="1"/>
        <v>95.823146864272871</v>
      </c>
      <c r="K17" s="38"/>
      <c r="L17" s="38"/>
    </row>
    <row r="18" spans="1:12" ht="15" customHeight="1">
      <c r="A18" s="7">
        <v>1889</v>
      </c>
      <c r="B18" s="39">
        <v>1.8800000000000001E-13</v>
      </c>
      <c r="C18" s="40">
        <v>1.877154185022027E-13</v>
      </c>
      <c r="D18" s="41"/>
      <c r="E18" s="42"/>
      <c r="F18" s="9">
        <f t="shared" si="0"/>
        <v>1.9512421052631577E-13</v>
      </c>
      <c r="G18" s="35">
        <f t="shared" si="0"/>
        <v>2.028683939643136E-13</v>
      </c>
      <c r="H18" s="36"/>
      <c r="J18" s="37">
        <f t="shared" si="1"/>
        <v>96.182656506187897</v>
      </c>
      <c r="K18" s="38"/>
      <c r="L18" s="38"/>
    </row>
    <row r="19" spans="1:12" ht="15" customHeight="1">
      <c r="A19" s="7">
        <v>1890</v>
      </c>
      <c r="B19" s="39">
        <v>2.6900000000000001E-13</v>
      </c>
      <c r="C19" s="40">
        <v>2.6905876651982384E-13</v>
      </c>
      <c r="D19" s="41"/>
      <c r="E19" s="42"/>
      <c r="F19" s="9">
        <f t="shared" si="0"/>
        <v>2.7919368421052626E-13</v>
      </c>
      <c r="G19" s="35">
        <f t="shared" si="0"/>
        <v>2.9077803134884947E-13</v>
      </c>
      <c r="H19" s="36"/>
      <c r="J19" s="37">
        <f t="shared" si="1"/>
        <v>96.016085849200437</v>
      </c>
      <c r="K19" s="38"/>
      <c r="L19" s="38"/>
    </row>
    <row r="20" spans="1:12" ht="15" customHeight="1">
      <c r="A20" s="7">
        <v>1891</v>
      </c>
      <c r="B20" s="39">
        <v>3.9E-13</v>
      </c>
      <c r="C20" s="40">
        <v>3.9003092511013229E-13</v>
      </c>
      <c r="D20" s="41"/>
      <c r="E20" s="42"/>
      <c r="F20" s="9">
        <f t="shared" si="0"/>
        <v>4.0477894736842098E-13</v>
      </c>
      <c r="G20" s="35">
        <f t="shared" si="0"/>
        <v>4.2151544079251831E-13</v>
      </c>
      <c r="H20" s="36"/>
      <c r="J20" s="37">
        <f t="shared" si="1"/>
        <v>96.029447131846467</v>
      </c>
      <c r="K20" s="38"/>
      <c r="L20" s="38"/>
    </row>
    <row r="21" spans="1:12" ht="15" customHeight="1">
      <c r="A21" s="7">
        <v>1892</v>
      </c>
      <c r="B21" s="39">
        <v>3.43E-13</v>
      </c>
      <c r="C21" s="40">
        <v>3.4310207048458164E-13</v>
      </c>
      <c r="D21" s="41"/>
      <c r="E21" s="42"/>
      <c r="F21" s="9">
        <f t="shared" si="0"/>
        <v>3.5599789473684206E-13</v>
      </c>
      <c r="G21" s="35">
        <f t="shared" si="0"/>
        <v>3.7079834230143989E-13</v>
      </c>
      <c r="H21" s="36"/>
      <c r="J21" s="37">
        <f t="shared" si="1"/>
        <v>96.008491442346894</v>
      </c>
      <c r="K21" s="38"/>
      <c r="L21" s="38"/>
    </row>
    <row r="22" spans="1:12" ht="15" customHeight="1">
      <c r="A22" s="7">
        <v>1893</v>
      </c>
      <c r="B22" s="39">
        <v>3.3800000000000002E-13</v>
      </c>
      <c r="C22" s="40">
        <v>3.378877533039649E-13</v>
      </c>
      <c r="D22" s="41"/>
      <c r="E22" s="42"/>
      <c r="F22" s="9">
        <f t="shared" si="0"/>
        <v>3.5080842105263156E-13</v>
      </c>
      <c r="G22" s="35">
        <f t="shared" si="0"/>
        <v>3.6516310913576447E-13</v>
      </c>
      <c r="H22" s="36"/>
      <c r="J22" s="37">
        <f t="shared" si="1"/>
        <v>96.068965422847256</v>
      </c>
      <c r="K22" s="38"/>
      <c r="L22" s="38"/>
    </row>
    <row r="23" spans="1:12" ht="15" customHeight="1">
      <c r="A23" s="7">
        <v>1894</v>
      </c>
      <c r="B23" s="39">
        <v>3.7299999999999998E-13</v>
      </c>
      <c r="C23" s="40">
        <v>3.7334511013215872E-13</v>
      </c>
      <c r="D23" s="41"/>
      <c r="E23" s="42"/>
      <c r="F23" s="9">
        <f t="shared" si="0"/>
        <v>3.871347368421052E-13</v>
      </c>
      <c r="G23" s="35">
        <f t="shared" si="0"/>
        <v>4.0348269466235699E-13</v>
      </c>
      <c r="H23" s="36"/>
      <c r="J23" s="37">
        <f t="shared" si="1"/>
        <v>95.948287736619747</v>
      </c>
      <c r="K23" s="38"/>
      <c r="L23" s="38"/>
    </row>
    <row r="24" spans="1:12" ht="15" customHeight="1">
      <c r="A24" s="7">
        <v>1895</v>
      </c>
      <c r="B24" s="39">
        <v>3.5899999999999998E-13</v>
      </c>
      <c r="C24" s="40">
        <v>3.5874502202643182E-13</v>
      </c>
      <c r="D24" s="41"/>
      <c r="E24" s="42"/>
      <c r="F24" s="9">
        <f t="shared" si="0"/>
        <v>3.7260421052631571E-13</v>
      </c>
      <c r="G24" s="35">
        <f t="shared" si="0"/>
        <v>3.8770404179846593E-13</v>
      </c>
      <c r="H24" s="36"/>
      <c r="J24" s="37">
        <f t="shared" si="1"/>
        <v>96.105320129729449</v>
      </c>
      <c r="K24" s="38"/>
      <c r="L24" s="38"/>
    </row>
    <row r="25" spans="1:12" ht="15" customHeight="1">
      <c r="A25" s="7">
        <v>1896</v>
      </c>
      <c r="B25" s="39">
        <v>3.09E-13</v>
      </c>
      <c r="C25" s="40">
        <v>3.0868757709251117E-13</v>
      </c>
      <c r="D25" s="41"/>
      <c r="E25" s="42"/>
      <c r="F25" s="9">
        <f t="shared" si="0"/>
        <v>3.2070947368421046E-13</v>
      </c>
      <c r="G25" s="35">
        <f t="shared" si="0"/>
        <v>3.3360580340798239E-13</v>
      </c>
      <c r="H25" s="36"/>
      <c r="J25" s="37">
        <f t="shared" si="1"/>
        <v>96.134260977468557</v>
      </c>
      <c r="K25" s="38"/>
      <c r="L25" s="38"/>
    </row>
    <row r="26" spans="1:12" ht="15" customHeight="1">
      <c r="A26" s="7">
        <v>1897</v>
      </c>
      <c r="B26" s="39">
        <v>3.0300000000000002E-13</v>
      </c>
      <c r="C26" s="40">
        <v>3.0347325991189442E-13</v>
      </c>
      <c r="D26" s="41"/>
      <c r="E26" s="42"/>
      <c r="F26" s="9">
        <f t="shared" si="0"/>
        <v>3.1448210526315782E-13</v>
      </c>
      <c r="G26" s="35">
        <f t="shared" si="0"/>
        <v>3.2797057024230702E-13</v>
      </c>
      <c r="H26" s="36"/>
      <c r="J26" s="37">
        <f t="shared" si="1"/>
        <v>95.887294104107013</v>
      </c>
      <c r="K26" s="38"/>
      <c r="L26" s="38"/>
    </row>
    <row r="27" spans="1:12" ht="15" customHeight="1">
      <c r="A27" s="7">
        <v>1898</v>
      </c>
      <c r="B27" s="39">
        <v>2.6800000000000002E-13</v>
      </c>
      <c r="C27" s="40">
        <v>2.680159030837005E-13</v>
      </c>
      <c r="D27" s="41"/>
      <c r="E27" s="42"/>
      <c r="F27" s="9">
        <f t="shared" si="0"/>
        <v>2.7815578947368413E-13</v>
      </c>
      <c r="G27" s="35">
        <f t="shared" si="0"/>
        <v>2.896509847157144E-13</v>
      </c>
      <c r="H27" s="36"/>
      <c r="J27" s="37">
        <f t="shared" si="1"/>
        <v>96.031363313571148</v>
      </c>
      <c r="K27" s="38"/>
      <c r="L27" s="38"/>
    </row>
    <row r="28" spans="1:12" ht="15" customHeight="1">
      <c r="A28" s="7">
        <v>1899</v>
      </c>
      <c r="B28" s="39">
        <v>2.3500000000000001E-13</v>
      </c>
      <c r="C28" s="40">
        <v>2.3464427312775337E-13</v>
      </c>
      <c r="D28" s="41"/>
      <c r="E28" s="42"/>
      <c r="F28" s="9">
        <f t="shared" si="0"/>
        <v>2.4390526315789466E-13</v>
      </c>
      <c r="G28" s="35">
        <f t="shared" si="0"/>
        <v>2.5358549245539197E-13</v>
      </c>
      <c r="H28" s="36"/>
      <c r="J28" s="37">
        <f t="shared" si="1"/>
        <v>96.182656506187897</v>
      </c>
      <c r="K28" s="38"/>
      <c r="L28" s="38"/>
    </row>
    <row r="29" spans="1:12" ht="15" customHeight="1">
      <c r="A29" s="7">
        <v>1900</v>
      </c>
      <c r="B29" s="39">
        <v>2.3500000000000001E-13</v>
      </c>
      <c r="C29" s="40">
        <v>2.3451000000000003E-13</v>
      </c>
      <c r="D29" s="41"/>
      <c r="E29" s="42"/>
      <c r="F29" s="9">
        <f t="shared" si="0"/>
        <v>2.4390526315789466E-13</v>
      </c>
      <c r="G29" s="35">
        <f t="shared" si="0"/>
        <v>2.5344038038096977E-13</v>
      </c>
      <c r="H29" s="36"/>
      <c r="J29" s="37">
        <f t="shared" si="1"/>
        <v>96.237727701977889</v>
      </c>
      <c r="K29" s="38"/>
      <c r="L29" s="38"/>
    </row>
    <row r="30" spans="1:12" ht="15" customHeight="1">
      <c r="A30" s="7">
        <v>1901</v>
      </c>
      <c r="B30" s="39">
        <v>2.3500000000000001E-13</v>
      </c>
      <c r="C30" s="40">
        <v>2.3451000000000003E-13</v>
      </c>
      <c r="D30" s="41"/>
      <c r="E30" s="42"/>
      <c r="F30" s="9">
        <f t="shared" si="0"/>
        <v>2.4390526315789466E-13</v>
      </c>
      <c r="G30" s="35">
        <f t="shared" si="0"/>
        <v>2.5344038038096977E-13</v>
      </c>
      <c r="H30" s="36"/>
      <c r="J30" s="37">
        <f t="shared" si="1"/>
        <v>96.237727701977889</v>
      </c>
      <c r="K30" s="38"/>
      <c r="L30" s="38"/>
    </row>
    <row r="31" spans="1:12" ht="15" customHeight="1">
      <c r="A31" s="7">
        <v>1902</v>
      </c>
      <c r="B31" s="39">
        <v>2.3500000000000001E-13</v>
      </c>
      <c r="C31" s="40">
        <v>2.3471999999999998E-13</v>
      </c>
      <c r="D31" s="41"/>
      <c r="E31" s="42"/>
      <c r="F31" s="9">
        <f t="shared" si="0"/>
        <v>2.4390526315789466E-13</v>
      </c>
      <c r="G31" s="35">
        <f t="shared" si="0"/>
        <v>2.5366733223752172E-13</v>
      </c>
      <c r="H31" s="36"/>
      <c r="J31" s="37">
        <f t="shared" si="1"/>
        <v>96.15162544048583</v>
      </c>
      <c r="K31" s="38"/>
      <c r="L31" s="38"/>
    </row>
    <row r="32" spans="1:12" ht="15" customHeight="1">
      <c r="A32" s="7">
        <v>1903</v>
      </c>
      <c r="B32" s="39">
        <v>2.3500000000000001E-13</v>
      </c>
      <c r="C32" s="40">
        <v>2.3492999999999999E-13</v>
      </c>
      <c r="D32" s="41"/>
      <c r="E32" s="42"/>
      <c r="F32" s="9">
        <f t="shared" si="0"/>
        <v>2.4390526315789466E-13</v>
      </c>
      <c r="G32" s="35">
        <f t="shared" si="0"/>
        <v>2.5389428409407367E-13</v>
      </c>
      <c r="H32" s="36"/>
      <c r="J32" s="37">
        <f t="shared" si="1"/>
        <v>96.065677109738374</v>
      </c>
      <c r="K32" s="38"/>
      <c r="L32" s="38"/>
    </row>
    <row r="33" spans="1:12" ht="15" customHeight="1">
      <c r="A33" s="7">
        <v>1904</v>
      </c>
      <c r="B33" s="39">
        <v>2.3500000000000001E-13</v>
      </c>
      <c r="C33" s="40">
        <v>2.3471999999999998E-13</v>
      </c>
      <c r="D33" s="41"/>
      <c r="E33" s="42"/>
      <c r="F33" s="9">
        <f t="shared" si="0"/>
        <v>2.4390526315789466E-13</v>
      </c>
      <c r="G33" s="35">
        <f t="shared" si="0"/>
        <v>2.5366733223752172E-13</v>
      </c>
      <c r="H33" s="36"/>
      <c r="J33" s="37">
        <f t="shared" si="1"/>
        <v>96.15162544048583</v>
      </c>
      <c r="K33" s="38"/>
      <c r="L33" s="38"/>
    </row>
    <row r="34" spans="1:12" ht="15" customHeight="1">
      <c r="A34" s="7">
        <v>1905</v>
      </c>
      <c r="B34" s="39">
        <v>2.3500000000000001E-13</v>
      </c>
      <c r="C34" s="40">
        <v>2.3492999999999999E-13</v>
      </c>
      <c r="D34" s="41"/>
      <c r="E34" s="42"/>
      <c r="F34" s="9">
        <f t="shared" si="0"/>
        <v>2.4390526315789466E-13</v>
      </c>
      <c r="G34" s="35">
        <f t="shared" si="0"/>
        <v>2.5389428409407367E-13</v>
      </c>
      <c r="H34" s="36"/>
      <c r="J34" s="37">
        <f t="shared" si="1"/>
        <v>96.065677109738374</v>
      </c>
      <c r="K34" s="38"/>
      <c r="L34" s="38"/>
    </row>
    <row r="35" spans="1:12" ht="15" customHeight="1">
      <c r="A35" s="7">
        <v>1906</v>
      </c>
      <c r="B35" s="39">
        <v>2.3400000000000001E-13</v>
      </c>
      <c r="C35" s="40">
        <v>2.3432000000000001E-13</v>
      </c>
      <c r="D35" s="41"/>
      <c r="E35" s="42"/>
      <c r="F35" s="9">
        <f t="shared" si="0"/>
        <v>2.4286736842105258E-13</v>
      </c>
      <c r="G35" s="35">
        <f t="shared" si="0"/>
        <v>2.5323504298694649E-13</v>
      </c>
      <c r="H35" s="36"/>
      <c r="J35" s="37">
        <f t="shared" si="1"/>
        <v>95.905908422623668</v>
      </c>
      <c r="K35" s="38"/>
      <c r="L35" s="38"/>
    </row>
    <row r="36" spans="1:12" ht="15" customHeight="1">
      <c r="A36" s="7">
        <v>1907</v>
      </c>
      <c r="B36" s="39">
        <v>2.3999999999999999E-13</v>
      </c>
      <c r="C36" s="40">
        <v>2.4049000000000002E-13</v>
      </c>
      <c r="D36" s="41"/>
      <c r="E36" s="42"/>
      <c r="F36" s="9">
        <f t="shared" si="0"/>
        <v>2.4909473684210516E-13</v>
      </c>
      <c r="G36" s="35">
        <f t="shared" si="0"/>
        <v>2.5990310467706882E-13</v>
      </c>
      <c r="H36" s="36"/>
      <c r="J36" s="37">
        <f t="shared" si="1"/>
        <v>95.841385639316186</v>
      </c>
      <c r="K36" s="38"/>
      <c r="L36" s="38"/>
    </row>
    <row r="37" spans="1:12" ht="15" customHeight="1">
      <c r="A37" s="7">
        <v>1908</v>
      </c>
      <c r="B37" s="39">
        <v>2.3500000000000001E-13</v>
      </c>
      <c r="C37" s="40">
        <v>2.3471999999999998E-13</v>
      </c>
      <c r="D37" s="41"/>
      <c r="E37" s="42"/>
      <c r="F37" s="9">
        <f t="shared" si="0"/>
        <v>2.4390526315789466E-13</v>
      </c>
      <c r="G37" s="35">
        <f t="shared" si="0"/>
        <v>2.5366733223752167E-13</v>
      </c>
      <c r="H37" s="36"/>
      <c r="J37" s="37">
        <f t="shared" si="1"/>
        <v>96.151625440485859</v>
      </c>
      <c r="K37" s="38"/>
      <c r="L37" s="38"/>
    </row>
    <row r="38" spans="1:12" ht="15" customHeight="1">
      <c r="A38" s="7">
        <v>1909</v>
      </c>
      <c r="B38" s="39">
        <v>2.3500000000000001E-13</v>
      </c>
      <c r="C38" s="40">
        <v>2.3471999999999998E-13</v>
      </c>
      <c r="D38" s="41"/>
      <c r="E38" s="42"/>
      <c r="F38" s="9">
        <f t="shared" si="0"/>
        <v>2.4390526315789466E-13</v>
      </c>
      <c r="G38" s="35">
        <f t="shared" si="0"/>
        <v>2.5366733223752167E-13</v>
      </c>
      <c r="H38" s="36"/>
      <c r="J38" s="37">
        <f t="shared" si="1"/>
        <v>96.151625440485859</v>
      </c>
      <c r="K38" s="38"/>
      <c r="L38" s="38"/>
    </row>
    <row r="39" spans="1:12" ht="15" customHeight="1">
      <c r="A39" s="7">
        <v>1910</v>
      </c>
      <c r="B39" s="39">
        <v>2.37E-13</v>
      </c>
      <c r="C39" s="40">
        <v>2.3533000000000002E-13</v>
      </c>
      <c r="D39" s="41"/>
      <c r="E39" s="42"/>
      <c r="F39" s="9">
        <f t="shared" si="0"/>
        <v>2.4598105263157887E-13</v>
      </c>
      <c r="G39" s="35">
        <f t="shared" si="0"/>
        <v>2.543265733446489E-13</v>
      </c>
      <c r="H39" s="36"/>
      <c r="J39" s="37">
        <f t="shared" si="1"/>
        <v>96.718580916135465</v>
      </c>
      <c r="K39" s="38"/>
      <c r="L39" s="38"/>
    </row>
    <row r="40" spans="1:12" ht="15" customHeight="1">
      <c r="A40" s="7">
        <v>1911</v>
      </c>
      <c r="B40" s="39">
        <v>2.37E-13</v>
      </c>
      <c r="C40" s="40">
        <v>2.3576E-13</v>
      </c>
      <c r="D40" s="41"/>
      <c r="E40" s="42"/>
      <c r="F40" s="9">
        <f t="shared" si="0"/>
        <v>2.4598105263157887E-13</v>
      </c>
      <c r="G40" s="35">
        <f t="shared" si="0"/>
        <v>2.5479128428901724E-13</v>
      </c>
      <c r="H40" s="36"/>
      <c r="J40" s="37">
        <f t="shared" si="1"/>
        <v>96.542176989286389</v>
      </c>
      <c r="K40" s="38"/>
      <c r="L40" s="38"/>
    </row>
    <row r="41" spans="1:12" ht="15" customHeight="1">
      <c r="A41" s="7">
        <v>1912</v>
      </c>
      <c r="B41" s="39">
        <v>2.37E-13</v>
      </c>
      <c r="C41" s="40">
        <v>2.3514E-13</v>
      </c>
      <c r="D41" s="41"/>
      <c r="E41" s="42"/>
      <c r="F41" s="9">
        <f t="shared" si="0"/>
        <v>2.4598105263157887E-13</v>
      </c>
      <c r="G41" s="35">
        <f t="shared" si="0"/>
        <v>2.5412123595062572E-13</v>
      </c>
      <c r="H41" s="36"/>
      <c r="J41" s="37">
        <f t="shared" si="1"/>
        <v>96.796732359420588</v>
      </c>
      <c r="K41" s="38"/>
      <c r="L41" s="38"/>
    </row>
    <row r="42" spans="1:12" ht="15" customHeight="1">
      <c r="A42" s="7">
        <v>1913</v>
      </c>
      <c r="B42" s="39">
        <v>2.37E-13</v>
      </c>
      <c r="C42" s="40">
        <v>2.3842000000000001E-13</v>
      </c>
      <c r="D42" s="41"/>
      <c r="E42" s="42"/>
      <c r="F42" s="9">
        <f t="shared" si="0"/>
        <v>2.4598105263157887E-13</v>
      </c>
      <c r="G42" s="35">
        <f t="shared" si="0"/>
        <v>2.5766600780534231E-13</v>
      </c>
      <c r="H42" s="36"/>
      <c r="J42" s="37">
        <f t="shared" si="1"/>
        <v>95.465076952412346</v>
      </c>
      <c r="K42" s="38"/>
      <c r="L42" s="38"/>
    </row>
    <row r="43" spans="1:12" ht="15" customHeight="1">
      <c r="A43" s="7">
        <v>1914</v>
      </c>
      <c r="B43" s="39">
        <v>2.36E-13</v>
      </c>
      <c r="C43" s="40">
        <v>2.4388000000000002E-13</v>
      </c>
      <c r="D43" s="41"/>
      <c r="E43" s="42"/>
      <c r="F43" s="9">
        <f t="shared" si="0"/>
        <v>2.4494315789473679E-13</v>
      </c>
      <c r="G43" s="35">
        <f t="shared" si="0"/>
        <v>2.635667560756937E-13</v>
      </c>
      <c r="H43" s="36"/>
      <c r="J43" s="37">
        <f t="shared" si="1"/>
        <v>92.934010928294612</v>
      </c>
      <c r="K43" s="38"/>
      <c r="L43" s="38"/>
    </row>
    <row r="44" spans="1:12" ht="15" customHeight="1">
      <c r="A44" s="7">
        <v>1915</v>
      </c>
      <c r="B44" s="39">
        <v>2.3899999999999999E-13</v>
      </c>
      <c r="C44" s="40">
        <v>2.3993000000000002E-13</v>
      </c>
      <c r="D44" s="41"/>
      <c r="E44" s="42"/>
      <c r="F44" s="9">
        <f t="shared" si="0"/>
        <v>2.4805684210526308E-13</v>
      </c>
      <c r="G44" s="35">
        <f t="shared" si="0"/>
        <v>2.5929789972626367E-13</v>
      </c>
      <c r="H44" s="36"/>
      <c r="J44" s="37">
        <f t="shared" si="1"/>
        <v>95.664809613626815</v>
      </c>
      <c r="K44" s="38"/>
      <c r="L44" s="38"/>
    </row>
    <row r="45" spans="1:12" ht="15" customHeight="1">
      <c r="A45" s="7">
        <v>1916</v>
      </c>
      <c r="B45" s="39">
        <v>2.36E-13</v>
      </c>
      <c r="C45" s="40">
        <v>2.3619999999999999E-13</v>
      </c>
      <c r="D45" s="41"/>
      <c r="E45" s="42"/>
      <c r="F45" s="9">
        <f t="shared" si="0"/>
        <v>2.4494315789473679E-13</v>
      </c>
      <c r="G45" s="35">
        <f t="shared" si="0"/>
        <v>2.5526680246464997E-13</v>
      </c>
      <c r="H45" s="36"/>
      <c r="J45" s="37">
        <f t="shared" si="1"/>
        <v>95.955743375074078</v>
      </c>
      <c r="K45" s="38"/>
      <c r="L45" s="38"/>
    </row>
    <row r="46" spans="1:12" ht="15" customHeight="1">
      <c r="A46" s="7">
        <v>1917</v>
      </c>
      <c r="B46" s="39">
        <v>2.2799999999999999E-13</v>
      </c>
      <c r="C46" s="40">
        <v>2.2814000000000003E-13</v>
      </c>
      <c r="D46" s="41"/>
      <c r="E46" s="42"/>
      <c r="F46" s="9">
        <f t="shared" si="0"/>
        <v>2.3663999999999994E-13</v>
      </c>
      <c r="G46" s="35">
        <f t="shared" si="0"/>
        <v>2.4655617406555993E-13</v>
      </c>
      <c r="H46" s="36"/>
      <c r="J46" s="37">
        <f t="shared" si="1"/>
        <v>95.9781278635013</v>
      </c>
      <c r="K46" s="38"/>
      <c r="L46" s="38"/>
    </row>
    <row r="47" spans="1:12" ht="15" customHeight="1">
      <c r="A47" s="7">
        <v>1918</v>
      </c>
      <c r="B47" s="39">
        <v>2.24E-13</v>
      </c>
      <c r="C47" s="40">
        <v>2.2466E-13</v>
      </c>
      <c r="D47" s="41"/>
      <c r="E47" s="42"/>
      <c r="F47" s="9">
        <f t="shared" si="0"/>
        <v>2.3248842105263151E-13</v>
      </c>
      <c r="G47" s="35">
        <f t="shared" si="0"/>
        <v>2.4279525758555572E-13</v>
      </c>
      <c r="H47" s="36"/>
      <c r="J47" s="37">
        <f t="shared" si="1"/>
        <v>95.754926749632958</v>
      </c>
      <c r="K47" s="38"/>
      <c r="L47" s="38"/>
    </row>
    <row r="48" spans="1:12" ht="15" customHeight="1">
      <c r="A48" s="7">
        <v>1919</v>
      </c>
      <c r="B48" s="39">
        <v>2.2999999999999998E-13</v>
      </c>
      <c r="C48" s="40">
        <v>2.3050000000000003E-13</v>
      </c>
      <c r="D48" s="41"/>
      <c r="E48" s="42"/>
      <c r="F48" s="9">
        <f t="shared" si="0"/>
        <v>2.387157894736841E-13</v>
      </c>
      <c r="G48" s="35">
        <f t="shared" si="0"/>
        <v>2.4910668064395352E-13</v>
      </c>
      <c r="H48" s="36"/>
      <c r="J48" s="37">
        <f t="shared" si="1"/>
        <v>95.828738457190937</v>
      </c>
      <c r="K48" s="38"/>
      <c r="L48" s="38"/>
    </row>
    <row r="49" spans="1:12" ht="15" customHeight="1">
      <c r="A49" s="7">
        <v>1920</v>
      </c>
      <c r="B49" s="39">
        <v>2.5399999999999998E-13</v>
      </c>
      <c r="C49" s="40">
        <v>2.5505000000000001E-13</v>
      </c>
      <c r="D49" s="41"/>
      <c r="E49" s="42"/>
      <c r="F49" s="9">
        <f t="shared" si="0"/>
        <v>2.6362526315789465E-13</v>
      </c>
      <c r="G49" s="35">
        <f t="shared" si="0"/>
        <v>2.7563843339800582E-13</v>
      </c>
      <c r="H49" s="36"/>
      <c r="J49" s="37">
        <f t="shared" si="1"/>
        <v>95.641692599970312</v>
      </c>
      <c r="K49" s="38"/>
      <c r="L49" s="38"/>
    </row>
    <row r="50" spans="1:12" ht="15" customHeight="1">
      <c r="A50" s="7">
        <v>1921</v>
      </c>
      <c r="B50" s="39">
        <v>3.1400000000000003E-13</v>
      </c>
      <c r="C50" s="40">
        <v>3.1411000000000001E-13</v>
      </c>
      <c r="D50" s="41"/>
      <c r="E50" s="42"/>
      <c r="F50" s="9">
        <f t="shared" si="0"/>
        <v>3.2589894736842101E-13</v>
      </c>
      <c r="G50" s="35">
        <f t="shared" si="0"/>
        <v>3.3946594124543266E-13</v>
      </c>
      <c r="H50" s="36"/>
      <c r="J50" s="37">
        <f t="shared" si="1"/>
        <v>96.003430026812993</v>
      </c>
      <c r="K50" s="38"/>
      <c r="L50" s="38"/>
    </row>
    <row r="51" spans="1:12" ht="15" customHeight="1">
      <c r="A51" s="7">
        <v>1922</v>
      </c>
      <c r="B51" s="39">
        <v>2.7699999999999998E-13</v>
      </c>
      <c r="C51" s="40">
        <v>2.7768000000000003E-13</v>
      </c>
      <c r="D51" s="41"/>
      <c r="E51" s="42"/>
      <c r="F51" s="9">
        <f t="shared" si="0"/>
        <v>2.8749684210526311E-13</v>
      </c>
      <c r="G51" s="35">
        <f t="shared" si="0"/>
        <v>3.0009519774929725E-13</v>
      </c>
      <c r="H51" s="36"/>
      <c r="J51" s="37">
        <f t="shared" si="1"/>
        <v>95.80188029048071</v>
      </c>
      <c r="K51" s="38"/>
      <c r="L51" s="38"/>
    </row>
    <row r="52" spans="1:12" ht="15" customHeight="1">
      <c r="A52" s="7">
        <v>1923</v>
      </c>
      <c r="B52" s="39">
        <v>2.8999999999999998E-13</v>
      </c>
      <c r="C52" s="40">
        <v>2.9052000000000001E-13</v>
      </c>
      <c r="D52" s="41"/>
      <c r="E52" s="42"/>
      <c r="F52" s="9">
        <f t="shared" si="0"/>
        <v>3.0098947368421047E-13</v>
      </c>
      <c r="G52" s="35">
        <f t="shared" si="0"/>
        <v>3.1397168269276085E-13</v>
      </c>
      <c r="H52" s="36"/>
      <c r="J52" s="37">
        <f t="shared" si="1"/>
        <v>95.865165642579882</v>
      </c>
      <c r="K52" s="38"/>
      <c r="L52" s="38"/>
    </row>
    <row r="53" spans="1:12" ht="15" customHeight="1">
      <c r="A53" s="7">
        <v>1924</v>
      </c>
      <c r="B53" s="39">
        <v>2.9200000000000002E-13</v>
      </c>
      <c r="C53" s="40">
        <v>2.9150000000000002E-13</v>
      </c>
      <c r="D53" s="41"/>
      <c r="E53" s="42"/>
      <c r="F53" s="9">
        <f t="shared" si="0"/>
        <v>3.0306526315789473E-13</v>
      </c>
      <c r="G53" s="35">
        <f t="shared" si="0"/>
        <v>3.150307913566701E-13</v>
      </c>
      <c r="H53" s="36"/>
      <c r="J53" s="37">
        <f t="shared" si="1"/>
        <v>96.20179089566254</v>
      </c>
      <c r="K53" s="38"/>
      <c r="L53" s="38"/>
    </row>
    <row r="54" spans="1:12" ht="15" customHeight="1">
      <c r="A54" s="7">
        <v>1925</v>
      </c>
      <c r="B54" s="39">
        <v>2.49E-13</v>
      </c>
      <c r="C54" s="40">
        <v>2.4880000000000001E-13</v>
      </c>
      <c r="D54" s="41"/>
      <c r="E54" s="42"/>
      <c r="F54" s="9">
        <f t="shared" si="0"/>
        <v>2.5843578947368419E-13</v>
      </c>
      <c r="G54" s="35">
        <f t="shared" si="0"/>
        <v>2.6888391385776851E-13</v>
      </c>
      <c r="H54" s="36"/>
      <c r="J54" s="37">
        <f t="shared" si="1"/>
        <v>96.114262012114608</v>
      </c>
      <c r="K54" s="38"/>
      <c r="L54" s="38"/>
    </row>
    <row r="55" spans="1:12" ht="15" customHeight="1">
      <c r="A55" s="7">
        <v>1926</v>
      </c>
      <c r="B55" s="39">
        <v>2.4700000000000001E-13</v>
      </c>
      <c r="C55" s="40">
        <v>2.4674999999999998E-13</v>
      </c>
      <c r="D55" s="41"/>
      <c r="E55" s="42"/>
      <c r="F55" s="9">
        <f t="shared" si="0"/>
        <v>2.5636000000000003E-13</v>
      </c>
      <c r="G55" s="35">
        <f t="shared" si="0"/>
        <v>2.6666843144857062E-13</v>
      </c>
      <c r="H55" s="36"/>
      <c r="J55" s="37">
        <f t="shared" si="1"/>
        <v>96.134363789304146</v>
      </c>
      <c r="K55" s="38"/>
      <c r="L55" s="38"/>
    </row>
    <row r="56" spans="1:12" ht="15" customHeight="1">
      <c r="A56" s="7">
        <v>1927</v>
      </c>
      <c r="B56" s="39">
        <v>2.36E-13</v>
      </c>
      <c r="C56" s="40">
        <v>2.3618999999999998E-13</v>
      </c>
      <c r="D56" s="41"/>
      <c r="E56" s="42"/>
      <c r="F56" s="9">
        <f t="shared" si="0"/>
        <v>2.4494315789473684E-13</v>
      </c>
      <c r="G56" s="35">
        <f t="shared" si="0"/>
        <v>2.5525599523338558E-13</v>
      </c>
      <c r="H56" s="36"/>
      <c r="J56" s="37">
        <f t="shared" si="1"/>
        <v>95.959806025625554</v>
      </c>
      <c r="K56" s="38"/>
      <c r="L56" s="38"/>
    </row>
    <row r="57" spans="1:12" ht="15" customHeight="1">
      <c r="A57" s="7">
        <v>1928</v>
      </c>
      <c r="B57" s="39">
        <v>2.36E-13</v>
      </c>
      <c r="C57" s="40">
        <v>2.3583000000000002E-13</v>
      </c>
      <c r="D57" s="41"/>
      <c r="E57" s="42"/>
      <c r="F57" s="9">
        <f t="shared" si="0"/>
        <v>2.4494315789473684E-13</v>
      </c>
      <c r="G57" s="35">
        <f t="shared" si="0"/>
        <v>2.5486693490786794E-13</v>
      </c>
      <c r="H57" s="36"/>
      <c r="J57" s="37">
        <f t="shared" si="1"/>
        <v>96.10629090952169</v>
      </c>
      <c r="K57" s="38"/>
      <c r="L57" s="38"/>
    </row>
    <row r="58" spans="1:12" ht="15" customHeight="1">
      <c r="A58" s="7">
        <v>1929</v>
      </c>
      <c r="B58" s="39">
        <v>2.3899999999999999E-13</v>
      </c>
      <c r="C58" s="40">
        <v>2.3905999999999999E-13</v>
      </c>
      <c r="D58" s="41"/>
      <c r="E58" s="42"/>
      <c r="F58" s="9">
        <f t="shared" si="0"/>
        <v>2.4805684210526313E-13</v>
      </c>
      <c r="G58" s="35">
        <f t="shared" si="0"/>
        <v>2.583576706062626E-13</v>
      </c>
      <c r="H58" s="36"/>
      <c r="J58" s="37">
        <f t="shared" si="1"/>
        <v>96.012958130166012</v>
      </c>
      <c r="K58" s="38"/>
      <c r="L58" s="38"/>
    </row>
    <row r="59" spans="1:12" ht="15" customHeight="1">
      <c r="A59" s="7">
        <v>1930</v>
      </c>
      <c r="B59" s="39">
        <v>2.7399999999999999E-13</v>
      </c>
      <c r="C59" s="40">
        <v>2.7384000000000002E-13</v>
      </c>
      <c r="D59" s="41"/>
      <c r="E59" s="42"/>
      <c r="F59" s="9">
        <f t="shared" si="0"/>
        <v>2.8438315789473682E-13</v>
      </c>
      <c r="G59" s="35">
        <f t="shared" si="0"/>
        <v>2.9594522094377546E-13</v>
      </c>
      <c r="H59" s="36"/>
      <c r="J59" s="37">
        <f t="shared" si="1"/>
        <v>96.093174604351788</v>
      </c>
      <c r="K59" s="38"/>
      <c r="L59" s="38"/>
    </row>
    <row r="60" spans="1:12" ht="15" customHeight="1">
      <c r="A60" s="7">
        <v>1931</v>
      </c>
      <c r="B60" s="39">
        <v>3.4599999999999999E-13</v>
      </c>
      <c r="C60" s="40">
        <v>3.4550000000000004E-13</v>
      </c>
      <c r="D60" s="41"/>
      <c r="E60" s="42"/>
      <c r="F60" s="9">
        <f t="shared" si="0"/>
        <v>3.5911157894736841E-13</v>
      </c>
      <c r="G60" s="35">
        <f t="shared" si="0"/>
        <v>3.7338984018432084E-13</v>
      </c>
      <c r="H60" s="36"/>
      <c r="J60" s="37">
        <f t="shared" si="1"/>
        <v>96.176044524965093</v>
      </c>
      <c r="K60" s="38"/>
      <c r="L60" s="38"/>
    </row>
    <row r="61" spans="1:12" ht="15" customHeight="1">
      <c r="A61" s="7">
        <v>1932</v>
      </c>
      <c r="B61" s="39">
        <v>3.8900000000000001E-13</v>
      </c>
      <c r="C61" s="40">
        <v>3.8864E-13</v>
      </c>
      <c r="D61" s="41"/>
      <c r="E61" s="42"/>
      <c r="F61" s="9">
        <f t="shared" si="0"/>
        <v>4.03741052631579E-13</v>
      </c>
      <c r="G61" s="35">
        <f t="shared" si="0"/>
        <v>4.2001223585885506E-13</v>
      </c>
      <c r="H61" s="36"/>
      <c r="J61" s="37">
        <f t="shared" si="1"/>
        <v>96.126021616012153</v>
      </c>
      <c r="K61" s="38"/>
      <c r="L61" s="38"/>
    </row>
    <row r="62" spans="1:12" ht="15" customHeight="1">
      <c r="A62" s="7">
        <v>1933</v>
      </c>
      <c r="B62" s="39">
        <v>3.2299999999999999E-13</v>
      </c>
      <c r="C62" s="40">
        <v>3.0034000000000001E-13</v>
      </c>
      <c r="D62" s="41"/>
      <c r="E62" s="42"/>
      <c r="F62" s="9">
        <f t="shared" si="0"/>
        <v>3.3523999999999999E-13</v>
      </c>
      <c r="G62" s="35">
        <f t="shared" si="0"/>
        <v>3.2458438379438179E-13</v>
      </c>
      <c r="H62" s="36"/>
      <c r="J62" s="37">
        <f t="shared" si="1"/>
        <v>103.28284931057199</v>
      </c>
      <c r="K62" s="38"/>
      <c r="L62" s="38"/>
    </row>
    <row r="63" spans="1:12" ht="15" customHeight="1">
      <c r="A63" s="7">
        <v>1934</v>
      </c>
      <c r="B63" s="39">
        <v>2.9799999999999999E-13</v>
      </c>
      <c r="C63" s="40">
        <v>3.0350000000000002E-13</v>
      </c>
      <c r="D63" s="41"/>
      <c r="E63" s="42"/>
      <c r="F63" s="9">
        <f t="shared" si="0"/>
        <v>3.0929263157894737E-13</v>
      </c>
      <c r="G63" s="35">
        <f t="shared" si="0"/>
        <v>3.2799946887392579E-13</v>
      </c>
      <c r="H63" s="36"/>
      <c r="J63" s="37">
        <f t="shared" si="1"/>
        <v>94.296686711352933</v>
      </c>
      <c r="K63" s="38"/>
      <c r="L63" s="38"/>
    </row>
    <row r="64" spans="1:12" ht="15" customHeight="1">
      <c r="A64" s="7">
        <v>1935</v>
      </c>
      <c r="B64" s="39">
        <v>3.0600000000000001E-13</v>
      </c>
      <c r="C64" s="40">
        <v>3.0394999999999998E-13</v>
      </c>
      <c r="D64" s="41"/>
      <c r="E64" s="42"/>
      <c r="F64" s="9">
        <f t="shared" si="0"/>
        <v>3.1759578947368421E-13</v>
      </c>
      <c r="G64" s="35">
        <f t="shared" si="0"/>
        <v>3.2848579428082285E-13</v>
      </c>
      <c r="H64" s="36"/>
      <c r="J64" s="37">
        <f t="shared" si="1"/>
        <v>96.684786679746409</v>
      </c>
      <c r="K64" s="38"/>
      <c r="L64" s="38"/>
    </row>
    <row r="65" spans="1:12" ht="15" customHeight="1">
      <c r="A65" s="7">
        <v>1936</v>
      </c>
      <c r="B65" s="39">
        <v>3.0099999999999998E-13</v>
      </c>
      <c r="C65" s="40">
        <v>3.044E-13</v>
      </c>
      <c r="D65" s="41"/>
      <c r="E65" s="42"/>
      <c r="F65" s="9">
        <f t="shared" si="0"/>
        <v>3.1240631578947371E-13</v>
      </c>
      <c r="G65" s="35">
        <f t="shared" si="0"/>
        <v>3.2897211968771996E-13</v>
      </c>
      <c r="H65" s="36"/>
      <c r="J65" s="37">
        <f t="shared" si="1"/>
        <v>94.964374514785163</v>
      </c>
      <c r="K65" s="38"/>
      <c r="L65" s="38"/>
    </row>
    <row r="66" spans="1:12" ht="15" customHeight="1">
      <c r="A66" s="7">
        <v>1937</v>
      </c>
      <c r="B66" s="39">
        <v>3.0300000000000002E-13</v>
      </c>
      <c r="C66" s="40">
        <v>3.0000000000000003E-13</v>
      </c>
      <c r="D66" s="41"/>
      <c r="E66" s="42"/>
      <c r="F66" s="9">
        <f t="shared" si="0"/>
        <v>3.1448210526315797E-13</v>
      </c>
      <c r="G66" s="35">
        <f t="shared" si="0"/>
        <v>3.2421693793139287E-13</v>
      </c>
      <c r="H66" s="36"/>
      <c r="J66" s="37">
        <f t="shared" si="1"/>
        <v>96.997432419679782</v>
      </c>
      <c r="K66" s="38"/>
      <c r="L66" s="38"/>
    </row>
    <row r="67" spans="1:12" ht="15" customHeight="1">
      <c r="A67" s="7">
        <v>1938</v>
      </c>
      <c r="B67" s="39">
        <v>3.07E-13</v>
      </c>
      <c r="C67" s="40">
        <v>3.3000000000000001E-13</v>
      </c>
      <c r="D67" s="41"/>
      <c r="E67" s="42"/>
      <c r="F67" s="9">
        <f t="shared" si="0"/>
        <v>3.1863368421052635E-13</v>
      </c>
      <c r="G67" s="35">
        <f t="shared" si="0"/>
        <v>3.5663863172453212E-13</v>
      </c>
      <c r="H67" s="36"/>
      <c r="J67" s="37">
        <f t="shared" si="1"/>
        <v>89.343569615486629</v>
      </c>
      <c r="K67" s="38"/>
      <c r="L67" s="38"/>
    </row>
    <row r="68" spans="1:12" ht="15" customHeight="1">
      <c r="A68" s="7">
        <v>1939</v>
      </c>
      <c r="B68" s="39">
        <v>3.2700000000000002E-13</v>
      </c>
      <c r="C68" s="40">
        <v>3.3599999999999998E-13</v>
      </c>
      <c r="D68" s="41"/>
      <c r="E68" s="42"/>
      <c r="F68" s="9">
        <f t="shared" si="0"/>
        <v>3.3939157894736847E-13</v>
      </c>
      <c r="G68" s="35">
        <f t="shared" si="0"/>
        <v>3.6312297048315994E-13</v>
      </c>
      <c r="H68" s="36"/>
      <c r="J68" s="37">
        <f t="shared" si="1"/>
        <v>93.464640503404326</v>
      </c>
      <c r="K68" s="38"/>
      <c r="L68" s="38"/>
    </row>
    <row r="69" spans="1:12" ht="15" customHeight="1">
      <c r="A69" s="7">
        <v>1940</v>
      </c>
      <c r="B69" s="39">
        <v>3.3599999999999998E-13</v>
      </c>
      <c r="C69" s="40">
        <v>3.3599999999999998E-13</v>
      </c>
      <c r="D69" s="41"/>
      <c r="E69" s="42"/>
      <c r="F69" s="9">
        <f t="shared" si="0"/>
        <v>3.487326315789474E-13</v>
      </c>
      <c r="G69" s="35">
        <f t="shared" si="0"/>
        <v>3.6312297048315994E-13</v>
      </c>
      <c r="H69" s="36"/>
      <c r="J69" s="37">
        <f t="shared" si="1"/>
        <v>96.037061801663157</v>
      </c>
      <c r="K69" s="38"/>
      <c r="L69" s="38"/>
    </row>
    <row r="70" spans="1:12" ht="15" customHeight="1">
      <c r="A70" s="7">
        <v>1941</v>
      </c>
      <c r="B70" s="39">
        <v>3.3599999999999998E-13</v>
      </c>
      <c r="C70" s="40">
        <v>3.3599999999999998E-13</v>
      </c>
      <c r="D70" s="41"/>
      <c r="E70" s="42"/>
      <c r="F70" s="9">
        <f t="shared" si="0"/>
        <v>3.487326315789474E-13</v>
      </c>
      <c r="G70" s="35">
        <f t="shared" si="0"/>
        <v>3.6312297048315994E-13</v>
      </c>
      <c r="H70" s="36"/>
      <c r="J70" s="37">
        <f t="shared" si="1"/>
        <v>96.037061801663157</v>
      </c>
      <c r="K70" s="38"/>
      <c r="L70" s="38"/>
    </row>
    <row r="71" spans="1:12" ht="15" customHeight="1">
      <c r="A71" s="7">
        <v>1942</v>
      </c>
      <c r="B71" s="39">
        <v>3.3599999999999998E-13</v>
      </c>
      <c r="C71" s="40">
        <v>3.3599999999999998E-13</v>
      </c>
      <c r="D71" s="41"/>
      <c r="E71" s="42"/>
      <c r="F71" s="9">
        <f t="shared" si="0"/>
        <v>3.487326315789474E-13</v>
      </c>
      <c r="G71" s="35">
        <f t="shared" si="0"/>
        <v>3.6312297048315994E-13</v>
      </c>
      <c r="H71" s="36"/>
      <c r="J71" s="37">
        <f t="shared" si="1"/>
        <v>96.037061801663157</v>
      </c>
      <c r="K71" s="38"/>
      <c r="L71" s="38"/>
    </row>
    <row r="72" spans="1:12" ht="15" customHeight="1">
      <c r="A72" s="7">
        <v>1943</v>
      </c>
      <c r="B72" s="39">
        <v>3.3599999999999998E-13</v>
      </c>
      <c r="C72" s="40">
        <v>3.3599999999999998E-13</v>
      </c>
      <c r="D72" s="41"/>
      <c r="E72" s="42"/>
      <c r="F72" s="9">
        <f t="shared" si="0"/>
        <v>3.487326315789474E-13</v>
      </c>
      <c r="G72" s="35">
        <f t="shared" si="0"/>
        <v>3.6312297048315994E-13</v>
      </c>
      <c r="H72" s="36"/>
      <c r="J72" s="37">
        <f t="shared" si="1"/>
        <v>96.037061801663157</v>
      </c>
      <c r="K72" s="38"/>
      <c r="L72" s="38"/>
    </row>
    <row r="73" spans="1:12" ht="15" customHeight="1">
      <c r="A73" s="7">
        <v>1944</v>
      </c>
      <c r="B73" s="43">
        <v>3.3599999999999998E-13</v>
      </c>
      <c r="C73" s="40">
        <v>3.3599999999999998E-13</v>
      </c>
      <c r="D73" s="41"/>
      <c r="E73" s="42"/>
      <c r="F73" s="9">
        <f t="shared" si="0"/>
        <v>3.487326315789474E-13</v>
      </c>
      <c r="G73" s="35">
        <f t="shared" si="0"/>
        <v>3.6312297048315994E-13</v>
      </c>
      <c r="H73" s="36"/>
      <c r="J73" s="37">
        <f t="shared" si="1"/>
        <v>96.037061801663157</v>
      </c>
      <c r="K73" s="38"/>
      <c r="L73" s="38"/>
    </row>
    <row r="74" spans="1:12" ht="15" customHeight="1">
      <c r="A74" s="7">
        <v>1945</v>
      </c>
      <c r="B74" s="43">
        <v>3.3599999999999998E-13</v>
      </c>
      <c r="C74" s="40">
        <v>3.3599999999999998E-13</v>
      </c>
      <c r="D74" s="41"/>
      <c r="E74" s="42"/>
      <c r="F74" s="9">
        <f t="shared" si="0"/>
        <v>3.487326315789474E-13</v>
      </c>
      <c r="G74" s="35">
        <f t="shared" si="0"/>
        <v>3.6312297048315994E-13</v>
      </c>
      <c r="H74" s="36"/>
      <c r="J74" s="37">
        <f t="shared" si="1"/>
        <v>96.037061801663157</v>
      </c>
      <c r="K74" s="38"/>
      <c r="L74" s="38"/>
    </row>
    <row r="75" spans="1:12" ht="15" customHeight="1">
      <c r="A75" s="7">
        <v>1946</v>
      </c>
      <c r="B75" s="43">
        <v>3.3599999999999998E-13</v>
      </c>
      <c r="C75" s="40">
        <v>3.3599999999999998E-13</v>
      </c>
      <c r="D75" s="41"/>
      <c r="E75" s="42"/>
      <c r="F75" s="9">
        <f t="shared" ref="F75:H118" si="2">B75/B76*F76</f>
        <v>3.487326315789474E-13</v>
      </c>
      <c r="G75" s="35">
        <f t="shared" si="2"/>
        <v>3.6312297048315994E-13</v>
      </c>
      <c r="H75" s="36"/>
      <c r="J75" s="37">
        <f t="shared" si="1"/>
        <v>96.037061801663157</v>
      </c>
      <c r="K75" s="38"/>
      <c r="L75" s="38"/>
    </row>
    <row r="76" spans="1:12" ht="15" customHeight="1">
      <c r="A76" s="7">
        <v>1947</v>
      </c>
      <c r="B76" s="43">
        <v>3.3599999999999998E-13</v>
      </c>
      <c r="C76" s="40">
        <v>3.3599999999999998E-13</v>
      </c>
      <c r="D76" s="41"/>
      <c r="E76" s="42"/>
      <c r="F76" s="9">
        <f t="shared" si="2"/>
        <v>3.487326315789474E-13</v>
      </c>
      <c r="G76" s="35">
        <f t="shared" si="2"/>
        <v>3.6312297048315994E-13</v>
      </c>
      <c r="H76" s="36"/>
      <c r="J76" s="37">
        <f t="shared" ref="J76:J120" si="3">F76/G76*100</f>
        <v>96.037061801663157</v>
      </c>
      <c r="K76" s="38"/>
      <c r="L76" s="38"/>
    </row>
    <row r="77" spans="1:12" ht="15" customHeight="1">
      <c r="A77" s="7">
        <v>1948</v>
      </c>
      <c r="B77" s="43">
        <v>3.3599999999999998E-13</v>
      </c>
      <c r="C77" s="40">
        <v>3.3599999999999998E-13</v>
      </c>
      <c r="D77" s="41"/>
      <c r="E77" s="42"/>
      <c r="F77" s="9">
        <f t="shared" si="2"/>
        <v>3.487326315789474E-13</v>
      </c>
      <c r="G77" s="35">
        <f t="shared" si="2"/>
        <v>3.6312297048315994E-13</v>
      </c>
      <c r="H77" s="36"/>
      <c r="J77" s="37">
        <f t="shared" si="3"/>
        <v>96.037061801663157</v>
      </c>
      <c r="K77" s="38"/>
      <c r="L77" s="38"/>
    </row>
    <row r="78" spans="1:12" ht="15" customHeight="1">
      <c r="A78" s="7">
        <v>1949</v>
      </c>
      <c r="B78" s="43">
        <v>3.3599999999999998E-13</v>
      </c>
      <c r="C78" s="40">
        <v>3.3599999999999998E-13</v>
      </c>
      <c r="D78" s="41"/>
      <c r="E78" s="42"/>
      <c r="F78" s="9">
        <f t="shared" si="2"/>
        <v>3.487326315789474E-13</v>
      </c>
      <c r="G78" s="35">
        <f t="shared" si="2"/>
        <v>3.6312297048315994E-13</v>
      </c>
      <c r="H78" s="36"/>
      <c r="J78" s="37">
        <f t="shared" si="3"/>
        <v>96.037061801663157</v>
      </c>
      <c r="K78" s="38"/>
      <c r="L78" s="38"/>
    </row>
    <row r="79" spans="1:12" ht="15" customHeight="1">
      <c r="A79" s="7">
        <v>1950</v>
      </c>
      <c r="B79" s="43">
        <v>3.91E-13</v>
      </c>
      <c r="C79" s="40">
        <v>4.1799999999999999E-13</v>
      </c>
      <c r="D79" s="41"/>
      <c r="E79" s="42"/>
      <c r="F79" s="9">
        <f t="shared" si="2"/>
        <v>4.0581684210526326E-13</v>
      </c>
      <c r="G79" s="35">
        <f t="shared" si="2"/>
        <v>4.5174226685107397E-13</v>
      </c>
      <c r="H79" s="36"/>
      <c r="J79" s="37">
        <f t="shared" si="3"/>
        <v>89.83371091973757</v>
      </c>
      <c r="K79" s="38"/>
      <c r="L79" s="38"/>
    </row>
    <row r="80" spans="1:12" ht="15" customHeight="1">
      <c r="A80" s="7">
        <v>1951</v>
      </c>
      <c r="B80" s="43">
        <v>4.9999999999999999E-13</v>
      </c>
      <c r="C80" s="40">
        <v>4.9999999999999999E-13</v>
      </c>
      <c r="D80" s="41"/>
      <c r="E80" s="42"/>
      <c r="F80" s="9">
        <f t="shared" si="2"/>
        <v>5.1894736842105275E-13</v>
      </c>
      <c r="G80" s="35">
        <f t="shared" si="2"/>
        <v>5.40361563218988E-13</v>
      </c>
      <c r="H80" s="36"/>
      <c r="J80" s="37">
        <f t="shared" si="3"/>
        <v>96.037061801663185</v>
      </c>
      <c r="K80" s="38"/>
      <c r="L80" s="38"/>
    </row>
    <row r="81" spans="1:12" ht="15" customHeight="1">
      <c r="A81" s="7">
        <v>1952</v>
      </c>
      <c r="B81" s="43">
        <v>4.9999999999999999E-13</v>
      </c>
      <c r="C81" s="40">
        <v>4.9999999999999999E-13</v>
      </c>
      <c r="D81" s="41"/>
      <c r="E81" s="42"/>
      <c r="F81" s="9">
        <f t="shared" si="2"/>
        <v>5.1894736842105275E-13</v>
      </c>
      <c r="G81" s="35">
        <f t="shared" si="2"/>
        <v>5.40361563218988E-13</v>
      </c>
      <c r="H81" s="36"/>
      <c r="J81" s="37">
        <f t="shared" si="3"/>
        <v>96.037061801663185</v>
      </c>
      <c r="K81" s="38"/>
      <c r="L81" s="38"/>
    </row>
    <row r="82" spans="1:12" ht="15" customHeight="1">
      <c r="A82" s="7">
        <v>1953</v>
      </c>
      <c r="B82" s="43">
        <v>4.9999999999999999E-13</v>
      </c>
      <c r="C82" s="40">
        <v>4.9999999999999999E-13</v>
      </c>
      <c r="D82" s="41"/>
      <c r="E82" s="42"/>
      <c r="F82" s="9">
        <f t="shared" si="2"/>
        <v>5.1894736842105275E-13</v>
      </c>
      <c r="G82" s="35">
        <f t="shared" si="2"/>
        <v>5.40361563218988E-13</v>
      </c>
      <c r="H82" s="36"/>
      <c r="J82" s="37">
        <f t="shared" si="3"/>
        <v>96.037061801663185</v>
      </c>
      <c r="K82" s="38"/>
      <c r="L82" s="38"/>
    </row>
    <row r="83" spans="1:12" ht="15" customHeight="1">
      <c r="A83" s="7">
        <v>1954</v>
      </c>
      <c r="B83" s="43">
        <v>4.9999999999999999E-13</v>
      </c>
      <c r="C83" s="40">
        <v>4.9999999999999999E-13</v>
      </c>
      <c r="D83" s="41"/>
      <c r="E83" s="42"/>
      <c r="F83" s="9">
        <f t="shared" si="2"/>
        <v>5.1894736842105275E-13</v>
      </c>
      <c r="G83" s="35">
        <f t="shared" si="2"/>
        <v>5.40361563218988E-13</v>
      </c>
      <c r="H83" s="36"/>
      <c r="J83" s="37">
        <f t="shared" si="3"/>
        <v>96.037061801663185</v>
      </c>
      <c r="K83" s="38"/>
      <c r="L83" s="38"/>
    </row>
    <row r="84" spans="1:12" ht="15" customHeight="1">
      <c r="A84" s="7">
        <v>1955</v>
      </c>
      <c r="B84" s="43">
        <v>6.8999999999999999E-13</v>
      </c>
      <c r="C84" s="40">
        <v>7.1666666666666668E-13</v>
      </c>
      <c r="D84" s="41"/>
      <c r="E84" s="42"/>
      <c r="F84" s="9">
        <f t="shared" si="2"/>
        <v>7.1614736842105276E-13</v>
      </c>
      <c r="G84" s="35">
        <f t="shared" si="2"/>
        <v>7.7451824061388275E-13</v>
      </c>
      <c r="H84" s="36"/>
      <c r="J84" s="37">
        <f t="shared" si="3"/>
        <v>92.463589734624549</v>
      </c>
      <c r="K84" s="38"/>
      <c r="L84" s="38"/>
    </row>
    <row r="85" spans="1:12" ht="15" customHeight="1">
      <c r="A85" s="7">
        <v>1956</v>
      </c>
      <c r="B85" s="43">
        <v>1.8E-12</v>
      </c>
      <c r="C85" s="40">
        <v>1.8E-12</v>
      </c>
      <c r="D85" s="41"/>
      <c r="E85" s="42"/>
      <c r="F85" s="9">
        <f t="shared" si="2"/>
        <v>1.86821052631579E-12</v>
      </c>
      <c r="G85" s="35">
        <f t="shared" si="2"/>
        <v>1.9453016275883567E-12</v>
      </c>
      <c r="H85" s="36"/>
      <c r="J85" s="37">
        <f t="shared" si="3"/>
        <v>96.037061801663185</v>
      </c>
      <c r="K85" s="38"/>
      <c r="L85" s="38"/>
    </row>
    <row r="86" spans="1:12" ht="15" customHeight="1">
      <c r="A86" s="7">
        <v>1957</v>
      </c>
      <c r="B86" s="43">
        <v>1.8E-12</v>
      </c>
      <c r="C86" s="40">
        <v>1.8E-12</v>
      </c>
      <c r="D86" s="41"/>
      <c r="E86" s="42"/>
      <c r="F86" s="9">
        <f t="shared" si="2"/>
        <v>1.86821052631579E-12</v>
      </c>
      <c r="G86" s="35">
        <f t="shared" si="2"/>
        <v>1.9453016275883567E-12</v>
      </c>
      <c r="H86" s="36"/>
      <c r="J86" s="37">
        <f t="shared" si="3"/>
        <v>96.037061801663185</v>
      </c>
      <c r="K86" s="38"/>
      <c r="L86" s="38"/>
    </row>
    <row r="87" spans="1:12" ht="15" customHeight="1">
      <c r="A87" s="7">
        <v>1958</v>
      </c>
      <c r="B87" s="43">
        <v>1.8E-12</v>
      </c>
      <c r="C87" s="40">
        <v>1.8E-12</v>
      </c>
      <c r="D87" s="41"/>
      <c r="E87" s="42"/>
      <c r="F87" s="9">
        <f t="shared" si="2"/>
        <v>1.86821052631579E-12</v>
      </c>
      <c r="G87" s="35">
        <f t="shared" si="2"/>
        <v>1.9453016275883567E-12</v>
      </c>
      <c r="H87" s="36"/>
      <c r="J87" s="37">
        <f t="shared" si="3"/>
        <v>96.037061801663185</v>
      </c>
      <c r="K87" s="38"/>
      <c r="L87" s="38"/>
    </row>
    <row r="88" spans="1:12" ht="15" customHeight="1">
      <c r="A88" s="7">
        <v>1959</v>
      </c>
      <c r="B88" s="43">
        <v>8.0600000000000008E-12</v>
      </c>
      <c r="C88" s="40">
        <v>4.8900000000000004E-12</v>
      </c>
      <c r="D88" s="41"/>
      <c r="E88" s="42"/>
      <c r="F88" s="9">
        <f t="shared" si="2"/>
        <v>8.3654315789473716E-12</v>
      </c>
      <c r="G88" s="35">
        <f t="shared" si="2"/>
        <v>5.2847360882817028E-12</v>
      </c>
      <c r="H88" s="36"/>
      <c r="J88" s="37">
        <f t="shared" si="3"/>
        <v>158.29421638474545</v>
      </c>
      <c r="K88" s="38"/>
      <c r="L88" s="38"/>
    </row>
    <row r="89" spans="1:12" ht="15" customHeight="1">
      <c r="A89" s="7">
        <v>1960</v>
      </c>
      <c r="B89" s="43">
        <v>8.2799999999999995E-12</v>
      </c>
      <c r="C89" s="40">
        <v>7.9002654170351801E-12</v>
      </c>
      <c r="D89" s="44">
        <v>8.2890000000000007E-12</v>
      </c>
      <c r="E89" s="42"/>
      <c r="F89" s="9">
        <f t="shared" si="2"/>
        <v>8.5937684210526323E-12</v>
      </c>
      <c r="G89" s="35">
        <f t="shared" si="2"/>
        <v>8.5379995411880796E-12</v>
      </c>
      <c r="H89" s="45">
        <f t="shared" si="2"/>
        <v>8.5710409989711351E-12</v>
      </c>
      <c r="J89" s="37">
        <f t="shared" si="3"/>
        <v>100.65318438582152</v>
      </c>
      <c r="K89" s="46">
        <f>F89/H89*100</f>
        <v>100.26516524753791</v>
      </c>
      <c r="L89" s="47">
        <f>G89/H89*100</f>
        <v>99.614498894743093</v>
      </c>
    </row>
    <row r="90" spans="1:12" ht="15" customHeight="1">
      <c r="A90" s="7">
        <v>1961</v>
      </c>
      <c r="B90" s="43">
        <v>8.2899999999999996E-12</v>
      </c>
      <c r="C90" s="40">
        <v>7.9006888657109904E-12</v>
      </c>
      <c r="D90" s="44">
        <v>8.2855833333333328E-12</v>
      </c>
      <c r="E90" s="42"/>
      <c r="F90" s="9">
        <f t="shared" si="2"/>
        <v>8.6041473684210533E-12</v>
      </c>
      <c r="G90" s="35">
        <f t="shared" si="2"/>
        <v>8.5384571719648877E-12</v>
      </c>
      <c r="H90" s="45">
        <f t="shared" si="2"/>
        <v>8.5675080770167578E-12</v>
      </c>
      <c r="J90" s="37">
        <f t="shared" si="3"/>
        <v>100.76934503661683</v>
      </c>
      <c r="K90" s="46">
        <f t="shared" ref="K90:K120" si="4">F90/H90*100</f>
        <v>100.42765400481599</v>
      </c>
      <c r="L90" s="47">
        <f t="shared" ref="L90:L120" si="5">G90/H90*100</f>
        <v>99.660917681188977</v>
      </c>
    </row>
    <row r="91" spans="1:12" ht="15" customHeight="1">
      <c r="A91" s="7">
        <v>1962</v>
      </c>
      <c r="B91" s="43">
        <v>1.1600000000000001E-11</v>
      </c>
      <c r="C91" s="40">
        <v>1.1162837602908719E-11</v>
      </c>
      <c r="D91" s="44">
        <v>1.1622833333333335E-11</v>
      </c>
      <c r="E91" s="42"/>
      <c r="F91" s="9">
        <f t="shared" si="2"/>
        <v>1.2039578947368422E-11</v>
      </c>
      <c r="G91" s="35">
        <f t="shared" si="2"/>
        <v>1.2063936754134912E-11</v>
      </c>
      <c r="H91" s="45">
        <f t="shared" si="2"/>
        <v>1.2018311138160012E-11</v>
      </c>
      <c r="J91" s="37">
        <f t="shared" si="3"/>
        <v>99.798094044565161</v>
      </c>
      <c r="K91" s="46">
        <f t="shared" si="4"/>
        <v>100.17696171253947</v>
      </c>
      <c r="L91" s="47">
        <f t="shared" si="5"/>
        <v>100.37963417197639</v>
      </c>
    </row>
    <row r="92" spans="1:12" ht="15" customHeight="1">
      <c r="A92" s="7">
        <v>1963</v>
      </c>
      <c r="B92" s="43">
        <v>1.39E-11</v>
      </c>
      <c r="C92" s="40">
        <v>1.3251508599859127E-11</v>
      </c>
      <c r="D92" s="44">
        <v>1.3871666666666667E-11</v>
      </c>
      <c r="E92" s="42"/>
      <c r="F92" s="9">
        <f t="shared" si="2"/>
        <v>1.4426736842105264E-11</v>
      </c>
      <c r="G92" s="35">
        <f t="shared" si="2"/>
        <v>1.4321211804059481E-11</v>
      </c>
      <c r="H92" s="45">
        <f t="shared" si="2"/>
        <v>1.4343663134764295E-11</v>
      </c>
      <c r="J92" s="37">
        <f t="shared" si="3"/>
        <v>100.73684433614669</v>
      </c>
      <c r="K92" s="46">
        <f t="shared" si="4"/>
        <v>100.57916660870001</v>
      </c>
      <c r="L92" s="47">
        <f t="shared" si="5"/>
        <v>99.843475613628996</v>
      </c>
    </row>
    <row r="93" spans="1:12" ht="15" customHeight="1">
      <c r="A93" s="7">
        <v>1964</v>
      </c>
      <c r="B93" s="43">
        <v>1.41E-11</v>
      </c>
      <c r="C93" s="40">
        <v>1.3365112651237287E-11</v>
      </c>
      <c r="D93" s="44">
        <v>1.4039166666666668E-11</v>
      </c>
      <c r="E93" s="42"/>
      <c r="F93" s="9">
        <f t="shared" si="2"/>
        <v>1.4634315789473686E-11</v>
      </c>
      <c r="G93" s="35">
        <f t="shared" si="2"/>
        <v>1.4443986329640907E-11</v>
      </c>
      <c r="H93" s="45">
        <f t="shared" si="2"/>
        <v>1.4516862479356847E-11</v>
      </c>
      <c r="J93" s="37">
        <f t="shared" si="3"/>
        <v>101.31770728308014</v>
      </c>
      <c r="K93" s="46">
        <f t="shared" si="4"/>
        <v>100.80908192306607</v>
      </c>
      <c r="L93" s="47">
        <f t="shared" si="5"/>
        <v>99.497989666709515</v>
      </c>
    </row>
    <row r="94" spans="1:12" ht="15" customHeight="1">
      <c r="A94" s="7">
        <v>1965</v>
      </c>
      <c r="B94" s="43">
        <v>1.68E-11</v>
      </c>
      <c r="C94" s="40">
        <v>1.6189572163012964E-11</v>
      </c>
      <c r="D94" s="44">
        <v>1.6956666666666664E-11</v>
      </c>
      <c r="E94" s="42"/>
      <c r="F94" s="9">
        <f t="shared" si="2"/>
        <v>1.7436631578947372E-11</v>
      </c>
      <c r="G94" s="35">
        <f t="shared" si="2"/>
        <v>1.7496445043704596E-11</v>
      </c>
      <c r="H94" s="45">
        <f t="shared" si="2"/>
        <v>1.7533633153080849E-11</v>
      </c>
      <c r="J94" s="37">
        <f t="shared" si="3"/>
        <v>99.658139327115791</v>
      </c>
      <c r="K94" s="46">
        <f t="shared" si="4"/>
        <v>99.446768543138859</v>
      </c>
      <c r="L94" s="47">
        <f t="shared" si="5"/>
        <v>99.787904143701567</v>
      </c>
    </row>
    <row r="95" spans="1:12" ht="15" customHeight="1">
      <c r="A95" s="7">
        <v>1966</v>
      </c>
      <c r="B95" s="43">
        <v>2.07E-11</v>
      </c>
      <c r="C95" s="40">
        <v>1.991132620298457E-11</v>
      </c>
      <c r="D95" s="44">
        <v>2.0915E-11</v>
      </c>
      <c r="E95" s="42"/>
      <c r="F95" s="9">
        <f t="shared" si="2"/>
        <v>2.1484421052631586E-11</v>
      </c>
      <c r="G95" s="35">
        <f t="shared" si="2"/>
        <v>2.1518630705615879E-11</v>
      </c>
      <c r="H95" s="45">
        <f t="shared" si="2"/>
        <v>2.1626652490467035E-11</v>
      </c>
      <c r="J95" s="37">
        <f t="shared" si="3"/>
        <v>99.841023095510593</v>
      </c>
      <c r="K95" s="46">
        <f t="shared" si="4"/>
        <v>99.342332624532887</v>
      </c>
      <c r="L95" s="47">
        <f t="shared" si="5"/>
        <v>99.500515463968497</v>
      </c>
    </row>
    <row r="96" spans="1:12" ht="15" customHeight="1">
      <c r="A96" s="7">
        <v>1967</v>
      </c>
      <c r="B96" s="43">
        <v>3.3100000000000001E-11</v>
      </c>
      <c r="C96" s="40">
        <v>3.1709453524714093E-11</v>
      </c>
      <c r="D96" s="44">
        <v>3.33425E-11</v>
      </c>
      <c r="E96" s="42"/>
      <c r="F96" s="9">
        <f t="shared" si="2"/>
        <v>3.4354315789473693E-11</v>
      </c>
      <c r="G96" s="35">
        <f t="shared" si="2"/>
        <v>3.4269139750868712E-11</v>
      </c>
      <c r="H96" s="45">
        <f t="shared" si="2"/>
        <v>3.4477009833296539E-11</v>
      </c>
      <c r="J96" s="37">
        <f t="shared" si="3"/>
        <v>100.24855026774584</v>
      </c>
      <c r="K96" s="46">
        <f t="shared" si="4"/>
        <v>99.644127943762825</v>
      </c>
      <c r="L96" s="47">
        <f t="shared" si="5"/>
        <v>99.397076244625268</v>
      </c>
    </row>
    <row r="97" spans="1:12" ht="15" customHeight="1">
      <c r="A97" s="7">
        <v>1968</v>
      </c>
      <c r="B97" s="43">
        <v>3.5000000000000002E-11</v>
      </c>
      <c r="C97" s="40">
        <v>3.3297431290864447E-11</v>
      </c>
      <c r="D97" s="44">
        <v>3.4999999999999995E-11</v>
      </c>
      <c r="E97" s="42"/>
      <c r="F97" s="9">
        <f t="shared" si="2"/>
        <v>3.6326315789473692E-11</v>
      </c>
      <c r="G97" s="35">
        <f t="shared" si="2"/>
        <v>3.5985304047016713E-11</v>
      </c>
      <c r="H97" s="45">
        <f t="shared" si="2"/>
        <v>3.6190907825309401E-11</v>
      </c>
      <c r="J97" s="37">
        <f t="shared" si="3"/>
        <v>100.94764168731609</v>
      </c>
      <c r="K97" s="46">
        <f t="shared" si="4"/>
        <v>100.37414912280703</v>
      </c>
      <c r="L97" s="47">
        <f t="shared" si="5"/>
        <v>99.431891072517104</v>
      </c>
    </row>
    <row r="98" spans="1:12" ht="15" customHeight="1">
      <c r="A98" s="7">
        <v>1969</v>
      </c>
      <c r="B98" s="43">
        <v>3.5000000000000002E-11</v>
      </c>
      <c r="C98" s="40">
        <v>3.1949420036111285E-11</v>
      </c>
      <c r="D98" s="44">
        <v>3.4999999999999995E-11</v>
      </c>
      <c r="E98" s="42"/>
      <c r="F98" s="9">
        <f t="shared" si="2"/>
        <v>3.6326315789473692E-11</v>
      </c>
      <c r="G98" s="35">
        <f t="shared" si="2"/>
        <v>3.4528477109306298E-11</v>
      </c>
      <c r="H98" s="45">
        <f t="shared" si="2"/>
        <v>3.6190907825309401E-11</v>
      </c>
      <c r="J98" s="37">
        <f t="shared" si="3"/>
        <v>105.20682877057104</v>
      </c>
      <c r="K98" s="46">
        <f t="shared" si="4"/>
        <v>100.37414912280703</v>
      </c>
      <c r="L98" s="47">
        <f t="shared" si="5"/>
        <v>95.406496228203167</v>
      </c>
    </row>
    <row r="99" spans="1:12" ht="15" customHeight="1">
      <c r="A99" s="7">
        <v>1970</v>
      </c>
      <c r="B99" s="43">
        <v>3.7700000000000003E-11</v>
      </c>
      <c r="C99" s="40">
        <v>3.5817565342164018E-11</v>
      </c>
      <c r="D99" s="44">
        <v>3.7916666666666671E-11</v>
      </c>
      <c r="E99" s="42"/>
      <c r="F99" s="9">
        <f t="shared" si="2"/>
        <v>3.9128631578947378E-11</v>
      </c>
      <c r="G99" s="35">
        <f t="shared" si="2"/>
        <v>3.8708871197979989E-11</v>
      </c>
      <c r="H99" s="45">
        <f t="shared" si="2"/>
        <v>3.9206816810751865E-11</v>
      </c>
      <c r="J99" s="37">
        <f t="shared" si="3"/>
        <v>101.08440356945695</v>
      </c>
      <c r="K99" s="46">
        <f t="shared" si="4"/>
        <v>99.800582556390935</v>
      </c>
      <c r="L99" s="47">
        <f t="shared" si="5"/>
        <v>98.729951438864774</v>
      </c>
    </row>
    <row r="100" spans="1:12" ht="15" customHeight="1">
      <c r="A100" s="7">
        <v>1971</v>
      </c>
      <c r="B100" s="43">
        <v>4.5899999999999998E-11</v>
      </c>
      <c r="C100" s="40">
        <v>4.3004664947205383E-11</v>
      </c>
      <c r="D100" s="44">
        <v>4.5216666666666662E-11</v>
      </c>
      <c r="E100" s="42"/>
      <c r="F100" s="9">
        <f t="shared" si="2"/>
        <v>4.7639368421052632E-11</v>
      </c>
      <c r="G100" s="35">
        <f t="shared" si="2"/>
        <v>4.6476135953161431E-11</v>
      </c>
      <c r="H100" s="45">
        <f t="shared" si="2"/>
        <v>4.6755206157173532E-11</v>
      </c>
      <c r="J100" s="37">
        <f t="shared" si="3"/>
        <v>102.50285968064019</v>
      </c>
      <c r="K100" s="46">
        <f t="shared" si="4"/>
        <v>101.89104558946201</v>
      </c>
      <c r="L100" s="47">
        <f t="shared" si="5"/>
        <v>99.403124856141218</v>
      </c>
    </row>
    <row r="101" spans="1:12" ht="15" customHeight="1">
      <c r="A101" s="7">
        <v>1972</v>
      </c>
      <c r="B101" s="43">
        <v>7.9999999999999995E-11</v>
      </c>
      <c r="C101" s="40">
        <v>4.8292947265264761E-11</v>
      </c>
      <c r="D101" s="44">
        <v>5.0000000000000002E-11</v>
      </c>
      <c r="E101" s="42"/>
      <c r="F101" s="9">
        <f t="shared" si="2"/>
        <v>8.303157894736842E-11</v>
      </c>
      <c r="G101" s="35">
        <f t="shared" si="2"/>
        <v>5.2191304953421227E-11</v>
      </c>
      <c r="H101" s="45">
        <f t="shared" si="2"/>
        <v>5.1701296893299161E-11</v>
      </c>
      <c r="J101" s="37">
        <f t="shared" si="3"/>
        <v>159.09082752667513</v>
      </c>
      <c r="K101" s="46">
        <f t="shared" si="4"/>
        <v>160.59863859649116</v>
      </c>
      <c r="L101" s="47">
        <f t="shared" si="5"/>
        <v>100.94776744408045</v>
      </c>
    </row>
    <row r="102" spans="1:12" ht="15" customHeight="1">
      <c r="A102" s="7">
        <v>1973</v>
      </c>
      <c r="B102" s="43">
        <v>8.68E-11</v>
      </c>
      <c r="C102" s="40">
        <v>4.7763605232095511E-11</v>
      </c>
      <c r="D102" s="44">
        <v>5.0000000000000002E-11</v>
      </c>
      <c r="E102" s="42"/>
      <c r="F102" s="9">
        <f t="shared" si="2"/>
        <v>9.0089263157894746E-11</v>
      </c>
      <c r="G102" s="35">
        <f t="shared" si="2"/>
        <v>5.1619232776379523E-11</v>
      </c>
      <c r="H102" s="45">
        <f t="shared" si="2"/>
        <v>5.1701296893299161E-11</v>
      </c>
      <c r="J102" s="37">
        <f t="shared" si="3"/>
        <v>174.52654429826927</v>
      </c>
      <c r="K102" s="46">
        <f t="shared" si="4"/>
        <v>174.2495228771929</v>
      </c>
      <c r="L102" s="47">
        <f t="shared" si="5"/>
        <v>99.841272614323387</v>
      </c>
    </row>
    <row r="103" spans="1:12" ht="15" customHeight="1">
      <c r="A103" s="7">
        <v>1974</v>
      </c>
      <c r="B103" s="43">
        <v>8.68E-11</v>
      </c>
      <c r="C103" s="40">
        <v>4.8003380623282655E-11</v>
      </c>
      <c r="D103" s="44">
        <v>5.0000000000000002E-11</v>
      </c>
      <c r="E103" s="42"/>
      <c r="F103" s="9">
        <f t="shared" si="2"/>
        <v>9.0089263157894746E-11</v>
      </c>
      <c r="G103" s="35">
        <f t="shared" si="2"/>
        <v>5.1878363586786182E-11</v>
      </c>
      <c r="H103" s="45">
        <f t="shared" si="2"/>
        <v>5.1701296893299161E-11</v>
      </c>
      <c r="J103" s="37">
        <f t="shared" si="3"/>
        <v>173.65478964498635</v>
      </c>
      <c r="K103" s="46">
        <f t="shared" si="4"/>
        <v>174.2495228771929</v>
      </c>
      <c r="L103" s="47">
        <f t="shared" si="5"/>
        <v>100.3424801777264</v>
      </c>
    </row>
    <row r="104" spans="1:12" ht="15" customHeight="1">
      <c r="A104" s="7">
        <v>1975</v>
      </c>
      <c r="B104" s="43">
        <v>2.5699999999999999E-10</v>
      </c>
      <c r="C104" s="40">
        <v>3.1607769795638174E-10</v>
      </c>
      <c r="D104" s="44">
        <v>3.6575000000000006E-10</v>
      </c>
      <c r="E104" s="42"/>
      <c r="F104" s="9">
        <f t="shared" si="2"/>
        <v>2.6673894736842107E-10</v>
      </c>
      <c r="G104" s="35">
        <f t="shared" si="2"/>
        <v>3.415924779327391E-10</v>
      </c>
      <c r="H104" s="45">
        <f t="shared" si="2"/>
        <v>3.781949867744834E-10</v>
      </c>
      <c r="J104" s="37">
        <f t="shared" si="3"/>
        <v>78.086891427668675</v>
      </c>
      <c r="K104" s="46">
        <f t="shared" si="4"/>
        <v>70.529477305704418</v>
      </c>
      <c r="L104" s="47">
        <f t="shared" si="5"/>
        <v>90.321788991991511</v>
      </c>
    </row>
    <row r="105" spans="1:12" ht="15" customHeight="1">
      <c r="A105" s="7">
        <v>1976</v>
      </c>
      <c r="B105" s="43">
        <v>1.8300000000000001E-9</v>
      </c>
      <c r="C105" s="40">
        <v>1.4222462181544832E-9</v>
      </c>
      <c r="D105" s="44">
        <v>1.399833333333333E-9</v>
      </c>
      <c r="E105" s="42"/>
      <c r="F105" s="9">
        <f t="shared" si="2"/>
        <v>1.899347368421053E-9</v>
      </c>
      <c r="G105" s="35">
        <f t="shared" si="2"/>
        <v>1.5370543794485005E-9</v>
      </c>
      <c r="H105" s="45">
        <f t="shared" si="2"/>
        <v>1.447463975356065E-9</v>
      </c>
      <c r="J105" s="37">
        <f t="shared" si="3"/>
        <v>123.57060321460742</v>
      </c>
      <c r="K105" s="46">
        <f t="shared" si="4"/>
        <v>131.21897337402322</v>
      </c>
      <c r="L105" s="47">
        <f t="shared" si="5"/>
        <v>106.18947383960951</v>
      </c>
    </row>
    <row r="106" spans="1:12" ht="15" customHeight="1">
      <c r="A106" s="7">
        <v>1977</v>
      </c>
      <c r="B106" s="43">
        <v>4.0499999999999999E-9</v>
      </c>
      <c r="C106" s="40">
        <v>3.945373038744678E-9</v>
      </c>
      <c r="D106" s="44">
        <v>4.076333333333333E-9</v>
      </c>
      <c r="E106" s="42"/>
      <c r="F106" s="9">
        <f t="shared" si="2"/>
        <v>4.2034736842105268E-9</v>
      </c>
      <c r="G106" s="35">
        <f t="shared" si="2"/>
        <v>4.263855885396246E-9</v>
      </c>
      <c r="H106" s="45">
        <f t="shared" si="2"/>
        <v>4.2150343980543689E-9</v>
      </c>
      <c r="J106" s="37">
        <f t="shared" si="3"/>
        <v>98.583859238945465</v>
      </c>
      <c r="K106" s="46">
        <f t="shared" si="4"/>
        <v>99.72572670227369</v>
      </c>
      <c r="L106" s="47">
        <f t="shared" si="5"/>
        <v>101.15827019975004</v>
      </c>
    </row>
    <row r="107" spans="1:12" ht="15" customHeight="1">
      <c r="A107" s="7">
        <v>1978</v>
      </c>
      <c r="B107" s="43">
        <v>7.8999999999999996E-9</v>
      </c>
      <c r="C107" s="40">
        <v>7.8305181763811706E-9</v>
      </c>
      <c r="D107" s="44">
        <v>7.9575000000000003E-9</v>
      </c>
      <c r="E107" s="42"/>
      <c r="F107" s="9">
        <f t="shared" si="2"/>
        <v>8.1993684210526328E-9</v>
      </c>
      <c r="G107" s="35">
        <f t="shared" si="2"/>
        <v>8.4626220852080566E-9</v>
      </c>
      <c r="H107" s="45">
        <f t="shared" si="2"/>
        <v>8.2282614005685608E-9</v>
      </c>
      <c r="J107" s="37">
        <f t="shared" si="3"/>
        <v>96.889218713717952</v>
      </c>
      <c r="K107" s="46">
        <f t="shared" si="4"/>
        <v>99.648856810578096</v>
      </c>
      <c r="L107" s="47">
        <f t="shared" si="5"/>
        <v>102.84824063347455</v>
      </c>
    </row>
    <row r="108" spans="1:12" ht="15" customHeight="1">
      <c r="A108" s="7">
        <v>1979</v>
      </c>
      <c r="B108" s="43">
        <v>1.31E-8</v>
      </c>
      <c r="C108" s="40">
        <v>1.2814088809332422E-8</v>
      </c>
      <c r="D108" s="44">
        <v>1.3169666666666669E-8</v>
      </c>
      <c r="E108" s="42"/>
      <c r="F108" s="9">
        <f t="shared" si="2"/>
        <v>1.3596421052631582E-8</v>
      </c>
      <c r="G108" s="35">
        <f t="shared" si="2"/>
        <v>1.3848482120475618E-8</v>
      </c>
      <c r="H108" s="45">
        <f t="shared" si="2"/>
        <v>1.3617776926382376E-8</v>
      </c>
      <c r="J108" s="37">
        <f t="shared" si="3"/>
        <v>98.179865015882484</v>
      </c>
      <c r="K108" s="46">
        <f t="shared" si="4"/>
        <v>99.843176504753714</v>
      </c>
      <c r="L108" s="47">
        <f t="shared" si="5"/>
        <v>101.69414725575572</v>
      </c>
    </row>
    <row r="109" spans="1:12" ht="15" customHeight="1">
      <c r="A109" s="7">
        <v>1980</v>
      </c>
      <c r="B109" s="43">
        <v>1.8299999999999998E-8</v>
      </c>
      <c r="C109" s="40">
        <v>1.7772172728690812E-8</v>
      </c>
      <c r="D109" s="44">
        <v>1.8371583333333332E-8</v>
      </c>
      <c r="E109" s="42"/>
      <c r="F109" s="9">
        <f t="shared" si="2"/>
        <v>1.8993473684210529E-8</v>
      </c>
      <c r="G109" s="35">
        <f t="shared" si="2"/>
        <v>1.9206798074946471E-8</v>
      </c>
      <c r="H109" s="45">
        <f t="shared" si="2"/>
        <v>1.8996693686333062E-8</v>
      </c>
      <c r="J109" s="37">
        <f t="shared" si="3"/>
        <v>98.889328716303808</v>
      </c>
      <c r="K109" s="46">
        <f t="shared" si="4"/>
        <v>99.983049670770612</v>
      </c>
      <c r="L109" s="47">
        <f t="shared" si="5"/>
        <v>101.10600503478437</v>
      </c>
    </row>
    <row r="110" spans="1:12" ht="15" customHeight="1">
      <c r="A110" s="7">
        <v>1981</v>
      </c>
      <c r="B110" s="43">
        <v>4.4099999999999998E-8</v>
      </c>
      <c r="C110" s="40">
        <v>4.060556829310535E-8</v>
      </c>
      <c r="D110" s="44">
        <v>4.4026916666666665E-8</v>
      </c>
      <c r="E110" s="42"/>
      <c r="F110" s="9">
        <f t="shared" si="2"/>
        <v>4.5771157894736851E-8</v>
      </c>
      <c r="G110" s="35">
        <f t="shared" si="2"/>
        <v>4.3883376716515563E-8</v>
      </c>
      <c r="H110" s="45">
        <f t="shared" si="2"/>
        <v>4.5524973797597478E-8</v>
      </c>
      <c r="J110" s="37">
        <f t="shared" si="3"/>
        <v>104.30181385178324</v>
      </c>
      <c r="K110" s="46">
        <f t="shared" si="4"/>
        <v>100.54076713637201</v>
      </c>
      <c r="L110" s="47">
        <f t="shared" si="5"/>
        <v>96.394073529003222</v>
      </c>
    </row>
    <row r="111" spans="1:12" ht="15" customHeight="1">
      <c r="A111" s="7">
        <v>1982</v>
      </c>
      <c r="B111" s="43">
        <v>2.16E-7</v>
      </c>
      <c r="C111" s="40">
        <v>2.3212105559339929E-7</v>
      </c>
      <c r="D111" s="44">
        <v>2.5922533333333334E-7</v>
      </c>
      <c r="E111" s="42"/>
      <c r="F111" s="9">
        <f t="shared" si="2"/>
        <v>2.241852631578948E-7</v>
      </c>
      <c r="G111" s="35">
        <f t="shared" si="2"/>
        <v>2.508585929129817E-7</v>
      </c>
      <c r="H111" s="45">
        <f t="shared" si="2"/>
        <v>2.6804571841862205E-7</v>
      </c>
      <c r="J111" s="37">
        <f t="shared" si="3"/>
        <v>89.367185135914639</v>
      </c>
      <c r="K111" s="46">
        <f t="shared" si="4"/>
        <v>83.63694987575667</v>
      </c>
      <c r="L111" s="47">
        <f t="shared" si="5"/>
        <v>93.587987300435728</v>
      </c>
    </row>
    <row r="112" spans="1:12" ht="15" customHeight="1">
      <c r="A112" s="7">
        <v>1983</v>
      </c>
      <c r="B112" s="43">
        <v>1.0529999999999999E-6</v>
      </c>
      <c r="C112" s="40">
        <v>1.0254858926367765E-6</v>
      </c>
      <c r="D112" s="44">
        <v>1.05299575E-6</v>
      </c>
      <c r="E112" s="42"/>
      <c r="F112" s="9">
        <f t="shared" si="2"/>
        <v>1.0929031578947371E-6</v>
      </c>
      <c r="G112" s="35">
        <f t="shared" si="2"/>
        <v>1.1082663200084556E-6</v>
      </c>
      <c r="H112" s="45">
        <f t="shared" si="2"/>
        <v>1.088824917962644E-6</v>
      </c>
      <c r="J112" s="37">
        <f t="shared" si="3"/>
        <v>98.613766218791056</v>
      </c>
      <c r="K112" s="46">
        <f t="shared" si="4"/>
        <v>100.37455424327761</v>
      </c>
      <c r="L112" s="47">
        <f t="shared" si="5"/>
        <v>101.78553978009516</v>
      </c>
    </row>
    <row r="113" spans="1:12" ht="15" customHeight="1">
      <c r="A113" s="7">
        <v>1984</v>
      </c>
      <c r="B113" s="43">
        <v>6.7700000000000004E-6</v>
      </c>
      <c r="C113" s="40">
        <v>6.4776469618626379E-6</v>
      </c>
      <c r="D113" s="44">
        <v>6.7649116666666657E-6</v>
      </c>
      <c r="E113" s="42"/>
      <c r="F113" s="9">
        <f t="shared" si="2"/>
        <v>7.0265473684210553E-6</v>
      </c>
      <c r="G113" s="35">
        <f t="shared" si="2"/>
        <v>7.0005428765856448E-6</v>
      </c>
      <c r="H113" s="45">
        <f t="shared" si="2"/>
        <v>6.9950941307055291E-6</v>
      </c>
      <c r="J113" s="37">
        <f t="shared" si="3"/>
        <v>100.37146393206713</v>
      </c>
      <c r="K113" s="46">
        <f t="shared" si="4"/>
        <v>100.44964709734869</v>
      </c>
      <c r="L113" s="47">
        <f t="shared" si="5"/>
        <v>100.07789381784295</v>
      </c>
    </row>
    <row r="114" spans="1:12" ht="15" customHeight="1">
      <c r="A114" s="7">
        <v>1985</v>
      </c>
      <c r="B114" s="43">
        <v>6.0000000000000002E-5</v>
      </c>
      <c r="C114" s="40">
        <v>5.639506610731191E-5</v>
      </c>
      <c r="D114" s="44">
        <v>6.0180900000000012E-5</v>
      </c>
      <c r="E114" s="42"/>
      <c r="F114" s="9">
        <f t="shared" si="2"/>
        <v>6.2273684210526335E-5</v>
      </c>
      <c r="G114" s="35">
        <f t="shared" si="2"/>
        <v>6.0947452159170448E-5</v>
      </c>
      <c r="H114" s="45">
        <f t="shared" si="2"/>
        <v>6.2228611564118941E-5</v>
      </c>
      <c r="J114" s="37">
        <f t="shared" si="3"/>
        <v>102.17602541922884</v>
      </c>
      <c r="K114" s="46">
        <f t="shared" si="4"/>
        <v>100.07243074411349</v>
      </c>
      <c r="L114" s="47">
        <f t="shared" si="5"/>
        <v>97.94120522257127</v>
      </c>
    </row>
    <row r="115" spans="1:12" ht="15" customHeight="1">
      <c r="A115" s="7">
        <v>1986</v>
      </c>
      <c r="B115" s="43">
        <v>9.4199999999999999E-5</v>
      </c>
      <c r="C115" s="40">
        <v>9.0520409074567779E-5</v>
      </c>
      <c r="D115" s="44">
        <v>9.4303166666666655E-5</v>
      </c>
      <c r="E115" s="42"/>
      <c r="F115" s="9">
        <f t="shared" si="2"/>
        <v>9.7769684210526349E-5</v>
      </c>
      <c r="G115" s="35">
        <f t="shared" si="2"/>
        <v>9.7827499501511398E-5</v>
      </c>
      <c r="H115" s="45">
        <f t="shared" si="2"/>
        <v>9.7511920356232085E-5</v>
      </c>
      <c r="J115" s="37">
        <f t="shared" si="3"/>
        <v>99.940900778125126</v>
      </c>
      <c r="K115" s="46">
        <f t="shared" si="4"/>
        <v>100.26434086556044</v>
      </c>
      <c r="L115" s="47">
        <f t="shared" si="5"/>
        <v>100.32363135104553</v>
      </c>
    </row>
    <row r="116" spans="1:12" ht="15" customHeight="1">
      <c r="A116" s="7">
        <v>1987</v>
      </c>
      <c r="B116" s="43">
        <v>2.14E-4</v>
      </c>
      <c r="C116" s="40">
        <v>2.0185292040226184E-4</v>
      </c>
      <c r="D116" s="44">
        <v>2.1442983333333333E-4</v>
      </c>
      <c r="E116" s="42"/>
      <c r="F116" s="9">
        <f t="shared" si="2"/>
        <v>2.221094736842106E-4</v>
      </c>
      <c r="G116" s="35">
        <f t="shared" si="2"/>
        <v>2.1814711921776828E-4</v>
      </c>
      <c r="H116" s="45">
        <f t="shared" si="2"/>
        <v>2.2172600951894639E-4</v>
      </c>
      <c r="J116" s="37">
        <f t="shared" si="3"/>
        <v>101.81636800002242</v>
      </c>
      <c r="K116" s="46">
        <f t="shared" si="4"/>
        <v>100.17294505326468</v>
      </c>
      <c r="L116" s="47">
        <f t="shared" si="5"/>
        <v>98.38589513745238</v>
      </c>
    </row>
    <row r="117" spans="1:12" ht="15" customHeight="1">
      <c r="A117" s="7">
        <v>1988</v>
      </c>
      <c r="B117" s="43">
        <v>8.7100000000000003E-4</v>
      </c>
      <c r="C117" s="40">
        <v>8.7194356255146344E-4</v>
      </c>
      <c r="D117" s="44">
        <v>8.7526041666666687E-4</v>
      </c>
      <c r="E117" s="42"/>
      <c r="F117" s="9">
        <f t="shared" si="2"/>
        <v>9.0400631578947395E-4</v>
      </c>
      <c r="G117" s="35">
        <f t="shared" si="2"/>
        <v>9.423295729980842E-4</v>
      </c>
      <c r="H117" s="45">
        <f t="shared" si="2"/>
        <v>9.0504197322072112E-4</v>
      </c>
      <c r="J117" s="37">
        <f t="shared" si="3"/>
        <v>95.933136526037032</v>
      </c>
      <c r="K117" s="46">
        <f t="shared" si="4"/>
        <v>99.88556802204856</v>
      </c>
      <c r="L117" s="47">
        <f t="shared" si="5"/>
        <v>104.11998568913548</v>
      </c>
    </row>
    <row r="118" spans="1:12" ht="15" customHeight="1">
      <c r="A118" s="7">
        <v>1989</v>
      </c>
      <c r="B118" s="10">
        <v>3.9399999999999998E-2</v>
      </c>
      <c r="C118" s="48">
        <v>3.939286525288712E-2</v>
      </c>
      <c r="D118" s="49">
        <v>4.233396083333333E-2</v>
      </c>
      <c r="E118" s="42"/>
      <c r="F118" s="9">
        <f t="shared" si="2"/>
        <v>4.0893052631578955E-2</v>
      </c>
      <c r="G118" s="35">
        <f t="shared" si="2"/>
        <v>4.2572780495450067E-2</v>
      </c>
      <c r="H118" s="45">
        <f t="shared" si="2"/>
        <v>4.3774413554269281E-2</v>
      </c>
      <c r="J118" s="37">
        <f t="shared" si="3"/>
        <v>96.05445581819437</v>
      </c>
      <c r="K118" s="46">
        <f t="shared" si="4"/>
        <v>93.417705255792498</v>
      </c>
      <c r="L118" s="47">
        <f t="shared" si="5"/>
        <v>97.254941959806061</v>
      </c>
    </row>
    <row r="119" spans="1:12" ht="15" customHeight="1">
      <c r="A119" s="7">
        <v>1990</v>
      </c>
      <c r="B119" s="10">
        <v>0.44900000000000001</v>
      </c>
      <c r="C119" s="48">
        <v>0.55052272161383564</v>
      </c>
      <c r="D119" s="49">
        <v>0.48758908333333334</v>
      </c>
      <c r="E119" s="42"/>
      <c r="F119" s="9">
        <f>B119/B120*F120</f>
        <v>0.46601473684210543</v>
      </c>
      <c r="G119" s="35">
        <f>C119/C120*G120</f>
        <v>0.59496263687764783</v>
      </c>
      <c r="H119" s="45">
        <f>D119/D120*H120</f>
        <v>0.50417975918696489</v>
      </c>
      <c r="J119" s="37">
        <f t="shared" si="3"/>
        <v>78.326723050667781</v>
      </c>
      <c r="K119" s="46">
        <f t="shared" si="4"/>
        <v>92.430274788023226</v>
      </c>
      <c r="L119" s="47">
        <f t="shared" si="5"/>
        <v>118.00605360220698</v>
      </c>
    </row>
    <row r="120" spans="1:12" ht="15" customHeight="1">
      <c r="A120" s="7">
        <v>1991</v>
      </c>
      <c r="B120" s="10">
        <v>0.95</v>
      </c>
      <c r="C120" s="48">
        <v>0.91235208711580029</v>
      </c>
      <c r="D120" s="49">
        <v>0.95355441666666663</v>
      </c>
      <c r="E120" s="50">
        <v>0.98600000000000021</v>
      </c>
      <c r="F120" s="51">
        <f>E120</f>
        <v>0.98600000000000021</v>
      </c>
      <c r="G120" s="47">
        <f>F120</f>
        <v>0.98600000000000021</v>
      </c>
      <c r="H120" s="52">
        <f>G120</f>
        <v>0.98600000000000021</v>
      </c>
      <c r="J120" s="37">
        <f t="shared" si="3"/>
        <v>100</v>
      </c>
      <c r="K120" s="46">
        <f t="shared" si="4"/>
        <v>100</v>
      </c>
      <c r="L120" s="47">
        <f t="shared" si="5"/>
        <v>100</v>
      </c>
    </row>
    <row r="121" spans="1:12" ht="15" customHeight="1">
      <c r="A121" s="7">
        <v>1992</v>
      </c>
      <c r="B121" s="10">
        <v>0.99</v>
      </c>
      <c r="C121" s="48">
        <v>0.94344518287168422</v>
      </c>
      <c r="D121" s="49">
        <v>0.99064166666666686</v>
      </c>
      <c r="E121" s="50">
        <v>0.995</v>
      </c>
      <c r="F121" s="51">
        <f t="shared" ref="F121:H139" si="6">E121</f>
        <v>0.995</v>
      </c>
      <c r="G121" s="47">
        <f t="shared" si="6"/>
        <v>0.995</v>
      </c>
      <c r="H121" s="52">
        <f t="shared" si="6"/>
        <v>0.995</v>
      </c>
      <c r="J121" s="53"/>
      <c r="K121" s="54"/>
      <c r="L121" s="54"/>
    </row>
    <row r="122" spans="1:12" ht="15" customHeight="1">
      <c r="A122" s="7">
        <v>1993</v>
      </c>
      <c r="B122" s="10">
        <v>0.99</v>
      </c>
      <c r="C122" s="48">
        <v>0.94996847075334512</v>
      </c>
      <c r="D122" s="49">
        <v>0.99894583333333331</v>
      </c>
      <c r="E122" s="50">
        <v>1</v>
      </c>
      <c r="F122" s="51">
        <f t="shared" si="6"/>
        <v>1</v>
      </c>
      <c r="G122" s="47">
        <f t="shared" si="6"/>
        <v>1</v>
      </c>
      <c r="H122" s="52">
        <f t="shared" si="6"/>
        <v>1</v>
      </c>
      <c r="J122" s="53"/>
      <c r="K122" s="54"/>
      <c r="L122" s="54"/>
    </row>
    <row r="123" spans="1:12" ht="15" customHeight="1">
      <c r="A123" s="7">
        <v>1994</v>
      </c>
      <c r="B123" s="10">
        <v>1</v>
      </c>
      <c r="C123" s="48">
        <v>0.950239186132111</v>
      </c>
      <c r="D123" s="49">
        <v>0.99900833333333328</v>
      </c>
      <c r="E123" s="50">
        <v>1</v>
      </c>
      <c r="F123" s="51">
        <f t="shared" si="6"/>
        <v>1</v>
      </c>
      <c r="G123" s="47">
        <f t="shared" si="6"/>
        <v>1</v>
      </c>
      <c r="H123" s="52">
        <f t="shared" si="6"/>
        <v>1</v>
      </c>
      <c r="J123" s="53"/>
      <c r="K123" s="54"/>
      <c r="L123" s="54"/>
    </row>
    <row r="124" spans="1:12" ht="15" customHeight="1">
      <c r="A124" s="7">
        <v>1995</v>
      </c>
      <c r="B124" s="10">
        <v>0.99</v>
      </c>
      <c r="C124" s="48">
        <v>0.95060168987811233</v>
      </c>
      <c r="D124" s="49">
        <v>0.99975000000000003</v>
      </c>
      <c r="E124" s="50">
        <v>1</v>
      </c>
      <c r="F124" s="51">
        <f t="shared" si="6"/>
        <v>1</v>
      </c>
      <c r="G124" s="47">
        <f t="shared" si="6"/>
        <v>1</v>
      </c>
      <c r="H124" s="52">
        <f t="shared" si="6"/>
        <v>1</v>
      </c>
      <c r="J124" s="53"/>
      <c r="K124" s="54"/>
      <c r="L124" s="54"/>
    </row>
    <row r="125" spans="1:12" ht="15" customHeight="1">
      <c r="A125" s="7">
        <v>1996</v>
      </c>
      <c r="B125" s="55">
        <v>1</v>
      </c>
      <c r="C125" s="48">
        <v>0.95032421033138981</v>
      </c>
      <c r="D125" s="49">
        <v>0.9996624999999999</v>
      </c>
      <c r="E125" s="50">
        <v>0.9996624999999999</v>
      </c>
      <c r="F125" s="51">
        <f t="shared" si="6"/>
        <v>0.9996624999999999</v>
      </c>
      <c r="G125" s="47">
        <f t="shared" si="6"/>
        <v>0.9996624999999999</v>
      </c>
      <c r="H125" s="52">
        <f t="shared" si="6"/>
        <v>0.9996624999999999</v>
      </c>
      <c r="J125" s="53"/>
      <c r="K125" s="54"/>
      <c r="L125" s="54"/>
    </row>
    <row r="126" spans="1:12" ht="15" customHeight="1">
      <c r="A126" s="7">
        <v>1997</v>
      </c>
      <c r="B126" s="55">
        <v>1</v>
      </c>
      <c r="C126" s="48">
        <v>0.95057491386087423</v>
      </c>
      <c r="D126" s="49">
        <v>0.99949999999999994</v>
      </c>
      <c r="E126" s="50">
        <v>0.99949999999999994</v>
      </c>
      <c r="F126" s="51">
        <f t="shared" si="6"/>
        <v>0.99949999999999994</v>
      </c>
      <c r="G126" s="47">
        <f t="shared" si="6"/>
        <v>0.99949999999999994</v>
      </c>
      <c r="H126" s="52">
        <f t="shared" si="6"/>
        <v>0.99949999999999994</v>
      </c>
      <c r="J126" s="53"/>
      <c r="K126" s="54"/>
      <c r="L126" s="54"/>
    </row>
    <row r="127" spans="1:12" ht="15" customHeight="1">
      <c r="A127" s="7">
        <v>1998</v>
      </c>
      <c r="B127" s="55">
        <v>1</v>
      </c>
      <c r="C127" s="48">
        <v>0.95052074247718643</v>
      </c>
      <c r="D127" s="49">
        <v>0.99949999999999994</v>
      </c>
      <c r="E127" s="50">
        <v>0.99958333333333338</v>
      </c>
      <c r="F127" s="51">
        <f t="shared" si="6"/>
        <v>0.99958333333333338</v>
      </c>
      <c r="G127" s="47">
        <f t="shared" si="6"/>
        <v>0.99958333333333338</v>
      </c>
      <c r="H127" s="52">
        <f t="shared" si="6"/>
        <v>0.99958333333333338</v>
      </c>
      <c r="J127" s="53"/>
      <c r="K127" s="54"/>
      <c r="L127" s="54"/>
    </row>
    <row r="128" spans="1:12" ht="15" customHeight="1">
      <c r="A128" s="7">
        <v>1999</v>
      </c>
      <c r="B128" s="55">
        <v>1</v>
      </c>
      <c r="C128" s="48">
        <v>0.95042768843247916</v>
      </c>
      <c r="D128" s="49">
        <v>0.99949999999999994</v>
      </c>
      <c r="E128" s="50">
        <v>1</v>
      </c>
      <c r="F128" s="51">
        <f t="shared" si="6"/>
        <v>1</v>
      </c>
      <c r="G128" s="47">
        <f t="shared" si="6"/>
        <v>1</v>
      </c>
      <c r="H128" s="52">
        <f t="shared" si="6"/>
        <v>1</v>
      </c>
      <c r="J128" s="53"/>
      <c r="K128" s="54"/>
      <c r="L128" s="54"/>
    </row>
    <row r="129" spans="1:12" ht="15" customHeight="1">
      <c r="A129" s="7">
        <v>2000</v>
      </c>
      <c r="B129" s="55">
        <v>1</v>
      </c>
      <c r="C129" s="48">
        <v>0.95052633691356092</v>
      </c>
      <c r="D129" s="49">
        <v>0.99949999999999994</v>
      </c>
      <c r="E129" s="50">
        <v>1</v>
      </c>
      <c r="F129" s="51">
        <f t="shared" si="6"/>
        <v>1</v>
      </c>
      <c r="G129" s="47">
        <f t="shared" si="6"/>
        <v>1</v>
      </c>
      <c r="H129" s="52">
        <f t="shared" si="6"/>
        <v>1</v>
      </c>
      <c r="J129" s="53"/>
      <c r="K129" s="54"/>
      <c r="L129" s="54"/>
    </row>
    <row r="130" spans="1:12" ht="15" customHeight="1">
      <c r="A130" s="7">
        <v>2001</v>
      </c>
      <c r="B130" s="55">
        <v>1</v>
      </c>
      <c r="C130" s="48">
        <v>0.95034875436483868</v>
      </c>
      <c r="D130" s="49">
        <v>0.99949999999999994</v>
      </c>
      <c r="E130" s="50">
        <v>1</v>
      </c>
      <c r="F130" s="51">
        <f t="shared" si="6"/>
        <v>1</v>
      </c>
      <c r="G130" s="47">
        <f t="shared" si="6"/>
        <v>1</v>
      </c>
      <c r="H130" s="52">
        <f t="shared" si="6"/>
        <v>1</v>
      </c>
      <c r="J130" s="53"/>
      <c r="K130" s="54"/>
      <c r="L130" s="54"/>
    </row>
    <row r="131" spans="1:12" ht="15" customHeight="1">
      <c r="A131" s="7">
        <v>2002</v>
      </c>
      <c r="B131" s="56">
        <v>3.14</v>
      </c>
      <c r="C131" s="48">
        <v>3.0640000000000001</v>
      </c>
      <c r="D131" s="57"/>
      <c r="E131" s="50">
        <v>3.0903739275192401</v>
      </c>
      <c r="F131" s="51">
        <f t="shared" si="6"/>
        <v>3.0903739275192401</v>
      </c>
      <c r="G131" s="47">
        <f t="shared" si="6"/>
        <v>3.0903739275192401</v>
      </c>
      <c r="H131" s="52">
        <f t="shared" si="6"/>
        <v>3.0903739275192401</v>
      </c>
      <c r="J131" s="53"/>
      <c r="K131" s="54"/>
      <c r="L131" s="54"/>
    </row>
    <row r="132" spans="1:12" ht="15" customHeight="1">
      <c r="A132" s="7">
        <v>2003</v>
      </c>
      <c r="B132" s="56">
        <v>2.93</v>
      </c>
      <c r="C132" s="48">
        <v>2.9</v>
      </c>
      <c r="D132" s="57"/>
      <c r="E132" s="50">
        <v>2.9491266227120829</v>
      </c>
      <c r="F132" s="51">
        <f t="shared" si="6"/>
        <v>2.9491266227120829</v>
      </c>
      <c r="G132" s="47">
        <f t="shared" si="6"/>
        <v>2.9491266227120829</v>
      </c>
      <c r="H132" s="52">
        <f t="shared" si="6"/>
        <v>2.9491266227120829</v>
      </c>
      <c r="J132" s="53"/>
      <c r="K132" s="54"/>
      <c r="L132" s="54"/>
    </row>
    <row r="133" spans="1:12" ht="15" customHeight="1">
      <c r="A133" s="7">
        <v>2004</v>
      </c>
      <c r="B133" s="56">
        <v>2.93</v>
      </c>
      <c r="C133" s="48">
        <v>2.9220000000000002</v>
      </c>
      <c r="D133" s="57"/>
      <c r="E133" s="50">
        <v>2.9414766188982004</v>
      </c>
      <c r="F133" s="51">
        <f t="shared" si="6"/>
        <v>2.9414766188982004</v>
      </c>
      <c r="G133" s="47">
        <f t="shared" si="6"/>
        <v>2.9414766188982004</v>
      </c>
      <c r="H133" s="52">
        <f t="shared" si="6"/>
        <v>2.9414766188982004</v>
      </c>
      <c r="J133" s="53"/>
      <c r="K133" s="54"/>
      <c r="L133" s="54"/>
    </row>
    <row r="134" spans="1:12" ht="15" customHeight="1">
      <c r="A134" s="7">
        <v>2005</v>
      </c>
      <c r="B134" s="8"/>
      <c r="C134" s="48">
        <v>2.9049999999999998</v>
      </c>
      <c r="D134" s="57"/>
      <c r="E134" s="50">
        <v>2.9233166666666666</v>
      </c>
      <c r="F134" s="51">
        <f t="shared" si="6"/>
        <v>2.9233166666666666</v>
      </c>
      <c r="G134" s="47">
        <f t="shared" si="6"/>
        <v>2.9233166666666666</v>
      </c>
      <c r="H134" s="52">
        <f t="shared" si="6"/>
        <v>2.9233166666666666</v>
      </c>
      <c r="J134" s="53"/>
      <c r="K134" s="54"/>
      <c r="L134" s="54"/>
    </row>
    <row r="135" spans="1:12" ht="15" customHeight="1">
      <c r="A135" s="7">
        <v>2006</v>
      </c>
      <c r="B135" s="8"/>
      <c r="C135" s="48">
        <v>3.0739999999999998</v>
      </c>
      <c r="D135" s="57"/>
      <c r="E135" s="50">
        <v>3.0739916666666667</v>
      </c>
      <c r="F135" s="51">
        <f t="shared" si="6"/>
        <v>3.0739916666666667</v>
      </c>
      <c r="G135" s="47">
        <f t="shared" si="6"/>
        <v>3.0739916666666667</v>
      </c>
      <c r="H135" s="52">
        <f t="shared" si="6"/>
        <v>3.0739916666666667</v>
      </c>
      <c r="J135" s="53"/>
      <c r="K135" s="54"/>
      <c r="L135" s="54"/>
    </row>
    <row r="136" spans="1:12" ht="15" customHeight="1">
      <c r="A136" s="11">
        <v>2007</v>
      </c>
      <c r="B136" s="8"/>
      <c r="C136" s="58"/>
      <c r="D136" s="57"/>
      <c r="E136" s="50">
        <v>3.1153749999999998</v>
      </c>
      <c r="F136" s="51">
        <f t="shared" si="6"/>
        <v>3.1153749999999998</v>
      </c>
      <c r="G136" s="47">
        <f t="shared" si="6"/>
        <v>3.1153749999999998</v>
      </c>
      <c r="H136" s="52">
        <f t="shared" si="6"/>
        <v>3.1153749999999998</v>
      </c>
      <c r="J136" s="53"/>
      <c r="K136" s="54"/>
      <c r="L136" s="54"/>
    </row>
    <row r="137" spans="1:12" ht="15" customHeight="1">
      <c r="A137" s="11">
        <v>2008</v>
      </c>
      <c r="B137" s="8"/>
      <c r="C137" s="58"/>
      <c r="D137" s="57"/>
      <c r="E137" s="50">
        <v>3.1621583333333336</v>
      </c>
      <c r="F137" s="51">
        <f t="shared" si="6"/>
        <v>3.1621583333333336</v>
      </c>
      <c r="G137" s="47">
        <f t="shared" si="6"/>
        <v>3.1621583333333336</v>
      </c>
      <c r="H137" s="52">
        <f t="shared" si="6"/>
        <v>3.1621583333333336</v>
      </c>
      <c r="J137" s="53"/>
      <c r="K137" s="54"/>
      <c r="L137" s="54"/>
    </row>
    <row r="138" spans="1:12" ht="15" customHeight="1">
      <c r="A138" s="11">
        <v>2009</v>
      </c>
      <c r="B138" s="8"/>
      <c r="C138" s="58"/>
      <c r="D138" s="57"/>
      <c r="E138" s="50">
        <v>3.7292583333333336</v>
      </c>
      <c r="F138" s="51">
        <f t="shared" si="6"/>
        <v>3.7292583333333336</v>
      </c>
      <c r="G138" s="47">
        <f t="shared" si="6"/>
        <v>3.7292583333333336</v>
      </c>
      <c r="H138" s="52">
        <f t="shared" si="6"/>
        <v>3.7292583333333336</v>
      </c>
      <c r="J138" s="53"/>
      <c r="K138" s="54"/>
      <c r="L138" s="54"/>
    </row>
    <row r="139" spans="1:12" ht="15" customHeight="1">
      <c r="A139" s="11">
        <v>2010</v>
      </c>
      <c r="B139" s="8"/>
      <c r="C139" s="58"/>
      <c r="D139" s="57"/>
      <c r="E139" s="50">
        <v>3.9124916666666665</v>
      </c>
      <c r="F139" s="51">
        <f t="shared" si="6"/>
        <v>3.9124916666666665</v>
      </c>
      <c r="G139" s="47">
        <f t="shared" si="6"/>
        <v>3.9124916666666665</v>
      </c>
      <c r="H139" s="52">
        <f t="shared" si="6"/>
        <v>3.9124916666666665</v>
      </c>
      <c r="J139" s="53"/>
      <c r="K139" s="54"/>
      <c r="L139" s="54"/>
    </row>
    <row r="140" spans="1:12" ht="15" customHeight="1">
      <c r="F140" s="12"/>
      <c r="G140" s="12"/>
      <c r="H140" s="12"/>
      <c r="J140" s="12"/>
      <c r="K140" s="12"/>
      <c r="L140" s="12"/>
    </row>
    <row r="141" spans="1:12" ht="15" customHeight="1">
      <c r="F141" s="12"/>
      <c r="G141" s="12"/>
      <c r="H141" s="12"/>
      <c r="J141" s="12"/>
      <c r="K141" s="12"/>
      <c r="L141" s="12"/>
    </row>
  </sheetData>
  <mergeCells count="3">
    <mergeCell ref="B8:E8"/>
    <mergeCell ref="F8:H8"/>
    <mergeCell ref="J8:L8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B89F3-D256-4E1E-8937-7443A49E8E4E}">
  <dimension ref="A2:I24"/>
  <sheetViews>
    <sheetView topLeftCell="A10" workbookViewId="0">
      <selection activeCell="A24" sqref="A24"/>
    </sheetView>
  </sheetViews>
  <sheetFormatPr baseColWidth="10" defaultRowHeight="13.5"/>
  <cols>
    <col min="1" max="16384" width="11.42578125" style="138"/>
  </cols>
  <sheetData>
    <row r="2" spans="1:9">
      <c r="A2" s="138" t="s">
        <v>467</v>
      </c>
    </row>
    <row r="3" spans="1:9">
      <c r="A3" s="138" t="s">
        <v>465</v>
      </c>
    </row>
    <row r="5" spans="1:9">
      <c r="A5" s="138" t="s">
        <v>466</v>
      </c>
    </row>
    <row r="6" spans="1:9">
      <c r="A6" s="138" t="s">
        <v>468</v>
      </c>
    </row>
    <row r="7" spans="1:9">
      <c r="A7" s="138" t="s">
        <v>469</v>
      </c>
    </row>
    <row r="9" spans="1:9">
      <c r="A9" s="138" t="s">
        <v>470</v>
      </c>
    </row>
    <row r="11" spans="1:9" ht="14.25">
      <c r="A11" s="476" t="s">
        <v>471</v>
      </c>
      <c r="B11" s="477"/>
      <c r="C11" s="477"/>
      <c r="D11" s="477"/>
      <c r="E11" s="477"/>
      <c r="F11" s="477"/>
      <c r="G11" s="477"/>
      <c r="H11" s="477"/>
      <c r="I11" s="477"/>
    </row>
    <row r="12" spans="1:9">
      <c r="A12" s="138" t="s">
        <v>473</v>
      </c>
    </row>
    <row r="14" spans="1:9">
      <c r="A14" s="138" t="s">
        <v>474</v>
      </c>
    </row>
    <row r="15" spans="1:9">
      <c r="A15" s="138" t="s">
        <v>472</v>
      </c>
    </row>
    <row r="16" spans="1:9" ht="15">
      <c r="A16" s="475" t="s">
        <v>476</v>
      </c>
    </row>
    <row r="17" spans="1:1" ht="15">
      <c r="A17" s="475"/>
    </row>
    <row r="18" spans="1:1">
      <c r="A18" s="138" t="s">
        <v>475</v>
      </c>
    </row>
    <row r="20" spans="1:1">
      <c r="A20" s="138" t="s">
        <v>477</v>
      </c>
    </row>
    <row r="21" spans="1:1">
      <c r="A21" s="478" t="s">
        <v>478</v>
      </c>
    </row>
    <row r="23" spans="1:1">
      <c r="A23" s="138" t="s">
        <v>483</v>
      </c>
    </row>
    <row r="24" spans="1:1" ht="15">
      <c r="A24" s="475" t="s">
        <v>476</v>
      </c>
    </row>
  </sheetData>
  <hyperlinks>
    <hyperlink ref="A16" r:id="rId1" xr:uid="{78DD2AAE-1FE1-4414-81D0-2B3C43E22101}"/>
    <hyperlink ref="A24" r:id="rId2" xr:uid="{E19D33E3-F228-49B3-A3ED-9ABCDA671B6A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6:T151"/>
  <sheetViews>
    <sheetView zoomScale="80" zoomScaleNormal="80" workbookViewId="0">
      <pane xSplit="1" ySplit="11" topLeftCell="B141" activePane="bottomRight" state="frozen"/>
      <selection pane="topRight" activeCell="B1" sqref="B1"/>
      <selection pane="bottomLeft" activeCell="A7" sqref="A7"/>
      <selection pane="bottomRight" activeCell="N151" sqref="N151"/>
    </sheetView>
  </sheetViews>
  <sheetFormatPr baseColWidth="10" defaultRowHeight="15" customHeight="1"/>
  <cols>
    <col min="1" max="3" width="11.42578125" style="221"/>
    <col min="4" max="7" width="8.7109375" style="222" customWidth="1"/>
    <col min="8" max="8" width="14.42578125" style="223" customWidth="1"/>
    <col min="9" max="9" width="14" style="222" customWidth="1"/>
    <col min="10" max="13" width="11.42578125" style="221"/>
    <col min="14" max="14" width="11.7109375" style="221" bestFit="1" customWidth="1"/>
    <col min="15" max="15" width="11.42578125" style="221"/>
    <col min="16" max="16" width="12.28515625" style="221" bestFit="1" customWidth="1"/>
    <col min="17" max="18" width="11.42578125" style="221"/>
    <col min="19" max="19" width="11.7109375" style="221" bestFit="1" customWidth="1"/>
    <col min="20" max="16384" width="11.42578125" style="221"/>
  </cols>
  <sheetData>
    <row r="6" spans="1:14" ht="15" customHeight="1" thickBot="1">
      <c r="D6" s="247"/>
      <c r="E6" s="247"/>
      <c r="F6" s="247"/>
      <c r="G6" s="247"/>
      <c r="H6" s="251"/>
      <c r="I6" s="247"/>
    </row>
    <row r="7" spans="1:14" ht="24.95" customHeight="1" thickBot="1">
      <c r="A7" s="250" t="s">
        <v>447</v>
      </c>
      <c r="B7" s="249"/>
      <c r="C7" s="249"/>
      <c r="D7" s="249"/>
      <c r="E7" s="248">
        <f>AVERAGE('IPC mensual'!$H$906:$H$917)</f>
        <v>1691.0250427255917</v>
      </c>
      <c r="F7" s="247"/>
      <c r="G7" s="247"/>
    </row>
    <row r="8" spans="1:14" ht="15" customHeight="1">
      <c r="D8" s="246"/>
      <c r="E8" s="246"/>
      <c r="F8" s="246"/>
      <c r="G8" s="246"/>
      <c r="H8" s="246"/>
      <c r="I8" s="246"/>
    </row>
    <row r="9" spans="1:14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13" t="s">
        <v>347</v>
      </c>
      <c r="I9" s="514"/>
      <c r="J9" s="498" t="s">
        <v>346</v>
      </c>
      <c r="K9" s="499"/>
      <c r="L9" s="499"/>
      <c r="M9" s="500"/>
      <c r="N9" s="491" t="s">
        <v>345</v>
      </c>
    </row>
    <row r="10" spans="1:14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04" t="s">
        <v>90</v>
      </c>
      <c r="I10" s="506" t="s">
        <v>100</v>
      </c>
      <c r="J10" s="515">
        <v>1</v>
      </c>
      <c r="K10" s="517">
        <v>2</v>
      </c>
      <c r="L10" s="517">
        <v>3</v>
      </c>
      <c r="M10" s="519">
        <v>4</v>
      </c>
      <c r="N10" s="491"/>
    </row>
    <row r="11" spans="1:14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505"/>
      <c r="I11" s="507"/>
      <c r="J11" s="516"/>
      <c r="K11" s="518"/>
      <c r="L11" s="518"/>
      <c r="M11" s="520"/>
      <c r="N11" s="492"/>
    </row>
    <row r="12" spans="1:14" ht="15" customHeight="1">
      <c r="A12" s="233">
        <v>1882</v>
      </c>
      <c r="B12" s="240"/>
      <c r="C12" s="239"/>
      <c r="D12" s="236"/>
      <c r="E12" s="235"/>
      <c r="F12" s="235"/>
      <c r="G12" s="238"/>
      <c r="H12" s="237"/>
      <c r="I12" s="234"/>
      <c r="J12" s="236"/>
      <c r="K12" s="235"/>
      <c r="L12" s="235"/>
      <c r="M12" s="234"/>
      <c r="N12" s="225">
        <f>(SUMIF(IPC_anual!$A$12:$A$1144,A12,IPC_anual!$B$12:$B$1144)/E$7)*100</f>
        <v>2.7522910891830716E-14</v>
      </c>
    </row>
    <row r="13" spans="1:14" ht="15" customHeight="1">
      <c r="A13" s="233">
        <f t="shared" ref="A13:A44" si="0">A12+1</f>
        <v>1883</v>
      </c>
      <c r="B13" s="240"/>
      <c r="C13" s="239"/>
      <c r="D13" s="236"/>
      <c r="E13" s="235"/>
      <c r="F13" s="235"/>
      <c r="G13" s="238"/>
      <c r="H13" s="237"/>
      <c r="I13" s="234"/>
      <c r="J13" s="236"/>
      <c r="K13" s="235"/>
      <c r="L13" s="235"/>
      <c r="M13" s="234"/>
      <c r="N13" s="225">
        <f>(SUMIF(IPC_anual!$A$12:$A$1144,A13,IPC_anual!$B$12:$B$1144)/E$7)*100</f>
        <v>2.6252622696823146E-14</v>
      </c>
    </row>
    <row r="14" spans="1:14" ht="15" customHeight="1">
      <c r="A14" s="233">
        <f t="shared" si="0"/>
        <v>1884</v>
      </c>
      <c r="B14" s="240"/>
      <c r="C14" s="239"/>
      <c r="D14" s="236"/>
      <c r="E14" s="235"/>
      <c r="F14" s="235"/>
      <c r="G14" s="238"/>
      <c r="H14" s="237"/>
      <c r="I14" s="234"/>
      <c r="J14" s="236"/>
      <c r="K14" s="235"/>
      <c r="L14" s="235"/>
      <c r="M14" s="234"/>
      <c r="N14" s="225">
        <f>(SUMIF(IPC_anual!$A$12:$A$1144,A14,IPC_anual!$B$12:$B$1144)/E$7)*100</f>
        <v>2.6676052095159007E-14</v>
      </c>
    </row>
    <row r="15" spans="1:14" ht="15" customHeight="1">
      <c r="A15" s="233">
        <f t="shared" si="0"/>
        <v>1885</v>
      </c>
      <c r="B15" s="240"/>
      <c r="C15" s="239"/>
      <c r="D15" s="236"/>
      <c r="E15" s="235"/>
      <c r="F15" s="235"/>
      <c r="G15" s="238"/>
      <c r="H15" s="237"/>
      <c r="I15" s="234"/>
      <c r="J15" s="236"/>
      <c r="K15" s="235"/>
      <c r="L15" s="235"/>
      <c r="M15" s="234"/>
      <c r="N15" s="225">
        <f>(SUMIF(IPC_anual!$A$12:$A$1144,A15,IPC_anual!$B$12:$B$1144)/E$7)*100</f>
        <v>2.7099481493494862E-14</v>
      </c>
    </row>
    <row r="16" spans="1:14" ht="15" customHeight="1">
      <c r="A16" s="233">
        <f t="shared" si="0"/>
        <v>1886</v>
      </c>
      <c r="B16" s="240"/>
      <c r="C16" s="239"/>
      <c r="D16" s="236"/>
      <c r="E16" s="235"/>
      <c r="F16" s="235"/>
      <c r="G16" s="238"/>
      <c r="H16" s="237"/>
      <c r="I16" s="234"/>
      <c r="J16" s="236"/>
      <c r="K16" s="235"/>
      <c r="L16" s="235"/>
      <c r="M16" s="234"/>
      <c r="N16" s="225">
        <f>(SUMIF(IPC_anual!$A$12:$A$1144,A16,IPC_anual!$B$12:$B$1144)/E$7)*100</f>
        <v>2.7522910891830716E-14</v>
      </c>
    </row>
    <row r="17" spans="1:14" ht="15" customHeight="1">
      <c r="A17" s="233">
        <f t="shared" si="0"/>
        <v>1887</v>
      </c>
      <c r="B17" s="240"/>
      <c r="C17" s="239"/>
      <c r="D17" s="236"/>
      <c r="E17" s="235"/>
      <c r="F17" s="235"/>
      <c r="G17" s="238"/>
      <c r="H17" s="237"/>
      <c r="I17" s="234"/>
      <c r="J17" s="236"/>
      <c r="K17" s="235"/>
      <c r="L17" s="235"/>
      <c r="M17" s="234"/>
      <c r="N17" s="225">
        <f>(SUMIF(IPC_anual!$A$12:$A$1144,A17,IPC_anual!$B$12:$B$1144)/E$7)*100</f>
        <v>3.4297781265204439E-14</v>
      </c>
    </row>
    <row r="18" spans="1:14" ht="15" customHeight="1">
      <c r="A18" s="233">
        <f t="shared" si="0"/>
        <v>1888</v>
      </c>
      <c r="B18" s="240"/>
      <c r="C18" s="239"/>
      <c r="D18" s="236"/>
      <c r="E18" s="235"/>
      <c r="F18" s="235"/>
      <c r="G18" s="238"/>
      <c r="H18" s="237"/>
      <c r="I18" s="234"/>
      <c r="J18" s="236"/>
      <c r="K18" s="235"/>
      <c r="L18" s="235"/>
      <c r="M18" s="234"/>
      <c r="N18" s="225">
        <f>(SUMIF(IPC_anual!$A$12:$A$1144,A18,IPC_anual!$B$12:$B$1144)/E$7)*100</f>
        <v>3.4721210663540303E-14</v>
      </c>
    </row>
    <row r="19" spans="1:14" ht="15" customHeight="1">
      <c r="A19" s="233">
        <f t="shared" si="0"/>
        <v>1889</v>
      </c>
      <c r="B19" s="240"/>
      <c r="C19" s="239"/>
      <c r="D19" s="236"/>
      <c r="E19" s="235"/>
      <c r="F19" s="235"/>
      <c r="G19" s="238"/>
      <c r="H19" s="237"/>
      <c r="I19" s="234"/>
      <c r="J19" s="236"/>
      <c r="K19" s="235"/>
      <c r="L19" s="235"/>
      <c r="M19" s="234"/>
      <c r="N19" s="225">
        <f>(SUMIF(IPC_anual!$A$12:$A$1144,A19,IPC_anual!$B$12:$B$1144)/E$7)*100</f>
        <v>3.5144640061876154E-14</v>
      </c>
    </row>
    <row r="20" spans="1:14" ht="15" customHeight="1">
      <c r="A20" s="233">
        <f t="shared" si="0"/>
        <v>1890</v>
      </c>
      <c r="B20" s="240"/>
      <c r="C20" s="239"/>
      <c r="D20" s="236"/>
      <c r="E20" s="235"/>
      <c r="F20" s="235"/>
      <c r="G20" s="238"/>
      <c r="H20" s="237"/>
      <c r="I20" s="234"/>
      <c r="J20" s="236"/>
      <c r="K20" s="235"/>
      <c r="L20" s="235"/>
      <c r="M20" s="234"/>
      <c r="N20" s="225">
        <f>(SUMIF(IPC_anual!$A$12:$A$1144,A20,IPC_anual!$B$12:$B$1144)/E$7)*100</f>
        <v>4.022579284190644E-14</v>
      </c>
    </row>
    <row r="21" spans="1:14" ht="15" customHeight="1">
      <c r="A21" s="233">
        <f t="shared" si="0"/>
        <v>1891</v>
      </c>
      <c r="B21" s="240"/>
      <c r="C21" s="239"/>
      <c r="D21" s="236"/>
      <c r="E21" s="235"/>
      <c r="F21" s="235"/>
      <c r="G21" s="238"/>
      <c r="H21" s="237"/>
      <c r="I21" s="234"/>
      <c r="J21" s="236"/>
      <c r="K21" s="235"/>
      <c r="L21" s="235"/>
      <c r="M21" s="234"/>
      <c r="N21" s="225">
        <f>(SUMIF(IPC_anual!$A$12:$A$1144,A21,IPC_anual!$B$12:$B$1144)/E$7)*100</f>
        <v>4.1778367302471243E-14</v>
      </c>
    </row>
    <row r="22" spans="1:14" ht="15" customHeight="1">
      <c r="A22" s="233">
        <f t="shared" si="0"/>
        <v>1892</v>
      </c>
      <c r="B22" s="240"/>
      <c r="C22" s="239"/>
      <c r="D22" s="236"/>
      <c r="E22" s="235"/>
      <c r="F22" s="235"/>
      <c r="G22" s="238"/>
      <c r="H22" s="237"/>
      <c r="I22" s="234"/>
      <c r="J22" s="236"/>
      <c r="K22" s="235"/>
      <c r="L22" s="235"/>
      <c r="M22" s="234"/>
      <c r="N22" s="225">
        <f>(SUMIF(IPC_anual!$A$12:$A$1144,A22,IPC_anual!$B$12:$B$1144)/E$7)*100</f>
        <v>4.3330941763036065E-14</v>
      </c>
    </row>
    <row r="23" spans="1:14" ht="15" customHeight="1">
      <c r="A23" s="233">
        <f t="shared" si="0"/>
        <v>1893</v>
      </c>
      <c r="B23" s="240"/>
      <c r="C23" s="239"/>
      <c r="D23" s="236"/>
      <c r="E23" s="235"/>
      <c r="F23" s="235"/>
      <c r="G23" s="238"/>
      <c r="H23" s="237"/>
      <c r="I23" s="234"/>
      <c r="J23" s="236"/>
      <c r="K23" s="235"/>
      <c r="L23" s="235"/>
      <c r="M23" s="234"/>
      <c r="N23" s="225">
        <f>(SUMIF(IPC_anual!$A$12:$A$1144,A23,IPC_anual!$B$12:$B$1144)/E$7)*100</f>
        <v>4.4883516223600868E-14</v>
      </c>
    </row>
    <row r="24" spans="1:14" ht="15" customHeight="1">
      <c r="A24" s="233">
        <f t="shared" si="0"/>
        <v>1894</v>
      </c>
      <c r="B24" s="240"/>
      <c r="C24" s="239"/>
      <c r="D24" s="236"/>
      <c r="E24" s="235"/>
      <c r="F24" s="235"/>
      <c r="G24" s="238"/>
      <c r="H24" s="237"/>
      <c r="I24" s="234"/>
      <c r="J24" s="236"/>
      <c r="K24" s="235"/>
      <c r="L24" s="235"/>
      <c r="M24" s="234"/>
      <c r="N24" s="225">
        <f>(SUMIF(IPC_anual!$A$12:$A$1144,A24,IPC_anual!$B$12:$B$1144)/E$7)*100</f>
        <v>4.6436090684165677E-14</v>
      </c>
    </row>
    <row r="25" spans="1:14" ht="15" customHeight="1">
      <c r="A25" s="233">
        <f t="shared" si="0"/>
        <v>1895</v>
      </c>
      <c r="B25" s="240"/>
      <c r="C25" s="239"/>
      <c r="D25" s="236"/>
      <c r="E25" s="235"/>
      <c r="F25" s="235"/>
      <c r="G25" s="238"/>
      <c r="H25" s="237"/>
      <c r="I25" s="234"/>
      <c r="J25" s="236"/>
      <c r="K25" s="235"/>
      <c r="L25" s="235"/>
      <c r="M25" s="234"/>
      <c r="N25" s="225">
        <f>(SUMIF(IPC_anual!$A$12:$A$1144,A25,IPC_anual!$B$12:$B$1144)/E$7)*100</f>
        <v>4.7988665144730486E-14</v>
      </c>
    </row>
    <row r="26" spans="1:14" ht="15" customHeight="1">
      <c r="A26" s="233">
        <f t="shared" si="0"/>
        <v>1896</v>
      </c>
      <c r="B26" s="240"/>
      <c r="C26" s="239"/>
      <c r="D26" s="236"/>
      <c r="E26" s="235"/>
      <c r="F26" s="235"/>
      <c r="G26" s="238"/>
      <c r="H26" s="237"/>
      <c r="I26" s="234"/>
      <c r="J26" s="236"/>
      <c r="K26" s="235"/>
      <c r="L26" s="235"/>
      <c r="M26" s="234"/>
      <c r="N26" s="225">
        <f>(SUMIF(IPC_anual!$A$12:$A$1144,A26,IPC_anual!$B$12:$B$1144)/E$7)*100</f>
        <v>4.9541239605295289E-14</v>
      </c>
    </row>
    <row r="27" spans="1:14" ht="15" customHeight="1">
      <c r="A27" s="233">
        <f t="shared" si="0"/>
        <v>1897</v>
      </c>
      <c r="B27" s="240"/>
      <c r="C27" s="239"/>
      <c r="D27" s="236"/>
      <c r="E27" s="235"/>
      <c r="F27" s="235"/>
      <c r="G27" s="238"/>
      <c r="H27" s="237"/>
      <c r="I27" s="234"/>
      <c r="J27" s="236"/>
      <c r="K27" s="235"/>
      <c r="L27" s="235"/>
      <c r="M27" s="234"/>
      <c r="N27" s="225">
        <f>(SUMIF(IPC_anual!$A$12:$A$1144,A27,IPC_anual!$B$12:$B$1144)/E$7)*100</f>
        <v>4.5448088754715334E-14</v>
      </c>
    </row>
    <row r="28" spans="1:14" ht="15" customHeight="1">
      <c r="A28" s="233">
        <f t="shared" si="0"/>
        <v>1898</v>
      </c>
      <c r="B28" s="240"/>
      <c r="C28" s="239"/>
      <c r="D28" s="236"/>
      <c r="E28" s="235"/>
      <c r="F28" s="235"/>
      <c r="G28" s="238"/>
      <c r="H28" s="237"/>
      <c r="I28" s="234"/>
      <c r="J28" s="236"/>
      <c r="K28" s="235"/>
      <c r="L28" s="235"/>
      <c r="M28" s="234"/>
      <c r="N28" s="225">
        <f>(SUMIF(IPC_anual!$A$12:$A$1144,A28,IPC_anual!$B$12:$B$1144)/E$7)*100</f>
        <v>4.1354937904135385E-14</v>
      </c>
    </row>
    <row r="29" spans="1:14" ht="15" customHeight="1">
      <c r="A29" s="233">
        <f t="shared" si="0"/>
        <v>1899</v>
      </c>
      <c r="B29" s="240"/>
      <c r="C29" s="239"/>
      <c r="D29" s="236"/>
      <c r="E29" s="235"/>
      <c r="F29" s="235"/>
      <c r="G29" s="238"/>
      <c r="H29" s="237"/>
      <c r="I29" s="234"/>
      <c r="J29" s="236"/>
      <c r="K29" s="235"/>
      <c r="L29" s="235"/>
      <c r="M29" s="234"/>
      <c r="N29" s="225">
        <f>(SUMIF(IPC_anual!$A$12:$A$1144,A29,IPC_anual!$B$12:$B$1144)/E$7)*100</f>
        <v>3.7261787053555436E-14</v>
      </c>
    </row>
    <row r="30" spans="1:14" ht="15" customHeight="1">
      <c r="A30" s="233">
        <f t="shared" si="0"/>
        <v>1900</v>
      </c>
      <c r="B30" s="240"/>
      <c r="C30" s="239"/>
      <c r="D30" s="236"/>
      <c r="E30" s="235"/>
      <c r="F30" s="235"/>
      <c r="G30" s="238"/>
      <c r="H30" s="237"/>
      <c r="I30" s="234"/>
      <c r="J30" s="236"/>
      <c r="K30" s="235"/>
      <c r="L30" s="235"/>
      <c r="M30" s="234"/>
      <c r="N30" s="225">
        <f>(SUMIF(IPC_anual!$A$12:$A$1144,A30,IPC_anual!$B$12:$B$1144)/E$7)*100</f>
        <v>4.0225792841906427E-14</v>
      </c>
    </row>
    <row r="31" spans="1:14" ht="15" customHeight="1">
      <c r="A31" s="233">
        <f t="shared" si="0"/>
        <v>1901</v>
      </c>
      <c r="B31" s="240"/>
      <c r="C31" s="239"/>
      <c r="D31" s="236"/>
      <c r="E31" s="235"/>
      <c r="F31" s="235"/>
      <c r="G31" s="238"/>
      <c r="H31" s="237"/>
      <c r="I31" s="234"/>
      <c r="J31" s="236"/>
      <c r="K31" s="235"/>
      <c r="L31" s="235"/>
      <c r="M31" s="234"/>
      <c r="N31" s="225">
        <f>(SUMIF(IPC_anual!$A$12:$A$1144,A31,IPC_anual!$B$12:$B$1144)/E$7)*100</f>
        <v>3.9152150684204307E-14</v>
      </c>
    </row>
    <row r="32" spans="1:14" ht="15" customHeight="1">
      <c r="A32" s="233">
        <f t="shared" si="0"/>
        <v>1902</v>
      </c>
      <c r="B32" s="240"/>
      <c r="C32" s="239"/>
      <c r="D32" s="236"/>
      <c r="E32" s="235"/>
      <c r="F32" s="235"/>
      <c r="G32" s="238"/>
      <c r="H32" s="237"/>
      <c r="I32" s="234"/>
      <c r="J32" s="236"/>
      <c r="K32" s="235"/>
      <c r="L32" s="235"/>
      <c r="M32" s="234"/>
      <c r="N32" s="225">
        <f>(SUMIF(IPC_anual!$A$12:$A$1144,A32,IPC_anual!$B$12:$B$1144)/E$7)*100</f>
        <v>4.2206066155001461E-14</v>
      </c>
    </row>
    <row r="33" spans="1:14" ht="15" customHeight="1">
      <c r="A33" s="233">
        <f t="shared" si="0"/>
        <v>1903</v>
      </c>
      <c r="B33" s="240"/>
      <c r="C33" s="239"/>
      <c r="D33" s="236"/>
      <c r="E33" s="235"/>
      <c r="F33" s="235"/>
      <c r="G33" s="238"/>
      <c r="H33" s="237"/>
      <c r="I33" s="234"/>
      <c r="J33" s="236"/>
      <c r="K33" s="235"/>
      <c r="L33" s="235"/>
      <c r="M33" s="234"/>
      <c r="N33" s="225">
        <f>(SUMIF(IPC_anual!$A$12:$A$1144,A33,IPC_anual!$B$12:$B$1144)/E$7)*100</f>
        <v>4.1036989138836926E-14</v>
      </c>
    </row>
    <row r="34" spans="1:14" ht="15" customHeight="1">
      <c r="A34" s="233">
        <f t="shared" si="0"/>
        <v>1904</v>
      </c>
      <c r="B34" s="240"/>
      <c r="C34" s="239"/>
      <c r="D34" s="236"/>
      <c r="E34" s="235"/>
      <c r="F34" s="235"/>
      <c r="G34" s="238"/>
      <c r="H34" s="237"/>
      <c r="I34" s="234"/>
      <c r="J34" s="236"/>
      <c r="K34" s="235"/>
      <c r="L34" s="235"/>
      <c r="M34" s="234"/>
      <c r="N34" s="225">
        <f>(SUMIF(IPC_anual!$A$12:$A$1144,A34,IPC_anual!$B$12:$B$1144)/E$7)*100</f>
        <v>4.0535956131909281E-14</v>
      </c>
    </row>
    <row r="35" spans="1:14" ht="15" customHeight="1">
      <c r="A35" s="233">
        <f t="shared" si="0"/>
        <v>1905</v>
      </c>
      <c r="B35" s="240"/>
      <c r="C35" s="239"/>
      <c r="D35" s="236"/>
      <c r="E35" s="235"/>
      <c r="F35" s="235"/>
      <c r="G35" s="238"/>
      <c r="H35" s="237"/>
      <c r="I35" s="234"/>
      <c r="J35" s="236"/>
      <c r="K35" s="235"/>
      <c r="L35" s="235"/>
      <c r="M35" s="234"/>
      <c r="N35" s="225">
        <f>(SUMIF(IPC_anual!$A$12:$A$1144,A35,IPC_anual!$B$12:$B$1144)/E$7)*100</f>
        <v>4.3446719315012826E-14</v>
      </c>
    </row>
    <row r="36" spans="1:14" ht="15" customHeight="1">
      <c r="A36" s="233">
        <f t="shared" si="0"/>
        <v>1906</v>
      </c>
      <c r="B36" s="240"/>
      <c r="C36" s="239"/>
      <c r="D36" s="236"/>
      <c r="E36" s="235"/>
      <c r="F36" s="235"/>
      <c r="G36" s="238"/>
      <c r="H36" s="237"/>
      <c r="I36" s="234"/>
      <c r="J36" s="236"/>
      <c r="K36" s="235"/>
      <c r="L36" s="235"/>
      <c r="M36" s="234"/>
      <c r="N36" s="225">
        <f>(SUMIF(IPC_anual!$A$12:$A$1144,A36,IPC_anual!$B$12:$B$1144)/E$7)*100</f>
        <v>4.442492661425255E-14</v>
      </c>
    </row>
    <row r="37" spans="1:14" ht="15" customHeight="1">
      <c r="A37" s="233">
        <f t="shared" si="0"/>
        <v>1907</v>
      </c>
      <c r="B37" s="240"/>
      <c r="C37" s="239"/>
      <c r="D37" s="236"/>
      <c r="E37" s="235"/>
      <c r="F37" s="235"/>
      <c r="G37" s="238"/>
      <c r="H37" s="237"/>
      <c r="I37" s="234"/>
      <c r="J37" s="236"/>
      <c r="K37" s="235"/>
      <c r="L37" s="235"/>
      <c r="M37" s="234"/>
      <c r="N37" s="225">
        <f>(SUMIF(IPC_anual!$A$12:$A$1144,A37,IPC_anual!$B$12:$B$1144)/E$7)*100</f>
        <v>4.4878242191948988E-14</v>
      </c>
    </row>
    <row r="38" spans="1:14" ht="15" customHeight="1">
      <c r="A38" s="233">
        <f t="shared" si="0"/>
        <v>1908</v>
      </c>
      <c r="B38" s="240"/>
      <c r="C38" s="239"/>
      <c r="D38" s="236"/>
      <c r="E38" s="235"/>
      <c r="F38" s="235"/>
      <c r="G38" s="238"/>
      <c r="H38" s="237"/>
      <c r="I38" s="234"/>
      <c r="J38" s="236"/>
      <c r="K38" s="235"/>
      <c r="L38" s="235"/>
      <c r="M38" s="234"/>
      <c r="N38" s="225">
        <f>(SUMIF(IPC_anual!$A$12:$A$1144,A38,IPC_anual!$B$12:$B$1144)/E$7)*100</f>
        <v>4.614275406657595E-14</v>
      </c>
    </row>
    <row r="39" spans="1:14" ht="15" customHeight="1">
      <c r="A39" s="233">
        <f t="shared" si="0"/>
        <v>1909</v>
      </c>
      <c r="B39" s="240"/>
      <c r="C39" s="239"/>
      <c r="D39" s="236"/>
      <c r="E39" s="235"/>
      <c r="F39" s="235"/>
      <c r="G39" s="238"/>
      <c r="H39" s="237"/>
      <c r="I39" s="234"/>
      <c r="J39" s="236"/>
      <c r="K39" s="235"/>
      <c r="L39" s="235"/>
      <c r="M39" s="234"/>
      <c r="N39" s="225">
        <f>(SUMIF(IPC_anual!$A$12:$A$1144,A39,IPC_anual!$B$12:$B$1144)/E$7)*100</f>
        <v>4.6500634785809998E-14</v>
      </c>
    </row>
    <row r="40" spans="1:14" ht="15" customHeight="1">
      <c r="A40" s="233">
        <f t="shared" si="0"/>
        <v>1910</v>
      </c>
      <c r="B40" s="240"/>
      <c r="C40" s="239"/>
      <c r="D40" s="236"/>
      <c r="E40" s="235"/>
      <c r="F40" s="235"/>
      <c r="G40" s="238"/>
      <c r="H40" s="237"/>
      <c r="I40" s="234"/>
      <c r="J40" s="236"/>
      <c r="K40" s="235"/>
      <c r="L40" s="235"/>
      <c r="M40" s="234"/>
      <c r="N40" s="225">
        <f>(SUMIF(IPC_anual!$A$12:$A$1144,A40,IPC_anual!$B$12:$B$1144)/E$7)*100</f>
        <v>4.8003733806592959E-14</v>
      </c>
    </row>
    <row r="41" spans="1:14" ht="15" customHeight="1">
      <c r="A41" s="233">
        <f t="shared" si="0"/>
        <v>1911</v>
      </c>
      <c r="B41" s="240"/>
      <c r="C41" s="239"/>
      <c r="D41" s="236"/>
      <c r="E41" s="235"/>
      <c r="F41" s="235"/>
      <c r="G41" s="238"/>
      <c r="H41" s="237"/>
      <c r="I41" s="234"/>
      <c r="J41" s="236"/>
      <c r="K41" s="235"/>
      <c r="L41" s="235"/>
      <c r="M41" s="234"/>
      <c r="N41" s="225">
        <f>(SUMIF(IPC_anual!$A$12:$A$1144,A41,IPC_anual!$B$12:$B$1144)/E$7)*100</f>
        <v>4.7144820080431253E-14</v>
      </c>
    </row>
    <row r="42" spans="1:14" ht="15" customHeight="1">
      <c r="A42" s="233">
        <f t="shared" si="0"/>
        <v>1912</v>
      </c>
      <c r="B42" s="240"/>
      <c r="C42" s="239"/>
      <c r="D42" s="236"/>
      <c r="E42" s="235"/>
      <c r="F42" s="235"/>
      <c r="G42" s="238"/>
      <c r="H42" s="237"/>
      <c r="I42" s="234"/>
      <c r="J42" s="236"/>
      <c r="K42" s="235"/>
      <c r="L42" s="235"/>
      <c r="M42" s="234"/>
      <c r="N42" s="225">
        <f>(SUMIF(IPC_anual!$A$12:$A$1144,A42,IPC_anual!$B$12:$B$1144)/E$7)*100</f>
        <v>4.9984007119688012E-14</v>
      </c>
    </row>
    <row r="43" spans="1:14" ht="15" customHeight="1">
      <c r="A43" s="233">
        <f t="shared" si="0"/>
        <v>1913</v>
      </c>
      <c r="B43" s="240"/>
      <c r="C43" s="239"/>
      <c r="D43" s="236"/>
      <c r="E43" s="235"/>
      <c r="F43" s="235"/>
      <c r="G43" s="238"/>
      <c r="H43" s="237"/>
      <c r="I43" s="234"/>
      <c r="J43" s="236"/>
      <c r="K43" s="235"/>
      <c r="L43" s="235"/>
      <c r="M43" s="234"/>
      <c r="N43" s="225">
        <f>(SUMIF(IPC_anual!$A$12:$A$1144,A43,IPC_anual!$B$12:$B$1144)/E$7)*100</f>
        <v>5.0532757555846858E-14</v>
      </c>
    </row>
    <row r="44" spans="1:14" ht="15" customHeight="1">
      <c r="A44" s="233">
        <f t="shared" si="0"/>
        <v>1914</v>
      </c>
      <c r="B44" s="240"/>
      <c r="C44" s="239"/>
      <c r="D44" s="236"/>
      <c r="E44" s="235"/>
      <c r="F44" s="235"/>
      <c r="G44" s="238"/>
      <c r="H44" s="237"/>
      <c r="I44" s="234"/>
      <c r="J44" s="236"/>
      <c r="K44" s="235"/>
      <c r="L44" s="235"/>
      <c r="M44" s="234"/>
      <c r="N44" s="225">
        <f>(SUMIF(IPC_anual!$A$12:$A$1144,A44,IPC_anual!$B$12:$B$1144)/E$7)*100</f>
        <v>5.0532757555846858E-14</v>
      </c>
    </row>
    <row r="45" spans="1:14" ht="15" customHeight="1">
      <c r="A45" s="233">
        <f t="shared" ref="A45:A76" si="1">A44+1</f>
        <v>1915</v>
      </c>
      <c r="B45" s="240"/>
      <c r="C45" s="239"/>
      <c r="D45" s="236"/>
      <c r="E45" s="235"/>
      <c r="F45" s="235"/>
      <c r="G45" s="238"/>
      <c r="H45" s="237"/>
      <c r="I45" s="234"/>
      <c r="J45" s="236"/>
      <c r="K45" s="235"/>
      <c r="L45" s="235"/>
      <c r="M45" s="234"/>
      <c r="N45" s="225">
        <f>(SUMIF(IPC_anual!$A$12:$A$1144,A45,IPC_anual!$B$12:$B$1144)/E$7)*100</f>
        <v>5.4469445467421334E-14</v>
      </c>
    </row>
    <row r="46" spans="1:14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237"/>
      <c r="I46" s="234"/>
      <c r="J46" s="236"/>
      <c r="K46" s="235"/>
      <c r="L46" s="235"/>
      <c r="M46" s="234"/>
      <c r="N46" s="225">
        <f>(SUMIF(IPC_anual!$A$12:$A$1144,A46,IPC_anual!$B$12:$B$1144)/E$7)*100</f>
        <v>5.8477709522842603E-14</v>
      </c>
    </row>
    <row r="47" spans="1:14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237"/>
      <c r="I47" s="234"/>
      <c r="J47" s="236"/>
      <c r="K47" s="235"/>
      <c r="L47" s="235"/>
      <c r="M47" s="234"/>
      <c r="N47" s="225">
        <f>(SUMIF(IPC_anual!$A$12:$A$1144,A47,IPC_anual!$B$12:$B$1144)/E$7)*100</f>
        <v>6.8450652232164602E-14</v>
      </c>
    </row>
    <row r="48" spans="1:14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237"/>
      <c r="I48" s="234"/>
      <c r="J48" s="236"/>
      <c r="K48" s="235"/>
      <c r="L48" s="235"/>
      <c r="M48" s="234"/>
      <c r="N48" s="225">
        <f>(SUMIF(IPC_anual!$A$12:$A$1144,A48,IPC_anual!$B$12:$B$1144)/E$7)*100</f>
        <v>8.6368546908482308E-14</v>
      </c>
    </row>
    <row r="49" spans="1:14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237"/>
      <c r="I49" s="234"/>
      <c r="J49" s="236"/>
      <c r="K49" s="235"/>
      <c r="L49" s="235"/>
      <c r="M49" s="234"/>
      <c r="N49" s="225">
        <f>(SUMIF(IPC_anual!$A$12:$A$1144,A49,IPC_anual!$B$12:$B$1144)/E$7)*100</f>
        <v>8.1119629693049681E-14</v>
      </c>
    </row>
    <row r="50" spans="1:14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237"/>
      <c r="I50" s="234"/>
      <c r="J50" s="236"/>
      <c r="K50" s="235"/>
      <c r="L50" s="235"/>
      <c r="M50" s="234"/>
      <c r="N50" s="225">
        <f>(SUMIF(IPC_anual!$A$12:$A$1144,A50,IPC_anual!$B$12:$B$1144)/E$7)*100</f>
        <v>9.5029260313946175E-14</v>
      </c>
    </row>
    <row r="51" spans="1:14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237"/>
      <c r="I51" s="234"/>
      <c r="J51" s="236"/>
      <c r="K51" s="235"/>
      <c r="L51" s="235"/>
      <c r="M51" s="234"/>
      <c r="N51" s="225">
        <f>(SUMIF(IPC_anual!$A$12:$A$1144,A51,IPC_anual!$B$12:$B$1144)/E$7)*100</f>
        <v>8.4435991024618481E-14</v>
      </c>
    </row>
    <row r="52" spans="1:14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237"/>
      <c r="I52" s="234"/>
      <c r="J52" s="236"/>
      <c r="K52" s="235"/>
      <c r="L52" s="235"/>
      <c r="M52" s="234"/>
      <c r="N52" s="225">
        <f>(SUMIF(IPC_anual!$A$12:$A$1144,A52,IPC_anual!$B$12:$B$1144)/E$7)*100</f>
        <v>7.107511083988089E-14</v>
      </c>
    </row>
    <row r="53" spans="1:14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237"/>
      <c r="I53" s="234"/>
      <c r="J53" s="236"/>
      <c r="K53" s="235"/>
      <c r="L53" s="235"/>
      <c r="M53" s="234"/>
      <c r="N53" s="225">
        <f>(SUMIF(IPC_anual!$A$12:$A$1144,A53,IPC_anual!$B$12:$B$1144)/E$7)*100</f>
        <v>6.9762881536022733E-14</v>
      </c>
    </row>
    <row r="54" spans="1:14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237"/>
      <c r="I54" s="234"/>
      <c r="J54" s="236"/>
      <c r="K54" s="235"/>
      <c r="L54" s="235"/>
      <c r="M54" s="234"/>
      <c r="N54" s="225">
        <f>(SUMIF(IPC_anual!$A$12:$A$1144,A54,IPC_anual!$B$12:$B$1144)/E$7)*100</f>
        <v>7.107511083988089E-14</v>
      </c>
    </row>
    <row r="55" spans="1:14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237"/>
      <c r="I55" s="234"/>
      <c r="J55" s="236"/>
      <c r="K55" s="235"/>
      <c r="L55" s="235"/>
      <c r="M55" s="234"/>
      <c r="N55" s="225">
        <f>(SUMIF(IPC_anual!$A$12:$A$1144,A55,IPC_anual!$B$12:$B$1144)/E$7)*100</f>
        <v>6.9142554956017051E-14</v>
      </c>
    </row>
    <row r="56" spans="1:14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237"/>
      <c r="I56" s="234"/>
      <c r="J56" s="236"/>
      <c r="K56" s="235"/>
      <c r="L56" s="235"/>
      <c r="M56" s="234"/>
      <c r="N56" s="225">
        <f>(SUMIF(IPC_anual!$A$12:$A$1144,A56,IPC_anual!$B$12:$B$1144)/E$7)*100</f>
        <v>6.713842292830642E-14</v>
      </c>
    </row>
    <row r="57" spans="1:14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237"/>
      <c r="I57" s="234"/>
      <c r="J57" s="236"/>
      <c r="K57" s="235"/>
      <c r="L57" s="235"/>
      <c r="M57" s="234"/>
      <c r="N57" s="225">
        <f>(SUMIF(IPC_anual!$A$12:$A$1144,A57,IPC_anual!$B$12:$B$1144)/E$7)*100</f>
        <v>6.644652020445392E-14</v>
      </c>
    </row>
    <row r="58" spans="1:14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237"/>
      <c r="I58" s="234"/>
      <c r="J58" s="236"/>
      <c r="K58" s="235"/>
      <c r="L58" s="235"/>
      <c r="M58" s="234"/>
      <c r="N58" s="225">
        <f>(SUMIF(IPC_anual!$A$12:$A$1144,A58,IPC_anual!$B$12:$B$1144)/E$7)*100</f>
        <v>6.582619362444825E-14</v>
      </c>
    </row>
    <row r="59" spans="1:14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237"/>
      <c r="I59" s="234"/>
      <c r="J59" s="236"/>
      <c r="K59" s="235"/>
      <c r="L59" s="235"/>
      <c r="M59" s="234"/>
      <c r="N59" s="225">
        <f>(SUMIF(IPC_anual!$A$12:$A$1144,A59,IPC_anual!$B$12:$B$1144)/E$7)*100</f>
        <v>6.644652020445392E-14</v>
      </c>
    </row>
    <row r="60" spans="1:14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237"/>
      <c r="I60" s="234"/>
      <c r="J60" s="236"/>
      <c r="K60" s="235"/>
      <c r="L60" s="235"/>
      <c r="M60" s="234"/>
      <c r="N60" s="225">
        <f>(SUMIF(IPC_anual!$A$12:$A$1144,A60,IPC_anual!$B$12:$B$1144)/E$7)*100</f>
        <v>6.7138422928306407E-14</v>
      </c>
    </row>
    <row r="61" spans="1:14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237"/>
      <c r="I61" s="234"/>
      <c r="J61" s="236"/>
      <c r="K61" s="235"/>
      <c r="L61" s="235"/>
      <c r="M61" s="234"/>
      <c r="N61" s="225">
        <f>(SUMIF(IPC_anual!$A$12:$A$1144,A61,IPC_anual!$B$12:$B$1144)/E$7)*100</f>
        <v>5.7785806798990091E-14</v>
      </c>
    </row>
    <row r="62" spans="1:14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237"/>
      <c r="I62" s="234"/>
      <c r="J62" s="236"/>
      <c r="K62" s="235"/>
      <c r="L62" s="235"/>
      <c r="M62" s="234"/>
      <c r="N62" s="225">
        <f>(SUMIF(IPC_anual!$A$12:$A$1144,A62,IPC_anual!$B$12:$B$1144)/E$7)*100</f>
        <v>5.1844986859704989E-14</v>
      </c>
    </row>
    <row r="63" spans="1:14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237"/>
      <c r="I63" s="234"/>
      <c r="J63" s="236"/>
      <c r="K63" s="235"/>
      <c r="L63" s="235"/>
      <c r="M63" s="234"/>
      <c r="N63" s="225">
        <f>(SUMIF(IPC_anual!$A$12:$A$1144,A63,IPC_anual!$B$12:$B$1144)/E$7)*100</f>
        <v>5.847770952284259E-14</v>
      </c>
    </row>
    <row r="64" spans="1:14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237"/>
      <c r="I64" s="234"/>
      <c r="J64" s="236"/>
      <c r="K64" s="235"/>
      <c r="L64" s="235"/>
      <c r="M64" s="234"/>
      <c r="N64" s="225">
        <f>(SUMIF(IPC_anual!$A$12:$A$1144,A64,IPC_anual!$B$12:$B$1144)/E$7)*100</f>
        <v>5.1844986859704989E-14</v>
      </c>
    </row>
    <row r="65" spans="1:19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237"/>
      <c r="I65" s="234"/>
      <c r="J65" s="236"/>
      <c r="K65" s="235"/>
      <c r="L65" s="235"/>
      <c r="M65" s="234"/>
      <c r="N65" s="225">
        <f>(SUMIF(IPC_anual!$A$12:$A$1144,A65,IPC_anual!$B$12:$B$1144)/E$7)*100</f>
        <v>5.4946619759733344E-14</v>
      </c>
    </row>
    <row r="66" spans="1:19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237"/>
      <c r="I66" s="234"/>
      <c r="J66" s="236"/>
      <c r="K66" s="235"/>
      <c r="L66" s="235"/>
      <c r="M66" s="234"/>
      <c r="N66" s="225">
        <f>(SUMIF(IPC_anual!$A$12:$A$1144,A66,IPC_anual!$B$12:$B$1144)/E$7)*100</f>
        <v>5.959906910977593E-14</v>
      </c>
    </row>
    <row r="67" spans="1:19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237"/>
      <c r="I67" s="234"/>
      <c r="J67" s="236"/>
      <c r="K67" s="235"/>
      <c r="L67" s="235"/>
      <c r="M67" s="234"/>
      <c r="N67" s="225">
        <f>(SUMIF(IPC_anual!$A$12:$A$1144,A67,IPC_anual!$B$12:$B$1144)/E$7)*100</f>
        <v>6.1173744274405696E-14</v>
      </c>
    </row>
    <row r="68" spans="1:19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237"/>
      <c r="I68" s="234"/>
      <c r="J68" s="236"/>
      <c r="K68" s="235"/>
      <c r="L68" s="235"/>
      <c r="M68" s="234"/>
      <c r="N68" s="225">
        <f>(SUMIF(IPC_anual!$A$12:$A$1144,A68,IPC_anual!$B$12:$B$1144)/E$7)*100</f>
        <v>6.0768146125940453E-14</v>
      </c>
    </row>
    <row r="69" spans="1:19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237"/>
      <c r="I69" s="234"/>
      <c r="J69" s="236"/>
      <c r="K69" s="235"/>
      <c r="L69" s="235"/>
      <c r="M69" s="234"/>
      <c r="N69" s="225">
        <f>(SUMIF(IPC_anual!$A$12:$A$1144,A69,IPC_anual!$B$12:$B$1144)/E$7)*100</f>
        <v>6.1722494710564548E-14</v>
      </c>
    </row>
    <row r="70" spans="1:19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237"/>
      <c r="I70" s="234"/>
      <c r="J70" s="236"/>
      <c r="K70" s="235"/>
      <c r="L70" s="235"/>
      <c r="M70" s="234"/>
      <c r="N70" s="225">
        <f>(SUMIF(IPC_anual!$A$12:$A$1144,A70,IPC_anual!$B$12:$B$1144)/E$7)*100</f>
        <v>6.3106300158269522E-14</v>
      </c>
    </row>
    <row r="71" spans="1:19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237"/>
      <c r="I71" s="234"/>
      <c r="J71" s="236"/>
      <c r="K71" s="235"/>
      <c r="L71" s="235"/>
      <c r="M71" s="234"/>
      <c r="N71" s="225">
        <f>(SUMIF(IPC_anual!$A$12:$A$1144,A71,IPC_anual!$B$12:$B$1144)/E$7)*100</f>
        <v>6.477641018136174E-14</v>
      </c>
    </row>
    <row r="72" spans="1:19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237"/>
      <c r="I72" s="234"/>
      <c r="J72" s="236"/>
      <c r="K72" s="235"/>
      <c r="L72" s="235"/>
      <c r="M72" s="234"/>
      <c r="N72" s="225">
        <f>(SUMIF(IPC_anual!$A$12:$A$1144,A72,IPC_anual!$B$12:$B$1144)/E$7)*100</f>
        <v>6.8450652232164576E-14</v>
      </c>
    </row>
    <row r="73" spans="1:19" ht="15" customHeight="1">
      <c r="A73" s="233">
        <f t="shared" si="1"/>
        <v>1943</v>
      </c>
      <c r="B73" s="240"/>
      <c r="C73" s="239"/>
      <c r="D73" s="236"/>
      <c r="E73" s="235"/>
      <c r="F73" s="235"/>
      <c r="G73" s="238"/>
      <c r="H73" s="237"/>
      <c r="I73" s="234"/>
      <c r="J73" s="236"/>
      <c r="K73" s="235"/>
      <c r="L73" s="235"/>
      <c r="M73" s="234"/>
      <c r="N73" s="225">
        <f>SUMIF('IPC mensual'!A$6:A$893,'I2PC para cómputos (base móvil)'!A73,'IPC mensual'!H$6:H$893)/12/E$7*100</f>
        <v>6.9214131099863868E-14</v>
      </c>
      <c r="O73" s="221">
        <f>N73/N72</f>
        <v>1.0111537120948066</v>
      </c>
      <c r="S73" s="224"/>
    </row>
    <row r="74" spans="1:19" ht="15" customHeight="1">
      <c r="A74" s="233">
        <f t="shared" si="1"/>
        <v>1944</v>
      </c>
      <c r="B74" s="240"/>
      <c r="C74" s="239"/>
      <c r="D74" s="236"/>
      <c r="E74" s="235"/>
      <c r="F74" s="235"/>
      <c r="G74" s="238"/>
      <c r="H74" s="237"/>
      <c r="I74" s="234"/>
      <c r="J74" s="236"/>
      <c r="K74" s="235"/>
      <c r="L74" s="235"/>
      <c r="M74" s="234"/>
      <c r="N74" s="225">
        <f>SUMIF('IPC mensual'!A$6:A$893,'I2PC para cómputos (base móvil)'!A74,'IPC mensual'!H$6:H$893)/12/E$7*100</f>
        <v>6.8996923528708653E-14</v>
      </c>
      <c r="S74" s="224"/>
    </row>
    <row r="75" spans="1:19" ht="15" customHeight="1">
      <c r="A75" s="233">
        <f t="shared" si="1"/>
        <v>1945</v>
      </c>
      <c r="B75" s="240"/>
      <c r="C75" s="239"/>
      <c r="D75" s="236"/>
      <c r="E75" s="235"/>
      <c r="F75" s="235"/>
      <c r="G75" s="238"/>
      <c r="H75" s="237"/>
      <c r="I75" s="234"/>
      <c r="J75" s="236"/>
      <c r="K75" s="235"/>
      <c r="L75" s="235"/>
      <c r="M75" s="234"/>
      <c r="N75" s="225">
        <f>SUMIF('IPC mensual'!A$6:A$893,'I2PC para cómputos (base móvil)'!A75,'IPC mensual'!H$6:H$893)/12/E$7*100</f>
        <v>8.2626475154123208E-14</v>
      </c>
      <c r="S75" s="224"/>
    </row>
    <row r="76" spans="1:19" ht="15" customHeight="1">
      <c r="A76" s="233">
        <f t="shared" si="1"/>
        <v>1946</v>
      </c>
      <c r="B76" s="240"/>
      <c r="C76" s="239"/>
      <c r="D76" s="236"/>
      <c r="E76" s="235"/>
      <c r="F76" s="235"/>
      <c r="G76" s="238"/>
      <c r="H76" s="237"/>
      <c r="I76" s="234"/>
      <c r="J76" s="236"/>
      <c r="K76" s="235"/>
      <c r="L76" s="235"/>
      <c r="M76" s="234"/>
      <c r="N76" s="225">
        <f>SUMIF('IPC mensual'!A$6:A$893,'I2PC para cómputos (base móvil)'!A76,'IPC mensual'!H$6:H$893)/12/E$7*100</f>
        <v>9.7199941162829811E-14</v>
      </c>
      <c r="S76" s="224"/>
    </row>
    <row r="77" spans="1:19" ht="15" customHeight="1">
      <c r="A77" s="233">
        <f t="shared" ref="A77:A103" si="2">A76+1</f>
        <v>1947</v>
      </c>
      <c r="B77" s="240"/>
      <c r="C77" s="239"/>
      <c r="D77" s="236"/>
      <c r="E77" s="235"/>
      <c r="F77" s="235"/>
      <c r="G77" s="238"/>
      <c r="H77" s="237"/>
      <c r="I77" s="234"/>
      <c r="J77" s="236"/>
      <c r="K77" s="235"/>
      <c r="L77" s="235"/>
      <c r="M77" s="234"/>
      <c r="N77" s="225">
        <f>SUMIF('IPC mensual'!A$6:A$893,'I2PC para cómputos (base móvil)'!A77,'IPC mensual'!H$6:H$893)/12/E$7*100</f>
        <v>1.1040759166237894E-13</v>
      </c>
      <c r="S77" s="224"/>
    </row>
    <row r="78" spans="1:19" ht="15" customHeight="1">
      <c r="A78" s="233">
        <f t="shared" si="2"/>
        <v>1948</v>
      </c>
      <c r="B78" s="240"/>
      <c r="C78" s="239"/>
      <c r="D78" s="236"/>
      <c r="E78" s="235"/>
      <c r="F78" s="235"/>
      <c r="G78" s="238"/>
      <c r="H78" s="237"/>
      <c r="I78" s="234"/>
      <c r="J78" s="236"/>
      <c r="K78" s="235"/>
      <c r="L78" s="235"/>
      <c r="M78" s="234"/>
      <c r="N78" s="225">
        <f>SUMIF('IPC mensual'!A$6:A$893,'I2PC para cómputos (base móvil)'!A78,'IPC mensual'!H$6:H$893)/12/E$7*100</f>
        <v>1.2486217451485655E-13</v>
      </c>
      <c r="S78" s="224"/>
    </row>
    <row r="79" spans="1:19" ht="15" customHeight="1">
      <c r="A79" s="233">
        <f t="shared" si="2"/>
        <v>1949</v>
      </c>
      <c r="B79" s="240"/>
      <c r="C79" s="239"/>
      <c r="D79" s="236"/>
      <c r="E79" s="235"/>
      <c r="F79" s="235"/>
      <c r="G79" s="238"/>
      <c r="H79" s="237"/>
      <c r="I79" s="234"/>
      <c r="J79" s="236"/>
      <c r="K79" s="235"/>
      <c r="L79" s="235"/>
      <c r="M79" s="234"/>
      <c r="N79" s="225">
        <f>SUMIF('IPC mensual'!A$6:A$893,'I2PC para cómputos (base móvil)'!A79,'IPC mensual'!H$6:H$893)/12/E$7*100</f>
        <v>1.6364758076999577E-13</v>
      </c>
      <c r="S79" s="224"/>
    </row>
    <row r="80" spans="1:19" ht="15" customHeight="1">
      <c r="A80" s="233">
        <f t="shared" si="2"/>
        <v>1950</v>
      </c>
      <c r="B80" s="240"/>
      <c r="C80" s="239"/>
      <c r="D80" s="236"/>
      <c r="E80" s="235"/>
      <c r="F80" s="235"/>
      <c r="G80" s="238"/>
      <c r="H80" s="237"/>
      <c r="I80" s="234"/>
      <c r="J80" s="236"/>
      <c r="K80" s="235"/>
      <c r="L80" s="235"/>
      <c r="M80" s="234"/>
      <c r="N80" s="225">
        <f>SUMIF('IPC mensual'!A$6:A$893,'I2PC para cómputos (base móvil)'!A80,'IPC mensual'!H$6:H$893)/12/E$7*100</f>
        <v>2.054712114463564E-13</v>
      </c>
      <c r="S80" s="224"/>
    </row>
    <row r="81" spans="1:19" ht="15" customHeight="1">
      <c r="A81" s="233">
        <f t="shared" si="2"/>
        <v>1951</v>
      </c>
      <c r="B81" s="240"/>
      <c r="C81" s="239"/>
      <c r="D81" s="236"/>
      <c r="E81" s="235"/>
      <c r="F81" s="235"/>
      <c r="G81" s="238"/>
      <c r="H81" s="237"/>
      <c r="I81" s="234"/>
      <c r="J81" s="236"/>
      <c r="K81" s="235"/>
      <c r="L81" s="235"/>
      <c r="M81" s="234"/>
      <c r="N81" s="225">
        <f>SUMIF('IPC mensual'!A$6:A$893,'I2PC para cómputos (base móvil)'!A81,'IPC mensual'!H$6:H$893)/12/E$7*100</f>
        <v>2.8082614918752398E-13</v>
      </c>
      <c r="S81" s="224"/>
    </row>
    <row r="82" spans="1:19" ht="15" customHeight="1">
      <c r="A82" s="233">
        <f t="shared" si="2"/>
        <v>1952</v>
      </c>
      <c r="B82" s="240"/>
      <c r="C82" s="239"/>
      <c r="D82" s="236"/>
      <c r="E82" s="235"/>
      <c r="F82" s="235"/>
      <c r="G82" s="238"/>
      <c r="H82" s="237"/>
      <c r="I82" s="234"/>
      <c r="J82" s="236"/>
      <c r="K82" s="235"/>
      <c r="L82" s="235"/>
      <c r="M82" s="234"/>
      <c r="N82" s="225">
        <f>SUMIF('IPC mensual'!A$6:A$893,'I2PC para cómputos (base móvil)'!A82,'IPC mensual'!H$6:H$893)/12/E$7*100</f>
        <v>3.8957473981260144E-13</v>
      </c>
      <c r="S82" s="224"/>
    </row>
    <row r="83" spans="1:19" ht="15" customHeight="1">
      <c r="A83" s="233">
        <f t="shared" si="2"/>
        <v>1953</v>
      </c>
      <c r="B83" s="240"/>
      <c r="C83" s="239"/>
      <c r="D83" s="236"/>
      <c r="E83" s="235"/>
      <c r="F83" s="235"/>
      <c r="G83" s="238"/>
      <c r="H83" s="237"/>
      <c r="I83" s="234"/>
      <c r="J83" s="236"/>
      <c r="K83" s="235"/>
      <c r="L83" s="235"/>
      <c r="M83" s="234"/>
      <c r="N83" s="225">
        <f>SUMIF('IPC mensual'!A$6:A$893,'I2PC para cómputos (base móvil)'!A83,'IPC mensual'!H$6:H$893)/12/E$7*100</f>
        <v>4.0504206413881997E-13</v>
      </c>
      <c r="S83" s="224"/>
    </row>
    <row r="84" spans="1:19" ht="15" customHeight="1">
      <c r="A84" s="233">
        <f t="shared" si="2"/>
        <v>1954</v>
      </c>
      <c r="B84" s="240"/>
      <c r="C84" s="239"/>
      <c r="D84" s="236"/>
      <c r="E84" s="235"/>
      <c r="F84" s="235"/>
      <c r="G84" s="238"/>
      <c r="H84" s="237"/>
      <c r="I84" s="234"/>
      <c r="J84" s="236"/>
      <c r="K84" s="235"/>
      <c r="L84" s="235"/>
      <c r="M84" s="234"/>
      <c r="N84" s="225">
        <f>SUMIF('IPC mensual'!A$6:A$893,'I2PC para cómputos (base móvil)'!A84,'IPC mensual'!H$6:H$893)/12/E$7*100</f>
        <v>4.2041285176674662E-13</v>
      </c>
      <c r="S84" s="224"/>
    </row>
    <row r="85" spans="1:19" ht="15" customHeight="1">
      <c r="A85" s="233">
        <f t="shared" si="2"/>
        <v>1955</v>
      </c>
      <c r="B85" s="240"/>
      <c r="C85" s="239"/>
      <c r="D85" s="236"/>
      <c r="E85" s="235"/>
      <c r="F85" s="235"/>
      <c r="G85" s="238"/>
      <c r="H85" s="237"/>
      <c r="I85" s="234"/>
      <c r="J85" s="236"/>
      <c r="K85" s="235"/>
      <c r="L85" s="235"/>
      <c r="M85" s="234"/>
      <c r="N85" s="225">
        <f>SUMIF('IPC mensual'!A$6:A$893,'I2PC para cómputos (base móvil)'!A85,'IPC mensual'!H$6:H$893)/12/E$7*100</f>
        <v>4.7221015354990007E-13</v>
      </c>
      <c r="S85" s="224"/>
    </row>
    <row r="86" spans="1:19" ht="15" customHeight="1">
      <c r="A86" s="233">
        <f t="shared" si="2"/>
        <v>1956</v>
      </c>
      <c r="B86" s="240"/>
      <c r="C86" s="239"/>
      <c r="D86" s="236"/>
      <c r="E86" s="235"/>
      <c r="F86" s="235"/>
      <c r="G86" s="238"/>
      <c r="H86" s="237"/>
      <c r="I86" s="234"/>
      <c r="J86" s="236"/>
      <c r="K86" s="235"/>
      <c r="L86" s="235"/>
      <c r="M86" s="234"/>
      <c r="N86" s="225">
        <f>SUMIF('IPC mensual'!A$6:A$893,'I2PC para cómputos (base móvil)'!A86,'IPC mensual'!H$6:H$893)/12/E$7*100</f>
        <v>5.3554627235380857E-13</v>
      </c>
      <c r="S86" s="224"/>
    </row>
    <row r="87" spans="1:19" ht="15" customHeight="1">
      <c r="A87" s="233">
        <f t="shared" si="2"/>
        <v>1957</v>
      </c>
      <c r="B87" s="240"/>
      <c r="C87" s="239"/>
      <c r="D87" s="236"/>
      <c r="E87" s="235"/>
      <c r="F87" s="235"/>
      <c r="G87" s="238"/>
      <c r="H87" s="237"/>
      <c r="I87" s="234"/>
      <c r="J87" s="236"/>
      <c r="K87" s="235"/>
      <c r="L87" s="235"/>
      <c r="M87" s="234"/>
      <c r="N87" s="225">
        <f>SUMIF('IPC mensual'!A$6:A$893,'I2PC para cómputos (base móvil)'!A87,'IPC mensual'!H$6:H$893)/12/E$7*100</f>
        <v>6.6787484539483858E-13</v>
      </c>
      <c r="S87" s="224"/>
    </row>
    <row r="88" spans="1:19" ht="15" customHeight="1">
      <c r="A88" s="233">
        <f t="shared" si="2"/>
        <v>1958</v>
      </c>
      <c r="B88" s="240"/>
      <c r="C88" s="239"/>
      <c r="D88" s="236"/>
      <c r="E88" s="235"/>
      <c r="F88" s="235"/>
      <c r="G88" s="238"/>
      <c r="H88" s="237"/>
      <c r="I88" s="234"/>
      <c r="J88" s="236"/>
      <c r="K88" s="235"/>
      <c r="L88" s="235"/>
      <c r="M88" s="234"/>
      <c r="N88" s="225">
        <f>SUMIF('IPC mensual'!A$6:A$893,'I2PC para cómputos (base móvil)'!A88,'IPC mensual'!H$6:H$893)/12/E$7*100</f>
        <v>8.7884239163557276E-13</v>
      </c>
      <c r="S88" s="224"/>
    </row>
    <row r="89" spans="1:19" ht="15" customHeight="1">
      <c r="A89" s="233">
        <f t="shared" si="2"/>
        <v>1959</v>
      </c>
      <c r="B89" s="240"/>
      <c r="C89" s="239"/>
      <c r="D89" s="236"/>
      <c r="E89" s="235"/>
      <c r="F89" s="235"/>
      <c r="G89" s="238"/>
      <c r="H89" s="237"/>
      <c r="I89" s="234"/>
      <c r="J89" s="236"/>
      <c r="K89" s="235"/>
      <c r="L89" s="235"/>
      <c r="M89" s="234"/>
      <c r="N89" s="225">
        <f>SUMIF('IPC mensual'!A$6:A$893,'I2PC para cómputos (base móvil)'!A89,'IPC mensual'!H$6:H$893)/12/E$7*100</f>
        <v>1.8780204592661232E-12</v>
      </c>
      <c r="S89" s="224"/>
    </row>
    <row r="90" spans="1:19" ht="15" customHeight="1">
      <c r="A90" s="233">
        <f t="shared" si="2"/>
        <v>1960</v>
      </c>
      <c r="B90" s="240"/>
      <c r="C90" s="239"/>
      <c r="D90" s="236"/>
      <c r="E90" s="235"/>
      <c r="F90" s="235"/>
      <c r="G90" s="238"/>
      <c r="H90" s="237"/>
      <c r="I90" s="234"/>
      <c r="J90" s="236"/>
      <c r="K90" s="235"/>
      <c r="L90" s="235"/>
      <c r="M90" s="234"/>
      <c r="N90" s="225">
        <f>SUMIF('IPC mensual'!A$6:A$893,'I2PC para cómputos (base móvil)'!A90,'IPC mensual'!H$6:H$893)/12/E$7*100</f>
        <v>2.3780725116898703E-12</v>
      </c>
      <c r="S90" s="224"/>
    </row>
    <row r="91" spans="1:19" ht="15" customHeight="1">
      <c r="A91" s="233">
        <f t="shared" si="2"/>
        <v>1961</v>
      </c>
      <c r="B91" s="240"/>
      <c r="C91" s="239"/>
      <c r="D91" s="236"/>
      <c r="E91" s="235"/>
      <c r="F91" s="235"/>
      <c r="G91" s="238"/>
      <c r="H91" s="237"/>
      <c r="I91" s="234"/>
      <c r="J91" s="236"/>
      <c r="K91" s="235"/>
      <c r="L91" s="235"/>
      <c r="M91" s="234"/>
      <c r="N91" s="225">
        <f>SUMIF('IPC mensual'!A$6:A$893,'I2PC para cómputos (base móvil)'!A91,'IPC mensual'!H$6:H$893)/12/E$7*100</f>
        <v>2.7044362728630148E-12</v>
      </c>
      <c r="S91" s="224"/>
    </row>
    <row r="92" spans="1:19" ht="15" customHeight="1">
      <c r="A92" s="233">
        <f t="shared" si="2"/>
        <v>1962</v>
      </c>
      <c r="B92" s="240"/>
      <c r="C92" s="239"/>
      <c r="D92" s="236"/>
      <c r="E92" s="235"/>
      <c r="F92" s="235"/>
      <c r="G92" s="238"/>
      <c r="H92" s="237"/>
      <c r="I92" s="234"/>
      <c r="J92" s="236"/>
      <c r="K92" s="235"/>
      <c r="L92" s="235"/>
      <c r="M92" s="234"/>
      <c r="N92" s="225">
        <f>SUMIF('IPC mensual'!A$6:A$893,'I2PC para cómputos (base móvil)'!A92,'IPC mensual'!H$6:H$893)/12/E$7*100</f>
        <v>3.4110080325395591E-12</v>
      </c>
      <c r="S92" s="224"/>
    </row>
    <row r="93" spans="1:19" ht="15" customHeight="1">
      <c r="A93" s="233">
        <f t="shared" si="2"/>
        <v>1963</v>
      </c>
      <c r="B93" s="240"/>
      <c r="C93" s="239"/>
      <c r="D93" s="236"/>
      <c r="E93" s="235"/>
      <c r="F93" s="235"/>
      <c r="G93" s="238"/>
      <c r="H93" s="237"/>
      <c r="I93" s="234"/>
      <c r="J93" s="236"/>
      <c r="K93" s="235"/>
      <c r="L93" s="235"/>
      <c r="M93" s="234"/>
      <c r="N93" s="225">
        <f>SUMIF('IPC mensual'!A$6:A$893,'I2PC para cómputos (base móvil)'!A93,'IPC mensual'!H$6:H$893)/12/E$7*100</f>
        <v>4.2970191678815742E-12</v>
      </c>
      <c r="S93" s="224"/>
    </row>
    <row r="94" spans="1:19" ht="15" customHeight="1">
      <c r="A94" s="233">
        <f t="shared" si="2"/>
        <v>1964</v>
      </c>
      <c r="B94" s="240"/>
      <c r="C94" s="239"/>
      <c r="D94" s="236"/>
      <c r="E94" s="235"/>
      <c r="F94" s="235"/>
      <c r="G94" s="238"/>
      <c r="H94" s="237"/>
      <c r="I94" s="234"/>
      <c r="J94" s="236"/>
      <c r="K94" s="235"/>
      <c r="L94" s="235"/>
      <c r="M94" s="234"/>
      <c r="N94" s="225">
        <f>SUMIF('IPC mensual'!A$6:A$893,'I2PC para cómputos (base móvil)'!A94,'IPC mensual'!H$6:H$893)/12/E$7*100</f>
        <v>5.2485653134885744E-12</v>
      </c>
      <c r="S94" s="224"/>
    </row>
    <row r="95" spans="1:19" ht="15" customHeight="1">
      <c r="A95" s="233">
        <f t="shared" si="2"/>
        <v>1965</v>
      </c>
      <c r="B95" s="240"/>
      <c r="C95" s="239"/>
      <c r="D95" s="236"/>
      <c r="E95" s="235"/>
      <c r="F95" s="235"/>
      <c r="G95" s="238"/>
      <c r="H95" s="237"/>
      <c r="I95" s="234"/>
      <c r="J95" s="236"/>
      <c r="K95" s="235"/>
      <c r="L95" s="235"/>
      <c r="M95" s="234"/>
      <c r="N95" s="225">
        <f>SUMIF('IPC mensual'!A$6:A$893,'I2PC para cómputos (base móvil)'!A95,'IPC mensual'!H$6:H$893)/12/E$7*100</f>
        <v>6.7494034846560685E-12</v>
      </c>
      <c r="S95" s="224"/>
    </row>
    <row r="96" spans="1:19" ht="15" customHeight="1">
      <c r="A96" s="233">
        <f t="shared" si="2"/>
        <v>1966</v>
      </c>
      <c r="B96" s="240"/>
      <c r="C96" s="239"/>
      <c r="D96" s="236"/>
      <c r="E96" s="235"/>
      <c r="F96" s="235"/>
      <c r="G96" s="238"/>
      <c r="H96" s="237"/>
      <c r="I96" s="234"/>
      <c r="J96" s="236"/>
      <c r="K96" s="235"/>
      <c r="L96" s="235"/>
      <c r="M96" s="234"/>
      <c r="N96" s="225">
        <f>SUMIF('IPC mensual'!A$6:A$893,'I2PC para cómputos (base móvil)'!A96,'IPC mensual'!H$6:H$893)/12/E$7*100</f>
        <v>8.8999970992641384E-12</v>
      </c>
      <c r="S96" s="224"/>
    </row>
    <row r="97" spans="1:19" ht="15" customHeight="1">
      <c r="A97" s="233">
        <f t="shared" si="2"/>
        <v>1967</v>
      </c>
      <c r="B97" s="240"/>
      <c r="C97" s="239"/>
      <c r="D97" s="236"/>
      <c r="E97" s="235"/>
      <c r="F97" s="235"/>
      <c r="G97" s="238"/>
      <c r="H97" s="237"/>
      <c r="I97" s="234"/>
      <c r="J97" s="236"/>
      <c r="K97" s="235"/>
      <c r="L97" s="235"/>
      <c r="M97" s="234"/>
      <c r="N97" s="225">
        <f>SUMIF('IPC mensual'!A$6:A$893,'I2PC para cómputos (base móvil)'!A97,'IPC mensual'!H$6:H$893)/12/E$7*100</f>
        <v>1.1500604577681658E-11</v>
      </c>
      <c r="S97" s="224"/>
    </row>
    <row r="98" spans="1:19" ht="15" customHeight="1">
      <c r="A98" s="233">
        <f t="shared" si="2"/>
        <v>1968</v>
      </c>
      <c r="B98" s="240"/>
      <c r="C98" s="239"/>
      <c r="D98" s="236"/>
      <c r="E98" s="235"/>
      <c r="F98" s="235"/>
      <c r="G98" s="238"/>
      <c r="H98" s="237"/>
      <c r="I98" s="234"/>
      <c r="J98" s="236"/>
      <c r="K98" s="235"/>
      <c r="L98" s="235"/>
      <c r="M98" s="234"/>
      <c r="N98" s="225">
        <f>SUMIF('IPC mensual'!A$6:A$893,'I2PC para cómputos (base móvil)'!A98,'IPC mensual'!H$6:H$893)/12/E$7*100</f>
        <v>1.3366846665897932E-11</v>
      </c>
      <c r="S98" s="224"/>
    </row>
    <row r="99" spans="1:19" ht="15" customHeight="1">
      <c r="A99" s="233">
        <f t="shared" si="2"/>
        <v>1969</v>
      </c>
      <c r="B99" s="240"/>
      <c r="C99" s="239"/>
      <c r="D99" s="236"/>
      <c r="E99" s="235"/>
      <c r="F99" s="235"/>
      <c r="G99" s="238"/>
      <c r="H99" s="237"/>
      <c r="I99" s="234"/>
      <c r="J99" s="236"/>
      <c r="K99" s="235"/>
      <c r="L99" s="235"/>
      <c r="M99" s="234"/>
      <c r="N99" s="225">
        <f>SUMIF('IPC mensual'!A$6:A$893,'I2PC para cómputos (base móvil)'!A99,'IPC mensual'!H$6:H$893)/12/E$7*100</f>
        <v>1.4379793727051435E-11</v>
      </c>
      <c r="S99" s="224"/>
    </row>
    <row r="100" spans="1:19" ht="15" customHeight="1">
      <c r="A100" s="233">
        <f t="shared" si="2"/>
        <v>1970</v>
      </c>
      <c r="B100" s="240"/>
      <c r="C100" s="239"/>
      <c r="D100" s="236"/>
      <c r="E100" s="235"/>
      <c r="F100" s="235"/>
      <c r="G100" s="238"/>
      <c r="H100" s="237"/>
      <c r="I100" s="234"/>
      <c r="J100" s="236"/>
      <c r="K100" s="235"/>
      <c r="L100" s="235"/>
      <c r="M100" s="234"/>
      <c r="N100" s="225">
        <f>SUMIF('IPC mensual'!A$6:A$893,'I2PC para cómputos (base móvil)'!A100,'IPC mensual'!H$6:H$893)/12/E$7*100</f>
        <v>1.6332355712989789E-11</v>
      </c>
      <c r="S100" s="224"/>
    </row>
    <row r="101" spans="1:19" ht="15" customHeight="1">
      <c r="A101" s="233">
        <f t="shared" si="2"/>
        <v>1971</v>
      </c>
      <c r="B101" s="240"/>
      <c r="C101" s="239"/>
      <c r="D101" s="236"/>
      <c r="E101" s="235"/>
      <c r="F101" s="235"/>
      <c r="G101" s="238"/>
      <c r="H101" s="237"/>
      <c r="I101" s="234"/>
      <c r="J101" s="236"/>
      <c r="K101" s="235"/>
      <c r="L101" s="235"/>
      <c r="M101" s="234"/>
      <c r="N101" s="225">
        <f>SUMIF('IPC mensual'!A$6:A$893,'I2PC para cómputos (base móvil)'!A101,'IPC mensual'!H$6:H$893)/12/E$7*100</f>
        <v>2.2003493439940214E-11</v>
      </c>
      <c r="S101" s="224"/>
    </row>
    <row r="102" spans="1:19" ht="15" customHeight="1">
      <c r="A102" s="233">
        <f t="shared" si="2"/>
        <v>1972</v>
      </c>
      <c r="B102" s="240"/>
      <c r="C102" s="239"/>
      <c r="D102" s="236"/>
      <c r="E102" s="235"/>
      <c r="F102" s="235"/>
      <c r="G102" s="238"/>
      <c r="H102" s="237"/>
      <c r="I102" s="234"/>
      <c r="J102" s="236"/>
      <c r="K102" s="235"/>
      <c r="L102" s="235"/>
      <c r="M102" s="234"/>
      <c r="N102" s="225">
        <f>SUMIF('IPC mensual'!A$6:A$893,'I2PC para cómputos (base móvil)'!A102,'IPC mensual'!H$6:H$893)/12/E$7*100</f>
        <v>3.4865587252522612E-11</v>
      </c>
      <c r="S102" s="224"/>
    </row>
    <row r="103" spans="1:19" ht="15" customHeight="1">
      <c r="A103" s="233">
        <f t="shared" si="2"/>
        <v>1973</v>
      </c>
      <c r="B103" s="240"/>
      <c r="C103" s="239"/>
      <c r="D103" s="236"/>
      <c r="E103" s="235"/>
      <c r="F103" s="235"/>
      <c r="G103" s="238"/>
      <c r="H103" s="237"/>
      <c r="I103" s="234"/>
      <c r="J103" s="236"/>
      <c r="K103" s="235"/>
      <c r="L103" s="235"/>
      <c r="M103" s="234"/>
      <c r="N103" s="225">
        <f>SUMIF('IPC mensual'!A$6:A$893,'I2PC para cómputos (base móvil)'!A103,'IPC mensual'!H$6:H$893)/12/E$7*100</f>
        <v>5.5890627623782064E-11</v>
      </c>
      <c r="S103" s="224"/>
    </row>
    <row r="104" spans="1:19" ht="15" customHeight="1">
      <c r="A104" s="233">
        <v>1974</v>
      </c>
      <c r="B104" s="232" t="str">
        <f t="shared" ref="B104:G113" si="3">CONCATENATE($A104,B$11)</f>
        <v>19745</v>
      </c>
      <c r="C104" s="231" t="str">
        <f t="shared" si="3"/>
        <v>197410</v>
      </c>
      <c r="D104" s="228" t="str">
        <f t="shared" si="3"/>
        <v>19741</v>
      </c>
      <c r="E104" s="227" t="str">
        <f t="shared" si="3"/>
        <v>19742</v>
      </c>
      <c r="F104" s="227" t="str">
        <f t="shared" si="3"/>
        <v>19743</v>
      </c>
      <c r="G104" s="230" t="str">
        <f t="shared" si="3"/>
        <v>19744</v>
      </c>
      <c r="H104" s="229">
        <f>SUMIF('IPC mensual'!$E$6:$E$1956,B104,'IPC mensual'!$H$6:$H$1956)/$E$7*100</f>
        <v>6.5172890383396618E-11</v>
      </c>
      <c r="I104" s="226">
        <f>SUMIF('IPC mensual'!$E$6:$E$1956,C104,'IPC mensual'!$H$6:$H$1956)/$E$7*100</f>
        <v>7.5592739807958375E-11</v>
      </c>
      <c r="J104" s="228">
        <f>(SUMIF('IPC mensual'!$F$6:$F$1956,D104,'IPC mensual'!$H$6:$H$1956)/3)/$E$7*100</f>
        <v>6.0540845073386774E-11</v>
      </c>
      <c r="K104" s="227">
        <f>(SUMIF('IPC mensual'!$F$6:$F$1956,E104,'IPC mensual'!$H$6:$H$1956)/3)/$E$7*100</f>
        <v>6.5305217168720976E-11</v>
      </c>
      <c r="L104" s="227">
        <f>(SUMIF('IPC mensual'!$F$6:$F$1956,F104,'IPC mensual'!$H$6:$H$1956)/3)/$E$7*100</f>
        <v>7.0856935424451804E-11</v>
      </c>
      <c r="M104" s="226">
        <f>(SUMIF('IPC mensual'!$F$6:$F$1956,G104,'IPC mensual'!$H$6:$H$1956)/3)/$E$7*100</f>
        <v>8.0998401614607738E-11</v>
      </c>
      <c r="N104" s="225">
        <f>SUMIF('IPC mensual'!A$6:A$893,'I2PC para cómputos (base móvil)'!A104,'IPC mensual'!H$6:H$893)/12/E$7*100</f>
        <v>6.9425349820291823E-11</v>
      </c>
      <c r="S104" s="224"/>
    </row>
    <row r="105" spans="1:19" ht="15" customHeight="1">
      <c r="A105" s="233">
        <f t="shared" ref="A105:A151" si="4">A104+1</f>
        <v>1975</v>
      </c>
      <c r="B105" s="232" t="str">
        <f t="shared" si="3"/>
        <v>19755</v>
      </c>
      <c r="C105" s="231" t="str">
        <f t="shared" si="3"/>
        <v>197510</v>
      </c>
      <c r="D105" s="228" t="str">
        <f t="shared" si="3"/>
        <v>19751</v>
      </c>
      <c r="E105" s="227" t="str">
        <f t="shared" si="3"/>
        <v>19752</v>
      </c>
      <c r="F105" s="227" t="str">
        <f t="shared" si="3"/>
        <v>19753</v>
      </c>
      <c r="G105" s="230" t="str">
        <f t="shared" si="3"/>
        <v>19754</v>
      </c>
      <c r="H105" s="229">
        <f>SUMIF('IPC mensual'!$E$6:$E$1956,B105,'IPC mensual'!$H$6:$H$1956)/$E$7*100</f>
        <v>1.1761387741815627E-10</v>
      </c>
      <c r="I105" s="226">
        <f>SUMIF('IPC mensual'!$E$6:$E$1956,C105,'IPC mensual'!$H$6:$H$1956)/$E$7*100</f>
        <v>2.9644489311272845E-10</v>
      </c>
      <c r="J105" s="228">
        <f>(SUMIF('IPC mensual'!$F$6:$F$1956,D105,'IPC mensual'!$H$6:$H$1956)/3)/$E$7*100</f>
        <v>9.6636095336143586E-11</v>
      </c>
      <c r="K105" s="227">
        <f>(SUMIF('IPC mensual'!$F$6:$F$1956,E105,'IPC mensual'!$H$6:$H$1956)/3)/$E$7*100</f>
        <v>1.2443401638076871E-10</v>
      </c>
      <c r="L105" s="227">
        <f>(SUMIF('IPC mensual'!$F$6:$F$1956,F105,'IPC mensual'!$H$6:$H$1956)/3)/$E$7*100</f>
        <v>2.2919313856312918E-10</v>
      </c>
      <c r="M105" s="226">
        <f>(SUMIF('IPC mensual'!$F$6:$F$1956,G105,'IPC mensual'!$H$6:$H$1956)/3)/$E$7*100</f>
        <v>3.3505563945262636E-10</v>
      </c>
      <c r="N105" s="225">
        <f>SUMIF('IPC mensual'!A$6:A$893,'I2PC para cómputos (base móvil)'!A105,'IPC mensual'!H$6:H$893)/12/E$7*100</f>
        <v>1.9632972243316695E-10</v>
      </c>
      <c r="S105" s="224"/>
    </row>
    <row r="106" spans="1:19" ht="15" customHeight="1">
      <c r="A106" s="233">
        <f t="shared" si="4"/>
        <v>1976</v>
      </c>
      <c r="B106" s="232" t="str">
        <f t="shared" si="3"/>
        <v>19765</v>
      </c>
      <c r="C106" s="231" t="str">
        <f t="shared" si="3"/>
        <v>197610</v>
      </c>
      <c r="D106" s="228" t="str">
        <f t="shared" si="3"/>
        <v>19761</v>
      </c>
      <c r="E106" s="227" t="str">
        <f t="shared" si="3"/>
        <v>19762</v>
      </c>
      <c r="F106" s="227" t="str">
        <f t="shared" si="3"/>
        <v>19763</v>
      </c>
      <c r="G106" s="230" t="str">
        <f t="shared" si="3"/>
        <v>19764</v>
      </c>
      <c r="H106" s="229">
        <f>SUMIF('IPC mensual'!$E$6:$E$1956,B106,'IPC mensual'!$H$6:$H$1956)/$E$7*100</f>
        <v>1.0322025570293285E-9</v>
      </c>
      <c r="I106" s="226">
        <f>SUMIF('IPC mensual'!$E$6:$E$1956,C106,'IPC mensual'!$H$6:$H$1956)/$E$7*100</f>
        <v>1.3985271481451393E-9</v>
      </c>
      <c r="J106" s="228">
        <f>(SUMIF('IPC mensual'!$F$6:$F$1956,D106,'IPC mensual'!$H$6:$H$1956)/3)/$E$7*100</f>
        <v>5.3582515614887232E-10</v>
      </c>
      <c r="K106" s="227">
        <f>(SUMIF('IPC mensual'!$F$6:$F$1956,E106,'IPC mensual'!$H$6:$H$1956)/3)/$E$7*100</f>
        <v>1.0044857983199339E-9</v>
      </c>
      <c r="L106" s="227">
        <f>(SUMIF('IPC mensual'!$F$6:$F$1956,F106,'IPC mensual'!$H$6:$H$1956)/3)/$E$7*100</f>
        <v>1.1870438456552016E-9</v>
      </c>
      <c r="M106" s="226">
        <f>(SUMIF('IPC mensual'!$F$6:$F$1956,G106,'IPC mensual'!$H$6:$H$1956)/3)/$E$7*100</f>
        <v>1.5448803581879249E-9</v>
      </c>
      <c r="N106" s="225">
        <f>SUMIF('IPC mensual'!A$6:A$893,'I2PC para cómputos (base móvil)'!A106,'IPC mensual'!H$6:H$893)/12/E$7*100</f>
        <v>1.0680587895779831E-9</v>
      </c>
      <c r="S106" s="224"/>
    </row>
    <row r="107" spans="1:19" ht="15" customHeight="1">
      <c r="A107" s="233">
        <f t="shared" si="4"/>
        <v>1977</v>
      </c>
      <c r="B107" s="232" t="str">
        <f t="shared" si="3"/>
        <v>19775</v>
      </c>
      <c r="C107" s="231" t="str">
        <f t="shared" si="3"/>
        <v>197710</v>
      </c>
      <c r="D107" s="228" t="str">
        <f t="shared" si="3"/>
        <v>19771</v>
      </c>
      <c r="E107" s="227" t="str">
        <f t="shared" si="3"/>
        <v>19772</v>
      </c>
      <c r="F107" s="227" t="str">
        <f t="shared" si="3"/>
        <v>19773</v>
      </c>
      <c r="G107" s="230" t="str">
        <f t="shared" si="3"/>
        <v>19774</v>
      </c>
      <c r="H107" s="229">
        <f>SUMIF('IPC mensual'!$E$6:$E$1956,B107,'IPC mensual'!$H$6:$H$1956)/$E$7*100</f>
        <v>2.4513778323089857E-9</v>
      </c>
      <c r="I107" s="226">
        <f>SUMIF('IPC mensual'!$E$6:$E$1956,C107,'IPC mensual'!$H$6:$H$1956)/$E$7*100</f>
        <v>3.8424394757862621E-9</v>
      </c>
      <c r="J107" s="228">
        <f>(SUMIF('IPC mensual'!$F$6:$F$1956,D107,'IPC mensual'!$H$6:$H$1956)/3)/$E$7*100</f>
        <v>2.0184464948054897E-9</v>
      </c>
      <c r="K107" s="227">
        <f>(SUMIF('IPC mensual'!$F$6:$F$1956,E107,'IPC mensual'!$H$6:$H$1956)/3)/$E$7*100</f>
        <v>2.4640241397851363E-9</v>
      </c>
      <c r="L107" s="227">
        <f>(SUMIF('IPC mensual'!$F$6:$F$1956,F107,'IPC mensual'!$H$6:$H$1956)/3)/$E$7*100</f>
        <v>3.1341854747561671E-9</v>
      </c>
      <c r="M107" s="226">
        <f>(SUMIF('IPC mensual'!$F$6:$F$1956,G107,'IPC mensual'!$H$6:$H$1956)/3)/$E$7*100</f>
        <v>4.1760703050807796E-9</v>
      </c>
      <c r="N107" s="225">
        <f>SUMIF('IPC mensual'!A$6:A$893,'I2PC para cómputos (base móvil)'!A107,'IPC mensual'!H$6:H$893)/12/E$7*100</f>
        <v>2.9481816036068931E-9</v>
      </c>
      <c r="S107" s="224"/>
    </row>
    <row r="108" spans="1:19" ht="15" customHeight="1">
      <c r="A108" s="233">
        <f t="shared" si="4"/>
        <v>1978</v>
      </c>
      <c r="B108" s="232" t="str">
        <f t="shared" si="3"/>
        <v>19785</v>
      </c>
      <c r="C108" s="231" t="str">
        <f t="shared" si="3"/>
        <v>197810</v>
      </c>
      <c r="D108" s="228" t="str">
        <f t="shared" si="3"/>
        <v>19781</v>
      </c>
      <c r="E108" s="227" t="str">
        <f t="shared" si="3"/>
        <v>19782</v>
      </c>
      <c r="F108" s="227" t="str">
        <f t="shared" si="3"/>
        <v>19783</v>
      </c>
      <c r="G108" s="230" t="str">
        <f t="shared" si="3"/>
        <v>19784</v>
      </c>
      <c r="H108" s="229">
        <f>SUMIF('IPC mensual'!$E$6:$E$1956,B108,'IPC mensual'!$H$6:$H$1956)/$E$7*100</f>
        <v>7.1550855513502493E-9</v>
      </c>
      <c r="I108" s="226">
        <f>SUMIF('IPC mensual'!$E$6:$E$1956,C108,'IPC mensual'!$H$6:$H$1956)/$E$7*100</f>
        <v>1.0225059820009666E-8</v>
      </c>
      <c r="J108" s="228">
        <f>(SUMIF('IPC mensual'!$F$6:$F$1956,D108,'IPC mensual'!$H$6:$H$1956)/3)/$E$7*100</f>
        <v>5.4786721540238634E-9</v>
      </c>
      <c r="K108" s="227">
        <f>(SUMIF('IPC mensual'!$F$6:$F$1956,E108,'IPC mensual'!$H$6:$H$1956)/3)/$E$7*100</f>
        <v>7.1191882013189787E-9</v>
      </c>
      <c r="L108" s="227">
        <f>(SUMIF('IPC mensual'!$F$6:$F$1956,F108,'IPC mensual'!$H$6:$H$1956)/3)/$E$7*100</f>
        <v>8.7316013431115206E-9</v>
      </c>
      <c r="M108" s="226">
        <f>(SUMIF('IPC mensual'!$F$6:$F$1956,G108,'IPC mensual'!$H$6:$H$1956)/3)/$E$7*100</f>
        <v>1.1160536180784435E-8</v>
      </c>
      <c r="N108" s="225">
        <f>SUMIF('IPC mensual'!A$6:A$893,'I2PC para cómputos (base móvil)'!A108,'IPC mensual'!H$6:H$893)/12/E$7*100</f>
        <v>8.1224994698096996E-9</v>
      </c>
      <c r="S108" s="224"/>
    </row>
    <row r="109" spans="1:19" ht="15" customHeight="1">
      <c r="A109" s="233">
        <f t="shared" si="4"/>
        <v>1979</v>
      </c>
      <c r="B109" s="232" t="str">
        <f t="shared" si="3"/>
        <v>19795</v>
      </c>
      <c r="C109" s="231" t="str">
        <f t="shared" si="3"/>
        <v>197910</v>
      </c>
      <c r="D109" s="228" t="str">
        <f t="shared" si="3"/>
        <v>19791</v>
      </c>
      <c r="E109" s="227" t="str">
        <f t="shared" si="3"/>
        <v>19792</v>
      </c>
      <c r="F109" s="227" t="str">
        <f t="shared" si="3"/>
        <v>19793</v>
      </c>
      <c r="G109" s="230" t="str">
        <f t="shared" si="3"/>
        <v>19794</v>
      </c>
      <c r="H109" s="229">
        <f>SUMIF('IPC mensual'!$E$6:$E$1956,B109,'IPC mensual'!$H$6:$H$1956)/$E$7*100</f>
        <v>1.8121225425242256E-8</v>
      </c>
      <c r="I109" s="226">
        <f>SUMIF('IPC mensual'!$E$6:$E$1956,C109,'IPC mensual'!$H$6:$H$1956)/$E$7*100</f>
        <v>2.6464570469559511E-8</v>
      </c>
      <c r="J109" s="228">
        <f>(SUMIF('IPC mensual'!$F$6:$F$1956,D109,'IPC mensual'!$H$6:$H$1956)/3)/$E$7*100</f>
        <v>1.4740367233752372E-8</v>
      </c>
      <c r="K109" s="227">
        <f>(SUMIF('IPC mensual'!$F$6:$F$1956,E109,'IPC mensual'!$H$6:$H$1956)/3)/$E$7*100</f>
        <v>1.8315872012463569E-8</v>
      </c>
      <c r="L109" s="227">
        <f>(SUMIF('IPC mensual'!$F$6:$F$1956,F109,'IPC mensual'!$H$6:$H$1956)/3)/$E$7*100</f>
        <v>2.3467320513612844E-8</v>
      </c>
      <c r="M109" s="226">
        <f>(SUMIF('IPC mensual'!$F$6:$F$1956,G109,'IPC mensual'!$H$6:$H$1956)/3)/$E$7*100</f>
        <v>2.7791556773404316E-8</v>
      </c>
      <c r="N109" s="225">
        <f>SUMIF('IPC mensual'!A$6:A$893,'I2PC para cómputos (base móvil)'!A109,'IPC mensual'!H$6:H$893)/12/E$7*100</f>
        <v>2.1078779133308277E-8</v>
      </c>
      <c r="S109" s="224"/>
    </row>
    <row r="110" spans="1:19" ht="15" customHeight="1">
      <c r="A110" s="233">
        <f t="shared" si="4"/>
        <v>1980</v>
      </c>
      <c r="B110" s="232" t="str">
        <f t="shared" si="3"/>
        <v>19805</v>
      </c>
      <c r="C110" s="231" t="str">
        <f t="shared" si="3"/>
        <v>198010</v>
      </c>
      <c r="D110" s="228" t="str">
        <f t="shared" si="3"/>
        <v>19801</v>
      </c>
      <c r="E110" s="227" t="str">
        <f t="shared" si="3"/>
        <v>19802</v>
      </c>
      <c r="F110" s="227" t="str">
        <f t="shared" si="3"/>
        <v>19803</v>
      </c>
      <c r="G110" s="230" t="str">
        <f t="shared" si="3"/>
        <v>19804</v>
      </c>
      <c r="H110" s="229">
        <f>SUMIF('IPC mensual'!$E$6:$E$1956,B110,'IPC mensual'!$H$6:$H$1956)/$E$7*100</f>
        <v>3.9034077639070992E-8</v>
      </c>
      <c r="I110" s="226">
        <f>SUMIF('IPC mensual'!$E$6:$E$1956,C110,'IPC mensual'!$H$6:$H$1956)/$E$7*100</f>
        <v>5.0220535711063285E-8</v>
      </c>
      <c r="J110" s="228">
        <f>(SUMIF('IPC mensual'!$F$6:$F$1956,D110,'IPC mensual'!$H$6:$H$1956)/3)/$E$7*100</f>
        <v>3.2928310243813711E-8</v>
      </c>
      <c r="K110" s="227">
        <f>(SUMIF('IPC mensual'!$F$6:$F$1956,E110,'IPC mensual'!$H$6:$H$1956)/3)/$E$7*100</f>
        <v>3.9069116885117403E-8</v>
      </c>
      <c r="L110" s="227">
        <f>(SUMIF('IPC mensual'!$F$6:$F$1956,F110,'IPC mensual'!$H$6:$H$1956)/3)/$E$7*100</f>
        <v>4.4822346559948091E-8</v>
      </c>
      <c r="M110" s="226">
        <f>(SUMIF('IPC mensual'!$F$6:$F$1956,G110,'IPC mensual'!$H$6:$H$1956)/3)/$E$7*100</f>
        <v>5.2454823961514918E-8</v>
      </c>
      <c r="N110" s="225">
        <f>SUMIF('IPC mensual'!A$6:A$893,'I2PC para cómputos (base móvil)'!A110,'IPC mensual'!H$6:H$893)/12/E$7*100</f>
        <v>4.2318649412598537E-8</v>
      </c>
      <c r="S110" s="224"/>
    </row>
    <row r="111" spans="1:19" ht="15" customHeight="1">
      <c r="A111" s="233">
        <f t="shared" si="4"/>
        <v>1981</v>
      </c>
      <c r="B111" s="232" t="str">
        <f t="shared" si="3"/>
        <v>19815</v>
      </c>
      <c r="C111" s="231" t="str">
        <f t="shared" si="3"/>
        <v>198110</v>
      </c>
      <c r="D111" s="228" t="str">
        <f t="shared" si="3"/>
        <v>19811</v>
      </c>
      <c r="E111" s="227" t="str">
        <f t="shared" si="3"/>
        <v>19812</v>
      </c>
      <c r="F111" s="227" t="str">
        <f t="shared" si="3"/>
        <v>19813</v>
      </c>
      <c r="G111" s="230" t="str">
        <f t="shared" si="3"/>
        <v>19814</v>
      </c>
      <c r="H111" s="229">
        <f>SUMIF('IPC mensual'!$E$6:$E$1956,B111,'IPC mensual'!$H$6:$H$1956)/$E$7*100</f>
        <v>7.3335711801909133E-8</v>
      </c>
      <c r="I111" s="226">
        <f>SUMIF('IPC mensual'!$E$6:$E$1956,C111,'IPC mensual'!$H$6:$H$1956)/$E$7*100</f>
        <v>1.0820691248466566E-7</v>
      </c>
      <c r="J111" s="228">
        <f>(SUMIF('IPC mensual'!$F$6:$F$1956,D111,'IPC mensual'!$H$6:$H$1956)/3)/$E$7*100</f>
        <v>6.0031524604068758E-8</v>
      </c>
      <c r="K111" s="227">
        <f>(SUMIF('IPC mensual'!$F$6:$F$1956,E111,'IPC mensual'!$H$6:$H$1956)/3)/$E$7*100</f>
        <v>7.3914931991656635E-8</v>
      </c>
      <c r="L111" s="227">
        <f>(SUMIF('IPC mensual'!$F$6:$F$1956,F111,'IPC mensual'!$H$6:$H$1956)/3)/$E$7*100</f>
        <v>9.5371107045201508E-8</v>
      </c>
      <c r="M111" s="226">
        <f>(SUMIF('IPC mensual'!$F$6:$F$1956,G111,'IPC mensual'!$H$6:$H$1956)/3)/$E$7*100</f>
        <v>1.1680940493239588E-7</v>
      </c>
      <c r="N111" s="225">
        <f>SUMIF('IPC mensual'!A$6:A$893,'I2PC para cómputos (base móvil)'!A111,'IPC mensual'!H$6:H$893)/12/E$7*100</f>
        <v>8.6531742143330707E-8</v>
      </c>
      <c r="S111" s="224"/>
    </row>
    <row r="112" spans="1:19" ht="15" customHeight="1">
      <c r="A112" s="233">
        <f t="shared" si="4"/>
        <v>1982</v>
      </c>
      <c r="B112" s="232" t="str">
        <f t="shared" si="3"/>
        <v>19825</v>
      </c>
      <c r="C112" s="231" t="str">
        <f t="shared" si="3"/>
        <v>198210</v>
      </c>
      <c r="D112" s="228" t="str">
        <f t="shared" si="3"/>
        <v>19821</v>
      </c>
      <c r="E112" s="227" t="str">
        <f t="shared" si="3"/>
        <v>19822</v>
      </c>
      <c r="F112" s="227" t="str">
        <f t="shared" si="3"/>
        <v>19823</v>
      </c>
      <c r="G112" s="230" t="str">
        <f t="shared" si="3"/>
        <v>19824</v>
      </c>
      <c r="H112" s="229">
        <f>SUMIF('IPC mensual'!$E$6:$E$1956,B112,'IPC mensual'!$H$6:$H$1956)/$E$7*100</f>
        <v>1.6723374033985184E-7</v>
      </c>
      <c r="I112" s="226">
        <f>SUMIF('IPC mensual'!$E$6:$E$1956,C112,'IPC mensual'!$H$6:$H$1956)/$E$7*100</f>
        <v>3.1739121138196465E-7</v>
      </c>
      <c r="J112" s="228">
        <f>(SUMIF('IPC mensual'!$F$6:$F$1956,D112,'IPC mensual'!$H$6:$H$1956)/3)/$E$7*100</f>
        <v>1.4858070497002286E-7</v>
      </c>
      <c r="K112" s="227">
        <f>(SUMIF('IPC mensual'!$F$6:$F$1956,E112,'IPC mensual'!$H$6:$H$1956)/3)/$E$7*100</f>
        <v>1.6997967309124688E-7</v>
      </c>
      <c r="L112" s="227">
        <f>(SUMIF('IPC mensual'!$F$6:$F$1956,F112,'IPC mensual'!$H$6:$H$1956)/3)/$E$7*100</f>
        <v>2.4400544351427495E-7</v>
      </c>
      <c r="M112" s="226">
        <f>(SUMIF('IPC mensual'!$F$6:$F$1956,G112,'IPC mensual'!$H$6:$H$1956)/3)/$E$7*100</f>
        <v>3.539071113689427E-7</v>
      </c>
      <c r="N112" s="225">
        <f>SUMIF('IPC mensual'!A$6:A$893,'I2PC para cómputos (base móvil)'!A112,'IPC mensual'!H$6:H$893)/12/E$7*100</f>
        <v>2.2911823323612181E-7</v>
      </c>
      <c r="S112" s="224"/>
    </row>
    <row r="113" spans="1:19" ht="15" customHeight="1">
      <c r="A113" s="233">
        <f t="shared" si="4"/>
        <v>1983</v>
      </c>
      <c r="B113" s="232" t="str">
        <f t="shared" si="3"/>
        <v>19835</v>
      </c>
      <c r="C113" s="231" t="str">
        <f t="shared" si="3"/>
        <v>198310</v>
      </c>
      <c r="D113" s="228" t="str">
        <f t="shared" si="3"/>
        <v>19831</v>
      </c>
      <c r="E113" s="227" t="str">
        <f t="shared" si="3"/>
        <v>19832</v>
      </c>
      <c r="F113" s="227" t="str">
        <f t="shared" si="3"/>
        <v>19833</v>
      </c>
      <c r="G113" s="230" t="str">
        <f t="shared" si="3"/>
        <v>19834</v>
      </c>
      <c r="H113" s="229">
        <f>SUMIF('IPC mensual'!$E$6:$E$1956,B113,'IPC mensual'!$H$6:$H$1956)/$E$7*100</f>
        <v>6.85732346862083E-7</v>
      </c>
      <c r="I113" s="226">
        <f>SUMIF('IPC mensual'!$E$6:$E$1956,C113,'IPC mensual'!$H$6:$H$1956)/$E$7*100</f>
        <v>1.4866651536850411E-6</v>
      </c>
      <c r="J113" s="228">
        <f>(SUMIF('IPC mensual'!$F$6:$F$1956,D113,'IPC mensual'!$H$6:$H$1956)/3)/$E$7*100</f>
        <v>5.1203779860325774E-7</v>
      </c>
      <c r="K113" s="227">
        <f>(SUMIF('IPC mensual'!$F$6:$F$1956,E113,'IPC mensual'!$H$6:$H$1956)/3)/$E$7*100</f>
        <v>7.0293018089100177E-7</v>
      </c>
      <c r="L113" s="227">
        <f>(SUMIF('IPC mensual'!$F$6:$F$1956,F113,'IPC mensual'!$H$6:$H$1956)/3)/$E$7*100</f>
        <v>1.0704489667190093E-6</v>
      </c>
      <c r="M113" s="226">
        <f>(SUMIF('IPC mensual'!$F$6:$F$1956,G113,'IPC mensual'!$H$6:$H$1956)/3)/$E$7*100</f>
        <v>1.7818886787927212E-6</v>
      </c>
      <c r="N113" s="225">
        <f>SUMIF('IPC mensual'!A$6:A$893,'I2PC para cómputos (base móvil)'!A113,'IPC mensual'!H$6:H$893)/12/E$7*100</f>
        <v>1.0168264062514977E-6</v>
      </c>
      <c r="S113" s="224"/>
    </row>
    <row r="114" spans="1:19" ht="15" customHeight="1">
      <c r="A114" s="233">
        <f t="shared" si="4"/>
        <v>1984</v>
      </c>
      <c r="B114" s="232" t="str">
        <f t="shared" ref="B114:G123" si="5">CONCATENATE($A114,B$11)</f>
        <v>19845</v>
      </c>
      <c r="C114" s="231" t="str">
        <f t="shared" si="5"/>
        <v>198410</v>
      </c>
      <c r="D114" s="228" t="str">
        <f t="shared" si="5"/>
        <v>19841</v>
      </c>
      <c r="E114" s="227" t="str">
        <f t="shared" si="5"/>
        <v>19842</v>
      </c>
      <c r="F114" s="227" t="str">
        <f t="shared" si="5"/>
        <v>19843</v>
      </c>
      <c r="G114" s="230" t="str">
        <f t="shared" si="5"/>
        <v>19844</v>
      </c>
      <c r="H114" s="229">
        <f>SUMIF('IPC mensual'!$E$6:$E$1956,B114,'IPC mensual'!$H$6:$H$1956)/$E$7*100</f>
        <v>4.5822752788906963E-6</v>
      </c>
      <c r="I114" s="226">
        <f>SUMIF('IPC mensual'!$E$6:$E$1956,C114,'IPC mensual'!$H$6:$H$1956)/$E$7*100</f>
        <v>1.1948025358512006E-5</v>
      </c>
      <c r="J114" s="228">
        <f>(SUMIF('IPC mensual'!$F$6:$F$1956,D114,'IPC mensual'!$H$6:$H$1956)/3)/$E$7*100</f>
        <v>2.7988491637918444E-6</v>
      </c>
      <c r="K114" s="227">
        <f>(SUMIF('IPC mensual'!$F$6:$F$1956,E114,'IPC mensual'!$H$6:$H$1956)/3)/$E$7*100</f>
        <v>4.6330464313253309E-6</v>
      </c>
      <c r="L114" s="227">
        <f>(SUMIF('IPC mensual'!$F$6:$F$1956,F114,'IPC mensual'!$H$6:$H$1956)/3)/$E$7*100</f>
        <v>8.0847697102275441E-6</v>
      </c>
      <c r="M114" s="226">
        <f>(SUMIF('IPC mensual'!$F$6:$F$1956,G114,'IPC mensual'!$H$6:$H$1956)/3)/$E$7*100</f>
        <v>1.4041799081450823E-5</v>
      </c>
      <c r="N114" s="225">
        <f>SUMIF('IPC mensual'!A$6:A$893,'I2PC para cómputos (base móvil)'!A114,'IPC mensual'!H$6:H$893)/12/E$7*100</f>
        <v>7.3896160966988855E-6</v>
      </c>
      <c r="S114" s="224"/>
    </row>
    <row r="115" spans="1:19" ht="15" customHeight="1">
      <c r="A115" s="233">
        <f t="shared" si="4"/>
        <v>1985</v>
      </c>
      <c r="B115" s="232" t="str">
        <f t="shared" si="5"/>
        <v>19855</v>
      </c>
      <c r="C115" s="231" t="str">
        <f t="shared" si="5"/>
        <v>198510</v>
      </c>
      <c r="D115" s="228" t="str">
        <f t="shared" si="5"/>
        <v>19851</v>
      </c>
      <c r="E115" s="227" t="str">
        <f t="shared" si="5"/>
        <v>19852</v>
      </c>
      <c r="F115" s="227" t="str">
        <f t="shared" si="5"/>
        <v>19853</v>
      </c>
      <c r="G115" s="230" t="str">
        <f t="shared" si="5"/>
        <v>19854</v>
      </c>
      <c r="H115" s="229">
        <f>SUMIF('IPC mensual'!$E$6:$E$1956,B115,'IPC mensual'!$H$6:$H$1956)/$E$7*100</f>
        <v>5.0864113699671558E-5</v>
      </c>
      <c r="I115" s="226">
        <f>SUMIF('IPC mensual'!$E$6:$E$1956,C115,'IPC mensual'!$H$6:$H$1956)/$E$7*100</f>
        <v>7.5556055862607583E-5</v>
      </c>
      <c r="J115" s="228">
        <f>(SUMIF('IPC mensual'!$F$6:$F$1956,D115,'IPC mensual'!$H$6:$H$1956)/3)/$E$7*100</f>
        <v>2.5603677646797893E-5</v>
      </c>
      <c r="K115" s="227">
        <f>(SUMIF('IPC mensual'!$F$6:$F$1956,E115,'IPC mensual'!$H$6:$H$1956)/3)/$E$7*100</f>
        <v>5.2641104034884202E-5</v>
      </c>
      <c r="L115" s="227">
        <f>(SUMIF('IPC mensual'!$F$6:$F$1956,F115,'IPC mensual'!$H$6:$H$1956)/3)/$E$7*100</f>
        <v>7.243112718458758E-5</v>
      </c>
      <c r="M115" s="226">
        <f>(SUMIF('IPC mensual'!$F$6:$F$1956,G115,'IPC mensual'!$H$6:$H$1956)/3)/$E$7*100</f>
        <v>7.7569024793643405E-5</v>
      </c>
      <c r="N115" s="225">
        <f>SUMIF('IPC mensual'!A$6:A$893,'I2PC para cómputos (base móvil)'!A115,'IPC mensual'!H$6:H$893)/12/E$7*100</f>
        <v>5.7061233414978265E-5</v>
      </c>
      <c r="S115" s="224"/>
    </row>
    <row r="116" spans="1:19" ht="15" customHeight="1">
      <c r="A116" s="233">
        <f t="shared" si="4"/>
        <v>1986</v>
      </c>
      <c r="B116" s="232" t="str">
        <f t="shared" si="5"/>
        <v>19865</v>
      </c>
      <c r="C116" s="231" t="str">
        <f t="shared" si="5"/>
        <v>198610</v>
      </c>
      <c r="D116" s="228" t="str">
        <f t="shared" si="5"/>
        <v>19861</v>
      </c>
      <c r="E116" s="227" t="str">
        <f t="shared" si="5"/>
        <v>19862</v>
      </c>
      <c r="F116" s="227" t="str">
        <f t="shared" si="5"/>
        <v>19863</v>
      </c>
      <c r="G116" s="230" t="str">
        <f t="shared" si="5"/>
        <v>19864</v>
      </c>
      <c r="H116" s="229">
        <f>SUMIF('IPC mensual'!$E$6:$E$1956,B116,'IPC mensual'!$H$6:$H$1956)/$E$7*100</f>
        <v>9.5324626412690786E-5</v>
      </c>
      <c r="I116" s="226">
        <f>SUMIF('IPC mensual'!$E$6:$E$1956,C116,'IPC mensual'!$H$6:$H$1956)/$E$7*100</f>
        <v>1.3163315127000597E-4</v>
      </c>
      <c r="J116" s="228">
        <f>(SUMIF('IPC mensual'!$F$6:$F$1956,D116,'IPC mensual'!$H$6:$H$1956)/3)/$E$7*100</f>
        <v>8.4441007538671415E-5</v>
      </c>
      <c r="K116" s="227">
        <f>(SUMIF('IPC mensual'!$F$6:$F$1956,E116,'IPC mensual'!$H$6:$H$1956)/3)/$E$7*100</f>
        <v>9.5539152408893646E-5</v>
      </c>
      <c r="L116" s="227">
        <f>(SUMIF('IPC mensual'!$F$6:$F$1956,F116,'IPC mensual'!$H$6:$H$1956)/3)/$E$7*100</f>
        <v>1.1542213682361829E-4</v>
      </c>
      <c r="M116" s="226">
        <f>(SUMIF('IPC mensual'!$F$6:$F$1956,G116,'IPC mensual'!$H$6:$H$1956)/3)/$E$7*100</f>
        <v>1.3846937968233343E-4</v>
      </c>
      <c r="N116" s="225">
        <f>SUMIF('IPC mensual'!A$6:A$893,'I2PC para cómputos (base móvil)'!A116,'IPC mensual'!H$6:H$893)/12/E$7*100</f>
        <v>1.084679191133792E-4</v>
      </c>
      <c r="S116" s="224"/>
    </row>
    <row r="117" spans="1:19" ht="15" customHeight="1">
      <c r="A117" s="233">
        <f t="shared" si="4"/>
        <v>1987</v>
      </c>
      <c r="B117" s="232" t="str">
        <f t="shared" si="5"/>
        <v>19875</v>
      </c>
      <c r="C117" s="231" t="str">
        <f t="shared" si="5"/>
        <v>198710</v>
      </c>
      <c r="D117" s="228" t="str">
        <f t="shared" si="5"/>
        <v>19871</v>
      </c>
      <c r="E117" s="227" t="str">
        <f t="shared" si="5"/>
        <v>19872</v>
      </c>
      <c r="F117" s="227" t="str">
        <f t="shared" si="5"/>
        <v>19873</v>
      </c>
      <c r="G117" s="230" t="str">
        <f t="shared" si="5"/>
        <v>19874</v>
      </c>
      <c r="H117" s="229">
        <f>SUMIF('IPC mensual'!$E$6:$E$1956,B117,'IPC mensual'!$H$6:$H$1956)/$E$7*100</f>
        <v>1.9371697457108076E-4</v>
      </c>
      <c r="I117" s="226">
        <f>SUMIF('IPC mensual'!$E$6:$E$1956,C117,'IPC mensual'!$H$6:$H$1956)/$E$7*100</f>
        <v>3.4989189980667959E-4</v>
      </c>
      <c r="J117" s="228">
        <f>(SUMIF('IPC mensual'!$F$6:$F$1956,D117,'IPC mensual'!$H$6:$H$1956)/3)/$E$7*100</f>
        <v>1.6747329436894487E-4</v>
      </c>
      <c r="K117" s="227">
        <f>(SUMIF('IPC mensual'!$F$6:$F$1956,E117,'IPC mensual'!$H$6:$H$1956)/3)/$E$7*100</f>
        <v>1.9632704085821427E-4</v>
      </c>
      <c r="L117" s="227">
        <f>(SUMIF('IPC mensual'!$F$6:$F$1956,F117,'IPC mensual'!$H$6:$H$1956)/3)/$E$7*100</f>
        <v>2.6168596103465138E-4</v>
      </c>
      <c r="M117" s="226">
        <f>(SUMIF('IPC mensual'!$F$6:$F$1956,G117,'IPC mensual'!$H$6:$H$1956)/3)/$E$7*100</f>
        <v>3.7820933130544343E-4</v>
      </c>
      <c r="N117" s="225">
        <f>SUMIF('IPC mensual'!A$6:A$893,'I2PC para cómputos (base móvil)'!A117,'IPC mensual'!H$6:H$893)/12/E$7*100</f>
        <v>2.5092390689181345E-4</v>
      </c>
      <c r="P117" s="224"/>
      <c r="S117" s="224"/>
    </row>
    <row r="118" spans="1:19" ht="15" customHeight="1">
      <c r="A118" s="233">
        <f t="shared" si="4"/>
        <v>1988</v>
      </c>
      <c r="B118" s="232" t="str">
        <f t="shared" si="5"/>
        <v>19885</v>
      </c>
      <c r="C118" s="231" t="str">
        <f t="shared" si="5"/>
        <v>198810</v>
      </c>
      <c r="D118" s="228" t="str">
        <f t="shared" si="5"/>
        <v>19881</v>
      </c>
      <c r="E118" s="227" t="str">
        <f t="shared" si="5"/>
        <v>19882</v>
      </c>
      <c r="F118" s="227" t="str">
        <f t="shared" si="5"/>
        <v>19883</v>
      </c>
      <c r="G118" s="230" t="str">
        <f t="shared" si="5"/>
        <v>19884</v>
      </c>
      <c r="H118" s="229">
        <f>SUMIF('IPC mensual'!$E$6:$E$1956,B118,'IPC mensual'!$H$6:$H$1956)/$E$7*100</f>
        <v>7.4805214875898096E-4</v>
      </c>
      <c r="I118" s="226">
        <f>SUMIF('IPC mensual'!$E$6:$E$1956,C118,'IPC mensual'!$H$6:$H$1956)/$E$7*100</f>
        <v>1.7226437495080622E-3</v>
      </c>
      <c r="J118" s="228">
        <f>(SUMIF('IPC mensual'!$F$6:$F$1956,D118,'IPC mensual'!$H$6:$H$1956)/3)/$E$7*100</f>
        <v>4.8904776267686279E-4</v>
      </c>
      <c r="K118" s="227">
        <f>(SUMIF('IPC mensual'!$F$6:$F$1956,E118,'IPC mensual'!$H$6:$H$1956)/3)/$E$7*100</f>
        <v>7.5899297456532113E-4</v>
      </c>
      <c r="L118" s="227">
        <f>(SUMIF('IPC mensual'!$F$6:$F$1956,F118,'IPC mensual'!$H$6:$H$1956)/3)/$E$7*100</f>
        <v>1.368103786450321E-3</v>
      </c>
      <c r="M118" s="226">
        <f>(SUMIF('IPC mensual'!$F$6:$F$1956,G118,'IPC mensual'!$H$6:$H$1956)/3)/$E$7*100</f>
        <v>1.8297637302786326E-3</v>
      </c>
      <c r="N118" s="225">
        <f>SUMIF('IPC mensual'!A$6:A$893,'I2PC para cómputos (base móvil)'!A118,'IPC mensual'!H$6:H$893)/12/E$7*100</f>
        <v>1.1114770634927842E-3</v>
      </c>
      <c r="P118" s="224"/>
      <c r="S118" s="224"/>
    </row>
    <row r="119" spans="1:19" ht="15" customHeight="1">
      <c r="A119" s="233">
        <f t="shared" si="4"/>
        <v>1989</v>
      </c>
      <c r="B119" s="232" t="str">
        <f t="shared" si="5"/>
        <v>19895</v>
      </c>
      <c r="C119" s="231" t="str">
        <f t="shared" si="5"/>
        <v>198910</v>
      </c>
      <c r="D119" s="228" t="str">
        <f t="shared" si="5"/>
        <v>19891</v>
      </c>
      <c r="E119" s="227" t="str">
        <f t="shared" si="5"/>
        <v>19892</v>
      </c>
      <c r="F119" s="227" t="str">
        <f t="shared" si="5"/>
        <v>19893</v>
      </c>
      <c r="G119" s="230" t="str">
        <f t="shared" si="5"/>
        <v>19894</v>
      </c>
      <c r="H119" s="229">
        <f>SUMIF('IPC mensual'!$E$6:$E$1956,B119,'IPC mensual'!$H$6:$H$1956)/$E$7*100</f>
        <v>6.4680660485109363E-3</v>
      </c>
      <c r="I119" s="226">
        <f>SUMIF('IPC mensual'!$E$6:$E$1956,C119,'IPC mensual'!$H$6:$H$1956)/$E$7*100</f>
        <v>6.5507978533482711E-2</v>
      </c>
      <c r="J119" s="228">
        <f>(SUMIF('IPC mensual'!$F$6:$F$1956,D119,'IPC mensual'!$H$6:$H$1956)/3)/$E$7*100</f>
        <v>2.3863514274266623E-3</v>
      </c>
      <c r="K119" s="227">
        <f>(SUMIF('IPC mensual'!$F$6:$F$1956,E119,'IPC mensual'!$H$6:$H$1956)/3)/$E$7*100</f>
        <v>7.9881606000618416E-3</v>
      </c>
      <c r="L119" s="227">
        <f>(SUMIF('IPC mensual'!$F$6:$F$1956,F119,'IPC mensual'!$H$6:$H$1956)/3)/$E$7*100</f>
        <v>5.3305385208326797E-2</v>
      </c>
      <c r="M119" s="226">
        <f>(SUMIF('IPC mensual'!$F$6:$F$1956,G119,'IPC mensual'!$H$6:$H$1956)/3)/$E$7*100</f>
        <v>7.7675716116817214E-2</v>
      </c>
      <c r="N119" s="225">
        <f>SUMIF('IPC mensual'!A$6:A$893,'I2PC para cómputos (base móvil)'!A119,'IPC mensual'!H$6:H$893)/12/E$7*100</f>
        <v>3.5338903338158131E-2</v>
      </c>
      <c r="P119" s="224"/>
      <c r="S119" s="224"/>
    </row>
    <row r="120" spans="1:19" ht="15" customHeight="1">
      <c r="A120" s="233">
        <f t="shared" si="4"/>
        <v>1990</v>
      </c>
      <c r="B120" s="232" t="str">
        <f t="shared" si="5"/>
        <v>19905</v>
      </c>
      <c r="C120" s="231" t="str">
        <f t="shared" si="5"/>
        <v>199010</v>
      </c>
      <c r="D120" s="228" t="str">
        <f t="shared" si="5"/>
        <v>19901</v>
      </c>
      <c r="E120" s="227" t="str">
        <f t="shared" si="5"/>
        <v>19902</v>
      </c>
      <c r="F120" s="227" t="str">
        <f t="shared" si="5"/>
        <v>19903</v>
      </c>
      <c r="G120" s="230" t="str">
        <f t="shared" si="5"/>
        <v>19904</v>
      </c>
      <c r="H120" s="229">
        <f>SUMIF('IPC mensual'!$E$6:$E$1956,B120,'IPC mensual'!$H$6:$H$1956)/$E$7*100</f>
        <v>0.70012596631837454</v>
      </c>
      <c r="I120" s="226">
        <f>SUMIF('IPC mensual'!$E$6:$E$1956,C120,'IPC mensual'!$H$6:$H$1956)/$E$7*100</f>
        <v>1.2697781770638452</v>
      </c>
      <c r="J120" s="228">
        <f>(SUMIF('IPC mensual'!$F$6:$F$1956,D120,'IPC mensual'!$H$6:$H$1956)/3)/$E$7*100</f>
        <v>0.33716514655143487</v>
      </c>
      <c r="K120" s="227">
        <f>(SUMIF('IPC mensual'!$F$6:$F$1956,E120,'IPC mensual'!$H$6:$H$1956)/3)/$E$7*100</f>
        <v>0.70460746850886369</v>
      </c>
      <c r="L120" s="227">
        <f>(SUMIF('IPC mensual'!$F$6:$F$1956,F120,'IPC mensual'!$H$6:$H$1956)/3)/$E$7*100</f>
        <v>1.027384979639751</v>
      </c>
      <c r="M120" s="226">
        <f>(SUMIF('IPC mensual'!$F$6:$F$1956,G120,'IPC mensual'!$H$6:$H$1956)/3)/$E$7*100</f>
        <v>1.3431143125597551</v>
      </c>
      <c r="N120" s="225">
        <f>SUMIF('IPC mensual'!A$6:A$893,'I2PC para cómputos (base móvil)'!A120,'IPC mensual'!H$6:H$893)/12/E$7*100</f>
        <v>0.85306797681495139</v>
      </c>
      <c r="P120" s="224"/>
      <c r="S120" s="224"/>
    </row>
    <row r="121" spans="1:19" ht="15" customHeight="1">
      <c r="A121" s="233">
        <f t="shared" si="4"/>
        <v>1991</v>
      </c>
      <c r="B121" s="232" t="str">
        <f t="shared" si="5"/>
        <v>19915</v>
      </c>
      <c r="C121" s="231" t="str">
        <f t="shared" si="5"/>
        <v>199110</v>
      </c>
      <c r="D121" s="228" t="str">
        <f t="shared" si="5"/>
        <v>19911</v>
      </c>
      <c r="E121" s="227" t="str">
        <f t="shared" si="5"/>
        <v>19912</v>
      </c>
      <c r="F121" s="227" t="str">
        <f t="shared" si="5"/>
        <v>19913</v>
      </c>
      <c r="G121" s="230" t="str">
        <f t="shared" si="5"/>
        <v>19914</v>
      </c>
      <c r="H121" s="229">
        <f>SUMIF('IPC mensual'!$E$6:$E$1956,B121,'IPC mensual'!$H$6:$H$1956)/$E$7*100</f>
        <v>2.3248719847592532</v>
      </c>
      <c r="I121" s="226">
        <f>SUMIF('IPC mensual'!$E$6:$E$1956,C121,'IPC mensual'!$H$6:$H$1956)/$E$7*100</f>
        <v>2.569875526194545</v>
      </c>
      <c r="J121" s="228">
        <f>(SUMIF('IPC mensual'!$F$6:$F$1956,D121,'IPC mensual'!$H$6:$H$1956)/3)/$E$7*100</f>
        <v>1.8644997158985748</v>
      </c>
      <c r="K121" s="227">
        <f>(SUMIF('IPC mensual'!$F$6:$F$1956,E121,'IPC mensual'!$H$6:$H$1956)/3)/$E$7*100</f>
        <v>2.3279388871938678</v>
      </c>
      <c r="L121" s="227">
        <f>(SUMIF('IPC mensual'!$F$6:$F$1956,F121,'IPC mensual'!$H$6:$H$1956)/3)/$E$7*100</f>
        <v>2.4956166822882833</v>
      </c>
      <c r="M121" s="226">
        <f>(SUMIF('IPC mensual'!$F$6:$F$1956,G121,'IPC mensual'!$H$6:$H$1956)/3)/$E$7*100</f>
        <v>2.5821217947041761</v>
      </c>
      <c r="N121" s="225">
        <f>SUMIF('IPC mensual'!A$6:A$893,'I2PC para cómputos (base móvil)'!A121,'IPC mensual'!H$6:H$893)/12/E$7*100</f>
        <v>2.3175442700212252</v>
      </c>
      <c r="P121" s="224"/>
      <c r="S121" s="224"/>
    </row>
    <row r="122" spans="1:19" ht="15" customHeight="1">
      <c r="A122" s="233">
        <f t="shared" si="4"/>
        <v>1992</v>
      </c>
      <c r="B122" s="232" t="str">
        <f t="shared" si="5"/>
        <v>19925</v>
      </c>
      <c r="C122" s="231" t="str">
        <f t="shared" si="5"/>
        <v>199210</v>
      </c>
      <c r="D122" s="228" t="str">
        <f t="shared" si="5"/>
        <v>19921</v>
      </c>
      <c r="E122" s="227" t="str">
        <f t="shared" si="5"/>
        <v>19922</v>
      </c>
      <c r="F122" s="227" t="str">
        <f t="shared" si="5"/>
        <v>19923</v>
      </c>
      <c r="G122" s="230" t="str">
        <f t="shared" si="5"/>
        <v>19924</v>
      </c>
      <c r="H122" s="229">
        <f>SUMIF('IPC mensual'!$E$6:$E$1956,B122,'IPC mensual'!$H$6:$H$1956)/$E$7*100</f>
        <v>2.8455802237137613</v>
      </c>
      <c r="I122" s="226">
        <f>SUMIF('IPC mensual'!$E$6:$E$1956,C122,'IPC mensual'!$H$6:$H$1956)/$E$7*100</f>
        <v>3.0296195476448489</v>
      </c>
      <c r="J122" s="228">
        <f>(SUMIF('IPC mensual'!$F$6:$F$1956,D122,'IPC mensual'!$H$6:$H$1956)/3)/$E$7*100</f>
        <v>2.733177410223341</v>
      </c>
      <c r="K122" s="227">
        <f>(SUMIF('IPC mensual'!$F$6:$F$1956,E122,'IPC mensual'!$H$6:$H$1956)/3)/$E$7*100</f>
        <v>2.8466760598455978</v>
      </c>
      <c r="L122" s="227">
        <f>(SUMIF('IPC mensual'!$F$6:$F$1956,F122,'IPC mensual'!$H$6:$H$1956)/3)/$E$7*100</f>
        <v>2.9567852907099748</v>
      </c>
      <c r="M122" s="226">
        <f>(SUMIF('IPC mensual'!$F$6:$F$1956,G122,'IPC mensual'!$H$6:$H$1956)/3)/$E$7*100</f>
        <v>3.041807787195201</v>
      </c>
      <c r="N122" s="225">
        <f>SUMIF('IPC mensual'!A$6:A$893,'I2PC para cómputos (base móvil)'!A122,'IPC mensual'!H$6:H$893)/12/E$7*100</f>
        <v>2.8946116369935289</v>
      </c>
      <c r="P122" s="224"/>
      <c r="S122" s="224"/>
    </row>
    <row r="123" spans="1:19" ht="15" customHeight="1">
      <c r="A123" s="233">
        <f t="shared" si="4"/>
        <v>1993</v>
      </c>
      <c r="B123" s="232" t="str">
        <f t="shared" si="5"/>
        <v>19935</v>
      </c>
      <c r="C123" s="231" t="str">
        <f t="shared" si="5"/>
        <v>199310</v>
      </c>
      <c r="D123" s="228" t="str">
        <f t="shared" si="5"/>
        <v>19931</v>
      </c>
      <c r="E123" s="227" t="str">
        <f t="shared" si="5"/>
        <v>19932</v>
      </c>
      <c r="F123" s="227" t="str">
        <f t="shared" si="5"/>
        <v>19933</v>
      </c>
      <c r="G123" s="230" t="str">
        <f t="shared" si="5"/>
        <v>19934</v>
      </c>
      <c r="H123" s="229">
        <f>SUMIF('IPC mensual'!$E$6:$E$1956,B123,'IPC mensual'!$H$6:$H$1956)/$E$7*100</f>
        <v>3.1966681361725389</v>
      </c>
      <c r="I123" s="226">
        <f>SUMIF('IPC mensual'!$E$6:$E$1956,C123,'IPC mensual'!$H$6:$H$1956)/$E$7*100</f>
        <v>3.2755719345010768</v>
      </c>
      <c r="J123" s="228">
        <f>(SUMIF('IPC mensual'!$F$6:$F$1956,D123,'IPC mensual'!$H$6:$H$1956)/3)/$E$7*100</f>
        <v>3.1003813074927509</v>
      </c>
      <c r="K123" s="227">
        <f>(SUMIF('IPC mensual'!$F$6:$F$1956,E123,'IPC mensual'!$H$6:$H$1956)/3)/$E$7*100</f>
        <v>3.1907978595109445</v>
      </c>
      <c r="L123" s="227">
        <f>(SUMIF('IPC mensual'!$F$6:$F$1956,F123,'IPC mensual'!$H$6:$H$1956)/3)/$E$7*100</f>
        <v>3.2392388521089583</v>
      </c>
      <c r="M123" s="226">
        <f>(SUMIF('IPC mensual'!$F$6:$F$1956,G123,'IPC mensual'!$H$6:$H$1956)/3)/$E$7*100</f>
        <v>3.2766768826182533</v>
      </c>
      <c r="N123" s="225">
        <f>SUMIF('IPC mensual'!A$6:A$893,'I2PC para cómputos (base móvil)'!A123,'IPC mensual'!H$6:H$893)/12/E$7*100</f>
        <v>3.2017737254327265</v>
      </c>
      <c r="P123" s="224"/>
      <c r="S123" s="224"/>
    </row>
    <row r="124" spans="1:19" ht="15" customHeight="1">
      <c r="A124" s="233">
        <f t="shared" si="4"/>
        <v>1994</v>
      </c>
      <c r="B124" s="232" t="str">
        <f t="shared" ref="B124:G133" si="6">CONCATENATE($A124,B$11)</f>
        <v>19945</v>
      </c>
      <c r="C124" s="231" t="str">
        <f t="shared" si="6"/>
        <v>199410</v>
      </c>
      <c r="D124" s="228" t="str">
        <f t="shared" si="6"/>
        <v>19941</v>
      </c>
      <c r="E124" s="227" t="str">
        <f t="shared" si="6"/>
        <v>19942</v>
      </c>
      <c r="F124" s="227" t="str">
        <f t="shared" si="6"/>
        <v>19943</v>
      </c>
      <c r="G124" s="230" t="str">
        <f t="shared" si="6"/>
        <v>19944</v>
      </c>
      <c r="H124" s="229">
        <f>SUMIF('IPC mensual'!$E$6:$E$1956,B124,'IPC mensual'!$H$6:$H$1956)/$E$7*100</f>
        <v>3.3041790124801156</v>
      </c>
      <c r="I124" s="226">
        <f>SUMIF('IPC mensual'!$E$6:$E$1956,C124,'IPC mensual'!$H$6:$H$1956)/$E$7*100</f>
        <v>3.3882773618204625</v>
      </c>
      <c r="J124" s="228">
        <f>(SUMIF('IPC mensual'!$F$6:$F$1956,D124,'IPC mensual'!$H$6:$H$1956)/3)/$E$7*100</f>
        <v>3.2817608908605287</v>
      </c>
      <c r="K124" s="227">
        <f>(SUMIF('IPC mensual'!$F$6:$F$1956,E124,'IPC mensual'!$H$6:$H$1956)/3)/$E$7*100</f>
        <v>3.3046370096380602</v>
      </c>
      <c r="L124" s="227">
        <f>(SUMIF('IPC mensual'!$F$6:$F$1956,F124,'IPC mensual'!$H$6:$H$1956)/3)/$E$7*100</f>
        <v>3.3598465288210519</v>
      </c>
      <c r="M124" s="226">
        <f>(SUMIF('IPC mensual'!$F$6:$F$1956,G124,'IPC mensual'!$H$6:$H$1956)/3)/$E$7*100</f>
        <v>3.3958460645918591</v>
      </c>
      <c r="N124" s="225">
        <f>SUMIF('IPC mensual'!A$6:A$893,'I2PC para cómputos (base móvil)'!A124,'IPC mensual'!H$6:H$893)/12/E$7*100</f>
        <v>3.3355226234778739</v>
      </c>
      <c r="P124" s="224"/>
      <c r="S124" s="224"/>
    </row>
    <row r="125" spans="1:19" ht="15" customHeight="1">
      <c r="A125" s="233">
        <f t="shared" si="4"/>
        <v>1995</v>
      </c>
      <c r="B125" s="232" t="str">
        <f t="shared" si="6"/>
        <v>19955</v>
      </c>
      <c r="C125" s="231" t="str">
        <f t="shared" si="6"/>
        <v>199510</v>
      </c>
      <c r="D125" s="228" t="str">
        <f t="shared" si="6"/>
        <v>19951</v>
      </c>
      <c r="E125" s="227" t="str">
        <f t="shared" si="6"/>
        <v>19952</v>
      </c>
      <c r="F125" s="227" t="str">
        <f t="shared" si="6"/>
        <v>19953</v>
      </c>
      <c r="G125" s="230" t="str">
        <f t="shared" si="6"/>
        <v>19954</v>
      </c>
      <c r="H125" s="229">
        <f>SUMIF('IPC mensual'!$E$6:$E$1956,B125,'IPC mensual'!$H$6:$H$1956)/$E$7*100</f>
        <v>3.4465640943688496</v>
      </c>
      <c r="I125" s="226">
        <f>SUMIF('IPC mensual'!$E$6:$E$1956,C125,'IPC mensual'!$H$6:$H$1956)/$E$7*100</f>
        <v>3.4624477235532773</v>
      </c>
      <c r="J125" s="228">
        <f>(SUMIF('IPC mensual'!$F$6:$F$1956,D125,'IPC mensual'!$H$6:$H$1956)/3)/$E$7*100</f>
        <v>3.4405043843277903</v>
      </c>
      <c r="K125" s="227">
        <f>(SUMIF('IPC mensual'!$F$6:$F$1956,E125,'IPC mensual'!$H$6:$H$1956)/3)/$E$7*100</f>
        <v>3.4439566278267066</v>
      </c>
      <c r="L125" s="227">
        <f>(SUMIF('IPC mensual'!$F$6:$F$1956,F125,'IPC mensual'!$H$6:$H$1956)/3)/$E$7*100</f>
        <v>3.4497293103295141</v>
      </c>
      <c r="M125" s="226">
        <f>(SUMIF('IPC mensual'!$F$6:$F$1956,G125,'IPC mensual'!$H$6:$H$1956)/3)/$E$7*100</f>
        <v>3.4583422945788422</v>
      </c>
      <c r="N125" s="225">
        <f>SUMIF('IPC mensual'!A$6:A$893,'I2PC para cómputos (base móvil)'!A125,'IPC mensual'!H$6:H$893)/12/E$7*100</f>
        <v>3.448133154265713</v>
      </c>
      <c r="P125" s="224"/>
      <c r="S125" s="224"/>
    </row>
    <row r="126" spans="1:19" ht="15" customHeight="1">
      <c r="A126" s="233">
        <f t="shared" si="4"/>
        <v>1996</v>
      </c>
      <c r="B126" s="232" t="str">
        <f t="shared" si="6"/>
        <v>19965</v>
      </c>
      <c r="C126" s="231" t="str">
        <f t="shared" si="6"/>
        <v>199610</v>
      </c>
      <c r="D126" s="228" t="str">
        <f t="shared" si="6"/>
        <v>19961</v>
      </c>
      <c r="E126" s="227" t="str">
        <f t="shared" si="6"/>
        <v>19962</v>
      </c>
      <c r="F126" s="227" t="str">
        <f t="shared" si="6"/>
        <v>19963</v>
      </c>
      <c r="G126" s="230" t="str">
        <f t="shared" si="6"/>
        <v>19964</v>
      </c>
      <c r="H126" s="229">
        <f>SUMIF('IPC mensual'!$E$6:$E$1956,B126,'IPC mensual'!$H$6:$H$1956)/$E$7*100</f>
        <v>3.435470731793981</v>
      </c>
      <c r="I126" s="226">
        <f>SUMIF('IPC mensual'!$E$6:$E$1956,C126,'IPC mensual'!$H$6:$H$1956)/$E$7*100</f>
        <v>3.4752092988128696</v>
      </c>
      <c r="J126" s="228">
        <f>(SUMIF('IPC mensual'!$F$6:$F$1956,D126,'IPC mensual'!$H$6:$H$1956)/3)/$E$7*100</f>
        <v>3.4546759194244054</v>
      </c>
      <c r="K126" s="227">
        <f>(SUMIF('IPC mensual'!$F$6:$F$1956,E126,'IPC mensual'!$H$6:$H$1956)/3)/$E$7*100</f>
        <v>3.4365226865227263</v>
      </c>
      <c r="L126" s="227">
        <f>(SUMIF('IPC mensual'!$F$6:$F$1956,F126,'IPC mensual'!$H$6:$H$1956)/3)/$E$7*100</f>
        <v>3.4544927205612272</v>
      </c>
      <c r="M126" s="226">
        <f>(SUMIF('IPC mensual'!$F$6:$F$1956,G126,'IPC mensual'!$H$6:$H$1956)/3)/$E$7*100</f>
        <v>3.4683132044331142</v>
      </c>
      <c r="N126" s="225">
        <f>SUMIF('IPC mensual'!A$6:A$893,'I2PC para cómputos (base móvil)'!A126,'IPC mensual'!H$6:H$893)/12/E$7*100</f>
        <v>3.4535011327353682</v>
      </c>
      <c r="P126" s="224"/>
      <c r="S126" s="224"/>
    </row>
    <row r="127" spans="1:19" ht="15" customHeight="1">
      <c r="A127" s="233">
        <f t="shared" si="4"/>
        <v>1997</v>
      </c>
      <c r="B127" s="232" t="str">
        <f t="shared" si="6"/>
        <v>19975</v>
      </c>
      <c r="C127" s="231" t="str">
        <f t="shared" si="6"/>
        <v>199710</v>
      </c>
      <c r="D127" s="228" t="str">
        <f t="shared" si="6"/>
        <v>19971</v>
      </c>
      <c r="E127" s="227" t="str">
        <f t="shared" si="6"/>
        <v>19972</v>
      </c>
      <c r="F127" s="227" t="str">
        <f t="shared" si="6"/>
        <v>19973</v>
      </c>
      <c r="G127" s="230" t="str">
        <f t="shared" si="6"/>
        <v>19974</v>
      </c>
      <c r="H127" s="229">
        <f>SUMIF('IPC mensual'!$E$6:$E$1956,B127,'IPC mensual'!$H$6:$H$1956)/$E$7*100</f>
        <v>3.457894848140767</v>
      </c>
      <c r="I127" s="226">
        <f>SUMIF('IPC mensual'!$E$6:$E$1956,C127,'IPC mensual'!$H$6:$H$1956)/$E$7*100</f>
        <v>3.4720721381754913</v>
      </c>
      <c r="J127" s="228">
        <f>(SUMIF('IPC mensual'!$F$6:$F$1956,D127,'IPC mensual'!$H$6:$H$1956)/3)/$E$7*100</f>
        <v>3.4792550203044099</v>
      </c>
      <c r="K127" s="227">
        <f>(SUMIF('IPC mensual'!$F$6:$F$1956,E127,'IPC mensual'!$H$6:$H$1956)/3)/$E$7*100</f>
        <v>3.461476577747165</v>
      </c>
      <c r="L127" s="227">
        <f>(SUMIF('IPC mensual'!$F$6:$F$1956,F127,'IPC mensual'!$H$6:$H$1956)/3)/$E$7*100</f>
        <v>3.4767252454267572</v>
      </c>
      <c r="M127" s="226">
        <f>(SUMIF('IPC mensual'!$F$6:$F$1956,G127,'IPC mensual'!$H$6:$H$1956)/3)/$E$7*100</f>
        <v>3.4695668217848072</v>
      </c>
      <c r="N127" s="225">
        <f>SUMIF('IPC mensual'!A$6:A$893,'I2PC para cómputos (base móvil)'!A127,'IPC mensual'!H$6:H$893)/12/E$7*100</f>
        <v>3.471755916315785</v>
      </c>
      <c r="P127" s="224"/>
      <c r="S127" s="224"/>
    </row>
    <row r="128" spans="1:19" ht="15" customHeight="1">
      <c r="A128" s="233">
        <f t="shared" si="4"/>
        <v>1998</v>
      </c>
      <c r="B128" s="232" t="str">
        <f t="shared" si="6"/>
        <v>19985</v>
      </c>
      <c r="C128" s="231" t="str">
        <f t="shared" si="6"/>
        <v>199810</v>
      </c>
      <c r="D128" s="228" t="str">
        <f t="shared" si="6"/>
        <v>19981</v>
      </c>
      <c r="E128" s="227" t="str">
        <f t="shared" si="6"/>
        <v>19982</v>
      </c>
      <c r="F128" s="227" t="str">
        <f t="shared" si="6"/>
        <v>19983</v>
      </c>
      <c r="G128" s="230" t="str">
        <f t="shared" si="6"/>
        <v>19984</v>
      </c>
      <c r="H128" s="229">
        <f>SUMIF('IPC mensual'!$E$6:$E$1956,B128,'IPC mensual'!$H$6:$H$1956)/$E$7*100</f>
        <v>3.498729011502403</v>
      </c>
      <c r="I128" s="226">
        <f>SUMIF('IPC mensual'!$E$6:$E$1956,C128,'IPC mensual'!$H$6:$H$1956)/$E$7*100</f>
        <v>3.5031236261168814</v>
      </c>
      <c r="J128" s="228">
        <f>(SUMIF('IPC mensual'!$F$6:$F$1956,D128,'IPC mensual'!$H$6:$H$1956)/3)/$E$7*100</f>
        <v>3.4997382837734974</v>
      </c>
      <c r="K128" s="227">
        <f>(SUMIF('IPC mensual'!$F$6:$F$1956,E128,'IPC mensual'!$H$6:$H$1956)/3)/$E$7*100</f>
        <v>3.5017983118278964</v>
      </c>
      <c r="L128" s="227">
        <f>(SUMIF('IPC mensual'!$F$6:$F$1956,F128,'IPC mensual'!$H$6:$H$1956)/3)/$E$7*100</f>
        <v>3.5164750825327782</v>
      </c>
      <c r="M128" s="226">
        <f>(SUMIF('IPC mensual'!$F$6:$F$1956,G128,'IPC mensual'!$H$6:$H$1956)/3)/$E$7*100</f>
        <v>3.4974204824495736</v>
      </c>
      <c r="N128" s="225">
        <f>SUMIF('IPC mensual'!A$6:A$893,'I2PC para cómputos (base móvil)'!A128,'IPC mensual'!H$6:H$893)/12/E$7*100</f>
        <v>3.5038580401459365</v>
      </c>
      <c r="P128" s="224"/>
      <c r="S128" s="224"/>
    </row>
    <row r="129" spans="1:20" ht="15" customHeight="1">
      <c r="A129" s="233">
        <f t="shared" si="4"/>
        <v>1999</v>
      </c>
      <c r="B129" s="232" t="str">
        <f t="shared" si="6"/>
        <v>19995</v>
      </c>
      <c r="C129" s="231" t="str">
        <f t="shared" si="6"/>
        <v>199910</v>
      </c>
      <c r="D129" s="228" t="str">
        <f t="shared" si="6"/>
        <v>19991</v>
      </c>
      <c r="E129" s="227" t="str">
        <f t="shared" si="6"/>
        <v>19992</v>
      </c>
      <c r="F129" s="227" t="str">
        <f t="shared" si="6"/>
        <v>19993</v>
      </c>
      <c r="G129" s="230" t="str">
        <f t="shared" si="6"/>
        <v>19994</v>
      </c>
      <c r="H129" s="229">
        <f>SUMIF('IPC mensual'!$E$6:$E$1956,B129,'IPC mensual'!$H$6:$H$1956)/$E$7*100</f>
        <v>3.4583293459680942</v>
      </c>
      <c r="I129" s="226">
        <f>SUMIF('IPC mensual'!$E$6:$E$1956,C129,'IPC mensual'!$H$6:$H$1956)/$E$7*100</f>
        <v>3.4440901903486836</v>
      </c>
      <c r="J129" s="228">
        <f>(SUMIF('IPC mensual'!$F$6:$F$1956,D129,'IPC mensual'!$H$6:$H$1956)/3)/$E$7*100</f>
        <v>3.498272692868075</v>
      </c>
      <c r="K129" s="227">
        <f>(SUMIF('IPC mensual'!$F$6:$F$1956,E129,'IPC mensual'!$H$6:$H$1956)/3)/$E$7*100</f>
        <v>3.4639631905889909</v>
      </c>
      <c r="L129" s="227">
        <f>(SUMIF('IPC mensual'!$F$6:$F$1956,F129,'IPC mensual'!$H$6:$H$1956)/3)/$E$7*100</f>
        <v>3.4535604205873587</v>
      </c>
      <c r="M129" s="226">
        <f>(SUMIF('IPC mensual'!$F$6:$F$1956,G129,'IPC mensual'!$H$6:$H$1956)/3)/$E$7*100</f>
        <v>3.4361210398004451</v>
      </c>
      <c r="N129" s="225">
        <f>SUMIF('IPC mensual'!A$6:A$893,'I2PC para cómputos (base móvil)'!A129,'IPC mensual'!H$6:H$893)/12/E$7*100</f>
        <v>3.4629793359612173</v>
      </c>
      <c r="P129" s="224"/>
      <c r="S129" s="224"/>
    </row>
    <row r="130" spans="1:20" ht="15" customHeight="1">
      <c r="A130" s="233">
        <f t="shared" si="4"/>
        <v>2000</v>
      </c>
      <c r="B130" s="232" t="str">
        <f t="shared" si="6"/>
        <v>20005</v>
      </c>
      <c r="C130" s="231" t="str">
        <f t="shared" si="6"/>
        <v>200010</v>
      </c>
      <c r="D130" s="228" t="str">
        <f t="shared" si="6"/>
        <v>20001</v>
      </c>
      <c r="E130" s="227" t="str">
        <f t="shared" si="6"/>
        <v>20002</v>
      </c>
      <c r="F130" s="227" t="str">
        <f t="shared" si="6"/>
        <v>20003</v>
      </c>
      <c r="G130" s="230" t="str">
        <f t="shared" si="6"/>
        <v>20004</v>
      </c>
      <c r="H130" s="229">
        <f>SUMIF('IPC mensual'!$E$6:$E$1956,B130,'IPC mensual'!$H$6:$H$1956)/$E$7*100</f>
        <v>3.4246953295497073</v>
      </c>
      <c r="I130" s="226">
        <f>SUMIF('IPC mensual'!$E$6:$E$1956,C130,'IPC mensual'!$H$6:$H$1956)/$E$7*100</f>
        <v>3.4266922930739816</v>
      </c>
      <c r="J130" s="228">
        <f>(SUMIF('IPC mensual'!$F$6:$F$1956,D130,'IPC mensual'!$H$6:$H$1956)/3)/$E$7*100</f>
        <v>3.4540699723992083</v>
      </c>
      <c r="K130" s="227">
        <f>(SUMIF('IPC mensual'!$F$6:$F$1956,E130,'IPC mensual'!$H$6:$H$1956)/3)/$E$7*100</f>
        <v>3.4270392678842154</v>
      </c>
      <c r="L130" s="227">
        <f>(SUMIF('IPC mensual'!$F$6:$F$1956,F130,'IPC mensual'!$H$6:$H$1956)/3)/$E$7*100</f>
        <v>3.4265318741741568</v>
      </c>
      <c r="M130" s="226">
        <f>(SUMIF('IPC mensual'!$F$6:$F$1956,G130,'IPC mensual'!$H$6:$H$1956)/3)/$E$7*100</f>
        <v>3.4141918481311451</v>
      </c>
      <c r="N130" s="225">
        <f>SUMIF('IPC mensual'!A$6:A$893,'I2PC para cómputos (base móvil)'!A130,'IPC mensual'!H$6:H$893)/12/E$7*100</f>
        <v>3.430458240647182</v>
      </c>
      <c r="P130" s="224"/>
      <c r="S130" s="224"/>
    </row>
    <row r="131" spans="1:20" ht="15" customHeight="1">
      <c r="A131" s="233">
        <f t="shared" si="4"/>
        <v>2001</v>
      </c>
      <c r="B131" s="232" t="str">
        <f t="shared" si="6"/>
        <v>20015</v>
      </c>
      <c r="C131" s="231" t="str">
        <f t="shared" si="6"/>
        <v>200110</v>
      </c>
      <c r="D131" s="228" t="str">
        <f t="shared" si="6"/>
        <v>20011</v>
      </c>
      <c r="E131" s="227" t="str">
        <f t="shared" si="6"/>
        <v>20012</v>
      </c>
      <c r="F131" s="227" t="str">
        <f t="shared" si="6"/>
        <v>20013</v>
      </c>
      <c r="G131" s="230" t="str">
        <f t="shared" si="6"/>
        <v>20014</v>
      </c>
      <c r="H131" s="229">
        <f>SUMIF('IPC mensual'!$E$6:$E$1956,B131,'IPC mensual'!$H$6:$H$1956)/$E$7*100</f>
        <v>3.4324875157510544</v>
      </c>
      <c r="I131" s="226">
        <f>SUMIF('IPC mensual'!$E$6:$E$1956,C131,'IPC mensual'!$H$6:$H$1956)/$E$7*100</f>
        <v>3.3669538773872723</v>
      </c>
      <c r="J131" s="228">
        <f>(SUMIF('IPC mensual'!$F$6:$F$1956,D131,'IPC mensual'!$H$6:$H$1956)/3)/$E$7*100</f>
        <v>3.4057584659086766</v>
      </c>
      <c r="K131" s="227">
        <f>(SUMIF('IPC mensual'!$F$6:$F$1956,E131,'IPC mensual'!$H$6:$H$1956)/3)/$E$7*100</f>
        <v>3.4234949453755341</v>
      </c>
      <c r="L131" s="227">
        <f>(SUMIF('IPC mensual'!$F$6:$F$1956,F131,'IPC mensual'!$H$6:$H$1956)/3)/$E$7*100</f>
        <v>3.387631130228494</v>
      </c>
      <c r="M131" s="226">
        <f>(SUMIF('IPC mensual'!$F$6:$F$1956,G131,'IPC mensual'!$H$6:$H$1956)/3)/$E$7*100</f>
        <v>3.3587418204929618</v>
      </c>
      <c r="N131" s="225">
        <f>SUMIF('IPC mensual'!A$6:A$893,'I2PC para cómputos (base móvil)'!A131,'IPC mensual'!H$6:H$893)/12/E$7*100</f>
        <v>3.3939065905014156</v>
      </c>
      <c r="P131" s="224"/>
      <c r="S131" s="224"/>
    </row>
    <row r="132" spans="1:20" ht="15" customHeight="1">
      <c r="A132" s="233">
        <f t="shared" si="4"/>
        <v>2002</v>
      </c>
      <c r="B132" s="232" t="str">
        <f t="shared" si="6"/>
        <v>20025</v>
      </c>
      <c r="C132" s="231" t="str">
        <f t="shared" si="6"/>
        <v>200210</v>
      </c>
      <c r="D132" s="228" t="str">
        <f t="shared" si="6"/>
        <v>20021</v>
      </c>
      <c r="E132" s="227" t="str">
        <f t="shared" si="6"/>
        <v>20022</v>
      </c>
      <c r="F132" s="227" t="str">
        <f t="shared" si="6"/>
        <v>20023</v>
      </c>
      <c r="G132" s="230" t="str">
        <f t="shared" si="6"/>
        <v>20024</v>
      </c>
      <c r="H132" s="229">
        <f>SUMIF('IPC mensual'!$E$6:$E$1956,B132,'IPC mensual'!$H$6:$H$1956)/$E$7*100</f>
        <v>4.2228297118856748</v>
      </c>
      <c r="I132" s="226">
        <f>SUMIF('IPC mensual'!$E$6:$E$1956,C132,'IPC mensual'!$H$6:$H$1956)/$E$7*100</f>
        <v>4.6937131354157291</v>
      </c>
      <c r="J132" s="228">
        <f>(SUMIF('IPC mensual'!$F$6:$F$1956,D132,'IPC mensual'!$H$6:$H$1956)/3)/$E$7*100</f>
        <v>3.5487046542631644</v>
      </c>
      <c r="K132" s="227">
        <f>(SUMIF('IPC mensual'!$F$6:$F$1956,E132,'IPC mensual'!$H$6:$H$1956)/3)/$E$7*100</f>
        <v>4.2195350098175277</v>
      </c>
      <c r="L132" s="227">
        <f>(SUMIF('IPC mensual'!$F$6:$F$1956,F132,'IPC mensual'!$H$6:$H$1956)/3)/$E$7*100</f>
        <v>4.6066145450072122</v>
      </c>
      <c r="M132" s="226">
        <f>(SUMIF('IPC mensual'!$F$6:$F$1956,G132,'IPC mensual'!$H$6:$H$1956)/3)/$E$7*100</f>
        <v>4.7125893324175143</v>
      </c>
      <c r="N132" s="225">
        <f>SUMIF('IPC mensual'!A$6:A$893,'I2PC para cómputos (base móvil)'!A132,'IPC mensual'!H$6:H$893)/12/E$7*100</f>
        <v>4.2718608853763547</v>
      </c>
      <c r="P132" s="224"/>
      <c r="S132" s="224"/>
    </row>
    <row r="133" spans="1:20" ht="15" customHeight="1">
      <c r="A133" s="233">
        <f t="shared" si="4"/>
        <v>2003</v>
      </c>
      <c r="B133" s="232" t="str">
        <f t="shared" si="6"/>
        <v>20035</v>
      </c>
      <c r="C133" s="231" t="str">
        <f t="shared" si="6"/>
        <v>200310</v>
      </c>
      <c r="D133" s="228" t="str">
        <f t="shared" si="6"/>
        <v>20031</v>
      </c>
      <c r="E133" s="227" t="str">
        <f t="shared" si="6"/>
        <v>20032</v>
      </c>
      <c r="F133" s="227" t="str">
        <f t="shared" si="6"/>
        <v>20033</v>
      </c>
      <c r="G133" s="230" t="str">
        <f t="shared" si="6"/>
        <v>20034</v>
      </c>
      <c r="H133" s="229">
        <f>SUMIF('IPC mensual'!$E$6:$E$1956,B133,'IPC mensual'!$H$6:$H$1956)/$E$7*100</f>
        <v>4.8281053276365196</v>
      </c>
      <c r="I133" s="226">
        <f>SUMIF('IPC mensual'!$E$6:$E$1956,C133,'IPC mensual'!$H$6:$H$1956)/$E$7*100</f>
        <v>4.8770726572825387</v>
      </c>
      <c r="J133" s="228">
        <f>(SUMIF('IPC mensual'!$F$6:$F$1956,D133,'IPC mensual'!$H$6:$H$1956)/3)/$E$7*100</f>
        <v>4.8162405635657839</v>
      </c>
      <c r="K133" s="227">
        <f>(SUMIF('IPC mensual'!$F$6:$F$1956,E133,'IPC mensual'!$H$6:$H$1956)/3)/$E$7*100</f>
        <v>4.8329226904130165</v>
      </c>
      <c r="L133" s="227">
        <f>(SUMIF('IPC mensual'!$F$6:$F$1956,F133,'IPC mensual'!$H$6:$H$1956)/3)/$E$7*100</f>
        <v>4.8468184680585127</v>
      </c>
      <c r="M133" s="226">
        <f>(SUMIF('IPC mensual'!$F$6:$F$1956,G133,'IPC mensual'!$H$6:$H$1956)/3)/$E$7*100</f>
        <v>4.8885513609217073</v>
      </c>
      <c r="N133" s="225">
        <f>SUMIF('IPC mensual'!A$6:A$893,'I2PC para cómputos (base móvil)'!A133,'IPC mensual'!H$6:H$893)/12/E$7*100</f>
        <v>4.846133270739756</v>
      </c>
      <c r="P133" s="224"/>
      <c r="S133" s="224"/>
    </row>
    <row r="134" spans="1:20" ht="15" customHeight="1">
      <c r="A134" s="233">
        <f t="shared" si="4"/>
        <v>2004</v>
      </c>
      <c r="B134" s="232" t="str">
        <f t="shared" ref="B134:G151" si="7">CONCATENATE($A134,B$11)</f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229">
        <f>SUMIF('IPC mensual'!$E$6:$E$1956,B134,'IPC mensual'!$H$6:$H$1956)/$E$7*100</f>
        <v>5.0332616775960908</v>
      </c>
      <c r="I134" s="226">
        <f>SUMIF('IPC mensual'!$E$6:$E$1956,C134,'IPC mensual'!$H$6:$H$1956)/$E$7*100</f>
        <v>5.1549786186289435</v>
      </c>
      <c r="J134" s="228">
        <f>(SUMIF('IPC mensual'!$F$6:$F$1956,D134,'IPC mensual'!$H$6:$H$1956)/3)/$E$7*100</f>
        <v>4.9331161629133469</v>
      </c>
      <c r="K134" s="227">
        <f>(SUMIF('IPC mensual'!$F$6:$F$1956,E134,'IPC mensual'!$H$6:$H$1956)/3)/$E$7*100</f>
        <v>5.0305880292656804</v>
      </c>
      <c r="L134" s="227">
        <f>(SUMIF('IPC mensual'!$F$6:$F$1956,F134,'IPC mensual'!$H$6:$H$1956)/3)/$E$7*100</f>
        <v>5.1074260446017083</v>
      </c>
      <c r="M134" s="226">
        <f>(SUMIF('IPC mensual'!$F$6:$F$1956,G134,'IPC mensual'!$H$6:$H$1956)/3)/$E$7*100</f>
        <v>5.1694211153949201</v>
      </c>
      <c r="N134" s="225">
        <f>SUMIF('IPC mensual'!A$6:A$893,'I2PC para cómputos (base móvil)'!A134,'IPC mensual'!H$6:H$893)/12/E$7*100</f>
        <v>5.0601378380439135</v>
      </c>
      <c r="P134" s="224"/>
      <c r="S134" s="224"/>
      <c r="T134" s="225"/>
    </row>
    <row r="135" spans="1:20" ht="15" customHeight="1">
      <c r="A135" s="233">
        <f t="shared" si="4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229">
        <f>SUMIF('IPC mensual'!$E$6:$E$1956,B135,'IPC mensual'!$H$6:$H$1956)/$E$7*100</f>
        <v>5.4668099401355716</v>
      </c>
      <c r="I135" s="226">
        <f>SUMIF('IPC mensual'!$E$6:$E$1956,C135,'IPC mensual'!$H$6:$H$1956)/$E$7*100</f>
        <v>5.705949199636466</v>
      </c>
      <c r="J135" s="228">
        <f>(SUMIF('IPC mensual'!$F$6:$F$1956,D135,'IPC mensual'!$H$6:$H$1956)/3)/$E$7*100</f>
        <v>5.3361368766685642</v>
      </c>
      <c r="K135" s="227">
        <f>(SUMIF('IPC mensual'!$F$6:$F$1956,E135,'IPC mensual'!$H$6:$H$1956)/3)/$E$7*100</f>
        <v>5.4726176318452149</v>
      </c>
      <c r="L135" s="227">
        <f>(SUMIF('IPC mensual'!$F$6:$F$1956,F135,'IPC mensual'!$H$6:$H$1956)/3)/$E$7*100</f>
        <v>5.6102014168263441</v>
      </c>
      <c r="M135" s="226">
        <f>(SUMIF('IPC mensual'!$F$6:$F$1956,G135,'IPC mensual'!$H$6:$H$1956)/3)/$E$7*100</f>
        <v>5.7732699860725845</v>
      </c>
      <c r="N135" s="225">
        <f>SUMIF('IPC mensual'!A$6:A$893,'I2PC para cómputos (base móvil)'!A135,'IPC mensual'!H$6:H$893)/12/E$7*100</f>
        <v>5.5480564778531765</v>
      </c>
      <c r="P135" s="224"/>
      <c r="S135" s="224"/>
    </row>
    <row r="136" spans="1:20" ht="15" customHeight="1">
      <c r="A136" s="233">
        <f t="shared" si="4"/>
        <v>2006</v>
      </c>
      <c r="B136" s="232" t="str">
        <f t="shared" si="7"/>
        <v>20065</v>
      </c>
      <c r="C136" s="231" t="str">
        <f t="shared" si="7"/>
        <v>200610</v>
      </c>
      <c r="D136" s="228" t="str">
        <f t="shared" si="7"/>
        <v>20061</v>
      </c>
      <c r="E136" s="227" t="str">
        <f t="shared" si="7"/>
        <v>20062</v>
      </c>
      <c r="F136" s="227" t="str">
        <f t="shared" si="7"/>
        <v>20063</v>
      </c>
      <c r="G136" s="230" t="str">
        <f t="shared" si="7"/>
        <v>20064</v>
      </c>
      <c r="H136" s="229">
        <f>SUMIF('IPC mensual'!$E$6:$E$1956,B136,'IPC mensual'!$H$6:$H$1956)/$E$7*100</f>
        <v>6.0954002489057704</v>
      </c>
      <c r="I136" s="226">
        <f>SUMIF('IPC mensual'!$E$6:$E$1956,C136,'IPC mensual'!$H$6:$H$1956)/$E$7*100</f>
        <v>6.3066352522443472</v>
      </c>
      <c r="J136" s="228">
        <f>(SUMIF('IPC mensual'!$F$6:$F$1956,D136,'IPC mensual'!$H$6:$H$1956)/3)/$E$7*100</f>
        <v>5.9530518547474909</v>
      </c>
      <c r="K136" s="227">
        <f>(SUMIF('IPC mensual'!$F$6:$F$1956,E136,'IPC mensual'!$H$6:$H$1956)/3)/$E$7*100</f>
        <v>6.0957743198829402</v>
      </c>
      <c r="L136" s="227">
        <f>(SUMIF('IPC mensual'!$F$6:$F$1956,F136,'IPC mensual'!$H$6:$H$1956)/3)/$E$7*100</f>
        <v>6.2044011746057386</v>
      </c>
      <c r="M136" s="226">
        <f>(SUMIF('IPC mensual'!$F$6:$F$1956,G136,'IPC mensual'!$H$6:$H$1956)/3)/$E$7*100</f>
        <v>6.3571612109619053</v>
      </c>
      <c r="N136" s="225">
        <f>SUMIF('IPC mensual'!A$6:A$893,'I2PC para cómputos (base móvil)'!A136,'IPC mensual'!H$6:H$893)/12/E$7*100</f>
        <v>6.1525971400495187</v>
      </c>
      <c r="P136" s="224"/>
      <c r="S136" s="224"/>
    </row>
    <row r="137" spans="1:20" ht="15" customHeight="1">
      <c r="A137" s="233">
        <f t="shared" si="4"/>
        <v>2007</v>
      </c>
      <c r="B137" s="232" t="str">
        <f t="shared" si="7"/>
        <v>20075</v>
      </c>
      <c r="C137" s="231" t="str">
        <f t="shared" si="7"/>
        <v>200710</v>
      </c>
      <c r="D137" s="228" t="str">
        <f t="shared" si="7"/>
        <v>20071</v>
      </c>
      <c r="E137" s="227" t="str">
        <f t="shared" si="7"/>
        <v>20072</v>
      </c>
      <c r="F137" s="227" t="str">
        <f t="shared" si="7"/>
        <v>20073</v>
      </c>
      <c r="G137" s="230" t="str">
        <f t="shared" si="7"/>
        <v>20074</v>
      </c>
      <c r="H137" s="229">
        <f>SUMIF('IPC mensual'!$E$6:$E$1956,B137,'IPC mensual'!$H$6:$H$1956)/$E$7*100</f>
        <v>6.9249305187850112</v>
      </c>
      <c r="I137" s="226">
        <f>SUMIF('IPC mensual'!$E$6:$E$1956,C137,'IPC mensual'!$H$6:$H$1956)/$E$7*100</f>
        <v>7.9208802586160791</v>
      </c>
      <c r="J137" s="228">
        <f>(SUMIF('IPC mensual'!$F$6:$F$1956,D137,'IPC mensual'!$H$6:$H$1956)/3)/$E$7*100</f>
        <v>6.5793404787536929</v>
      </c>
      <c r="K137" s="227">
        <f>(SUMIF('IPC mensual'!$F$6:$F$1956,E137,'IPC mensual'!$H$6:$H$1956)/3)/$E$7*100</f>
        <v>6.9277371799770613</v>
      </c>
      <c r="L137" s="227">
        <f>(SUMIF('IPC mensual'!$F$6:$F$1956,F137,'IPC mensual'!$H$6:$H$1956)/3)/$E$7*100</f>
        <v>7.5217508464214875</v>
      </c>
      <c r="M137" s="226">
        <f>(SUMIF('IPC mensual'!$F$6:$F$1956,G137,'IPC mensual'!$H$6:$H$1956)/3)/$E$7*100</f>
        <v>7.9731490336682782</v>
      </c>
      <c r="N137" s="225">
        <f>SUMIF('IPC mensual'!A$6:A$893,'I2PC para cómputos (base móvil)'!A137,'IPC mensual'!H$6:H$893)/12/E$7*100</f>
        <v>7.2504943847051306</v>
      </c>
      <c r="P137" s="224"/>
      <c r="S137" s="224"/>
    </row>
    <row r="138" spans="1:20" ht="15" customHeight="1">
      <c r="A138" s="233">
        <f t="shared" si="4"/>
        <v>2008</v>
      </c>
      <c r="B138" s="232" t="str">
        <f t="shared" si="7"/>
        <v>20085</v>
      </c>
      <c r="C138" s="231" t="str">
        <f t="shared" si="7"/>
        <v>200810</v>
      </c>
      <c r="D138" s="228" t="str">
        <f t="shared" si="7"/>
        <v>20081</v>
      </c>
      <c r="E138" s="227" t="str">
        <f t="shared" si="7"/>
        <v>20082</v>
      </c>
      <c r="F138" s="227" t="str">
        <f t="shared" si="7"/>
        <v>20083</v>
      </c>
      <c r="G138" s="230" t="str">
        <f t="shared" si="7"/>
        <v>20084</v>
      </c>
      <c r="H138" s="229">
        <f>SUMIF('IPC mensual'!$E$6:$E$1956,B138,'IPC mensual'!$H$6:$H$1956)/$E$7*100</f>
        <v>9.1036424325399548</v>
      </c>
      <c r="I138" s="226">
        <f>SUMIF('IPC mensual'!$E$6:$E$1956,C138,'IPC mensual'!$H$6:$H$1956)/$E$7*100</f>
        <v>9.7497661287730484</v>
      </c>
      <c r="J138" s="228">
        <f>(SUMIF('IPC mensual'!$F$6:$F$1956,D138,'IPC mensual'!$H$6:$H$1956)/3)/$E$7*100</f>
        <v>8.3721990230323051</v>
      </c>
      <c r="K138" s="227">
        <f>(SUMIF('IPC mensual'!$F$6:$F$1956,E138,'IPC mensual'!$H$6:$H$1956)/3)/$E$7*100</f>
        <v>9.1123513596713011</v>
      </c>
      <c r="L138" s="227">
        <f>(SUMIF('IPC mensual'!$F$6:$F$1956,F138,'IPC mensual'!$H$6:$H$1956)/3)/$E$7*100</f>
        <v>9.5451564199963848</v>
      </c>
      <c r="M138" s="226">
        <f>(SUMIF('IPC mensual'!$F$6:$F$1956,G138,'IPC mensual'!$H$6:$H$1956)/3)/$E$7*100</f>
        <v>9.8202515130150321</v>
      </c>
      <c r="N138" s="225">
        <f>SUMIF('IPC mensual'!A$6:A$893,'I2PC para cómputos (base móvil)'!A138,'IPC mensual'!H$6:H$893)/12/E$7*100</f>
        <v>9.2124895789287571</v>
      </c>
      <c r="P138" s="224"/>
      <c r="S138" s="224"/>
    </row>
    <row r="139" spans="1:20" ht="15" customHeight="1">
      <c r="A139" s="233">
        <f t="shared" si="4"/>
        <v>2009</v>
      </c>
      <c r="B139" s="232" t="str">
        <f t="shared" si="7"/>
        <v>20095</v>
      </c>
      <c r="C139" s="231" t="str">
        <f t="shared" si="7"/>
        <v>200910</v>
      </c>
      <c r="D139" s="228" t="str">
        <f t="shared" si="7"/>
        <v>20091</v>
      </c>
      <c r="E139" s="227" t="str">
        <f t="shared" si="7"/>
        <v>20092</v>
      </c>
      <c r="F139" s="227" t="str">
        <f t="shared" si="7"/>
        <v>20093</v>
      </c>
      <c r="G139" s="230" t="str">
        <f t="shared" si="7"/>
        <v>20094</v>
      </c>
      <c r="H139" s="229">
        <f>SUMIF('IPC mensual'!$E$6:$E$1956,B139,'IPC mensual'!$H$6:$H$1956)/$E$7*100</f>
        <v>10.37527875058551</v>
      </c>
      <c r="I139" s="226">
        <f>SUMIF('IPC mensual'!$E$6:$E$1956,C139,'IPC mensual'!$H$6:$H$1956)/$E$7*100</f>
        <v>10.953790389486404</v>
      </c>
      <c r="J139" s="228">
        <f>(SUMIF('IPC mensual'!$F$6:$F$1956,D139,'IPC mensual'!$H$6:$H$1956)/3)/$E$7*100</f>
        <v>10.055427060017379</v>
      </c>
      <c r="K139" s="227">
        <f>(SUMIF('IPC mensual'!$F$6:$F$1956,E139,'IPC mensual'!$H$6:$H$1956)/3)/$E$7*100</f>
        <v>10.371982386138537</v>
      </c>
      <c r="L139" s="227">
        <f>(SUMIF('IPC mensual'!$F$6:$F$1956,F139,'IPC mensual'!$H$6:$H$1956)/3)/$E$7*100</f>
        <v>10.662979696629556</v>
      </c>
      <c r="M139" s="226">
        <f>(SUMIF('IPC mensual'!$F$6:$F$1956,G139,'IPC mensual'!$H$6:$H$1956)/3)/$E$7*100</f>
        <v>11.134519624956456</v>
      </c>
      <c r="N139" s="225">
        <f>SUMIF('IPC mensual'!A$6:A$893,'I2PC para cómputos (base móvil)'!A139,'IPC mensual'!H$6:H$893)/12/E$7*100</f>
        <v>10.556227191935484</v>
      </c>
      <c r="P139" s="224"/>
      <c r="S139" s="224"/>
    </row>
    <row r="140" spans="1:20" ht="15" customHeight="1">
      <c r="A140" s="233">
        <f t="shared" si="4"/>
        <v>2010</v>
      </c>
      <c r="B140" s="232" t="str">
        <f t="shared" si="7"/>
        <v>20105</v>
      </c>
      <c r="C140" s="231" t="str">
        <f t="shared" si="7"/>
        <v>201010</v>
      </c>
      <c r="D140" s="228" t="str">
        <f t="shared" si="7"/>
        <v>20101</v>
      </c>
      <c r="E140" s="227" t="str">
        <f t="shared" si="7"/>
        <v>20102</v>
      </c>
      <c r="F140" s="227" t="str">
        <f t="shared" si="7"/>
        <v>20103</v>
      </c>
      <c r="G140" s="230" t="str">
        <f t="shared" si="7"/>
        <v>20104</v>
      </c>
      <c r="H140" s="229">
        <f>SUMIF('IPC mensual'!$E$6:$E$1956,B140,'IPC mensual'!$H$6:$H$1956)/$E$7*100</f>
        <v>12.744375630851643</v>
      </c>
      <c r="I140" s="226">
        <f>SUMIF('IPC mensual'!$E$6:$E$1956,C140,'IPC mensual'!$H$6:$H$1956)/$E$7*100</f>
        <v>13.739104078731753</v>
      </c>
      <c r="J140" s="228">
        <f>(SUMIF('IPC mensual'!$F$6:$F$1956,D140,'IPC mensual'!$H$6:$H$1956)/3)/$E$7*100</f>
        <v>11.967743508388148</v>
      </c>
      <c r="K140" s="227">
        <f>(SUMIF('IPC mensual'!$F$6:$F$1956,E140,'IPC mensual'!$H$6:$H$1956)/3)/$E$7*100</f>
        <v>12.732231954427906</v>
      </c>
      <c r="L140" s="227">
        <f>(SUMIF('IPC mensual'!$F$6:$F$1956,F140,'IPC mensual'!$H$6:$H$1956)/3)/$E$7*100</f>
        <v>13.238585793816357</v>
      </c>
      <c r="M140" s="226">
        <f>(SUMIF('IPC mensual'!$F$6:$F$1956,G140,'IPC mensual'!$H$6:$H$1956)/3)/$E$7*100</f>
        <v>14.035903820934937</v>
      </c>
      <c r="N140" s="225">
        <f>SUMIF('IPC mensual'!A$6:A$893,'I2PC para cómputos (base móvil)'!A140,'IPC mensual'!H$6:H$893)/12/E$7*100</f>
        <v>12.993616269391836</v>
      </c>
      <c r="P140" s="224"/>
      <c r="S140" s="224"/>
    </row>
    <row r="141" spans="1:20" ht="15" customHeight="1">
      <c r="A141" s="233">
        <f t="shared" si="4"/>
        <v>2011</v>
      </c>
      <c r="B141" s="232" t="str">
        <f t="shared" si="7"/>
        <v>20115</v>
      </c>
      <c r="C141" s="231" t="str">
        <f t="shared" si="7"/>
        <v>201110</v>
      </c>
      <c r="D141" s="228" t="str">
        <f t="shared" si="7"/>
        <v>20111</v>
      </c>
      <c r="E141" s="227" t="str">
        <f t="shared" si="7"/>
        <v>20112</v>
      </c>
      <c r="F141" s="227" t="str">
        <f t="shared" si="7"/>
        <v>20113</v>
      </c>
      <c r="G141" s="230" t="str">
        <f t="shared" si="7"/>
        <v>20114</v>
      </c>
      <c r="H141" s="229">
        <f>SUMIF('IPC mensual'!$E$6:$E$1956,B141,'IPC mensual'!$H$6:$H$1956)/$E$7*100</f>
        <v>15.648983642081474</v>
      </c>
      <c r="I141" s="226">
        <f>SUMIF('IPC mensual'!$E$6:$E$1956,C141,'IPC mensual'!$H$6:$H$1956)/$E$7*100</f>
        <v>16.947402006384873</v>
      </c>
      <c r="J141" s="228">
        <f>(SUMIF('IPC mensual'!$F$6:$F$1956,D141,'IPC mensual'!$H$6:$H$1956)/3)/$E$7*100</f>
        <v>14.791395642173132</v>
      </c>
      <c r="K141" s="227">
        <f>(SUMIF('IPC mensual'!$F$6:$F$1956,E141,'IPC mensual'!$H$6:$H$1956)/3)/$E$7*100</f>
        <v>15.640014910828469</v>
      </c>
      <c r="L141" s="227">
        <f>(SUMIF('IPC mensual'!$F$6:$F$1956,F141,'IPC mensual'!$H$6:$H$1956)/3)/$E$7*100</f>
        <v>16.474698751214962</v>
      </c>
      <c r="M141" s="226">
        <f>(SUMIF('IPC mensual'!$F$6:$F$1956,G141,'IPC mensual'!$H$6:$H$1956)/3)/$E$7*100</f>
        <v>17.248183387150839</v>
      </c>
      <c r="N141" s="225">
        <f>SUMIF('IPC mensual'!A$6:A$893,'I2PC para cómputos (base móvil)'!A141,'IPC mensual'!H$6:H$893)/12/E$7*100</f>
        <v>16.038573172841851</v>
      </c>
      <c r="P141" s="224"/>
      <c r="S141" s="224"/>
    </row>
    <row r="142" spans="1:20" ht="15" customHeight="1">
      <c r="A142" s="233">
        <f t="shared" si="4"/>
        <v>2012</v>
      </c>
      <c r="B142" s="232" t="str">
        <f t="shared" si="7"/>
        <v>20125</v>
      </c>
      <c r="C142" s="231" t="str">
        <f t="shared" si="7"/>
        <v>201210</v>
      </c>
      <c r="D142" s="228" t="str">
        <f t="shared" si="7"/>
        <v>20121</v>
      </c>
      <c r="E142" s="227" t="str">
        <f t="shared" si="7"/>
        <v>20122</v>
      </c>
      <c r="F142" s="227" t="str">
        <f t="shared" si="7"/>
        <v>20123</v>
      </c>
      <c r="G142" s="230" t="str">
        <f t="shared" si="7"/>
        <v>20124</v>
      </c>
      <c r="H142" s="229">
        <f>SUMIF('IPC mensual'!$E$6:$E$1956,B142,'IPC mensual'!$H$6:$H$1956)/$E$7*100</f>
        <v>19.3050613205675</v>
      </c>
      <c r="I142" s="226">
        <f>SUMIF('IPC mensual'!$E$6:$E$1956,C142,'IPC mensual'!$H$6:$H$1956)/$E$7*100</f>
        <v>21.177374514960757</v>
      </c>
      <c r="J142" s="228">
        <f>(SUMIF('IPC mensual'!$F$6:$F$1956,D142,'IPC mensual'!$H$6:$H$1956)/3)/$E$7*100</f>
        <v>18.095188496407083</v>
      </c>
      <c r="K142" s="227">
        <f>(SUMIF('IPC mensual'!$F$6:$F$1956,E142,'IPC mensual'!$H$6:$H$1956)/3)/$E$7*100</f>
        <v>19.310706180245933</v>
      </c>
      <c r="L142" s="227">
        <f>(SUMIF('IPC mensual'!$F$6:$F$1956,F142,'IPC mensual'!$H$6:$H$1956)/3)/$E$7*100</f>
        <v>20.465276012326761</v>
      </c>
      <c r="M142" s="226">
        <f>(SUMIF('IPC mensual'!$F$6:$F$1956,G142,'IPC mensual'!$H$6:$H$1956)/3)/$E$7*100</f>
        <v>21.458160607808441</v>
      </c>
      <c r="N142" s="225">
        <f>SUMIF('IPC mensual'!A$6:A$893,'I2PC para cómputos (base móvil)'!A142,'IPC mensual'!H$6:H$893)/12/E$7*100</f>
        <v>19.832332824197056</v>
      </c>
      <c r="P142" s="224"/>
      <c r="S142" s="224"/>
    </row>
    <row r="143" spans="1:20" ht="15" customHeight="1">
      <c r="A143" s="233">
        <f t="shared" si="4"/>
        <v>2013</v>
      </c>
      <c r="B143" s="232" t="str">
        <f t="shared" si="7"/>
        <v>20135</v>
      </c>
      <c r="C143" s="231" t="str">
        <f t="shared" si="7"/>
        <v>201310</v>
      </c>
      <c r="D143" s="228" t="str">
        <f t="shared" si="7"/>
        <v>20131</v>
      </c>
      <c r="E143" s="227" t="str">
        <f t="shared" si="7"/>
        <v>20132</v>
      </c>
      <c r="F143" s="227" t="str">
        <f t="shared" si="7"/>
        <v>20133</v>
      </c>
      <c r="G143" s="230" t="str">
        <f t="shared" si="7"/>
        <v>20134</v>
      </c>
      <c r="H143" s="229">
        <f>SUMIF('IPC mensual'!$E$6:$E$1956,B143,'IPC mensual'!$H$6:$H$1956)/$E$7*100</f>
        <v>23.788707931448361</v>
      </c>
      <c r="I143" s="226">
        <f>SUMIF('IPC mensual'!$E$6:$E$1956,C143,'IPC mensual'!$H$6:$H$1956)/$E$7*100</f>
        <v>26.806932183413046</v>
      </c>
      <c r="J143" s="228">
        <f>(SUMIF('IPC mensual'!$F$6:$F$1956,D143,'IPC mensual'!$H$6:$H$1956)/3)/$E$7*100</f>
        <v>22.605548621204068</v>
      </c>
      <c r="K143" s="227">
        <f>(SUMIF('IPC mensual'!$F$6:$F$1956,E143,'IPC mensual'!$H$6:$H$1956)/3)/$E$7*100</f>
        <v>23.847242971478526</v>
      </c>
      <c r="L143" s="227">
        <f>(SUMIF('IPC mensual'!$F$6:$F$1956,F143,'IPC mensual'!$H$6:$H$1956)/3)/$E$7*100</f>
        <v>25.60739796815475</v>
      </c>
      <c r="M143" s="226">
        <f>(SUMIF('IPC mensual'!$F$6:$F$1956,G143,'IPC mensual'!$H$6:$H$1956)/3)/$E$7*100</f>
        <v>27.504964745423692</v>
      </c>
      <c r="N143" s="225">
        <f>SUMIF('IPC mensual'!A$6:A$893,'I2PC para cómputos (base móvil)'!A143,'IPC mensual'!H$6:H$893)/12/E$7*100</f>
        <v>24.891288576565263</v>
      </c>
      <c r="P143" s="224"/>
    </row>
    <row r="144" spans="1:20" ht="15" customHeight="1">
      <c r="A144" s="233">
        <f t="shared" si="4"/>
        <v>2014</v>
      </c>
      <c r="B144" s="232" t="str">
        <f t="shared" si="7"/>
        <v>20145</v>
      </c>
      <c r="C144" s="231" t="str">
        <f t="shared" si="7"/>
        <v>201410</v>
      </c>
      <c r="D144" s="228" t="str">
        <f t="shared" si="7"/>
        <v>20141</v>
      </c>
      <c r="E144" s="227" t="str">
        <f t="shared" si="7"/>
        <v>20142</v>
      </c>
      <c r="F144" s="227" t="str">
        <f t="shared" si="7"/>
        <v>20143</v>
      </c>
      <c r="G144" s="230" t="str">
        <f t="shared" si="7"/>
        <v>20144</v>
      </c>
      <c r="H144" s="229">
        <f>SUMIF('IPC mensual'!$E$6:$E$1956,B144,'IPC mensual'!$H$6:$H$1956)/$E$7*100</f>
        <v>33.712284683297469</v>
      </c>
      <c r="I144" s="226">
        <f>SUMIF('IPC mensual'!$E$6:$E$1956,C144,'IPC mensual'!$H$6:$H$1956)/$E$7*100</f>
        <v>36.331153876279863</v>
      </c>
      <c r="J144" s="228">
        <f>(SUMIF('IPC mensual'!$F$6:$F$1956,D144,'IPC mensual'!$H$6:$H$1956)/3)/$E$7*100</f>
        <v>30.940287062569023</v>
      </c>
      <c r="K144" s="227">
        <f>(SUMIF('IPC mensual'!$F$6:$F$1956,E144,'IPC mensual'!$H$6:$H$1956)/3)/$E$7*100</f>
        <v>33.615746912945262</v>
      </c>
      <c r="L144" s="227">
        <f>(SUMIF('IPC mensual'!$F$6:$F$1956,F144,'IPC mensual'!$H$6:$H$1956)/3)/$E$7*100</f>
        <v>35.267867159407217</v>
      </c>
      <c r="M144" s="226">
        <f>(SUMIF('IPC mensual'!$F$6:$F$1956,G144,'IPC mensual'!$H$6:$H$1956)/3)/$E$7*100</f>
        <v>36.878846020964787</v>
      </c>
      <c r="N144" s="225">
        <f>SUMIF('IPC mensual'!A$6:A$893,'I2PC para cómputos (base móvil)'!A144,'IPC mensual'!H$6:H$893)/12/E$7*100</f>
        <v>34.175686788971568</v>
      </c>
      <c r="P144" s="224"/>
    </row>
    <row r="145" spans="1:16" ht="15" customHeight="1">
      <c r="A145" s="233">
        <f t="shared" si="4"/>
        <v>2015</v>
      </c>
      <c r="B145" s="232" t="str">
        <f t="shared" si="7"/>
        <v>20155</v>
      </c>
      <c r="C145" s="231" t="str">
        <f t="shared" si="7"/>
        <v>201510</v>
      </c>
      <c r="D145" s="228" t="str">
        <f t="shared" si="7"/>
        <v>20151</v>
      </c>
      <c r="E145" s="227" t="str">
        <f t="shared" si="7"/>
        <v>20152</v>
      </c>
      <c r="F145" s="227" t="str">
        <f t="shared" si="7"/>
        <v>20153</v>
      </c>
      <c r="G145" s="230" t="str">
        <f t="shared" si="7"/>
        <v>20154</v>
      </c>
      <c r="H145" s="229">
        <f>SUMIF('IPC mensual'!$E$6:$E$1956,B145,'IPC mensual'!$H$6:$H$1956)/$E$7*100</f>
        <v>41.162039487761582</v>
      </c>
      <c r="I145" s="226">
        <f>SUMIF('IPC mensual'!$E$6:$E$1956,C145,'IPC mensual'!$H$6:$H$1956)/$E$7*100</f>
        <v>44.825453864862432</v>
      </c>
      <c r="J145" s="228">
        <f>(SUMIF('IPC mensual'!$F$6:$F$1956,D145,'IPC mensual'!$H$6:$H$1956)/3)/$E$7*100</f>
        <v>38.753544762129877</v>
      </c>
      <c r="K145" s="227">
        <f>(SUMIF('IPC mensual'!$F$6:$F$1956,E145,'IPC mensual'!$H$6:$H$1956)/3)/$E$7*100</f>
        <v>41.058771905328484</v>
      </c>
      <c r="L145" s="227">
        <f>(SUMIF('IPC mensual'!$F$6:$F$1956,F145,'IPC mensual'!$H$6:$H$1956)/3)/$E$7*100</f>
        <v>43.32954096586203</v>
      </c>
      <c r="M145" s="226">
        <f>(SUMIF('IPC mensual'!$F$6:$F$1956,G145,'IPC mensual'!$H$6:$H$1956)/3)/$E$7*100</f>
        <v>46.017512101308675</v>
      </c>
      <c r="N145" s="225">
        <f>SUMIF('IPC mensual'!A$6:A$893,'I2PC para cómputos (base móvil)'!A145,'IPC mensual'!H$6:H$893)/12/E$7*100</f>
        <v>42.289842433657263</v>
      </c>
      <c r="P145" s="224"/>
    </row>
    <row r="146" spans="1:16" ht="15" customHeight="1">
      <c r="A146" s="233">
        <f t="shared" si="4"/>
        <v>2016</v>
      </c>
      <c r="B146" s="232" t="str">
        <f t="shared" si="7"/>
        <v>20165</v>
      </c>
      <c r="C146" s="231" t="str">
        <f t="shared" si="7"/>
        <v>201610</v>
      </c>
      <c r="D146" s="228" t="str">
        <f t="shared" si="7"/>
        <v>20161</v>
      </c>
      <c r="E146" s="227" t="str">
        <f t="shared" si="7"/>
        <v>20162</v>
      </c>
      <c r="F146" s="227" t="str">
        <f t="shared" si="7"/>
        <v>20163</v>
      </c>
      <c r="G146" s="230" t="str">
        <f t="shared" si="7"/>
        <v>20164</v>
      </c>
      <c r="H146" s="229">
        <f>SUMIF('IPC mensual'!$E$6:$E$1956,B146,'IPC mensual'!$H$6:$H$1956)/$E$7*100</f>
        <v>58.788005976974866</v>
      </c>
      <c r="I146" s="226">
        <f>SUMIF('IPC mensual'!$E$6:$E$1956,C146,'IPC mensual'!$H$6:$H$1956)/$E$7*100</f>
        <v>64.152102470838173</v>
      </c>
      <c r="J146" s="228">
        <f>(SUMIF('IPC mensual'!$F$6:$F$1956,D146,'IPC mensual'!$H$6:$H$1956)/3)/$E$7*100</f>
        <v>51.353082536364745</v>
      </c>
      <c r="K146" s="227">
        <f>(SUMIF('IPC mensual'!$F$6:$F$1956,E146,'IPC mensual'!$H$6:$H$1956)/3)/$E$7*100</f>
        <v>58.602076661206191</v>
      </c>
      <c r="L146" s="227">
        <f>(SUMIF('IPC mensual'!$F$6:$F$1956,F146,'IPC mensual'!$H$6:$H$1956)/3)/$E$7*100</f>
        <v>62.157095582361691</v>
      </c>
      <c r="M146" s="226">
        <f>(SUMIF('IPC mensual'!$F$6:$F$1956,G146,'IPC mensual'!$H$6:$H$1956)/3)/$E$7*100</f>
        <v>65.104505925271312</v>
      </c>
      <c r="N146" s="225">
        <f>SUMIF('IPC mensual'!A$6:A$893,'I2PC para cómputos (base móvil)'!A146,'IPC mensual'!H$6:H$893)/12/E$7*100</f>
        <v>59.304190176300985</v>
      </c>
      <c r="P146" s="224"/>
    </row>
    <row r="147" spans="1:16" ht="15" customHeight="1">
      <c r="A147" s="233">
        <f t="shared" si="4"/>
        <v>2017</v>
      </c>
      <c r="B147" s="232" t="str">
        <f t="shared" si="7"/>
        <v>20175</v>
      </c>
      <c r="C147" s="231" t="str">
        <f t="shared" si="7"/>
        <v>201710</v>
      </c>
      <c r="D147" s="228" t="str">
        <f t="shared" si="7"/>
        <v>20171</v>
      </c>
      <c r="E147" s="227" t="str">
        <f t="shared" si="7"/>
        <v>20172</v>
      </c>
      <c r="F147" s="227" t="str">
        <f t="shared" si="7"/>
        <v>20173</v>
      </c>
      <c r="G147" s="230" t="str">
        <f t="shared" si="7"/>
        <v>20174</v>
      </c>
      <c r="H147" s="229">
        <f>SUMIF('IPC mensual'!$E$6:$E$1956,B147,'IPC mensual'!$H$6:$H$1956)/$E$7*100</f>
        <v>72.917851052905945</v>
      </c>
      <c r="I147" s="226">
        <f>SUMIF('IPC mensual'!$E$6:$E$1956,C147,'IPC mensual'!$H$6:$H$1956)/$E$7*100</f>
        <v>78.738277565543456</v>
      </c>
      <c r="J147" s="228">
        <f>(SUMIF('IPC mensual'!$F$6:$F$1956,D147,'IPC mensual'!$H$6:$H$1956)/3)/$E$7*100</f>
        <v>68.482200547438637</v>
      </c>
      <c r="K147" s="227">
        <f>(SUMIF('IPC mensual'!$F$6:$F$1956,E147,'IPC mensual'!$H$6:$H$1956)/3)/$E$7*100</f>
        <v>72.86379878482451</v>
      </c>
      <c r="L147" s="227">
        <f>(SUMIF('IPC mensual'!$F$6:$F$1956,F147,'IPC mensual'!$H$6:$H$1956)/3)/$E$7*100</f>
        <v>76.249102450323662</v>
      </c>
      <c r="M147" s="226">
        <f>(SUMIF('IPC mensual'!$F$6:$F$1956,G147,'IPC mensual'!$H$6:$H$1956)/3)/$E$7*100</f>
        <v>80.296073607402292</v>
      </c>
      <c r="N147" s="225">
        <f>SUMIF('IPC mensual'!A$6:A$1956,'I2PC para cómputos (base móvil)'!A147,'IPC mensual'!H$6:H$1956)/12/E$7*100</f>
        <v>74.472793847497272</v>
      </c>
      <c r="P147" s="224"/>
    </row>
    <row r="148" spans="1:16" ht="15" customHeight="1">
      <c r="A148" s="233">
        <f t="shared" si="4"/>
        <v>2018</v>
      </c>
      <c r="B148" s="232" t="str">
        <f t="shared" si="7"/>
        <v>20185</v>
      </c>
      <c r="C148" s="231" t="str">
        <f t="shared" si="7"/>
        <v>201810</v>
      </c>
      <c r="D148" s="228" t="str">
        <f t="shared" si="7"/>
        <v>20181</v>
      </c>
      <c r="E148" s="227" t="str">
        <f t="shared" si="7"/>
        <v>20182</v>
      </c>
      <c r="F148" s="227" t="str">
        <f t="shared" si="7"/>
        <v>20183</v>
      </c>
      <c r="G148" s="230" t="str">
        <f t="shared" si="7"/>
        <v>20184</v>
      </c>
      <c r="H148" s="229">
        <f>SUMIF('IPC mensual'!$E$6:$E$1956,B148,'IPC mensual'!$H$6:$H$1956)/$E$7*100</f>
        <v>92.088506080962603</v>
      </c>
      <c r="I148" s="226">
        <f>SUMIF('IPC mensual'!$E$6:$E$1956,C148,'IPC mensual'!$H$6:$H$1956)/$E$7*100</f>
        <v>114.88677638639366</v>
      </c>
      <c r="J148" s="228">
        <f>(SUMIF('IPC mensual'!$F$6:$F$1956,D148,'IPC mensual'!$H$6:$H$1956)/3)/$E$7*100</f>
        <v>85.796364677106666</v>
      </c>
      <c r="K148" s="227">
        <f>(SUMIF('IPC mensual'!$F$6:$F$1956,E148,'IPC mensual'!$H$6:$H$1956)/3)/$E$7*100</f>
        <v>92.61141449540871</v>
      </c>
      <c r="L148" s="227">
        <f>(SUMIF('IPC mensual'!$F$6:$F$1956,F148,'IPC mensual'!$H$6:$H$1956)/3)/$E$7*100</f>
        <v>103.2750825586272</v>
      </c>
      <c r="M148" s="226">
        <f>(SUMIF('IPC mensual'!$F$6:$F$1956,G148,'IPC mensual'!$H$6:$H$1956)/3)/$E$7*100</f>
        <v>118.31713826885736</v>
      </c>
      <c r="N148" s="225">
        <f>SUMIF('IPC mensual'!A$6:A$1956,'I2PC para cómputos (base móvil)'!A148,'IPC mensual'!H$6:H$1956)/12/E$7*100</f>
        <v>100</v>
      </c>
      <c r="P148" s="224"/>
    </row>
    <row r="149" spans="1:16" ht="15" customHeight="1">
      <c r="A149" s="233">
        <f t="shared" si="4"/>
        <v>2019</v>
      </c>
      <c r="B149" s="232" t="str">
        <f t="shared" si="7"/>
        <v>20195</v>
      </c>
      <c r="C149" s="231" t="str">
        <f t="shared" si="7"/>
        <v>201910</v>
      </c>
      <c r="D149" s="228" t="str">
        <f t="shared" si="7"/>
        <v>20191</v>
      </c>
      <c r="E149" s="227" t="str">
        <f t="shared" si="7"/>
        <v>20192</v>
      </c>
      <c r="F149" s="227" t="str">
        <f t="shared" si="7"/>
        <v>20193</v>
      </c>
      <c r="G149" s="230" t="str">
        <f t="shared" si="7"/>
        <v>20194</v>
      </c>
      <c r="H149" s="229">
        <f>SUMIF('IPC mensual'!$E$6:$E$1956,B149,'IPC mensual'!$H$6:$H$1956)/$E$7*100</f>
        <v>144.85200800162684</v>
      </c>
      <c r="I149" s="226">
        <f>SUMIF('IPC mensual'!$E$6:$E$1956,C149,'IPC mensual'!$H$6:$H$1956)/$E$7*100</f>
        <v>172.88771878262986</v>
      </c>
      <c r="J149" s="228">
        <f>(SUMIF('IPC mensual'!$F$6:$F$1956,D149,'IPC mensual'!$H$6:$H$1956)/3)/$E$7*100</f>
        <v>130.25261793683174</v>
      </c>
      <c r="K149" s="227">
        <f>(SUMIF('IPC mensual'!$F$6:$F$1956,E149,'IPC mensual'!$H$6:$H$1956)/3)/$E$7*100</f>
        <v>144.73117105569216</v>
      </c>
      <c r="L149" s="227">
        <f>(SUMIF('IPC mensual'!$F$6:$F$1956,F149,'IPC mensual'!$H$6:$H$1956)/3)/$E$7*100</f>
        <v>159.16873417141838</v>
      </c>
      <c r="M149" s="226">
        <f>(SUMIF('IPC mensual'!$F$6:$F$1956,G149,'IPC mensual'!$H$6:$H$1956)/3)/$E$7*100</f>
        <v>180.0406942329935</v>
      </c>
      <c r="N149" s="225">
        <f>SUMIF('IPC mensual'!A$6:A$1956,'I2PC para cómputos (base móvil)'!A149,'IPC mensual'!H$6:H$1956)/12/E$7*100</f>
        <v>153.54830434923392</v>
      </c>
      <c r="P149" s="224"/>
    </row>
    <row r="150" spans="1:16" ht="15" customHeight="1">
      <c r="A150" s="233">
        <f t="shared" si="4"/>
        <v>2020</v>
      </c>
      <c r="B150" s="232" t="str">
        <f t="shared" si="7"/>
        <v>20205</v>
      </c>
      <c r="C150" s="231" t="str">
        <f t="shared" si="7"/>
        <v>202010</v>
      </c>
      <c r="D150" s="228" t="str">
        <f t="shared" si="7"/>
        <v>20201</v>
      </c>
      <c r="E150" s="227" t="str">
        <f t="shared" si="7"/>
        <v>20202</v>
      </c>
      <c r="F150" s="227" t="str">
        <f t="shared" si="7"/>
        <v>20203</v>
      </c>
      <c r="G150" s="230" t="str">
        <f t="shared" si="7"/>
        <v>20204</v>
      </c>
      <c r="H150" s="229">
        <f>SUMIF('IPC mensual'!$E$6:$E$1956,B150,'IPC mensual'!$H$6:$H$1956)/$E$7*100</f>
        <v>207.74852896961326</v>
      </c>
      <c r="I150" s="226">
        <f>SUMIF('IPC mensual'!$E$6:$E$1956,C150,'IPC mensual'!$H$6:$H$1956)/$E$7*100</f>
        <v>237.26944566353416</v>
      </c>
      <c r="J150" s="228">
        <f>(SUMIF('IPC mensual'!$F$6:$F$1956,D150,'IPC mensual'!$H$6:$H$1956)/3)/$E$7*100</f>
        <v>195.94439763249744</v>
      </c>
      <c r="K150" s="227">
        <f>(SUMIF('IPC mensual'!$F$6:$F$1956,E150,'IPC mensual'!$H$6:$H$1956)/3)/$E$7*100</f>
        <v>208.25006276869109</v>
      </c>
      <c r="L150" s="227">
        <f>(SUMIF('IPC mensual'!$F$6:$F$1956,F150,'IPC mensual'!$H$6:$H$1956)/3)/$E$7*100</f>
        <v>222.51706876837187</v>
      </c>
      <c r="M150" s="226">
        <f>(SUMIF('IPC mensual'!$F$6:$F$1956,G150,'IPC mensual'!$H$6:$H$1956)/3)/$E$7*100</f>
        <v>245.53555038892392</v>
      </c>
      <c r="N150" s="225">
        <f>SUMIF('IPC mensual'!A$6:A$1956,'I2PC para cómputos (base móvil)'!A150,'IPC mensual'!H$6:H$1956)/12/E$7*100</f>
        <v>218.0617698896211</v>
      </c>
      <c r="P150" s="224"/>
    </row>
    <row r="151" spans="1:16" ht="15" customHeight="1">
      <c r="A151" s="233">
        <f t="shared" si="4"/>
        <v>2021</v>
      </c>
      <c r="B151" s="232" t="str">
        <f t="shared" si="7"/>
        <v>20215</v>
      </c>
      <c r="C151" s="231" t="str">
        <f t="shared" si="7"/>
        <v>202110</v>
      </c>
      <c r="D151" s="228" t="str">
        <f t="shared" si="7"/>
        <v>20211</v>
      </c>
      <c r="E151" s="227" t="str">
        <f t="shared" si="7"/>
        <v>20212</v>
      </c>
      <c r="F151" s="227" t="str">
        <f t="shared" si="7"/>
        <v>20213</v>
      </c>
      <c r="G151" s="230" t="str">
        <f t="shared" si="7"/>
        <v>20214</v>
      </c>
      <c r="H151" s="229">
        <f>SUMIF('IPC mensual'!$E$6:$E$1956,B151,'IPC mensual'!$H$6:$H$1956)/$E$7*100</f>
        <v>309.22273421243034</v>
      </c>
      <c r="I151" s="226">
        <f>SUMIF('IPC mensual'!$E$6:$E$1956,C151,'IPC mensual'!$H$6:$H$1956)/$E$7*100</f>
        <v>360.91447069706788</v>
      </c>
      <c r="J151" s="228">
        <f>(SUMIF('IPC mensual'!$F$6:$F$1956,D151,'IPC mensual'!$H$6:$H$1956)/3)/$E$7*100</f>
        <v>275.59010678566517</v>
      </c>
      <c r="K151" s="227">
        <f>(SUMIF('IPC mensual'!$F$6:$F$1956,E151,'IPC mensual'!$H$6:$H$1956)/3)/$E$7*100</f>
        <v>309.17989702031372</v>
      </c>
      <c r="L151" s="227">
        <f>(SUMIF('IPC mensual'!$F$6:$F$1956,F151,'IPC mensual'!$H$6:$H$1956)/3)/$E$7*100</f>
        <v>337.9893380911642</v>
      </c>
      <c r="M151" s="226">
        <f>(SUMIF('IPC mensual'!$F$6:$F$1956,G151,'IPC mensual'!$H$6:$H$1956)/3)/$E$7*100</f>
        <v>371.73712895484653</v>
      </c>
      <c r="N151" s="225">
        <f>SUMIF('IPC mensual'!A$6:A$1956,'I2PC para cómputos (base móvil)'!A151,'IPC mensual'!H$6:H$1956)/12/E$7*100</f>
        <v>323.62411771299742</v>
      </c>
      <c r="P151" s="224"/>
    </row>
  </sheetData>
  <mergeCells count="14">
    <mergeCell ref="N9:N11"/>
    <mergeCell ref="B10:C10"/>
    <mergeCell ref="D10:G10"/>
    <mergeCell ref="J9:M9"/>
    <mergeCell ref="A9:A11"/>
    <mergeCell ref="H10:H11"/>
    <mergeCell ref="I10:I11"/>
    <mergeCell ref="B9:C9"/>
    <mergeCell ref="D9:G9"/>
    <mergeCell ref="H9:I9"/>
    <mergeCell ref="J10:J11"/>
    <mergeCell ref="K10:K11"/>
    <mergeCell ref="L10:L11"/>
    <mergeCell ref="M10:M11"/>
  </mergeCells>
  <conditionalFormatting sqref="D12:M151">
    <cfRule type="cellIs" dxfId="8" priority="1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DBDD0-F69E-4FAF-8F24-DFE93C5AF226}">
  <dimension ref="A6:Z152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E7" sqref="E7"/>
    </sheetView>
  </sheetViews>
  <sheetFormatPr baseColWidth="10" defaultRowHeight="15" customHeight="1"/>
  <cols>
    <col min="1" max="3" width="11.42578125" style="221"/>
    <col min="4" max="10" width="8.7109375" style="222" customWidth="1"/>
    <col min="11" max="11" width="14.42578125" style="223" customWidth="1"/>
    <col min="12" max="12" width="14" style="222" customWidth="1"/>
    <col min="13" max="16" width="11.42578125" style="221"/>
    <col min="17" max="19" width="8.7109375" style="222" customWidth="1"/>
    <col min="20" max="20" width="11.7109375" style="221" bestFit="1" customWidth="1"/>
    <col min="21" max="21" width="11.42578125" style="221"/>
    <col min="22" max="22" width="12.28515625" style="221" bestFit="1" customWidth="1"/>
    <col min="23" max="24" width="11.42578125" style="221"/>
    <col min="25" max="25" width="11.7109375" style="221" bestFit="1" customWidth="1"/>
    <col min="26" max="16384" width="11.42578125" style="221"/>
  </cols>
  <sheetData>
    <row r="6" spans="1:20" ht="15" customHeight="1" thickBot="1">
      <c r="D6" s="247"/>
      <c r="E6" s="247"/>
      <c r="F6" s="247"/>
      <c r="G6" s="247"/>
      <c r="H6" s="247"/>
      <c r="I6" s="247"/>
      <c r="J6" s="247"/>
      <c r="K6" s="251"/>
      <c r="L6" s="247"/>
      <c r="Q6" s="247"/>
      <c r="R6" s="247"/>
      <c r="S6" s="247"/>
    </row>
    <row r="7" spans="1:20" ht="24.95" customHeight="1" thickBot="1">
      <c r="A7" s="250" t="s">
        <v>482</v>
      </c>
      <c r="B7" s="249"/>
      <c r="C7" s="249"/>
      <c r="D7" s="249"/>
      <c r="E7" s="248">
        <f>AVERAGE('IPC mensual'!$H$942:$H$953)</f>
        <v>5472.5648748265339</v>
      </c>
      <c r="F7" s="247"/>
      <c r="G7" s="247"/>
      <c r="H7" s="247"/>
      <c r="I7" s="247"/>
      <c r="J7" s="247"/>
      <c r="Q7" s="247"/>
      <c r="R7" s="247"/>
      <c r="S7" s="247"/>
    </row>
    <row r="8" spans="1:20" ht="15" customHeight="1">
      <c r="D8" s="246"/>
      <c r="E8" s="246"/>
      <c r="F8" s="246"/>
      <c r="G8" s="246"/>
      <c r="H8" s="246"/>
      <c r="I8" s="246"/>
      <c r="J8" s="246"/>
      <c r="K8" s="246"/>
      <c r="L8" s="246"/>
      <c r="Q8" s="246"/>
      <c r="R8" s="246"/>
      <c r="S8" s="246"/>
    </row>
    <row r="9" spans="1:20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27" t="s">
        <v>481</v>
      </c>
      <c r="I9" s="499"/>
      <c r="J9" s="528"/>
      <c r="K9" s="509" t="s">
        <v>347</v>
      </c>
      <c r="L9" s="514"/>
      <c r="M9" s="498" t="s">
        <v>346</v>
      </c>
      <c r="N9" s="499"/>
      <c r="O9" s="499"/>
      <c r="P9" s="499"/>
      <c r="Q9" s="510" t="s">
        <v>481</v>
      </c>
      <c r="R9" s="511"/>
      <c r="S9" s="512"/>
      <c r="T9" s="491" t="s">
        <v>345</v>
      </c>
    </row>
    <row r="10" spans="1:20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31" t="s">
        <v>480</v>
      </c>
      <c r="I10" s="532"/>
      <c r="J10" s="533"/>
      <c r="K10" s="504" t="s">
        <v>90</v>
      </c>
      <c r="L10" s="506" t="s">
        <v>100</v>
      </c>
      <c r="M10" s="515">
        <v>1</v>
      </c>
      <c r="N10" s="517">
        <v>2</v>
      </c>
      <c r="O10" s="517">
        <v>3</v>
      </c>
      <c r="P10" s="529">
        <v>4</v>
      </c>
      <c r="Q10" s="521">
        <v>1</v>
      </c>
      <c r="R10" s="523">
        <v>2</v>
      </c>
      <c r="S10" s="525">
        <v>3</v>
      </c>
      <c r="T10" s="491"/>
    </row>
    <row r="11" spans="1:20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481">
        <v>1</v>
      </c>
      <c r="I11" s="242">
        <v>2</v>
      </c>
      <c r="J11" s="241">
        <v>3</v>
      </c>
      <c r="K11" s="505"/>
      <c r="L11" s="507"/>
      <c r="M11" s="516"/>
      <c r="N11" s="518"/>
      <c r="O11" s="518"/>
      <c r="P11" s="530"/>
      <c r="Q11" s="522"/>
      <c r="R11" s="524"/>
      <c r="S11" s="526"/>
      <c r="T11" s="492"/>
    </row>
    <row r="12" spans="1:20" ht="15" customHeight="1">
      <c r="A12" s="233">
        <v>1882</v>
      </c>
      <c r="B12" s="240"/>
      <c r="C12" s="239"/>
      <c r="D12" s="236"/>
      <c r="E12" s="235"/>
      <c r="F12" s="235"/>
      <c r="G12" s="238"/>
      <c r="H12" s="482" t="str">
        <f t="shared" ref="H12:J75" si="0">CONCATENATE($A12,H$11)</f>
        <v>18821</v>
      </c>
      <c r="I12" s="227" t="str">
        <f t="shared" si="0"/>
        <v>18822</v>
      </c>
      <c r="J12" s="230" t="str">
        <f t="shared" si="0"/>
        <v>18823</v>
      </c>
      <c r="K12" s="237"/>
      <c r="L12" s="234"/>
      <c r="M12" s="236"/>
      <c r="N12" s="235"/>
      <c r="O12" s="235"/>
      <c r="P12" s="484"/>
      <c r="Q12" s="236"/>
      <c r="R12" s="235"/>
      <c r="S12" s="483"/>
      <c r="T12" s="225">
        <f>(SUMIF(IPC_anual!$A$12:$A$1144,A12,IPC_anual!$B$12:$B$1144)/E$7)*100</f>
        <v>8.5045920206228625E-15</v>
      </c>
    </row>
    <row r="13" spans="1:20" ht="15" customHeight="1">
      <c r="A13" s="233">
        <f t="shared" ref="A13:A76" si="1">A12+1</f>
        <v>1883</v>
      </c>
      <c r="B13" s="240"/>
      <c r="C13" s="239"/>
      <c r="D13" s="236"/>
      <c r="E13" s="235"/>
      <c r="F13" s="235"/>
      <c r="G13" s="238"/>
      <c r="H13" s="482" t="str">
        <f t="shared" si="0"/>
        <v>18831</v>
      </c>
      <c r="I13" s="227" t="str">
        <f t="shared" si="0"/>
        <v>18832</v>
      </c>
      <c r="J13" s="230" t="str">
        <f t="shared" si="0"/>
        <v>18833</v>
      </c>
      <c r="K13" s="237"/>
      <c r="L13" s="234"/>
      <c r="M13" s="236"/>
      <c r="N13" s="235"/>
      <c r="O13" s="235"/>
      <c r="P13" s="484"/>
      <c r="Q13" s="236"/>
      <c r="R13" s="235"/>
      <c r="S13" s="238"/>
      <c r="T13" s="225">
        <f>(SUMIF(IPC_anual!$A$12:$A$1144,A13,IPC_anual!$B$12:$B$1144)/E$7)*100</f>
        <v>8.1120723889018083E-15</v>
      </c>
    </row>
    <row r="14" spans="1:20" ht="15" customHeight="1">
      <c r="A14" s="233">
        <f t="shared" si="1"/>
        <v>1884</v>
      </c>
      <c r="B14" s="240"/>
      <c r="C14" s="239"/>
      <c r="D14" s="236"/>
      <c r="E14" s="235"/>
      <c r="F14" s="235"/>
      <c r="G14" s="238"/>
      <c r="H14" s="482" t="str">
        <f t="shared" si="0"/>
        <v>18841</v>
      </c>
      <c r="I14" s="227" t="str">
        <f t="shared" si="0"/>
        <v>18842</v>
      </c>
      <c r="J14" s="230" t="str">
        <f t="shared" si="0"/>
        <v>18843</v>
      </c>
      <c r="K14" s="237"/>
      <c r="L14" s="234"/>
      <c r="M14" s="236"/>
      <c r="N14" s="235"/>
      <c r="O14" s="235"/>
      <c r="P14" s="484"/>
      <c r="Q14" s="236"/>
      <c r="R14" s="235"/>
      <c r="S14" s="238"/>
      <c r="T14" s="225">
        <f>(SUMIF(IPC_anual!$A$12:$A$1144,A14,IPC_anual!$B$12:$B$1144)/E$7)*100</f>
        <v>8.2429122661421602E-15</v>
      </c>
    </row>
    <row r="15" spans="1:20" ht="15" customHeight="1">
      <c r="A15" s="233">
        <f t="shared" si="1"/>
        <v>1885</v>
      </c>
      <c r="B15" s="240"/>
      <c r="C15" s="239"/>
      <c r="D15" s="236"/>
      <c r="E15" s="235"/>
      <c r="F15" s="235"/>
      <c r="G15" s="238"/>
      <c r="H15" s="482" t="str">
        <f t="shared" si="0"/>
        <v>18851</v>
      </c>
      <c r="I15" s="227" t="str">
        <f t="shared" si="0"/>
        <v>18852</v>
      </c>
      <c r="J15" s="230" t="str">
        <f t="shared" si="0"/>
        <v>18853</v>
      </c>
      <c r="K15" s="237"/>
      <c r="L15" s="234"/>
      <c r="M15" s="236"/>
      <c r="N15" s="235"/>
      <c r="O15" s="235"/>
      <c r="P15" s="484"/>
      <c r="Q15" s="236"/>
      <c r="R15" s="235"/>
      <c r="S15" s="238"/>
      <c r="T15" s="225">
        <f>(SUMIF(IPC_anual!$A$12:$A$1144,A15,IPC_anual!$B$12:$B$1144)/E$7)*100</f>
        <v>8.373752143382509E-15</v>
      </c>
    </row>
    <row r="16" spans="1:20" ht="15" customHeight="1">
      <c r="A16" s="233">
        <f t="shared" si="1"/>
        <v>1886</v>
      </c>
      <c r="B16" s="240"/>
      <c r="C16" s="239"/>
      <c r="D16" s="236"/>
      <c r="E16" s="235"/>
      <c r="F16" s="235"/>
      <c r="G16" s="238"/>
      <c r="H16" s="482" t="str">
        <f t="shared" si="0"/>
        <v>18861</v>
      </c>
      <c r="I16" s="227" t="str">
        <f t="shared" si="0"/>
        <v>18862</v>
      </c>
      <c r="J16" s="230" t="str">
        <f t="shared" si="0"/>
        <v>18863</v>
      </c>
      <c r="K16" s="237"/>
      <c r="L16" s="234"/>
      <c r="M16" s="236"/>
      <c r="N16" s="235"/>
      <c r="O16" s="235"/>
      <c r="P16" s="484"/>
      <c r="Q16" s="236"/>
      <c r="R16" s="235"/>
      <c r="S16" s="238"/>
      <c r="T16" s="225">
        <f>(SUMIF(IPC_anual!$A$12:$A$1144,A16,IPC_anual!$B$12:$B$1144)/E$7)*100</f>
        <v>8.5045920206228625E-15</v>
      </c>
    </row>
    <row r="17" spans="1:20" ht="15" customHeight="1">
      <c r="A17" s="233">
        <f t="shared" si="1"/>
        <v>1887</v>
      </c>
      <c r="B17" s="240"/>
      <c r="C17" s="239"/>
      <c r="D17" s="236"/>
      <c r="E17" s="235"/>
      <c r="F17" s="235"/>
      <c r="G17" s="238"/>
      <c r="H17" s="482" t="str">
        <f t="shared" si="0"/>
        <v>18871</v>
      </c>
      <c r="I17" s="227" t="str">
        <f t="shared" si="0"/>
        <v>18872</v>
      </c>
      <c r="J17" s="230" t="str">
        <f t="shared" si="0"/>
        <v>18873</v>
      </c>
      <c r="K17" s="237"/>
      <c r="L17" s="234"/>
      <c r="M17" s="236"/>
      <c r="N17" s="235"/>
      <c r="O17" s="235"/>
      <c r="P17" s="484"/>
      <c r="Q17" s="236"/>
      <c r="R17" s="235"/>
      <c r="S17" s="238"/>
      <c r="T17" s="225">
        <f>(SUMIF(IPC_anual!$A$12:$A$1144,A17,IPC_anual!$B$12:$B$1144)/E$7)*100</f>
        <v>1.0598030056468491E-14</v>
      </c>
    </row>
    <row r="18" spans="1:20" ht="15" customHeight="1">
      <c r="A18" s="233">
        <f t="shared" si="1"/>
        <v>1888</v>
      </c>
      <c r="B18" s="240"/>
      <c r="C18" s="239"/>
      <c r="D18" s="236"/>
      <c r="E18" s="235"/>
      <c r="F18" s="235"/>
      <c r="G18" s="238"/>
      <c r="H18" s="482" t="str">
        <f t="shared" si="0"/>
        <v>18881</v>
      </c>
      <c r="I18" s="227" t="str">
        <f t="shared" si="0"/>
        <v>18882</v>
      </c>
      <c r="J18" s="230" t="str">
        <f t="shared" si="0"/>
        <v>18883</v>
      </c>
      <c r="K18" s="237"/>
      <c r="L18" s="234"/>
      <c r="M18" s="236"/>
      <c r="N18" s="235"/>
      <c r="O18" s="235"/>
      <c r="P18" s="484"/>
      <c r="Q18" s="236"/>
      <c r="R18" s="235"/>
      <c r="S18" s="238"/>
      <c r="T18" s="225">
        <f>(SUMIF(IPC_anual!$A$12:$A$1144,A18,IPC_anual!$B$12:$B$1144)/E$7)*100</f>
        <v>1.0728869933708844E-14</v>
      </c>
    </row>
    <row r="19" spans="1:20" ht="15" customHeight="1">
      <c r="A19" s="233">
        <f t="shared" si="1"/>
        <v>1889</v>
      </c>
      <c r="B19" s="240"/>
      <c r="C19" s="239"/>
      <c r="D19" s="236"/>
      <c r="E19" s="235"/>
      <c r="F19" s="235"/>
      <c r="G19" s="238"/>
      <c r="H19" s="482" t="str">
        <f t="shared" si="0"/>
        <v>18891</v>
      </c>
      <c r="I19" s="227" t="str">
        <f t="shared" si="0"/>
        <v>18892</v>
      </c>
      <c r="J19" s="230" t="str">
        <f t="shared" si="0"/>
        <v>18893</v>
      </c>
      <c r="K19" s="237"/>
      <c r="L19" s="234"/>
      <c r="M19" s="236"/>
      <c r="N19" s="235"/>
      <c r="O19" s="235"/>
      <c r="P19" s="484"/>
      <c r="Q19" s="236"/>
      <c r="R19" s="235"/>
      <c r="S19" s="238"/>
      <c r="T19" s="225">
        <f>(SUMIF(IPC_anual!$A$12:$A$1144,A19,IPC_anual!$B$12:$B$1144)/E$7)*100</f>
        <v>1.0859709810949196E-14</v>
      </c>
    </row>
    <row r="20" spans="1:20" ht="15" customHeight="1">
      <c r="A20" s="233">
        <f t="shared" si="1"/>
        <v>1890</v>
      </c>
      <c r="B20" s="240"/>
      <c r="C20" s="239"/>
      <c r="D20" s="236"/>
      <c r="E20" s="235"/>
      <c r="F20" s="235"/>
      <c r="G20" s="238"/>
      <c r="H20" s="482" t="str">
        <f t="shared" si="0"/>
        <v>18901</v>
      </c>
      <c r="I20" s="227" t="str">
        <f t="shared" si="0"/>
        <v>18902</v>
      </c>
      <c r="J20" s="230" t="str">
        <f t="shared" si="0"/>
        <v>18903</v>
      </c>
      <c r="K20" s="237"/>
      <c r="L20" s="234"/>
      <c r="M20" s="236"/>
      <c r="N20" s="235"/>
      <c r="O20" s="235"/>
      <c r="P20" s="484"/>
      <c r="Q20" s="236"/>
      <c r="R20" s="235"/>
      <c r="S20" s="238"/>
      <c r="T20" s="225">
        <f>(SUMIF(IPC_anual!$A$12:$A$1144,A20,IPC_anual!$B$12:$B$1144)/E$7)*100</f>
        <v>1.2429788337833416E-14</v>
      </c>
    </row>
    <row r="21" spans="1:20" ht="15" customHeight="1">
      <c r="A21" s="233">
        <f t="shared" si="1"/>
        <v>1891</v>
      </c>
      <c r="B21" s="240"/>
      <c r="C21" s="239"/>
      <c r="D21" s="236"/>
      <c r="E21" s="235"/>
      <c r="F21" s="235"/>
      <c r="G21" s="238"/>
      <c r="H21" s="482" t="str">
        <f t="shared" si="0"/>
        <v>18911</v>
      </c>
      <c r="I21" s="227" t="str">
        <f t="shared" si="0"/>
        <v>18912</v>
      </c>
      <c r="J21" s="230" t="str">
        <f t="shared" si="0"/>
        <v>18913</v>
      </c>
      <c r="K21" s="237"/>
      <c r="L21" s="234"/>
      <c r="M21" s="236"/>
      <c r="N21" s="235"/>
      <c r="O21" s="235"/>
      <c r="P21" s="484"/>
      <c r="Q21" s="236"/>
      <c r="R21" s="235"/>
      <c r="S21" s="238"/>
      <c r="T21" s="225">
        <f>(SUMIF(IPC_anual!$A$12:$A$1144,A21,IPC_anual!$B$12:$B$1144)/E$7)*100</f>
        <v>1.290953455438137E-14</v>
      </c>
    </row>
    <row r="22" spans="1:20" ht="15" customHeight="1">
      <c r="A22" s="233">
        <f t="shared" si="1"/>
        <v>1892</v>
      </c>
      <c r="B22" s="240"/>
      <c r="C22" s="239"/>
      <c r="D22" s="236"/>
      <c r="E22" s="235"/>
      <c r="F22" s="235"/>
      <c r="G22" s="238"/>
      <c r="H22" s="482" t="str">
        <f t="shared" si="0"/>
        <v>18921</v>
      </c>
      <c r="I22" s="227" t="str">
        <f t="shared" si="0"/>
        <v>18922</v>
      </c>
      <c r="J22" s="230" t="str">
        <f t="shared" si="0"/>
        <v>18923</v>
      </c>
      <c r="K22" s="237"/>
      <c r="L22" s="234"/>
      <c r="M22" s="236"/>
      <c r="N22" s="235"/>
      <c r="O22" s="235"/>
      <c r="P22" s="484"/>
      <c r="Q22" s="236"/>
      <c r="R22" s="235"/>
      <c r="S22" s="238"/>
      <c r="T22" s="225">
        <f>(SUMIF(IPC_anual!$A$12:$A$1144,A22,IPC_anual!$B$12:$B$1144)/E$7)*100</f>
        <v>1.3389280770929329E-14</v>
      </c>
    </row>
    <row r="23" spans="1:20" ht="15" customHeight="1">
      <c r="A23" s="233">
        <f t="shared" si="1"/>
        <v>1893</v>
      </c>
      <c r="B23" s="240"/>
      <c r="C23" s="239"/>
      <c r="D23" s="236"/>
      <c r="E23" s="235"/>
      <c r="F23" s="235"/>
      <c r="G23" s="238"/>
      <c r="H23" s="482" t="str">
        <f t="shared" si="0"/>
        <v>18931</v>
      </c>
      <c r="I23" s="227" t="str">
        <f t="shared" si="0"/>
        <v>18932</v>
      </c>
      <c r="J23" s="230" t="str">
        <f t="shared" si="0"/>
        <v>18933</v>
      </c>
      <c r="K23" s="237"/>
      <c r="L23" s="234"/>
      <c r="M23" s="236"/>
      <c r="N23" s="235"/>
      <c r="O23" s="235"/>
      <c r="P23" s="484"/>
      <c r="Q23" s="236"/>
      <c r="R23" s="235"/>
      <c r="S23" s="238"/>
      <c r="T23" s="225">
        <f>(SUMIF(IPC_anual!$A$12:$A$1144,A23,IPC_anual!$B$12:$B$1144)/E$7)*100</f>
        <v>1.3869026987477283E-14</v>
      </c>
    </row>
    <row r="24" spans="1:20" ht="15" customHeight="1">
      <c r="A24" s="233">
        <f t="shared" si="1"/>
        <v>1894</v>
      </c>
      <c r="B24" s="240"/>
      <c r="C24" s="239"/>
      <c r="D24" s="236"/>
      <c r="E24" s="235"/>
      <c r="F24" s="235"/>
      <c r="G24" s="238"/>
      <c r="H24" s="482" t="str">
        <f t="shared" si="0"/>
        <v>18941</v>
      </c>
      <c r="I24" s="227" t="str">
        <f t="shared" si="0"/>
        <v>18942</v>
      </c>
      <c r="J24" s="230" t="str">
        <f t="shared" si="0"/>
        <v>18943</v>
      </c>
      <c r="K24" s="237"/>
      <c r="L24" s="234"/>
      <c r="M24" s="236"/>
      <c r="N24" s="235"/>
      <c r="O24" s="235"/>
      <c r="P24" s="484"/>
      <c r="Q24" s="236"/>
      <c r="R24" s="235"/>
      <c r="S24" s="238"/>
      <c r="T24" s="225">
        <f>(SUMIF(IPC_anual!$A$12:$A$1144,A24,IPC_anual!$B$12:$B$1144)/E$7)*100</f>
        <v>1.4348773204025239E-14</v>
      </c>
    </row>
    <row r="25" spans="1:20" ht="15" customHeight="1">
      <c r="A25" s="233">
        <f t="shared" si="1"/>
        <v>1895</v>
      </c>
      <c r="B25" s="240"/>
      <c r="C25" s="239"/>
      <c r="D25" s="236"/>
      <c r="E25" s="235"/>
      <c r="F25" s="235"/>
      <c r="G25" s="238"/>
      <c r="H25" s="482" t="str">
        <f t="shared" si="0"/>
        <v>18951</v>
      </c>
      <c r="I25" s="227" t="str">
        <f t="shared" si="0"/>
        <v>18952</v>
      </c>
      <c r="J25" s="230" t="str">
        <f t="shared" si="0"/>
        <v>18953</v>
      </c>
      <c r="K25" s="237"/>
      <c r="L25" s="234"/>
      <c r="M25" s="236"/>
      <c r="N25" s="235"/>
      <c r="O25" s="235"/>
      <c r="P25" s="484"/>
      <c r="Q25" s="236"/>
      <c r="R25" s="235"/>
      <c r="S25" s="238"/>
      <c r="T25" s="225">
        <f>(SUMIF(IPC_anual!$A$12:$A$1144,A25,IPC_anual!$B$12:$B$1144)/E$7)*100</f>
        <v>1.4828519420573196E-14</v>
      </c>
    </row>
    <row r="26" spans="1:20" ht="15" customHeight="1">
      <c r="A26" s="233">
        <f t="shared" si="1"/>
        <v>1896</v>
      </c>
      <c r="B26" s="240"/>
      <c r="C26" s="239"/>
      <c r="D26" s="236"/>
      <c r="E26" s="235"/>
      <c r="F26" s="235"/>
      <c r="G26" s="238"/>
      <c r="H26" s="482" t="str">
        <f t="shared" si="0"/>
        <v>18961</v>
      </c>
      <c r="I26" s="227" t="str">
        <f t="shared" si="0"/>
        <v>18962</v>
      </c>
      <c r="J26" s="230" t="str">
        <f t="shared" si="0"/>
        <v>18963</v>
      </c>
      <c r="K26" s="237"/>
      <c r="L26" s="234"/>
      <c r="M26" s="236"/>
      <c r="N26" s="235"/>
      <c r="O26" s="235"/>
      <c r="P26" s="484"/>
      <c r="Q26" s="236"/>
      <c r="R26" s="235"/>
      <c r="S26" s="238"/>
      <c r="T26" s="225">
        <f>(SUMIF(IPC_anual!$A$12:$A$1144,A26,IPC_anual!$B$12:$B$1144)/E$7)*100</f>
        <v>1.5308265637121153E-14</v>
      </c>
    </row>
    <row r="27" spans="1:20" ht="15" customHeight="1">
      <c r="A27" s="233">
        <f t="shared" si="1"/>
        <v>1897</v>
      </c>
      <c r="B27" s="240"/>
      <c r="C27" s="239"/>
      <c r="D27" s="236"/>
      <c r="E27" s="235"/>
      <c r="F27" s="235"/>
      <c r="G27" s="238"/>
      <c r="H27" s="482" t="str">
        <f t="shared" si="0"/>
        <v>18971</v>
      </c>
      <c r="I27" s="227" t="str">
        <f t="shared" si="0"/>
        <v>18972</v>
      </c>
      <c r="J27" s="230" t="str">
        <f t="shared" si="0"/>
        <v>18973</v>
      </c>
      <c r="K27" s="237"/>
      <c r="L27" s="234"/>
      <c r="M27" s="236"/>
      <c r="N27" s="235"/>
      <c r="O27" s="235"/>
      <c r="P27" s="484"/>
      <c r="Q27" s="236"/>
      <c r="R27" s="235"/>
      <c r="S27" s="238"/>
      <c r="T27" s="225">
        <f>(SUMIF(IPC_anual!$A$12:$A$1144,A27,IPC_anual!$B$12:$B$1144)/E$7)*100</f>
        <v>1.4043480157131082E-14</v>
      </c>
    </row>
    <row r="28" spans="1:20" ht="15" customHeight="1">
      <c r="A28" s="233">
        <f t="shared" si="1"/>
        <v>1898</v>
      </c>
      <c r="B28" s="240"/>
      <c r="C28" s="239"/>
      <c r="D28" s="236"/>
      <c r="E28" s="235"/>
      <c r="F28" s="235"/>
      <c r="G28" s="238"/>
      <c r="H28" s="482" t="str">
        <f t="shared" si="0"/>
        <v>18981</v>
      </c>
      <c r="I28" s="227" t="str">
        <f t="shared" si="0"/>
        <v>18982</v>
      </c>
      <c r="J28" s="230" t="str">
        <f t="shared" si="0"/>
        <v>18983</v>
      </c>
      <c r="K28" s="237"/>
      <c r="L28" s="234"/>
      <c r="M28" s="236"/>
      <c r="N28" s="235"/>
      <c r="O28" s="235"/>
      <c r="P28" s="484"/>
      <c r="Q28" s="236"/>
      <c r="R28" s="235"/>
      <c r="S28" s="238"/>
      <c r="T28" s="225">
        <f>(SUMIF(IPC_anual!$A$12:$A$1144,A28,IPC_anual!$B$12:$B$1144)/E$7)*100</f>
        <v>1.2778694677141017E-14</v>
      </c>
    </row>
    <row r="29" spans="1:20" ht="15" customHeight="1">
      <c r="A29" s="233">
        <f t="shared" si="1"/>
        <v>1899</v>
      </c>
      <c r="B29" s="240"/>
      <c r="C29" s="239"/>
      <c r="D29" s="236"/>
      <c r="E29" s="235"/>
      <c r="F29" s="235"/>
      <c r="G29" s="238"/>
      <c r="H29" s="482" t="str">
        <f t="shared" si="0"/>
        <v>18991</v>
      </c>
      <c r="I29" s="227" t="str">
        <f t="shared" si="0"/>
        <v>18992</v>
      </c>
      <c r="J29" s="230" t="str">
        <f t="shared" si="0"/>
        <v>18993</v>
      </c>
      <c r="K29" s="237"/>
      <c r="L29" s="234"/>
      <c r="M29" s="236"/>
      <c r="N29" s="235"/>
      <c r="O29" s="235"/>
      <c r="P29" s="484"/>
      <c r="Q29" s="236"/>
      <c r="R29" s="235"/>
      <c r="S29" s="238"/>
      <c r="T29" s="225">
        <f>(SUMIF(IPC_anual!$A$12:$A$1144,A29,IPC_anual!$B$12:$B$1144)/E$7)*100</f>
        <v>1.1513909197150954E-14</v>
      </c>
    </row>
    <row r="30" spans="1:20" ht="15" customHeight="1">
      <c r="A30" s="233">
        <f t="shared" si="1"/>
        <v>1900</v>
      </c>
      <c r="B30" s="240"/>
      <c r="C30" s="239"/>
      <c r="D30" s="236"/>
      <c r="E30" s="235"/>
      <c r="F30" s="235"/>
      <c r="G30" s="238"/>
      <c r="H30" s="482" t="str">
        <f t="shared" si="0"/>
        <v>19001</v>
      </c>
      <c r="I30" s="227" t="str">
        <f t="shared" si="0"/>
        <v>19002</v>
      </c>
      <c r="J30" s="230" t="str">
        <f t="shared" si="0"/>
        <v>19003</v>
      </c>
      <c r="K30" s="237"/>
      <c r="L30" s="234"/>
      <c r="M30" s="236"/>
      <c r="N30" s="235"/>
      <c r="O30" s="235"/>
      <c r="P30" s="484"/>
      <c r="Q30" s="236"/>
      <c r="R30" s="235"/>
      <c r="S30" s="238"/>
      <c r="T30" s="225">
        <f>(SUMIF(IPC_anual!$A$12:$A$1144,A30,IPC_anual!$B$12:$B$1144)/E$7)*100</f>
        <v>1.2429788337833413E-14</v>
      </c>
    </row>
    <row r="31" spans="1:20" ht="15" customHeight="1">
      <c r="A31" s="233">
        <f t="shared" si="1"/>
        <v>1901</v>
      </c>
      <c r="B31" s="240"/>
      <c r="C31" s="239"/>
      <c r="D31" s="236"/>
      <c r="E31" s="235"/>
      <c r="F31" s="235"/>
      <c r="G31" s="238"/>
      <c r="H31" s="482" t="str">
        <f t="shared" si="0"/>
        <v>19011</v>
      </c>
      <c r="I31" s="227" t="str">
        <f t="shared" si="0"/>
        <v>19012</v>
      </c>
      <c r="J31" s="230" t="str">
        <f t="shared" si="0"/>
        <v>19013</v>
      </c>
      <c r="K31" s="237"/>
      <c r="L31" s="234"/>
      <c r="M31" s="236"/>
      <c r="N31" s="235"/>
      <c r="O31" s="235"/>
      <c r="P31" s="484"/>
      <c r="Q31" s="236"/>
      <c r="R31" s="235"/>
      <c r="S31" s="238"/>
      <c r="T31" s="225">
        <f>(SUMIF(IPC_anual!$A$12:$A$1144,A31,IPC_anual!$B$12:$B$1144)/E$7)*100</f>
        <v>1.2098032421343198E-14</v>
      </c>
    </row>
    <row r="32" spans="1:20" ht="15" customHeight="1">
      <c r="A32" s="233">
        <f t="shared" si="1"/>
        <v>1902</v>
      </c>
      <c r="B32" s="240"/>
      <c r="C32" s="239"/>
      <c r="D32" s="236"/>
      <c r="E32" s="235"/>
      <c r="F32" s="235"/>
      <c r="G32" s="238"/>
      <c r="H32" s="482" t="str">
        <f t="shared" si="0"/>
        <v>19021</v>
      </c>
      <c r="I32" s="227" t="str">
        <f t="shared" si="0"/>
        <v>19022</v>
      </c>
      <c r="J32" s="230" t="str">
        <f t="shared" si="0"/>
        <v>19023</v>
      </c>
      <c r="K32" s="237"/>
      <c r="L32" s="234"/>
      <c r="M32" s="236"/>
      <c r="N32" s="235"/>
      <c r="O32" s="235"/>
      <c r="P32" s="484"/>
      <c r="Q32" s="236"/>
      <c r="R32" s="235"/>
      <c r="S32" s="238"/>
      <c r="T32" s="225">
        <f>(SUMIF(IPC_anual!$A$12:$A$1144,A32,IPC_anual!$B$12:$B$1144)/E$7)*100</f>
        <v>1.3041693694915364E-14</v>
      </c>
    </row>
    <row r="33" spans="1:20" ht="15" customHeight="1">
      <c r="A33" s="233">
        <f t="shared" si="1"/>
        <v>1903</v>
      </c>
      <c r="B33" s="240"/>
      <c r="C33" s="239"/>
      <c r="D33" s="236"/>
      <c r="E33" s="235"/>
      <c r="F33" s="235"/>
      <c r="G33" s="238"/>
      <c r="H33" s="482" t="str">
        <f t="shared" si="0"/>
        <v>19031</v>
      </c>
      <c r="I33" s="227" t="str">
        <f t="shared" si="0"/>
        <v>19032</v>
      </c>
      <c r="J33" s="230" t="str">
        <f t="shared" si="0"/>
        <v>19033</v>
      </c>
      <c r="K33" s="237"/>
      <c r="L33" s="234"/>
      <c r="M33" s="236"/>
      <c r="N33" s="235"/>
      <c r="O33" s="235"/>
      <c r="P33" s="484"/>
      <c r="Q33" s="236"/>
      <c r="R33" s="235"/>
      <c r="S33" s="238"/>
      <c r="T33" s="225">
        <f>(SUMIF(IPC_anual!$A$12:$A$1144,A33,IPC_anual!$B$12:$B$1144)/E$7)*100</f>
        <v>1.268044836362602E-14</v>
      </c>
    </row>
    <row r="34" spans="1:20" ht="15" customHeight="1">
      <c r="A34" s="233">
        <f t="shared" si="1"/>
        <v>1904</v>
      </c>
      <c r="B34" s="240"/>
      <c r="C34" s="239"/>
      <c r="D34" s="236"/>
      <c r="E34" s="235"/>
      <c r="F34" s="235"/>
      <c r="G34" s="238"/>
      <c r="H34" s="482" t="str">
        <f t="shared" si="0"/>
        <v>19041</v>
      </c>
      <c r="I34" s="227" t="str">
        <f t="shared" si="0"/>
        <v>19042</v>
      </c>
      <c r="J34" s="230" t="str">
        <f t="shared" si="0"/>
        <v>19043</v>
      </c>
      <c r="K34" s="237"/>
      <c r="L34" s="234"/>
      <c r="M34" s="236"/>
      <c r="N34" s="235"/>
      <c r="O34" s="235"/>
      <c r="P34" s="484"/>
      <c r="Q34" s="236"/>
      <c r="R34" s="235"/>
      <c r="S34" s="238"/>
      <c r="T34" s="225">
        <f>(SUMIF(IPC_anual!$A$12:$A$1144,A34,IPC_anual!$B$12:$B$1144)/E$7)*100</f>
        <v>1.2525628935930589E-14</v>
      </c>
    </row>
    <row r="35" spans="1:20" ht="15" customHeight="1">
      <c r="A35" s="233">
        <f t="shared" si="1"/>
        <v>1905</v>
      </c>
      <c r="B35" s="240"/>
      <c r="C35" s="239"/>
      <c r="D35" s="236"/>
      <c r="E35" s="235"/>
      <c r="F35" s="235"/>
      <c r="G35" s="238"/>
      <c r="H35" s="482" t="str">
        <f t="shared" si="0"/>
        <v>19051</v>
      </c>
      <c r="I35" s="227" t="str">
        <f t="shared" si="0"/>
        <v>19052</v>
      </c>
      <c r="J35" s="230" t="str">
        <f t="shared" si="0"/>
        <v>19053</v>
      </c>
      <c r="K35" s="237"/>
      <c r="L35" s="234"/>
      <c r="M35" s="236"/>
      <c r="N35" s="235"/>
      <c r="O35" s="235"/>
      <c r="P35" s="484"/>
      <c r="Q35" s="236"/>
      <c r="R35" s="235"/>
      <c r="S35" s="238"/>
      <c r="T35" s="225">
        <f>(SUMIF(IPC_anual!$A$12:$A$1144,A35,IPC_anual!$B$12:$B$1144)/E$7)*100</f>
        <v>1.3425056087304063E-14</v>
      </c>
    </row>
    <row r="36" spans="1:20" ht="15" customHeight="1">
      <c r="A36" s="233">
        <f t="shared" si="1"/>
        <v>1906</v>
      </c>
      <c r="B36" s="240"/>
      <c r="C36" s="239"/>
      <c r="D36" s="236"/>
      <c r="E36" s="235"/>
      <c r="F36" s="235"/>
      <c r="G36" s="238"/>
      <c r="H36" s="482" t="str">
        <f t="shared" si="0"/>
        <v>19061</v>
      </c>
      <c r="I36" s="227" t="str">
        <f t="shared" si="0"/>
        <v>19062</v>
      </c>
      <c r="J36" s="230" t="str">
        <f t="shared" si="0"/>
        <v>19063</v>
      </c>
      <c r="K36" s="237"/>
      <c r="L36" s="234"/>
      <c r="M36" s="236"/>
      <c r="N36" s="235"/>
      <c r="O36" s="235"/>
      <c r="P36" s="484"/>
      <c r="Q36" s="236"/>
      <c r="R36" s="235"/>
      <c r="S36" s="238"/>
      <c r="T36" s="225">
        <f>(SUMIF(IPC_anual!$A$12:$A$1144,A36,IPC_anual!$B$12:$B$1144)/E$7)*100</f>
        <v>1.3727322588995148E-14</v>
      </c>
    </row>
    <row r="37" spans="1:20" ht="15" customHeight="1">
      <c r="A37" s="233">
        <f t="shared" si="1"/>
        <v>1907</v>
      </c>
      <c r="B37" s="240"/>
      <c r="C37" s="239"/>
      <c r="D37" s="236"/>
      <c r="E37" s="235"/>
      <c r="F37" s="235"/>
      <c r="G37" s="238"/>
      <c r="H37" s="482" t="str">
        <f t="shared" si="0"/>
        <v>19071</v>
      </c>
      <c r="I37" s="227" t="str">
        <f t="shared" si="0"/>
        <v>19072</v>
      </c>
      <c r="J37" s="230" t="str">
        <f t="shared" si="0"/>
        <v>19073</v>
      </c>
      <c r="K37" s="237"/>
      <c r="L37" s="234"/>
      <c r="M37" s="236"/>
      <c r="N37" s="235"/>
      <c r="O37" s="235"/>
      <c r="P37" s="484"/>
      <c r="Q37" s="236"/>
      <c r="R37" s="235"/>
      <c r="S37" s="238"/>
      <c r="T37" s="225">
        <f>(SUMIF(IPC_anual!$A$12:$A$1144,A37,IPC_anual!$B$12:$B$1144)/E$7)*100</f>
        <v>1.3867397309291015E-14</v>
      </c>
    </row>
    <row r="38" spans="1:20" ht="15" customHeight="1">
      <c r="A38" s="233">
        <f t="shared" si="1"/>
        <v>1908</v>
      </c>
      <c r="B38" s="240"/>
      <c r="C38" s="239"/>
      <c r="D38" s="236"/>
      <c r="E38" s="235"/>
      <c r="F38" s="235"/>
      <c r="G38" s="238"/>
      <c r="H38" s="482" t="str">
        <f t="shared" si="0"/>
        <v>19081</v>
      </c>
      <c r="I38" s="227" t="str">
        <f t="shared" si="0"/>
        <v>19082</v>
      </c>
      <c r="J38" s="230" t="str">
        <f t="shared" si="0"/>
        <v>19083</v>
      </c>
      <c r="K38" s="237"/>
      <c r="L38" s="234"/>
      <c r="M38" s="236"/>
      <c r="N38" s="235"/>
      <c r="O38" s="235"/>
      <c r="P38" s="484"/>
      <c r="Q38" s="236"/>
      <c r="R38" s="235"/>
      <c r="S38" s="238"/>
      <c r="T38" s="225">
        <f>(SUMIF(IPC_anual!$A$12:$A$1144,A38,IPC_anual!$B$12:$B$1144)/E$7)*100</f>
        <v>1.4258132055379493E-14</v>
      </c>
    </row>
    <row r="39" spans="1:20" ht="15" customHeight="1">
      <c r="A39" s="233">
        <f t="shared" si="1"/>
        <v>1909</v>
      </c>
      <c r="B39" s="240"/>
      <c r="C39" s="239"/>
      <c r="D39" s="236"/>
      <c r="E39" s="235"/>
      <c r="F39" s="235"/>
      <c r="G39" s="238"/>
      <c r="H39" s="482" t="str">
        <f t="shared" si="0"/>
        <v>19091</v>
      </c>
      <c r="I39" s="227" t="str">
        <f t="shared" si="0"/>
        <v>19092</v>
      </c>
      <c r="J39" s="230" t="str">
        <f t="shared" si="0"/>
        <v>19093</v>
      </c>
      <c r="K39" s="237"/>
      <c r="L39" s="234"/>
      <c r="M39" s="236"/>
      <c r="N39" s="235"/>
      <c r="O39" s="235"/>
      <c r="P39" s="484"/>
      <c r="Q39" s="236"/>
      <c r="R39" s="235"/>
      <c r="S39" s="238"/>
      <c r="T39" s="225">
        <f>(SUMIF(IPC_anual!$A$12:$A$1144,A39,IPC_anual!$B$12:$B$1144)/E$7)*100</f>
        <v>1.4368717360876232E-14</v>
      </c>
    </row>
    <row r="40" spans="1:20" ht="15" customHeight="1">
      <c r="A40" s="233">
        <f t="shared" si="1"/>
        <v>1910</v>
      </c>
      <c r="B40" s="240"/>
      <c r="C40" s="239"/>
      <c r="D40" s="236"/>
      <c r="E40" s="235"/>
      <c r="F40" s="235"/>
      <c r="G40" s="238"/>
      <c r="H40" s="482" t="str">
        <f t="shared" si="0"/>
        <v>19101</v>
      </c>
      <c r="I40" s="227" t="str">
        <f t="shared" si="0"/>
        <v>19102</v>
      </c>
      <c r="J40" s="230" t="str">
        <f t="shared" si="0"/>
        <v>19103</v>
      </c>
      <c r="K40" s="237"/>
      <c r="L40" s="234"/>
      <c r="M40" s="236"/>
      <c r="N40" s="235"/>
      <c r="O40" s="235"/>
      <c r="P40" s="484"/>
      <c r="Q40" s="236"/>
      <c r="R40" s="235"/>
      <c r="S40" s="238"/>
      <c r="T40" s="225">
        <f>(SUMIF(IPC_anual!$A$12:$A$1144,A40,IPC_anual!$B$12:$B$1144)/E$7)*100</f>
        <v>1.4833175643962528E-14</v>
      </c>
    </row>
    <row r="41" spans="1:20" ht="15" customHeight="1">
      <c r="A41" s="233">
        <f t="shared" si="1"/>
        <v>1911</v>
      </c>
      <c r="B41" s="240"/>
      <c r="C41" s="239"/>
      <c r="D41" s="236"/>
      <c r="E41" s="235"/>
      <c r="F41" s="235"/>
      <c r="G41" s="238"/>
      <c r="H41" s="482" t="str">
        <f t="shared" si="0"/>
        <v>19111</v>
      </c>
      <c r="I41" s="227" t="str">
        <f t="shared" si="0"/>
        <v>19112</v>
      </c>
      <c r="J41" s="230" t="str">
        <f t="shared" si="0"/>
        <v>19113</v>
      </c>
      <c r="K41" s="237"/>
      <c r="L41" s="234"/>
      <c r="M41" s="236"/>
      <c r="N41" s="235"/>
      <c r="O41" s="235"/>
      <c r="P41" s="484"/>
      <c r="Q41" s="236"/>
      <c r="R41" s="235"/>
      <c r="S41" s="238"/>
      <c r="T41" s="225">
        <f>(SUMIF(IPC_anual!$A$12:$A$1144,A41,IPC_anual!$B$12:$B$1144)/E$7)*100</f>
        <v>1.4567770910770355E-14</v>
      </c>
    </row>
    <row r="42" spans="1:20" ht="15" customHeight="1">
      <c r="A42" s="233">
        <f t="shared" si="1"/>
        <v>1912</v>
      </c>
      <c r="B42" s="240"/>
      <c r="C42" s="239"/>
      <c r="D42" s="236"/>
      <c r="E42" s="235"/>
      <c r="F42" s="235"/>
      <c r="G42" s="238"/>
      <c r="H42" s="482" t="str">
        <f t="shared" si="0"/>
        <v>19121</v>
      </c>
      <c r="I42" s="227" t="str">
        <f t="shared" si="0"/>
        <v>19122</v>
      </c>
      <c r="J42" s="230" t="str">
        <f t="shared" si="0"/>
        <v>19123</v>
      </c>
      <c r="K42" s="237"/>
      <c r="L42" s="234"/>
      <c r="M42" s="236"/>
      <c r="N42" s="235"/>
      <c r="O42" s="235"/>
      <c r="P42" s="484"/>
      <c r="Q42" s="236"/>
      <c r="R42" s="235"/>
      <c r="S42" s="238"/>
      <c r="T42" s="225">
        <f>(SUMIF(IPC_anual!$A$12:$A$1144,A42,IPC_anual!$B$12:$B$1144)/E$7)*100</f>
        <v>1.5445081001044485E-14</v>
      </c>
    </row>
    <row r="43" spans="1:20" ht="15" customHeight="1">
      <c r="A43" s="233">
        <f t="shared" si="1"/>
        <v>1913</v>
      </c>
      <c r="B43" s="240"/>
      <c r="C43" s="239"/>
      <c r="D43" s="236"/>
      <c r="E43" s="235"/>
      <c r="F43" s="235"/>
      <c r="G43" s="238"/>
      <c r="H43" s="482" t="str">
        <f t="shared" si="0"/>
        <v>19131</v>
      </c>
      <c r="I43" s="227" t="str">
        <f t="shared" si="0"/>
        <v>19132</v>
      </c>
      <c r="J43" s="230" t="str">
        <f t="shared" si="0"/>
        <v>19133</v>
      </c>
      <c r="K43" s="237"/>
      <c r="L43" s="234"/>
      <c r="M43" s="236"/>
      <c r="N43" s="235"/>
      <c r="O43" s="235"/>
      <c r="P43" s="484"/>
      <c r="Q43" s="236"/>
      <c r="R43" s="235"/>
      <c r="S43" s="238"/>
      <c r="T43" s="225">
        <f>(SUMIF(IPC_anual!$A$12:$A$1144,A43,IPC_anual!$B$12:$B$1144)/E$7)*100</f>
        <v>1.5614645136139478E-14</v>
      </c>
    </row>
    <row r="44" spans="1:20" ht="15" customHeight="1">
      <c r="A44" s="233">
        <f t="shared" si="1"/>
        <v>1914</v>
      </c>
      <c r="B44" s="240"/>
      <c r="C44" s="239"/>
      <c r="D44" s="236"/>
      <c r="E44" s="235"/>
      <c r="F44" s="235"/>
      <c r="G44" s="238"/>
      <c r="H44" s="482" t="str">
        <f t="shared" si="0"/>
        <v>19141</v>
      </c>
      <c r="I44" s="227" t="str">
        <f t="shared" si="0"/>
        <v>19142</v>
      </c>
      <c r="J44" s="230" t="str">
        <f t="shared" si="0"/>
        <v>19143</v>
      </c>
      <c r="K44" s="237"/>
      <c r="L44" s="234"/>
      <c r="M44" s="236"/>
      <c r="N44" s="235"/>
      <c r="O44" s="235"/>
      <c r="P44" s="484"/>
      <c r="Q44" s="236"/>
      <c r="R44" s="235"/>
      <c r="S44" s="238"/>
      <c r="T44" s="225">
        <f>(SUMIF(IPC_anual!$A$12:$A$1144,A44,IPC_anual!$B$12:$B$1144)/E$7)*100</f>
        <v>1.5614645136139478E-14</v>
      </c>
    </row>
    <row r="45" spans="1:20" ht="15" customHeight="1">
      <c r="A45" s="233">
        <f t="shared" si="1"/>
        <v>1915</v>
      </c>
      <c r="B45" s="240"/>
      <c r="C45" s="239"/>
      <c r="D45" s="236"/>
      <c r="E45" s="235"/>
      <c r="F45" s="235"/>
      <c r="G45" s="238"/>
      <c r="H45" s="482" t="str">
        <f t="shared" si="0"/>
        <v>19151</v>
      </c>
      <c r="I45" s="227" t="str">
        <f t="shared" si="0"/>
        <v>19152</v>
      </c>
      <c r="J45" s="230" t="str">
        <f t="shared" si="0"/>
        <v>19153</v>
      </c>
      <c r="K45" s="237"/>
      <c r="L45" s="234"/>
      <c r="M45" s="236"/>
      <c r="N45" s="235"/>
      <c r="O45" s="235"/>
      <c r="P45" s="484"/>
      <c r="Q45" s="236"/>
      <c r="R45" s="235"/>
      <c r="S45" s="238"/>
      <c r="T45" s="225">
        <f>(SUMIF(IPC_anual!$A$12:$A$1144,A45,IPC_anual!$B$12:$B$1144)/E$7)*100</f>
        <v>1.6831083496603603E-14</v>
      </c>
    </row>
    <row r="46" spans="1:20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482" t="str">
        <f t="shared" si="0"/>
        <v>19161</v>
      </c>
      <c r="I46" s="227" t="str">
        <f t="shared" si="0"/>
        <v>19162</v>
      </c>
      <c r="J46" s="230" t="str">
        <f t="shared" si="0"/>
        <v>19163</v>
      </c>
      <c r="K46" s="237"/>
      <c r="L46" s="234"/>
      <c r="M46" s="236"/>
      <c r="N46" s="235"/>
      <c r="O46" s="235"/>
      <c r="P46" s="484"/>
      <c r="Q46" s="236"/>
      <c r="R46" s="235"/>
      <c r="S46" s="238"/>
      <c r="T46" s="225">
        <f>(SUMIF(IPC_anual!$A$12:$A$1144,A46,IPC_anual!$B$12:$B$1144)/E$7)*100</f>
        <v>1.8069638918167073E-14</v>
      </c>
    </row>
    <row r="47" spans="1:20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482" t="str">
        <f t="shared" si="0"/>
        <v>19171</v>
      </c>
      <c r="I47" s="227" t="str">
        <f t="shared" si="0"/>
        <v>19172</v>
      </c>
      <c r="J47" s="230" t="str">
        <f t="shared" si="0"/>
        <v>19173</v>
      </c>
      <c r="K47" s="237"/>
      <c r="L47" s="234"/>
      <c r="M47" s="236"/>
      <c r="N47" s="235"/>
      <c r="O47" s="235"/>
      <c r="P47" s="484"/>
      <c r="Q47" s="236"/>
      <c r="R47" s="235"/>
      <c r="S47" s="238"/>
      <c r="T47" s="225">
        <f>(SUMIF(IPC_anual!$A$12:$A$1144,A47,IPC_anual!$B$12:$B$1144)/E$7)*100</f>
        <v>2.1151282764676187E-14</v>
      </c>
    </row>
    <row r="48" spans="1:20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482" t="str">
        <f t="shared" si="0"/>
        <v>19181</v>
      </c>
      <c r="I48" s="227" t="str">
        <f t="shared" si="0"/>
        <v>19182</v>
      </c>
      <c r="J48" s="230" t="str">
        <f t="shared" si="0"/>
        <v>19183</v>
      </c>
      <c r="K48" s="237"/>
      <c r="L48" s="234"/>
      <c r="M48" s="236"/>
      <c r="N48" s="235"/>
      <c r="O48" s="235"/>
      <c r="P48" s="484"/>
      <c r="Q48" s="236"/>
      <c r="R48" s="235"/>
      <c r="S48" s="238"/>
      <c r="T48" s="225">
        <f>(SUMIF(IPC_anual!$A$12:$A$1144,A48,IPC_anual!$B$12:$B$1144)/E$7)*100</f>
        <v>2.6687920393212887E-14</v>
      </c>
    </row>
    <row r="49" spans="1:20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482" t="str">
        <f t="shared" si="0"/>
        <v>19191</v>
      </c>
      <c r="I49" s="227" t="str">
        <f t="shared" si="0"/>
        <v>19192</v>
      </c>
      <c r="J49" s="230" t="str">
        <f t="shared" si="0"/>
        <v>19193</v>
      </c>
      <c r="K49" s="237"/>
      <c r="L49" s="234"/>
      <c r="M49" s="236"/>
      <c r="N49" s="235"/>
      <c r="O49" s="235"/>
      <c r="P49" s="484"/>
      <c r="Q49" s="236"/>
      <c r="R49" s="235"/>
      <c r="S49" s="238"/>
      <c r="T49" s="225">
        <f>(SUMIF(IPC_anual!$A$12:$A$1144,A49,IPC_anual!$B$12:$B$1144)/E$7)*100</f>
        <v>2.5066002579260722E-14</v>
      </c>
    </row>
    <row r="50" spans="1:20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482" t="str">
        <f t="shared" si="0"/>
        <v>19201</v>
      </c>
      <c r="I50" s="227" t="str">
        <f t="shared" si="0"/>
        <v>19202</v>
      </c>
      <c r="J50" s="230" t="str">
        <f t="shared" si="0"/>
        <v>19203</v>
      </c>
      <c r="K50" s="237"/>
      <c r="L50" s="234"/>
      <c r="M50" s="236"/>
      <c r="N50" s="235"/>
      <c r="O50" s="235"/>
      <c r="P50" s="484"/>
      <c r="Q50" s="236"/>
      <c r="R50" s="235"/>
      <c r="S50" s="238"/>
      <c r="T50" s="225">
        <f>(SUMIF(IPC_anual!$A$12:$A$1144,A50,IPC_anual!$B$12:$B$1144)/E$7)*100</f>
        <v>2.9364084786233964E-14</v>
      </c>
    </row>
    <row r="51" spans="1:20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482" t="str">
        <f t="shared" si="0"/>
        <v>19211</v>
      </c>
      <c r="I51" s="227" t="str">
        <f t="shared" si="0"/>
        <v>19212</v>
      </c>
      <c r="J51" s="230" t="str">
        <f t="shared" si="0"/>
        <v>19213</v>
      </c>
      <c r="K51" s="237"/>
      <c r="L51" s="234"/>
      <c r="M51" s="236"/>
      <c r="N51" s="235"/>
      <c r="O51" s="235"/>
      <c r="P51" s="484"/>
      <c r="Q51" s="236"/>
      <c r="R51" s="235"/>
      <c r="S51" s="238"/>
      <c r="T51" s="225">
        <f>(SUMIF(IPC_anual!$A$12:$A$1144,A51,IPC_anual!$B$12:$B$1144)/E$7)*100</f>
        <v>2.6090759743530495E-14</v>
      </c>
    </row>
    <row r="52" spans="1:20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482" t="str">
        <f t="shared" si="0"/>
        <v>19221</v>
      </c>
      <c r="I52" s="227" t="str">
        <f t="shared" si="0"/>
        <v>19222</v>
      </c>
      <c r="J52" s="230" t="str">
        <f t="shared" si="0"/>
        <v>19223</v>
      </c>
      <c r="K52" s="237"/>
      <c r="L52" s="234"/>
      <c r="M52" s="236"/>
      <c r="N52" s="235"/>
      <c r="O52" s="235"/>
      <c r="P52" s="484"/>
      <c r="Q52" s="236"/>
      <c r="R52" s="235"/>
      <c r="S52" s="238"/>
      <c r="T52" s="225">
        <f>(SUMIF(IPC_anual!$A$12:$A$1144,A52,IPC_anual!$B$12:$B$1144)/E$7)*100</f>
        <v>2.196224167165226E-14</v>
      </c>
    </row>
    <row r="53" spans="1:20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482" t="str">
        <f t="shared" si="0"/>
        <v>19231</v>
      </c>
      <c r="I53" s="227" t="str">
        <f t="shared" si="0"/>
        <v>19232</v>
      </c>
      <c r="J53" s="230" t="str">
        <f t="shared" si="0"/>
        <v>19233</v>
      </c>
      <c r="K53" s="237"/>
      <c r="L53" s="234"/>
      <c r="M53" s="236"/>
      <c r="N53" s="235"/>
      <c r="O53" s="235"/>
      <c r="P53" s="484"/>
      <c r="Q53" s="236"/>
      <c r="R53" s="235"/>
      <c r="S53" s="238"/>
      <c r="T53" s="225">
        <f>(SUMIF(IPC_anual!$A$12:$A$1144,A53,IPC_anual!$B$12:$B$1144)/E$7)*100</f>
        <v>2.1556762218164221E-14</v>
      </c>
    </row>
    <row r="54" spans="1:20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482" t="str">
        <f t="shared" si="0"/>
        <v>19241</v>
      </c>
      <c r="I54" s="227" t="str">
        <f t="shared" si="0"/>
        <v>19242</v>
      </c>
      <c r="J54" s="230" t="str">
        <f t="shared" si="0"/>
        <v>19243</v>
      </c>
      <c r="K54" s="237"/>
      <c r="L54" s="234"/>
      <c r="M54" s="236"/>
      <c r="N54" s="235"/>
      <c r="O54" s="235"/>
      <c r="P54" s="484"/>
      <c r="Q54" s="236"/>
      <c r="R54" s="235"/>
      <c r="S54" s="238"/>
      <c r="T54" s="225">
        <f>(SUMIF(IPC_anual!$A$12:$A$1144,A54,IPC_anual!$B$12:$B$1144)/E$7)*100</f>
        <v>2.196224167165226E-14</v>
      </c>
    </row>
    <row r="55" spans="1:20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482" t="str">
        <f t="shared" si="0"/>
        <v>19251</v>
      </c>
      <c r="I55" s="227" t="str">
        <f t="shared" si="0"/>
        <v>19252</v>
      </c>
      <c r="J55" s="230" t="str">
        <f t="shared" si="0"/>
        <v>19253</v>
      </c>
      <c r="K55" s="237"/>
      <c r="L55" s="234"/>
      <c r="M55" s="236"/>
      <c r="N55" s="235"/>
      <c r="O55" s="235"/>
      <c r="P55" s="484"/>
      <c r="Q55" s="236"/>
      <c r="R55" s="235"/>
      <c r="S55" s="238"/>
      <c r="T55" s="225">
        <f>(SUMIF(IPC_anual!$A$12:$A$1144,A55,IPC_anual!$B$12:$B$1144)/E$7)*100</f>
        <v>2.1365081021969871E-14</v>
      </c>
    </row>
    <row r="56" spans="1:20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482" t="str">
        <f t="shared" si="0"/>
        <v>19261</v>
      </c>
      <c r="I56" s="227" t="str">
        <f t="shared" si="0"/>
        <v>19262</v>
      </c>
      <c r="J56" s="230" t="str">
        <f t="shared" si="0"/>
        <v>19263</v>
      </c>
      <c r="K56" s="237"/>
      <c r="L56" s="234"/>
      <c r="M56" s="236"/>
      <c r="N56" s="235"/>
      <c r="O56" s="235"/>
      <c r="P56" s="484"/>
      <c r="Q56" s="236"/>
      <c r="R56" s="235"/>
      <c r="S56" s="238"/>
      <c r="T56" s="225">
        <f>(SUMIF(IPC_anual!$A$12:$A$1144,A56,IPC_anual!$B$12:$B$1144)/E$7)*100</f>
        <v>2.0745803311188141E-14</v>
      </c>
    </row>
    <row r="57" spans="1:20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482" t="str">
        <f t="shared" si="0"/>
        <v>19271</v>
      </c>
      <c r="I57" s="227" t="str">
        <f t="shared" si="0"/>
        <v>19272</v>
      </c>
      <c r="J57" s="230" t="str">
        <f t="shared" si="0"/>
        <v>19273</v>
      </c>
      <c r="K57" s="237"/>
      <c r="L57" s="234"/>
      <c r="M57" s="236"/>
      <c r="N57" s="235"/>
      <c r="O57" s="235"/>
      <c r="P57" s="484"/>
      <c r="Q57" s="236"/>
      <c r="R57" s="235"/>
      <c r="S57" s="238"/>
      <c r="T57" s="225">
        <f>(SUMIF(IPC_anual!$A$12:$A$1144,A57,IPC_anual!$B$12:$B$1144)/E$7)*100</f>
        <v>2.0532005053894441E-14</v>
      </c>
    </row>
    <row r="58" spans="1:20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482" t="str">
        <f t="shared" si="0"/>
        <v>19281</v>
      </c>
      <c r="I58" s="227" t="str">
        <f t="shared" si="0"/>
        <v>19282</v>
      </c>
      <c r="J58" s="230" t="str">
        <f t="shared" si="0"/>
        <v>19283</v>
      </c>
      <c r="K58" s="237"/>
      <c r="L58" s="234"/>
      <c r="M58" s="236"/>
      <c r="N58" s="235"/>
      <c r="O58" s="235"/>
      <c r="P58" s="484"/>
      <c r="Q58" s="236"/>
      <c r="R58" s="235"/>
      <c r="S58" s="238"/>
      <c r="T58" s="225">
        <f>(SUMIF(IPC_anual!$A$12:$A$1144,A58,IPC_anual!$B$12:$B$1144)/E$7)*100</f>
        <v>2.0340323857700092E-14</v>
      </c>
    </row>
    <row r="59" spans="1:20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482" t="str">
        <f t="shared" si="0"/>
        <v>19291</v>
      </c>
      <c r="I59" s="227" t="str">
        <f t="shared" si="0"/>
        <v>19292</v>
      </c>
      <c r="J59" s="230" t="str">
        <f t="shared" si="0"/>
        <v>19293</v>
      </c>
      <c r="K59" s="237"/>
      <c r="L59" s="234"/>
      <c r="M59" s="236"/>
      <c r="N59" s="235"/>
      <c r="O59" s="235"/>
      <c r="P59" s="484"/>
      <c r="Q59" s="236"/>
      <c r="R59" s="235"/>
      <c r="S59" s="238"/>
      <c r="T59" s="225">
        <f>(SUMIF(IPC_anual!$A$12:$A$1144,A59,IPC_anual!$B$12:$B$1144)/E$7)*100</f>
        <v>2.0532005053894441E-14</v>
      </c>
    </row>
    <row r="60" spans="1:20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482" t="str">
        <f t="shared" si="0"/>
        <v>19301</v>
      </c>
      <c r="I60" s="227" t="str">
        <f t="shared" si="0"/>
        <v>19302</v>
      </c>
      <c r="J60" s="230" t="str">
        <f t="shared" si="0"/>
        <v>19303</v>
      </c>
      <c r="K60" s="237"/>
      <c r="L60" s="234"/>
      <c r="M60" s="236"/>
      <c r="N60" s="235"/>
      <c r="O60" s="235"/>
      <c r="P60" s="484"/>
      <c r="Q60" s="236"/>
      <c r="R60" s="235"/>
      <c r="S60" s="238"/>
      <c r="T60" s="225">
        <f>(SUMIF(IPC_anual!$A$12:$A$1144,A60,IPC_anual!$B$12:$B$1144)/E$7)*100</f>
        <v>2.0745803311188135E-14</v>
      </c>
    </row>
    <row r="61" spans="1:20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482" t="str">
        <f t="shared" si="0"/>
        <v>19311</v>
      </c>
      <c r="I61" s="227" t="str">
        <f t="shared" si="0"/>
        <v>19312</v>
      </c>
      <c r="J61" s="230" t="str">
        <f t="shared" si="0"/>
        <v>19313</v>
      </c>
      <c r="K61" s="237"/>
      <c r="L61" s="234"/>
      <c r="M61" s="236"/>
      <c r="N61" s="235"/>
      <c r="O61" s="235"/>
      <c r="P61" s="484"/>
      <c r="Q61" s="236"/>
      <c r="R61" s="235"/>
      <c r="S61" s="238"/>
      <c r="T61" s="225">
        <f>(SUMIF(IPC_anual!$A$12:$A$1144,A61,IPC_anual!$B$12:$B$1144)/E$7)*100</f>
        <v>1.785584066087337E-14</v>
      </c>
    </row>
    <row r="62" spans="1:20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482" t="str">
        <f t="shared" si="0"/>
        <v>19321</v>
      </c>
      <c r="I62" s="227" t="str">
        <f t="shared" si="0"/>
        <v>19322</v>
      </c>
      <c r="J62" s="230" t="str">
        <f t="shared" si="0"/>
        <v>19323</v>
      </c>
      <c r="K62" s="237"/>
      <c r="L62" s="234"/>
      <c r="M62" s="236"/>
      <c r="N62" s="235"/>
      <c r="O62" s="235"/>
      <c r="P62" s="484"/>
      <c r="Q62" s="236"/>
      <c r="R62" s="235"/>
      <c r="S62" s="238"/>
      <c r="T62" s="225">
        <f>(SUMIF(IPC_anual!$A$12:$A$1144,A62,IPC_anual!$B$12:$B$1144)/E$7)*100</f>
        <v>1.6020124589627515E-14</v>
      </c>
    </row>
    <row r="63" spans="1:20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482" t="str">
        <f t="shared" si="0"/>
        <v>19331</v>
      </c>
      <c r="I63" s="227" t="str">
        <f t="shared" si="0"/>
        <v>19332</v>
      </c>
      <c r="J63" s="230" t="str">
        <f t="shared" si="0"/>
        <v>19333</v>
      </c>
      <c r="K63" s="237"/>
      <c r="L63" s="234"/>
      <c r="M63" s="236"/>
      <c r="N63" s="235"/>
      <c r="O63" s="235"/>
      <c r="P63" s="484"/>
      <c r="Q63" s="236"/>
      <c r="R63" s="235"/>
      <c r="S63" s="238"/>
      <c r="T63" s="225">
        <f>(SUMIF(IPC_anual!$A$12:$A$1144,A63,IPC_anual!$B$12:$B$1144)/E$7)*100</f>
        <v>1.806963891816707E-14</v>
      </c>
    </row>
    <row r="64" spans="1:20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482" t="str">
        <f t="shared" si="0"/>
        <v>19341</v>
      </c>
      <c r="I64" s="227" t="str">
        <f t="shared" si="0"/>
        <v>19342</v>
      </c>
      <c r="J64" s="230" t="str">
        <f t="shared" si="0"/>
        <v>19343</v>
      </c>
      <c r="K64" s="237"/>
      <c r="L64" s="234"/>
      <c r="M64" s="236"/>
      <c r="N64" s="235"/>
      <c r="O64" s="235"/>
      <c r="P64" s="484"/>
      <c r="Q64" s="236"/>
      <c r="R64" s="235"/>
      <c r="S64" s="238"/>
      <c r="T64" s="225">
        <f>(SUMIF(IPC_anual!$A$12:$A$1144,A64,IPC_anual!$B$12:$B$1144)/E$7)*100</f>
        <v>1.6020124589627515E-14</v>
      </c>
    </row>
    <row r="65" spans="1:25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482" t="str">
        <f t="shared" si="0"/>
        <v>19351</v>
      </c>
      <c r="I65" s="227" t="str">
        <f t="shared" si="0"/>
        <v>19352</v>
      </c>
      <c r="J65" s="230" t="str">
        <f t="shared" si="0"/>
        <v>19353</v>
      </c>
      <c r="K65" s="237"/>
      <c r="L65" s="234"/>
      <c r="M65" s="236"/>
      <c r="N65" s="235"/>
      <c r="O65" s="235"/>
      <c r="P65" s="484"/>
      <c r="Q65" s="236"/>
      <c r="R65" s="235"/>
      <c r="S65" s="238"/>
      <c r="T65" s="225">
        <f>(SUMIF(IPC_anual!$A$12:$A$1144,A65,IPC_anual!$B$12:$B$1144)/E$7)*100</f>
        <v>1.6978530570599243E-14</v>
      </c>
    </row>
    <row r="66" spans="1:25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482" t="str">
        <f t="shared" si="0"/>
        <v>19361</v>
      </c>
      <c r="I66" s="227" t="str">
        <f t="shared" si="0"/>
        <v>19362</v>
      </c>
      <c r="J66" s="230" t="str">
        <f t="shared" si="0"/>
        <v>19363</v>
      </c>
      <c r="K66" s="237"/>
      <c r="L66" s="234"/>
      <c r="M66" s="236"/>
      <c r="N66" s="235"/>
      <c r="O66" s="235"/>
      <c r="P66" s="484"/>
      <c r="Q66" s="236"/>
      <c r="R66" s="235"/>
      <c r="S66" s="238"/>
      <c r="T66" s="225">
        <f>(SUMIF(IPC_anual!$A$12:$A$1144,A66,IPC_anual!$B$12:$B$1144)/E$7)*100</f>
        <v>1.841613954205685E-14</v>
      </c>
    </row>
    <row r="67" spans="1:25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482" t="str">
        <f t="shared" si="0"/>
        <v>19371</v>
      </c>
      <c r="I67" s="227" t="str">
        <f t="shared" si="0"/>
        <v>19372</v>
      </c>
      <c r="J67" s="230" t="str">
        <f t="shared" si="0"/>
        <v>19373</v>
      </c>
      <c r="K67" s="237"/>
      <c r="L67" s="234"/>
      <c r="M67" s="236"/>
      <c r="N67" s="235"/>
      <c r="O67" s="235"/>
      <c r="P67" s="484"/>
      <c r="Q67" s="236"/>
      <c r="R67" s="235"/>
      <c r="S67" s="238"/>
      <c r="T67" s="225">
        <f>(SUMIF(IPC_anual!$A$12:$A$1144,A67,IPC_anual!$B$12:$B$1144)/E$7)*100</f>
        <v>1.890271488624249E-14</v>
      </c>
    </row>
    <row r="68" spans="1:25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482" t="str">
        <f t="shared" si="0"/>
        <v>19381</v>
      </c>
      <c r="I68" s="227" t="str">
        <f t="shared" si="0"/>
        <v>19382</v>
      </c>
      <c r="J68" s="230" t="str">
        <f t="shared" si="0"/>
        <v>19383</v>
      </c>
      <c r="K68" s="237"/>
      <c r="L68" s="234"/>
      <c r="M68" s="236"/>
      <c r="N68" s="235"/>
      <c r="O68" s="235"/>
      <c r="P68" s="484"/>
      <c r="Q68" s="236"/>
      <c r="R68" s="235"/>
      <c r="S68" s="238"/>
      <c r="T68" s="225">
        <f>(SUMIF(IPC_anual!$A$12:$A$1144,A68,IPC_anual!$B$12:$B$1144)/E$7)*100</f>
        <v>1.8777384873346192E-14</v>
      </c>
    </row>
    <row r="69" spans="1:25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482" t="str">
        <f t="shared" si="0"/>
        <v>19391</v>
      </c>
      <c r="I69" s="227" t="str">
        <f t="shared" si="0"/>
        <v>19392</v>
      </c>
      <c r="J69" s="230" t="str">
        <f t="shared" si="0"/>
        <v>19393</v>
      </c>
      <c r="K69" s="237"/>
      <c r="L69" s="234"/>
      <c r="M69" s="236"/>
      <c r="N69" s="235"/>
      <c r="O69" s="235"/>
      <c r="P69" s="484"/>
      <c r="Q69" s="236"/>
      <c r="R69" s="235"/>
      <c r="S69" s="238"/>
      <c r="T69" s="225">
        <f>(SUMIF(IPC_anual!$A$12:$A$1144,A69,IPC_anual!$B$12:$B$1144)/E$7)*100</f>
        <v>1.9072279021337489E-14</v>
      </c>
    </row>
    <row r="70" spans="1:25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482" t="str">
        <f t="shared" si="0"/>
        <v>19401</v>
      </c>
      <c r="I70" s="227" t="str">
        <f t="shared" si="0"/>
        <v>19402</v>
      </c>
      <c r="J70" s="230" t="str">
        <f t="shared" si="0"/>
        <v>19403</v>
      </c>
      <c r="K70" s="237"/>
      <c r="L70" s="234"/>
      <c r="M70" s="236"/>
      <c r="N70" s="235"/>
      <c r="O70" s="235"/>
      <c r="P70" s="484"/>
      <c r="Q70" s="236"/>
      <c r="R70" s="235"/>
      <c r="S70" s="238"/>
      <c r="T70" s="225">
        <f>(SUMIF(IPC_anual!$A$12:$A$1144,A70,IPC_anual!$B$12:$B$1144)/E$7)*100</f>
        <v>1.949987553592488E-14</v>
      </c>
    </row>
    <row r="71" spans="1:25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482" t="str">
        <f t="shared" si="0"/>
        <v>19411</v>
      </c>
      <c r="I71" s="227" t="str">
        <f t="shared" si="0"/>
        <v>19412</v>
      </c>
      <c r="J71" s="230" t="str">
        <f t="shared" si="0"/>
        <v>19413</v>
      </c>
      <c r="K71" s="237"/>
      <c r="L71" s="234"/>
      <c r="M71" s="236"/>
      <c r="N71" s="235"/>
      <c r="O71" s="235"/>
      <c r="P71" s="484"/>
      <c r="Q71" s="236"/>
      <c r="R71" s="235"/>
      <c r="S71" s="238"/>
      <c r="T71" s="225">
        <f>(SUMIF(IPC_anual!$A$12:$A$1144,A71,IPC_anual!$B$12:$B$1144)/E$7)*100</f>
        <v>2.0015940294909665E-14</v>
      </c>
    </row>
    <row r="72" spans="1:25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482" t="str">
        <f t="shared" si="0"/>
        <v>19421</v>
      </c>
      <c r="I72" s="227" t="str">
        <f t="shared" si="0"/>
        <v>19422</v>
      </c>
      <c r="J72" s="230" t="str">
        <f t="shared" si="0"/>
        <v>19423</v>
      </c>
      <c r="K72" s="237"/>
      <c r="L72" s="234"/>
      <c r="M72" s="236"/>
      <c r="N72" s="235"/>
      <c r="O72" s="235"/>
      <c r="P72" s="484"/>
      <c r="Q72" s="236"/>
      <c r="R72" s="235"/>
      <c r="S72" s="238"/>
      <c r="T72" s="225">
        <f>(SUMIF(IPC_anual!$A$12:$A$1144,A72,IPC_anual!$B$12:$B$1144)/E$7)*100</f>
        <v>2.1151282764676181E-14</v>
      </c>
    </row>
    <row r="73" spans="1:25" ht="15" customHeight="1">
      <c r="A73" s="233">
        <f t="shared" si="1"/>
        <v>1943</v>
      </c>
      <c r="B73" s="232" t="str">
        <f t="shared" ref="B73:J102" si="2">CONCATENATE($A73,B$11)</f>
        <v>19435</v>
      </c>
      <c r="C73" s="231" t="str">
        <f t="shared" si="2"/>
        <v>194310</v>
      </c>
      <c r="D73" s="228" t="str">
        <f t="shared" si="2"/>
        <v>19431</v>
      </c>
      <c r="E73" s="227" t="str">
        <f t="shared" si="2"/>
        <v>19432</v>
      </c>
      <c r="F73" s="227" t="str">
        <f t="shared" si="2"/>
        <v>19433</v>
      </c>
      <c r="G73" s="230" t="str">
        <f t="shared" si="2"/>
        <v>19434</v>
      </c>
      <c r="H73" s="482" t="str">
        <f t="shared" si="0"/>
        <v>19431</v>
      </c>
      <c r="I73" s="227" t="str">
        <f t="shared" si="0"/>
        <v>19432</v>
      </c>
      <c r="J73" s="230" t="str">
        <f t="shared" si="0"/>
        <v>19433</v>
      </c>
      <c r="K73" s="486">
        <f>AVERAGEIF('IPC mensual'!$E$6:$E$1956,B73,'IPC mensual'!$H$6:$H$11956)/$E$7*100</f>
        <v>2.1938222325649573E-14</v>
      </c>
      <c r="L73" s="487">
        <f>AVERAGEIF('IPC mensual'!$E$6:$E$1956,C73,'IPC mensual'!$H$6:$H$11956)/$E$7*100</f>
        <v>2.096046502302581E-14</v>
      </c>
      <c r="M73" s="488">
        <f>AVERAGEIF('IPC mensual'!$F$6:$F$1956,D73,'IPC mensual'!$H$6:$H$11956)/$E$7*100</f>
        <v>2.1799016201208206E-14</v>
      </c>
      <c r="N73" s="489">
        <f>AVERAGEIF('IPC mensual'!$F$6:$F$1956,E73,'IPC mensual'!$H$6:$H$11956)/$E$7*100</f>
        <v>2.2010035008893106E-14</v>
      </c>
      <c r="O73" s="489">
        <f>AVERAGEIF('IPC mensual'!$F$6:$F$1956,F73,'IPC mensual'!$H$6:$H$11956)/$E$7*100</f>
        <v>2.0801372309378549E-14</v>
      </c>
      <c r="P73" s="490">
        <f>AVERAGEIF('IPC mensual'!$F$6:$F$1956,G73,'IPC mensual'!$H$6:$H$11956)/$E$7*100</f>
        <v>2.0938368812797022E-14</v>
      </c>
      <c r="Q73" s="228">
        <f>AVERAGEIF('IPC mensual'!$G$6:$G$1956,H73,'IPC mensual'!$H$6:$H$11956)/$E$7*100</f>
        <v>2.1881876989566144E-14</v>
      </c>
      <c r="R73" s="227">
        <f>AVERAGEIF('IPC mensual'!$G$6:$G$1956,I73,'IPC mensual'!$H$6:$H$11956)/$E$7*100</f>
        <v>2.1389683906719966E-14</v>
      </c>
      <c r="S73" s="230">
        <f>AVERAGEIF('IPC mensual'!$G$6:$G$1956,J73,'IPC mensual'!$H$6:$H$11956)/$E$7*100</f>
        <v>2.0890033352921545E-14</v>
      </c>
      <c r="T73" s="225">
        <f>AVERAGEIF('IPC mensual'!A$6:A$1956,'IPC para cómputos (base móvil)'!A73,'IPC mensual'!H$6:H$11956)/E$7*100</f>
        <v>2.1387198083069222E-14</v>
      </c>
      <c r="Y73" s="224"/>
    </row>
    <row r="74" spans="1:25" ht="15" customHeight="1">
      <c r="A74" s="233">
        <f t="shared" si="1"/>
        <v>1944</v>
      </c>
      <c r="B74" s="232" t="str">
        <f t="shared" si="2"/>
        <v>19445</v>
      </c>
      <c r="C74" s="231" t="str">
        <f t="shared" si="2"/>
        <v>194410</v>
      </c>
      <c r="D74" s="228" t="str">
        <f t="shared" si="2"/>
        <v>19441</v>
      </c>
      <c r="E74" s="227" t="str">
        <f t="shared" si="2"/>
        <v>19442</v>
      </c>
      <c r="F74" s="227" t="str">
        <f t="shared" si="2"/>
        <v>19443</v>
      </c>
      <c r="G74" s="230" t="str">
        <f t="shared" si="2"/>
        <v>19444</v>
      </c>
      <c r="H74" s="482" t="str">
        <f t="shared" si="0"/>
        <v>19441</v>
      </c>
      <c r="I74" s="227" t="str">
        <f t="shared" si="0"/>
        <v>19442</v>
      </c>
      <c r="J74" s="230" t="str">
        <f t="shared" si="0"/>
        <v>19443</v>
      </c>
      <c r="K74" s="486">
        <f>AVERAGEIF('IPC mensual'!$E$6:$E$1956,B74,'IPC mensual'!$H$6:$H$11956)/$E$7*100</f>
        <v>2.0894176392339443E-14</v>
      </c>
      <c r="L74" s="487">
        <f>AVERAGEIF('IPC mensual'!$E$6:$E$1956,C74,'IPC mensual'!$H$6:$H$11956)/$E$7*100</f>
        <v>2.1659810076766868E-14</v>
      </c>
      <c r="M74" s="488">
        <f>AVERAGEIF('IPC mensual'!$F$6:$F$1956,D74,'IPC mensual'!$H$6:$H$11956)/$E$7*100</f>
        <v>2.1114033684115867E-14</v>
      </c>
      <c r="N74" s="489">
        <f>AVERAGEIF('IPC mensual'!$F$6:$F$1956,E74,'IPC mensual'!$H$6:$H$11956)/$E$7*100</f>
        <v>2.10499546744524E-14</v>
      </c>
      <c r="O74" s="489">
        <f>AVERAGEIF('IPC mensual'!$F$6:$F$1956,F74,'IPC mensual'!$H$6:$H$11956)/$E$7*100</f>
        <v>2.1442162406013351E-14</v>
      </c>
      <c r="P74" s="490">
        <f>AVERAGEIF('IPC mensual'!$F$6:$F$1956,G74,'IPC mensual'!$H$6:$H$11956)/$E$7*100</f>
        <v>2.167417261341559E-14</v>
      </c>
      <c r="Q74" s="228">
        <f>AVERAGEIF('IPC mensual'!$G$6:$G$1956,H74,'IPC mensual'!$H$6:$H$11956)/$E$7*100</f>
        <v>2.1080613166144842E-14</v>
      </c>
      <c r="R74" s="227">
        <f>AVERAGEIF('IPC mensual'!$G$6:$G$1956,I74,'IPC mensual'!$H$6:$H$11956)/$E$7*100</f>
        <v>2.1245506134977151E-14</v>
      </c>
      <c r="S74" s="230">
        <f>AVERAGEIF('IPC mensual'!$G$6:$G$1956,J74,'IPC mensual'!$H$6:$H$11956)/$E$7*100</f>
        <v>2.1634123232375913E-14</v>
      </c>
      <c r="T74" s="225">
        <f>AVERAGEIF('IPC mensual'!A$6:A$1956,'IPC para cómputos (base móvil)'!A74,'IPC mensual'!H$6:H$11956)/E$7*100</f>
        <v>2.1320080844499305E-14</v>
      </c>
      <c r="Y74" s="224"/>
    </row>
    <row r="75" spans="1:25" ht="15" customHeight="1">
      <c r="A75" s="233">
        <f t="shared" si="1"/>
        <v>1945</v>
      </c>
      <c r="B75" s="232" t="str">
        <f t="shared" si="2"/>
        <v>19455</v>
      </c>
      <c r="C75" s="231" t="str">
        <f t="shared" si="2"/>
        <v>194510</v>
      </c>
      <c r="D75" s="228" t="str">
        <f t="shared" si="2"/>
        <v>19451</v>
      </c>
      <c r="E75" s="227" t="str">
        <f t="shared" si="2"/>
        <v>19452</v>
      </c>
      <c r="F75" s="227" t="str">
        <f t="shared" si="2"/>
        <v>19453</v>
      </c>
      <c r="G75" s="230" t="str">
        <f t="shared" si="2"/>
        <v>19454</v>
      </c>
      <c r="H75" s="482" t="str">
        <f t="shared" si="0"/>
        <v>19451</v>
      </c>
      <c r="I75" s="227" t="str">
        <f t="shared" si="0"/>
        <v>19452</v>
      </c>
      <c r="J75" s="230" t="str">
        <f t="shared" si="0"/>
        <v>19453</v>
      </c>
      <c r="K75" s="486">
        <f>AVERAGEIF('IPC mensual'!$E$6:$E$1956,B75,'IPC mensual'!$H$6:$H$11956)/$E$7*100</f>
        <v>2.5729932000909195E-14</v>
      </c>
      <c r="L75" s="487">
        <f>AVERAGEIF('IPC mensual'!$E$6:$E$1956,C75,'IPC mensual'!$H$6:$H$11956)/$E$7*100</f>
        <v>2.597851436598302E-14</v>
      </c>
      <c r="M75" s="488">
        <f>AVERAGEIF('IPC mensual'!$F$6:$F$1956,D75,'IPC mensual'!$H$6:$H$11956)/$E$7*100</f>
        <v>2.4283735041435167E-14</v>
      </c>
      <c r="N75" s="489">
        <f>AVERAGEIF('IPC mensual'!$F$6:$F$1956,E75,'IPC mensual'!$H$6:$H$11956)/$E$7*100</f>
        <v>2.5704521359146033E-14</v>
      </c>
      <c r="O75" s="489">
        <f>AVERAGEIF('IPC mensual'!$F$6:$F$1956,F75,'IPC mensual'!$H$6:$H$11956)/$E$7*100</f>
        <v>2.5937636377059711E-14</v>
      </c>
      <c r="P75" s="490">
        <f>AVERAGEIF('IPC mensual'!$F$6:$F$1956,G75,'IPC mensual'!$H$6:$H$11956)/$E$7*100</f>
        <v>2.6200581278782296E-14</v>
      </c>
      <c r="Q75" s="228">
        <f>AVERAGEIF('IPC mensual'!$G$6:$G$1956,H75,'IPC mensual'!$H$6:$H$11956)/$E$7*100</f>
        <v>2.4622911868447002E-14</v>
      </c>
      <c r="R75" s="227">
        <f>AVERAGEIF('IPC mensual'!$G$6:$G$1956,I75,'IPC mensual'!$H$6:$H$11956)/$E$7*100</f>
        <v>2.5831850770589413E-14</v>
      </c>
      <c r="S75" s="230">
        <f>AVERAGEIF('IPC mensual'!$G$6:$G$1956,J75,'IPC mensual'!$H$6:$H$11956)/$E$7*100</f>
        <v>2.6140092903280985E-14</v>
      </c>
      <c r="T75" s="225">
        <f>AVERAGEIF('IPC mensual'!A$6:A$1956,'IPC para cómputos (base móvil)'!A75,'IPC mensual'!H$6:H$11956)/E$7*100</f>
        <v>2.5531618514105806E-14</v>
      </c>
      <c r="Y75" s="224"/>
    </row>
    <row r="76" spans="1:25" ht="15" customHeight="1">
      <c r="A76" s="233">
        <f t="shared" si="1"/>
        <v>1946</v>
      </c>
      <c r="B76" s="232" t="str">
        <f t="shared" si="2"/>
        <v>19465</v>
      </c>
      <c r="C76" s="231" t="str">
        <f t="shared" si="2"/>
        <v>194610</v>
      </c>
      <c r="D76" s="228" t="str">
        <f t="shared" si="2"/>
        <v>19461</v>
      </c>
      <c r="E76" s="227" t="str">
        <f t="shared" si="2"/>
        <v>19462</v>
      </c>
      <c r="F76" s="227" t="str">
        <f t="shared" si="2"/>
        <v>19463</v>
      </c>
      <c r="G76" s="230" t="str">
        <f t="shared" si="2"/>
        <v>19464</v>
      </c>
      <c r="H76" s="482" t="str">
        <f t="shared" si="2"/>
        <v>19461</v>
      </c>
      <c r="I76" s="227" t="str">
        <f t="shared" si="2"/>
        <v>19462</v>
      </c>
      <c r="J76" s="230" t="str">
        <f t="shared" si="2"/>
        <v>19463</v>
      </c>
      <c r="K76" s="486">
        <f>AVERAGEIF('IPC mensual'!$E$6:$E$1956,B76,'IPC mensual'!$H$6:$H$11956)/$E$7*100</f>
        <v>2.9770224041242531E-14</v>
      </c>
      <c r="L76" s="487">
        <f>AVERAGEIF('IPC mensual'!$E$6:$E$1956,C76,'IPC mensual'!$H$6:$H$11956)/$E$7*100</f>
        <v>3.0920331783650826E-14</v>
      </c>
      <c r="M76" s="488">
        <f>AVERAGEIF('IPC mensual'!$F$6:$F$1956,D76,'IPC mensual'!$H$6:$H$11956)/$E$7*100</f>
        <v>2.877147533890146E-14</v>
      </c>
      <c r="N76" s="489">
        <f>AVERAGEIF('IPC mensual'!$F$6:$F$1956,E76,'IPC mensual'!$H$6:$H$11956)/$E$7*100</f>
        <v>2.9965775501767292E-14</v>
      </c>
      <c r="O76" s="489">
        <f>AVERAGEIF('IPC mensual'!$F$6:$F$1956,F76,'IPC mensual'!$H$6:$H$11956)/$E$7*100</f>
        <v>3.0216567487864043E-14</v>
      </c>
      <c r="P76" s="490">
        <f>AVERAGEIF('IPC mensual'!$F$6:$F$1956,G76,'IPC mensual'!$H$6:$H$11956)/$E$7*100</f>
        <v>3.1185486306396254E-14</v>
      </c>
      <c r="Q76" s="228">
        <f>AVERAGEIF('IPC mensual'!$G$6:$G$1956,H76,'IPC mensual'!$H$6:$H$11956)/$E$7*100</f>
        <v>2.9041049103692632E-14</v>
      </c>
      <c r="R76" s="227">
        <f>AVERAGEIF('IPC mensual'!$G$6:$G$1956,I76,'IPC mensual'!$H$6:$H$11956)/$E$7*100</f>
        <v>3.0130668470599624E-14</v>
      </c>
      <c r="S76" s="230">
        <f>AVERAGEIF('IPC mensual'!$G$6:$G$1956,J76,'IPC mensual'!$H$6:$H$11956)/$E$7*100</f>
        <v>3.0932760901904536E-14</v>
      </c>
      <c r="T76" s="225">
        <f>AVERAGEIF('IPC mensual'!A$6:A$1956,'IPC para cómputos (base móvil)'!A76,'IPC mensual'!H$6:H$11956)/E$7*100</f>
        <v>3.0034826158732258E-14</v>
      </c>
      <c r="Y76" s="224"/>
    </row>
    <row r="77" spans="1:25" ht="15" customHeight="1">
      <c r="A77" s="233">
        <f t="shared" ref="A77:A103" si="3">A76+1</f>
        <v>1947</v>
      </c>
      <c r="B77" s="232" t="str">
        <f t="shared" si="2"/>
        <v>19475</v>
      </c>
      <c r="C77" s="231" t="str">
        <f t="shared" si="2"/>
        <v>194710</v>
      </c>
      <c r="D77" s="228" t="str">
        <f t="shared" si="2"/>
        <v>19471</v>
      </c>
      <c r="E77" s="227" t="str">
        <f t="shared" si="2"/>
        <v>19472</v>
      </c>
      <c r="F77" s="227" t="str">
        <f t="shared" si="2"/>
        <v>19473</v>
      </c>
      <c r="G77" s="230" t="str">
        <f t="shared" si="2"/>
        <v>19474</v>
      </c>
      <c r="H77" s="482" t="str">
        <f t="shared" si="2"/>
        <v>19471</v>
      </c>
      <c r="I77" s="227" t="str">
        <f t="shared" si="2"/>
        <v>19472</v>
      </c>
      <c r="J77" s="230" t="str">
        <f t="shared" si="2"/>
        <v>19473</v>
      </c>
      <c r="K77" s="486">
        <f>AVERAGEIF('IPC mensual'!$E$6:$E$1956,B77,'IPC mensual'!$H$6:$H$11956)/$E$7*100</f>
        <v>3.3505588380418711E-14</v>
      </c>
      <c r="L77" s="487">
        <f>AVERAGEIF('IPC mensual'!$E$6:$E$1956,C77,'IPC mensual'!$H$6:$H$11956)/$E$7*100</f>
        <v>3.4854562014886086E-14</v>
      </c>
      <c r="M77" s="488">
        <f>AVERAGEIF('IPC mensual'!$F$6:$F$1956,D77,'IPC mensual'!$H$6:$H$11956)/$E$7*100</f>
        <v>3.2094745357310732E-14</v>
      </c>
      <c r="N77" s="489">
        <f>AVERAGEIF('IPC mensual'!$F$6:$F$1956,E77,'IPC mensual'!$H$6:$H$11956)/$E$7*100</f>
        <v>3.4014906026192207E-14</v>
      </c>
      <c r="O77" s="489">
        <f>AVERAGEIF('IPC mensual'!$F$6:$F$1956,F77,'IPC mensual'!$H$6:$H$11956)/$E$7*100</f>
        <v>3.4912012161480891E-14</v>
      </c>
      <c r="P77" s="490">
        <f>AVERAGEIF('IPC mensual'!$F$6:$F$1956,G77,'IPC mensual'!$H$6:$H$11956)/$E$7*100</f>
        <v>3.544232120697176E-14</v>
      </c>
      <c r="Q77" s="228">
        <f>AVERAGEIF('IPC mensual'!$G$6:$G$1956,H77,'IPC mensual'!$H$6:$H$11956)/$E$7*100</f>
        <v>3.2438341426368364E-14</v>
      </c>
      <c r="R77" s="227">
        <f>AVERAGEIF('IPC mensual'!$G$6:$G$1956,I77,'IPC mensual'!$H$6:$H$11956)/$E$7*100</f>
        <v>3.4566206471400393E-14</v>
      </c>
      <c r="S77" s="230">
        <f>AVERAGEIF('IPC mensual'!$G$6:$G$1956,J77,'IPC mensual'!$H$6:$H$11956)/$E$7*100</f>
        <v>3.5343440666197947E-14</v>
      </c>
      <c r="T77" s="225">
        <f>AVERAGEIF('IPC mensual'!A$6:A$1956,'IPC para cómputos (base móvil)'!A77,'IPC mensual'!H$6:H$11956)/E$7*100</f>
        <v>3.411599618798891E-14</v>
      </c>
      <c r="Y77" s="224"/>
    </row>
    <row r="78" spans="1:25" ht="15" customHeight="1">
      <c r="A78" s="233">
        <f t="shared" si="3"/>
        <v>1948</v>
      </c>
      <c r="B78" s="232" t="str">
        <f t="shared" si="2"/>
        <v>19485</v>
      </c>
      <c r="C78" s="231" t="str">
        <f t="shared" si="2"/>
        <v>194810</v>
      </c>
      <c r="D78" s="228" t="str">
        <f t="shared" si="2"/>
        <v>19481</v>
      </c>
      <c r="E78" s="227" t="str">
        <f t="shared" si="2"/>
        <v>19482</v>
      </c>
      <c r="F78" s="227" t="str">
        <f t="shared" si="2"/>
        <v>19483</v>
      </c>
      <c r="G78" s="230" t="str">
        <f t="shared" si="2"/>
        <v>19484</v>
      </c>
      <c r="H78" s="482" t="str">
        <f t="shared" si="2"/>
        <v>19481</v>
      </c>
      <c r="I78" s="227" t="str">
        <f t="shared" si="2"/>
        <v>19482</v>
      </c>
      <c r="J78" s="230" t="str">
        <f t="shared" si="2"/>
        <v>19483</v>
      </c>
      <c r="K78" s="486">
        <f>AVERAGEIF('IPC mensual'!$E$6:$E$1956,B78,'IPC mensual'!$H$6:$H$11956)/$E$7*100</f>
        <v>3.736358668636469E-14</v>
      </c>
      <c r="L78" s="487">
        <f>AVERAGEIF('IPC mensual'!$E$6:$E$1956,C78,'IPC mensual'!$H$6:$H$11956)/$E$7*100</f>
        <v>4.0863626386604226E-14</v>
      </c>
      <c r="M78" s="488">
        <f>AVERAGEIF('IPC mensual'!$F$6:$F$1956,D78,'IPC mensual'!$H$6:$H$11956)/$E$7*100</f>
        <v>3.5855520338250054E-14</v>
      </c>
      <c r="N78" s="489">
        <f>AVERAGEIF('IPC mensual'!$F$6:$F$1956,E78,'IPC mensual'!$H$6:$H$11956)/$E$7*100</f>
        <v>3.7418827211936642E-14</v>
      </c>
      <c r="O78" s="489">
        <f>AVERAGEIF('IPC mensual'!$F$6:$F$1956,F78,'IPC mensual'!$H$6:$H$11956)/$E$7*100</f>
        <v>3.9405276511504401E-14</v>
      </c>
      <c r="P78" s="490">
        <f>AVERAGEIF('IPC mensual'!$F$6:$F$1956,G78,'IPC mensual'!$H$6:$H$11956)/$E$7*100</f>
        <v>4.1650251470748981E-14</v>
      </c>
      <c r="Q78" s="228">
        <f>AVERAGEIF('IPC mensual'!$G$6:$G$1956,H78,'IPC mensual'!$H$6:$H$11956)/$E$7*100</f>
        <v>3.6007155580945094E-14</v>
      </c>
      <c r="R78" s="227">
        <f>AVERAGEIF('IPC mensual'!$G$6:$G$1956,I78,'IPC mensual'!$H$6:$H$11956)/$E$7*100</f>
        <v>3.8318142968248173E-14</v>
      </c>
      <c r="S78" s="230">
        <f>AVERAGEIF('IPC mensual'!$G$6:$G$1956,J78,'IPC mensual'!$H$6:$H$11956)/$E$7*100</f>
        <v>4.142210810013678E-14</v>
      </c>
      <c r="T78" s="225">
        <f>AVERAGEIF('IPC mensual'!A$6:A$1956,'IPC para cómputos (base móvil)'!A78,'IPC mensual'!H$6:H$11956)/E$7*100</f>
        <v>3.8582468883110013E-14</v>
      </c>
      <c r="Y78" s="224"/>
    </row>
    <row r="79" spans="1:25" ht="15" customHeight="1">
      <c r="A79" s="233">
        <f t="shared" si="3"/>
        <v>1949</v>
      </c>
      <c r="B79" s="232" t="str">
        <f t="shared" si="2"/>
        <v>19495</v>
      </c>
      <c r="C79" s="231" t="str">
        <f t="shared" si="2"/>
        <v>194910</v>
      </c>
      <c r="D79" s="228" t="str">
        <f t="shared" si="2"/>
        <v>19491</v>
      </c>
      <c r="E79" s="227" t="str">
        <f t="shared" si="2"/>
        <v>19492</v>
      </c>
      <c r="F79" s="227" t="str">
        <f t="shared" si="2"/>
        <v>19493</v>
      </c>
      <c r="G79" s="230" t="str">
        <f t="shared" si="2"/>
        <v>19494</v>
      </c>
      <c r="H79" s="482" t="str">
        <f t="shared" si="2"/>
        <v>19491</v>
      </c>
      <c r="I79" s="227" t="str">
        <f t="shared" si="2"/>
        <v>19492</v>
      </c>
      <c r="J79" s="230" t="str">
        <f t="shared" si="2"/>
        <v>19493</v>
      </c>
      <c r="K79" s="486">
        <f>AVERAGEIF('IPC mensual'!$E$6:$E$1956,B79,'IPC mensual'!$H$6:$H$11956)/$E$7*100</f>
        <v>4.9865622433811436E-14</v>
      </c>
      <c r="L79" s="487">
        <f>AVERAGEIF('IPC mensual'!$E$6:$E$1956,C79,'IPC mensual'!$H$6:$H$11956)/$E$7*100</f>
        <v>5.4532342034130878E-14</v>
      </c>
      <c r="M79" s="488">
        <f>AVERAGEIF('IPC mensual'!$F$6:$F$1956,D79,'IPC mensual'!$H$6:$H$11956)/$E$7*100</f>
        <v>4.4279700487974474E-14</v>
      </c>
      <c r="N79" s="489">
        <f>AVERAGEIF('IPC mensual'!$F$6:$F$1956,E79,'IPC mensual'!$H$6:$H$11956)/$E$7*100</f>
        <v>4.9590524616463086E-14</v>
      </c>
      <c r="O79" s="489">
        <f>AVERAGEIF('IPC mensual'!$F$6:$F$1956,F79,'IPC mensual'!$H$6:$H$11956)/$E$7*100</f>
        <v>5.2242069843917281E-14</v>
      </c>
      <c r="P79" s="490">
        <f>AVERAGEIF('IPC mensual'!$F$6:$F$1956,G79,'IPC mensual'!$H$6:$H$11956)/$E$7*100</f>
        <v>5.6156413485946616E-14</v>
      </c>
      <c r="Q79" s="228">
        <f>AVERAGEIF('IPC mensual'!$G$6:$G$1956,H79,'IPC mensual'!$H$6:$H$11956)/$E$7*100</f>
        <v>4.5324022623912455E-14</v>
      </c>
      <c r="R79" s="227">
        <f>AVERAGEIF('IPC mensual'!$G$6:$G$1956,I79,'IPC mensual'!$H$6:$H$11956)/$E$7*100</f>
        <v>5.0990043331828746E-14</v>
      </c>
      <c r="S79" s="230">
        <f>AVERAGEIF('IPC mensual'!$G$6:$G$1956,J79,'IPC mensual'!$H$6:$H$11956)/$E$7*100</f>
        <v>5.538746536998489E-14</v>
      </c>
      <c r="T79" s="225">
        <f>AVERAGEIF('IPC mensual'!A$6:A$1956,'IPC para cómputos (base móvil)'!A79,'IPC mensual'!H$6:H$11956)/E$7*100</f>
        <v>5.0567177108575353E-14</v>
      </c>
      <c r="Y79" s="224"/>
    </row>
    <row r="80" spans="1:25" ht="15" customHeight="1">
      <c r="A80" s="233">
        <f t="shared" si="3"/>
        <v>1950</v>
      </c>
      <c r="B80" s="232" t="str">
        <f t="shared" si="2"/>
        <v>19505</v>
      </c>
      <c r="C80" s="231" t="str">
        <f t="shared" si="2"/>
        <v>195010</v>
      </c>
      <c r="D80" s="228" t="str">
        <f t="shared" si="2"/>
        <v>19501</v>
      </c>
      <c r="E80" s="227" t="str">
        <f t="shared" si="2"/>
        <v>19502</v>
      </c>
      <c r="F80" s="227" t="str">
        <f t="shared" si="2"/>
        <v>19503</v>
      </c>
      <c r="G80" s="230" t="str">
        <f t="shared" si="2"/>
        <v>19504</v>
      </c>
      <c r="H80" s="482" t="str">
        <f t="shared" si="2"/>
        <v>19501</v>
      </c>
      <c r="I80" s="227" t="str">
        <f t="shared" si="2"/>
        <v>19502</v>
      </c>
      <c r="J80" s="230" t="str">
        <f t="shared" si="2"/>
        <v>19503</v>
      </c>
      <c r="K80" s="486">
        <f>AVERAGEIF('IPC mensual'!$E$6:$E$1956,B80,'IPC mensual'!$H$6:$H$11956)/$E$7*100</f>
        <v>6.2208565467610915E-14</v>
      </c>
      <c r="L80" s="487">
        <f>AVERAGEIF('IPC mensual'!$E$6:$E$1956,C80,'IPC mensual'!$H$6:$H$11956)/$E$7*100</f>
        <v>6.9202016005021511E-14</v>
      </c>
      <c r="M80" s="488">
        <f>AVERAGEIF('IPC mensual'!$F$6:$F$1956,D80,'IPC mensual'!$H$6:$H$11956)/$E$7*100</f>
        <v>5.7616972982069299E-14</v>
      </c>
      <c r="N80" s="489">
        <f>AVERAGEIF('IPC mensual'!$F$6:$F$1956,E80,'IPC mensual'!$H$6:$H$11956)/$E$7*100</f>
        <v>6.1859445345996128E-14</v>
      </c>
      <c r="O80" s="489">
        <f>AVERAGEIF('IPC mensual'!$F$6:$F$1956,F80,'IPC mensual'!$H$6:$H$11956)/$E$7*100</f>
        <v>6.4936342620354487E-14</v>
      </c>
      <c r="P80" s="490">
        <f>AVERAGEIF('IPC mensual'!$F$6:$F$1956,G80,'IPC mensual'!$H$6:$H$11956)/$E$7*100</f>
        <v>6.955003131612488E-14</v>
      </c>
      <c r="Q80" s="228">
        <f>AVERAGEIF('IPC mensual'!$G$6:$G$1956,H80,'IPC mensual'!$H$6:$H$11956)/$E$7*100</f>
        <v>5.8058897186645018E-14</v>
      </c>
      <c r="R80" s="227">
        <f>AVERAGEIF('IPC mensual'!$G$6:$G$1956,I80,'IPC mensual'!$H$6:$H$11956)/$E$7*100</f>
        <v>6.3582397338585648E-14</v>
      </c>
      <c r="S80" s="230">
        <f>AVERAGEIF('IPC mensual'!$G$6:$G$1956,J80,'IPC mensual'!$H$6:$H$11956)/$E$7*100</f>
        <v>6.8830799673177909E-14</v>
      </c>
      <c r="T80" s="225">
        <f>AVERAGEIF('IPC mensual'!A$6:A$1956,'IPC para cómputos (base móvil)'!A80,'IPC mensual'!H$6:H$11956)/E$7*100</f>
        <v>6.3490698066136208E-14</v>
      </c>
      <c r="Y80" s="224"/>
    </row>
    <row r="81" spans="1:25" ht="15" customHeight="1">
      <c r="A81" s="233">
        <f t="shared" si="3"/>
        <v>1951</v>
      </c>
      <c r="B81" s="232" t="str">
        <f t="shared" si="2"/>
        <v>19515</v>
      </c>
      <c r="C81" s="231" t="str">
        <f t="shared" si="2"/>
        <v>195110</v>
      </c>
      <c r="D81" s="228" t="str">
        <f t="shared" si="2"/>
        <v>19511</v>
      </c>
      <c r="E81" s="227" t="str">
        <f t="shared" si="2"/>
        <v>19512</v>
      </c>
      <c r="F81" s="227" t="str">
        <f t="shared" si="2"/>
        <v>19513</v>
      </c>
      <c r="G81" s="230" t="str">
        <f t="shared" si="2"/>
        <v>19514</v>
      </c>
      <c r="H81" s="482" t="str">
        <f t="shared" si="2"/>
        <v>19511</v>
      </c>
      <c r="I81" s="227" t="str">
        <f t="shared" si="2"/>
        <v>19512</v>
      </c>
      <c r="J81" s="230" t="str">
        <f t="shared" si="2"/>
        <v>19513</v>
      </c>
      <c r="K81" s="486">
        <f>AVERAGEIF('IPC mensual'!$E$6:$E$1956,B81,'IPC mensual'!$H$6:$H$11956)/$E$7*100</f>
        <v>8.4339024822250985E-14</v>
      </c>
      <c r="L81" s="487">
        <f>AVERAGEIF('IPC mensual'!$E$6:$E$1956,C81,'IPC mensual'!$H$6:$H$11956)/$E$7*100</f>
        <v>9.6980266694139041E-14</v>
      </c>
      <c r="M81" s="488">
        <f>AVERAGEIF('IPC mensual'!$F$6:$F$1956,D81,'IPC mensual'!$H$6:$H$11956)/$E$7*100</f>
        <v>7.115421617873468E-14</v>
      </c>
      <c r="N81" s="489">
        <f>AVERAGEIF('IPC mensual'!$F$6:$F$1956,E81,'IPC mensual'!$H$6:$H$11956)/$E$7*100</f>
        <v>8.3321494341215386E-14</v>
      </c>
      <c r="O81" s="489">
        <f>AVERAGEIF('IPC mensual'!$F$6:$F$1956,F81,'IPC mensual'!$H$6:$H$11956)/$E$7*100</f>
        <v>9.2617369984465367E-14</v>
      </c>
      <c r="P81" s="490">
        <f>AVERAGEIF('IPC mensual'!$F$6:$F$1956,G81,'IPC mensual'!$H$6:$H$11956)/$E$7*100</f>
        <v>1.000085523059941E-13</v>
      </c>
      <c r="Q81" s="228">
        <f>AVERAGEIF('IPC mensual'!$G$6:$G$1956,H81,'IPC mensual'!$H$6:$H$11956)/$E$7*100</f>
        <v>7.2987096817212433E-14</v>
      </c>
      <c r="R81" s="227">
        <f>AVERAGEIF('IPC mensual'!$G$6:$G$1956,I81,'IPC mensual'!$H$6:$H$11956)/$E$7*100</f>
        <v>8.8804392706860596E-14</v>
      </c>
      <c r="S81" s="230">
        <f>AVERAGEIF('IPC mensual'!$G$6:$G$1956,J81,'IPC mensual'!$H$6:$H$11956)/$E$7*100</f>
        <v>9.8534735083734111E-14</v>
      </c>
      <c r="T81" s="225">
        <f>AVERAGEIF('IPC mensual'!A$6:A$1956,'IPC para cómputos (base móvil)'!A81,'IPC mensual'!H$6:H$11956)/E$7*100</f>
        <v>8.6775408202602393E-14</v>
      </c>
      <c r="Y81" s="224"/>
    </row>
    <row r="82" spans="1:25" ht="15" customHeight="1">
      <c r="A82" s="233">
        <f t="shared" si="3"/>
        <v>1952</v>
      </c>
      <c r="B82" s="232" t="str">
        <f t="shared" si="2"/>
        <v>19525</v>
      </c>
      <c r="C82" s="231" t="str">
        <f t="shared" si="2"/>
        <v>195210</v>
      </c>
      <c r="D82" s="228" t="str">
        <f t="shared" si="2"/>
        <v>19521</v>
      </c>
      <c r="E82" s="227" t="str">
        <f t="shared" si="2"/>
        <v>19522</v>
      </c>
      <c r="F82" s="227" t="str">
        <f t="shared" si="2"/>
        <v>19523</v>
      </c>
      <c r="G82" s="230" t="str">
        <f t="shared" si="2"/>
        <v>19524</v>
      </c>
      <c r="H82" s="482" t="str">
        <f t="shared" si="2"/>
        <v>19521</v>
      </c>
      <c r="I82" s="227" t="str">
        <f t="shared" si="2"/>
        <v>19522</v>
      </c>
      <c r="J82" s="230" t="str">
        <f t="shared" si="2"/>
        <v>19523</v>
      </c>
      <c r="K82" s="486">
        <f>AVERAGEIF('IPC mensual'!$E$6:$E$1956,B82,'IPC mensual'!$H$6:$H$11956)/$E$7*100</f>
        <v>1.229388944709159E-13</v>
      </c>
      <c r="L82" s="487">
        <f>AVERAGEIF('IPC mensual'!$E$6:$E$1956,C82,'IPC mensual'!$H$6:$H$11956)/$E$7*100</f>
        <v>1.2514299144123745E-13</v>
      </c>
      <c r="M82" s="488">
        <f>AVERAGEIF('IPC mensual'!$F$6:$F$1956,D82,'IPC mensual'!$H$6:$H$11956)/$E$7*100</f>
        <v>1.1149305757240493E-13</v>
      </c>
      <c r="N82" s="489">
        <f>AVERAGEIF('IPC mensual'!$F$6:$F$1956,E82,'IPC mensual'!$H$6:$H$11956)/$E$7*100</f>
        <v>1.2315322771013525E-13</v>
      </c>
      <c r="O82" s="489">
        <f>AVERAGEIF('IPC mensual'!$F$6:$F$1956,F82,'IPC mensual'!$H$6:$H$11956)/$E$7*100</f>
        <v>1.2136343468160407E-13</v>
      </c>
      <c r="P82" s="490">
        <f>AVERAGEIF('IPC mensual'!$F$6:$F$1956,G82,'IPC mensual'!$H$6:$H$11956)/$E$7*100</f>
        <v>1.2550536928898932E-13</v>
      </c>
      <c r="Q82" s="228">
        <f>AVERAGEIF('IPC mensual'!$G$6:$G$1956,H82,'IPC mensual'!$H$6:$H$11956)/$E$7*100</f>
        <v>1.1387889587185805E-13</v>
      </c>
      <c r="R82" s="227">
        <f>AVERAGEIF('IPC mensual'!$G$6:$G$1956,I82,'IPC mensual'!$H$6:$H$11956)/$E$7*100</f>
        <v>1.2215751723670088E-13</v>
      </c>
      <c r="S82" s="230">
        <f>AVERAGEIF('IPC mensual'!$G$6:$G$1956,J82,'IPC mensual'!$H$6:$H$11956)/$E$7*100</f>
        <v>1.2509990383129126E-13</v>
      </c>
      <c r="T82" s="225">
        <f>AVERAGEIF('IPC mensual'!A$6:A$1956,'IPC para cómputos (base móvil)'!A82,'IPC mensual'!H$6:H$11956)/E$7*100</f>
        <v>1.2037877231328338E-13</v>
      </c>
      <c r="Y82" s="224"/>
    </row>
    <row r="83" spans="1:25" ht="15" customHeight="1">
      <c r="A83" s="233">
        <f t="shared" si="3"/>
        <v>1953</v>
      </c>
      <c r="B83" s="232" t="str">
        <f t="shared" si="2"/>
        <v>19535</v>
      </c>
      <c r="C83" s="231" t="str">
        <f t="shared" si="2"/>
        <v>195310</v>
      </c>
      <c r="D83" s="228" t="str">
        <f t="shared" si="2"/>
        <v>19531</v>
      </c>
      <c r="E83" s="227" t="str">
        <f t="shared" si="2"/>
        <v>19532</v>
      </c>
      <c r="F83" s="227" t="str">
        <f t="shared" si="2"/>
        <v>19533</v>
      </c>
      <c r="G83" s="230" t="str">
        <f t="shared" si="2"/>
        <v>19534</v>
      </c>
      <c r="H83" s="482" t="str">
        <f t="shared" si="2"/>
        <v>19531</v>
      </c>
      <c r="I83" s="227" t="str">
        <f t="shared" si="2"/>
        <v>19532</v>
      </c>
      <c r="J83" s="230" t="str">
        <f t="shared" si="2"/>
        <v>19533</v>
      </c>
      <c r="K83" s="486">
        <f>AVERAGEIF('IPC mensual'!$E$6:$E$1956,B83,'IPC mensual'!$H$6:$H$11956)/$E$7*100</f>
        <v>1.2336645613884325E-13</v>
      </c>
      <c r="L83" s="487">
        <f>AVERAGEIF('IPC mensual'!$E$6:$E$1956,C83,'IPC mensual'!$H$6:$H$11956)/$E$7*100</f>
        <v>1.2283614709335236E-13</v>
      </c>
      <c r="M83" s="488">
        <f>AVERAGEIF('IPC mensual'!$F$6:$F$1956,D83,'IPC mensual'!$H$6:$H$11956)/$E$7*100</f>
        <v>1.2890045199064252E-13</v>
      </c>
      <c r="N83" s="489">
        <f>AVERAGEIF('IPC mensual'!$F$6:$F$1956,E83,'IPC mensual'!$H$6:$H$11956)/$E$7*100</f>
        <v>1.2397410192013477E-13</v>
      </c>
      <c r="O83" s="489">
        <f>AVERAGEIF('IPC mensual'!$F$6:$F$1956,F83,'IPC mensual'!$H$6:$H$11956)/$E$7*100</f>
        <v>1.2390228923689119E-13</v>
      </c>
      <c r="P83" s="490">
        <f>AVERAGEIF('IPC mensual'!$F$6:$F$1956,G83,'IPC mensual'!$H$6:$H$11956)/$E$7*100</f>
        <v>1.2385588719541077E-13</v>
      </c>
      <c r="Q83" s="228">
        <f>AVERAGEIF('IPC mensual'!$G$6:$G$1956,H83,'IPC mensual'!$H$6:$H$11956)/$E$7*100</f>
        <v>1.2802571826821047E-13</v>
      </c>
      <c r="R83" s="227">
        <f>AVERAGEIF('IPC mensual'!$G$6:$G$1956,I83,'IPC mensual'!$H$6:$H$11956)/$E$7*100</f>
        <v>1.2371530005783006E-13</v>
      </c>
      <c r="S83" s="230">
        <f>AVERAGEIF('IPC mensual'!$G$6:$G$1956,J83,'IPC mensual'!$H$6:$H$11956)/$E$7*100</f>
        <v>1.2373352943126888E-13</v>
      </c>
      <c r="T83" s="225">
        <f>AVERAGEIF('IPC mensual'!A$6:A$1956,'IPC para cómputos (base móvil)'!A83,'IPC mensual'!H$6:H$11956)/E$7*100</f>
        <v>1.2515818258576982E-13</v>
      </c>
      <c r="Y83" s="224"/>
    </row>
    <row r="84" spans="1:25" ht="15" customHeight="1">
      <c r="A84" s="233">
        <f t="shared" si="3"/>
        <v>1954</v>
      </c>
      <c r="B84" s="232" t="str">
        <f t="shared" si="2"/>
        <v>19545</v>
      </c>
      <c r="C84" s="231" t="str">
        <f t="shared" si="2"/>
        <v>195410</v>
      </c>
      <c r="D84" s="228" t="str">
        <f t="shared" si="2"/>
        <v>19541</v>
      </c>
      <c r="E84" s="227" t="str">
        <f t="shared" si="2"/>
        <v>19542</v>
      </c>
      <c r="F84" s="227" t="str">
        <f t="shared" si="2"/>
        <v>19543</v>
      </c>
      <c r="G84" s="230" t="str">
        <f t="shared" si="2"/>
        <v>19544</v>
      </c>
      <c r="H84" s="482" t="str">
        <f t="shared" si="2"/>
        <v>19541</v>
      </c>
      <c r="I84" s="227" t="str">
        <f t="shared" si="2"/>
        <v>19542</v>
      </c>
      <c r="J84" s="230" t="str">
        <f t="shared" si="2"/>
        <v>19543</v>
      </c>
      <c r="K84" s="486">
        <f>AVERAGEIF('IPC mensual'!$E$6:$E$1956,B84,'IPC mensual'!$H$6:$H$11956)/$E$7*100</f>
        <v>1.2476183181479047E-13</v>
      </c>
      <c r="L84" s="487">
        <f>AVERAGEIF('IPC mensual'!$E$6:$E$1956,C84,'IPC mensual'!$H$6:$H$11956)/$E$7*100</f>
        <v>1.3750582106424254E-13</v>
      </c>
      <c r="M84" s="488">
        <f>AVERAGEIF('IPC mensual'!$F$6:$F$1956,D84,'IPC mensual'!$H$6:$H$11956)/$E$7*100</f>
        <v>1.2243289125667712E-13</v>
      </c>
      <c r="N84" s="489">
        <f>AVERAGEIF('IPC mensual'!$F$6:$F$1956,E84,'IPC mensual'!$H$6:$H$11956)/$E$7*100</f>
        <v>1.2549542599438662E-13</v>
      </c>
      <c r="O84" s="489">
        <f>AVERAGEIF('IPC mensual'!$F$6:$F$1956,F84,'IPC mensual'!$H$6:$H$11956)/$E$7*100</f>
        <v>1.3121834444364209E-13</v>
      </c>
      <c r="P84" s="490">
        <f>AVERAGEIF('IPC mensual'!$F$6:$F$1956,G84,'IPC mensual'!$H$6:$H$11956)/$E$7*100</f>
        <v>1.4048439020308287E-13</v>
      </c>
      <c r="Q84" s="228">
        <f>AVERAGEIF('IPC mensual'!$G$6:$G$1956,H84,'IPC mensual'!$H$6:$H$11956)/$E$7*100</f>
        <v>1.2307395755593978E-13</v>
      </c>
      <c r="R84" s="227">
        <f>AVERAGEIF('IPC mensual'!$G$6:$G$1956,I84,'IPC mensual'!$H$6:$H$11956)/$E$7*100</f>
        <v>1.2787656884916605E-13</v>
      </c>
      <c r="S84" s="230">
        <f>AVERAGEIF('IPC mensual'!$G$6:$G$1956,J84,'IPC mensual'!$H$6:$H$11956)/$E$7*100</f>
        <v>1.3877276251823569E-13</v>
      </c>
      <c r="T84" s="225">
        <f>AVERAGEIF('IPC mensual'!A$6:A$1956,'IPC para cómputos (base móvil)'!A84,'IPC mensual'!H$6:H$11956)/E$7*100</f>
        <v>1.2990776297444717E-13</v>
      </c>
      <c r="Y84" s="224"/>
    </row>
    <row r="85" spans="1:25" ht="15" customHeight="1">
      <c r="A85" s="233">
        <f t="shared" si="3"/>
        <v>1955</v>
      </c>
      <c r="B85" s="232" t="str">
        <f t="shared" si="2"/>
        <v>19555</v>
      </c>
      <c r="C85" s="231" t="str">
        <f t="shared" si="2"/>
        <v>195510</v>
      </c>
      <c r="D85" s="228" t="str">
        <f t="shared" si="2"/>
        <v>19551</v>
      </c>
      <c r="E85" s="227" t="str">
        <f t="shared" si="2"/>
        <v>19552</v>
      </c>
      <c r="F85" s="227" t="str">
        <f t="shared" si="2"/>
        <v>19553</v>
      </c>
      <c r="G85" s="230" t="str">
        <f t="shared" si="2"/>
        <v>19554</v>
      </c>
      <c r="H85" s="482" t="str">
        <f t="shared" si="2"/>
        <v>19551</v>
      </c>
      <c r="I85" s="227" t="str">
        <f t="shared" si="2"/>
        <v>19552</v>
      </c>
      <c r="J85" s="230" t="str">
        <f t="shared" si="2"/>
        <v>19553</v>
      </c>
      <c r="K85" s="486">
        <f>AVERAGEIF('IPC mensual'!$E$6:$E$1956,B85,'IPC mensual'!$H$6:$H$11956)/$E$7*100</f>
        <v>1.4449595717011891E-13</v>
      </c>
      <c r="L85" s="487">
        <f>AVERAGEIF('IPC mensual'!$E$6:$E$1956,C85,'IPC mensual'!$H$6:$H$11956)/$E$7*100</f>
        <v>1.4736294044730407E-13</v>
      </c>
      <c r="M85" s="488">
        <f>AVERAGEIF('IPC mensual'!$F$6:$F$1956,D85,'IPC mensual'!$H$6:$H$11956)/$E$7*100</f>
        <v>1.4205874518188426E-13</v>
      </c>
      <c r="N85" s="489">
        <f>AVERAGEIF('IPC mensual'!$F$6:$F$1956,E85,'IPC mensual'!$H$6:$H$11956)/$E$7*100</f>
        <v>1.4471691927240709E-13</v>
      </c>
      <c r="O85" s="489">
        <f>AVERAGEIF('IPC mensual'!$F$6:$F$1956,F85,'IPC mensual'!$H$6:$H$11956)/$E$7*100</f>
        <v>1.4665586171998288E-13</v>
      </c>
      <c r="P85" s="490">
        <f>AVERAGEIF('IPC mensual'!$F$6:$F$1956,G85,'IPC mensual'!$H$6:$H$11956)/$E$7*100</f>
        <v>1.5022108524039721E-13</v>
      </c>
      <c r="Q85" s="228">
        <f>AVERAGEIF('IPC mensual'!$G$6:$G$1956,H85,'IPC mensual'!$H$6:$H$11956)/$E$7*100</f>
        <v>1.4261998892169542E-13</v>
      </c>
      <c r="R85" s="227">
        <f>AVERAGEIF('IPC mensual'!$G$6:$G$1956,I85,'IPC mensual'!$H$6:$H$11956)/$E$7*100</f>
        <v>1.4558143349760822E-13</v>
      </c>
      <c r="S85" s="230">
        <f>AVERAGEIF('IPC mensual'!$G$6:$G$1956,J85,'IPC mensual'!$H$6:$H$11956)/$E$7*100</f>
        <v>1.4953803614169998E-13</v>
      </c>
      <c r="T85" s="225">
        <f>AVERAGEIF('IPC mensual'!A$6:A$1956,'IPC para cómputos (base móvil)'!A85,'IPC mensual'!H$6:H$11956)/E$7*100</f>
        <v>1.4591315285366791E-13</v>
      </c>
      <c r="Y85" s="224"/>
    </row>
    <row r="86" spans="1:25" ht="15" customHeight="1">
      <c r="A86" s="233">
        <f t="shared" si="3"/>
        <v>1956</v>
      </c>
      <c r="B86" s="232" t="str">
        <f t="shared" si="2"/>
        <v>19565</v>
      </c>
      <c r="C86" s="231" t="str">
        <f t="shared" si="2"/>
        <v>195610</v>
      </c>
      <c r="D86" s="228" t="str">
        <f t="shared" si="2"/>
        <v>19561</v>
      </c>
      <c r="E86" s="227" t="str">
        <f t="shared" si="2"/>
        <v>19562</v>
      </c>
      <c r="F86" s="227" t="str">
        <f t="shared" si="2"/>
        <v>19563</v>
      </c>
      <c r="G86" s="230" t="str">
        <f t="shared" si="2"/>
        <v>19564</v>
      </c>
      <c r="H86" s="482" t="str">
        <f t="shared" si="2"/>
        <v>19561</v>
      </c>
      <c r="I86" s="227" t="str">
        <f t="shared" si="2"/>
        <v>19562</v>
      </c>
      <c r="J86" s="230" t="str">
        <f t="shared" si="2"/>
        <v>19563</v>
      </c>
      <c r="K86" s="486">
        <f>AVERAGEIF('IPC mensual'!$E$6:$E$1956,B86,'IPC mensual'!$H$6:$H$11956)/$E$7*100</f>
        <v>1.6384892289900039E-13</v>
      </c>
      <c r="L86" s="487">
        <f>AVERAGEIF('IPC mensual'!$E$6:$E$1956,C86,'IPC mensual'!$H$6:$H$11956)/$E$7*100</f>
        <v>1.7161132155237338E-13</v>
      </c>
      <c r="M86" s="488">
        <f>AVERAGEIF('IPC mensual'!$F$6:$F$1956,D86,'IPC mensual'!$H$6:$H$11956)/$E$7*100</f>
        <v>1.5297758746643824E-13</v>
      </c>
      <c r="N86" s="489">
        <f>AVERAGEIF('IPC mensual'!$F$6:$F$1956,E86,'IPC mensual'!$H$6:$H$11956)/$E$7*100</f>
        <v>1.6394946065554179E-13</v>
      </c>
      <c r="O86" s="489">
        <f>AVERAGEIF('IPC mensual'!$F$6:$F$1956,F86,'IPC mensual'!$H$6:$H$11956)/$E$7*100</f>
        <v>1.6909677282833741E-13</v>
      </c>
      <c r="P86" s="490">
        <f>AVERAGEIF('IPC mensual'!$F$6:$F$1956,G86,'IPC mensual'!$H$6:$H$11956)/$E$7*100</f>
        <v>1.7591234887340626E-13</v>
      </c>
      <c r="Q86" s="228">
        <f>AVERAGEIF('IPC mensual'!$G$6:$G$1956,H86,'IPC mensual'!$H$6:$H$11956)/$E$7*100</f>
        <v>1.5418238332916289E-13</v>
      </c>
      <c r="R86" s="227">
        <f>AVERAGEIF('IPC mensual'!$G$6:$G$1956,I86,'IPC mensual'!$H$6:$H$11956)/$E$7*100</f>
        <v>1.6797290433557567E-13</v>
      </c>
      <c r="S86" s="230">
        <f>AVERAGEIF('IPC mensual'!$G$6:$G$1956,J86,'IPC mensual'!$H$6:$H$11956)/$E$7*100</f>
        <v>1.7429683970305419E-13</v>
      </c>
      <c r="T86" s="225">
        <f>AVERAGEIF('IPC mensual'!A$6:A$1956,'IPC para cómputos (base móvil)'!A86,'IPC mensual'!H$6:H$11956)/E$7*100</f>
        <v>1.6548404245593097E-13</v>
      </c>
      <c r="Y86" s="224"/>
    </row>
    <row r="87" spans="1:25" ht="15" customHeight="1">
      <c r="A87" s="233">
        <f t="shared" si="3"/>
        <v>1957</v>
      </c>
      <c r="B87" s="232" t="str">
        <f t="shared" si="2"/>
        <v>19575</v>
      </c>
      <c r="C87" s="231" t="str">
        <f t="shared" si="2"/>
        <v>195710</v>
      </c>
      <c r="D87" s="228" t="str">
        <f t="shared" si="2"/>
        <v>19571</v>
      </c>
      <c r="E87" s="227" t="str">
        <f t="shared" si="2"/>
        <v>19572</v>
      </c>
      <c r="F87" s="227" t="str">
        <f t="shared" si="2"/>
        <v>19573</v>
      </c>
      <c r="G87" s="230" t="str">
        <f t="shared" si="2"/>
        <v>19574</v>
      </c>
      <c r="H87" s="482" t="str">
        <f t="shared" si="2"/>
        <v>19571</v>
      </c>
      <c r="I87" s="227" t="str">
        <f t="shared" si="2"/>
        <v>19572</v>
      </c>
      <c r="J87" s="230" t="str">
        <f t="shared" si="2"/>
        <v>19573</v>
      </c>
      <c r="K87" s="486">
        <f>AVERAGEIF('IPC mensual'!$E$6:$E$1956,B87,'IPC mensual'!$H$6:$H$11956)/$E$7*100</f>
        <v>1.9825272222522006E-13</v>
      </c>
      <c r="L87" s="487">
        <f>AVERAGEIF('IPC mensual'!$E$6:$E$1956,C87,'IPC mensual'!$H$6:$H$11956)/$E$7*100</f>
        <v>2.227662578530338E-13</v>
      </c>
      <c r="M87" s="488">
        <f>AVERAGEIF('IPC mensual'!$F$6:$F$1956,D87,'IPC mensual'!$H$6:$H$11956)/$E$7*100</f>
        <v>1.8296103993638896E-13</v>
      </c>
      <c r="N87" s="489">
        <f>AVERAGEIF('IPC mensual'!$F$6:$F$1956,E87,'IPC mensual'!$H$6:$H$11956)/$E$7*100</f>
        <v>1.9899073564686149E-13</v>
      </c>
      <c r="O87" s="489">
        <f>AVERAGEIF('IPC mensual'!$F$6:$F$1956,F87,'IPC mensual'!$H$6:$H$11956)/$E$7*100</f>
        <v>2.1700577584638993E-13</v>
      </c>
      <c r="P87" s="490">
        <f>AVERAGEIF('IPC mensual'!$F$6:$F$1956,G87,'IPC mensual'!$H$6:$H$11956)/$E$7*100</f>
        <v>2.2653697612857612E-13</v>
      </c>
      <c r="Q87" s="228">
        <f>AVERAGEIF('IPC mensual'!$G$6:$G$1956,H87,'IPC mensual'!$H$6:$H$11956)/$E$7*100</f>
        <v>1.8543332965836223E-13</v>
      </c>
      <c r="R87" s="227">
        <f>AVERAGEIF('IPC mensual'!$G$6:$G$1956,I87,'IPC mensual'!$H$6:$H$11956)/$E$7*100</f>
        <v>2.0867578079276576E-13</v>
      </c>
      <c r="S87" s="230">
        <f>AVERAGEIF('IPC mensual'!$G$6:$G$1956,J87,'IPC mensual'!$H$6:$H$11956)/$E$7*100</f>
        <v>2.2501178521753436E-13</v>
      </c>
      <c r="T87" s="225">
        <f>AVERAGEIF('IPC mensual'!A$6:A$1956,'IPC para cómputos (base móvil)'!A87,'IPC mensual'!H$6:H$11956)/E$7*100</f>
        <v>2.0637363188955413E-13</v>
      </c>
      <c r="Y87" s="224"/>
    </row>
    <row r="88" spans="1:25" ht="15" customHeight="1">
      <c r="A88" s="233">
        <f t="shared" si="3"/>
        <v>1958</v>
      </c>
      <c r="B88" s="232" t="str">
        <f t="shared" si="2"/>
        <v>19585</v>
      </c>
      <c r="C88" s="231" t="str">
        <f t="shared" si="2"/>
        <v>195810</v>
      </c>
      <c r="D88" s="228" t="str">
        <f t="shared" si="2"/>
        <v>19581</v>
      </c>
      <c r="E88" s="227" t="str">
        <f t="shared" si="2"/>
        <v>19582</v>
      </c>
      <c r="F88" s="227" t="str">
        <f t="shared" si="2"/>
        <v>19583</v>
      </c>
      <c r="G88" s="230" t="str">
        <f t="shared" si="2"/>
        <v>19584</v>
      </c>
      <c r="H88" s="482" t="str">
        <f t="shared" si="2"/>
        <v>19581</v>
      </c>
      <c r="I88" s="227" t="str">
        <f t="shared" si="2"/>
        <v>19582</v>
      </c>
      <c r="J88" s="230" t="str">
        <f t="shared" si="2"/>
        <v>19583</v>
      </c>
      <c r="K88" s="486">
        <f>AVERAGEIF('IPC mensual'!$E$6:$E$1956,B88,'IPC mensual'!$H$6:$H$11956)/$E$7*100</f>
        <v>2.5456159956174527E-13</v>
      </c>
      <c r="L88" s="487">
        <f>AVERAGEIF('IPC mensual'!$E$6:$E$1956,C88,'IPC mensual'!$H$6:$H$11956)/$E$7*100</f>
        <v>3.0246839295877464E-13</v>
      </c>
      <c r="M88" s="488">
        <f>AVERAGEIF('IPC mensual'!$F$6:$F$1956,D88,'IPC mensual'!$H$6:$H$11956)/$E$7*100</f>
        <v>2.2571610191857701E-13</v>
      </c>
      <c r="N88" s="489">
        <f>AVERAGEIF('IPC mensual'!$F$6:$F$1956,E88,'IPC mensual'!$H$6:$H$11956)/$E$7*100</f>
        <v>2.5315959502272852E-13</v>
      </c>
      <c r="O88" s="489">
        <f>AVERAGEIF('IPC mensual'!$F$6:$F$1956,F88,'IPC mensual'!$H$6:$H$11956)/$E$7*100</f>
        <v>2.8579901196217881E-13</v>
      </c>
      <c r="P88" s="490">
        <f>AVERAGEIF('IPC mensual'!$F$6:$F$1956,G88,'IPC mensual'!$H$6:$H$11956)/$E$7*100</f>
        <v>3.2157609075411676E-13</v>
      </c>
      <c r="Q88" s="228">
        <f>AVERAGEIF('IPC mensual'!$G$6:$G$1956,H88,'IPC mensual'!$H$6:$H$11956)/$E$7*100</f>
        <v>2.2906864941553947E-13</v>
      </c>
      <c r="R88" s="227">
        <f>AVERAGEIF('IPC mensual'!$G$6:$G$1956,I88,'IPC mensual'!$H$6:$H$11956)/$E$7*100</f>
        <v>2.7100283718772829E-13</v>
      </c>
      <c r="S88" s="230">
        <f>AVERAGEIF('IPC mensual'!$G$6:$G$1956,J88,'IPC mensual'!$H$6:$H$11956)/$E$7*100</f>
        <v>3.1461661313993304E-13</v>
      </c>
      <c r="T88" s="225">
        <f>AVERAGEIF('IPC mensual'!A$6:A$1956,'IPC para cómputos (base móvil)'!A88,'IPC mensual'!H$6:H$11956)/E$7*100</f>
        <v>2.7156269991440029E-13</v>
      </c>
      <c r="Y88" s="224"/>
    </row>
    <row r="89" spans="1:25" ht="15" customHeight="1">
      <c r="A89" s="233">
        <f t="shared" si="3"/>
        <v>1959</v>
      </c>
      <c r="B89" s="232" t="str">
        <f t="shared" si="2"/>
        <v>19595</v>
      </c>
      <c r="C89" s="231" t="str">
        <f t="shared" si="2"/>
        <v>195910</v>
      </c>
      <c r="D89" s="228" t="str">
        <f t="shared" si="2"/>
        <v>19591</v>
      </c>
      <c r="E89" s="227" t="str">
        <f t="shared" si="2"/>
        <v>19592</v>
      </c>
      <c r="F89" s="227" t="str">
        <f t="shared" si="2"/>
        <v>19593</v>
      </c>
      <c r="G89" s="230" t="str">
        <f t="shared" si="2"/>
        <v>19594</v>
      </c>
      <c r="H89" s="482" t="str">
        <f t="shared" si="2"/>
        <v>19591</v>
      </c>
      <c r="I89" s="227" t="str">
        <f t="shared" si="2"/>
        <v>19592</v>
      </c>
      <c r="J89" s="230" t="str">
        <f t="shared" si="2"/>
        <v>19593</v>
      </c>
      <c r="K89" s="486">
        <f>AVERAGEIF('IPC mensual'!$E$6:$E$1956,B89,'IPC mensual'!$H$6:$H$11956)/$E$7*100</f>
        <v>5.6776543626017461E-13</v>
      </c>
      <c r="L89" s="487">
        <f>AVERAGEIF('IPC mensual'!$E$6:$E$1956,C89,'IPC mensual'!$H$6:$H$11956)/$E$7*100</f>
        <v>6.611263437188386E-13</v>
      </c>
      <c r="M89" s="488">
        <f>AVERAGEIF('IPC mensual'!$F$6:$F$1956,D89,'IPC mensual'!$H$6:$H$11956)/$E$7*100</f>
        <v>4.4095307613615222E-13</v>
      </c>
      <c r="N89" s="489">
        <f>AVERAGEIF('IPC mensual'!$F$6:$F$1956,E89,'IPC mensual'!$H$6:$H$11956)/$E$7*100</f>
        <v>5.6184696635039462E-13</v>
      </c>
      <c r="O89" s="489">
        <f>AVERAGEIF('IPC mensual'!$F$6:$F$1956,F89,'IPC mensual'!$H$6:$H$11956)/$E$7*100</f>
        <v>6.4159771311863841E-13</v>
      </c>
      <c r="P89" s="490">
        <f>AVERAGEIF('IPC mensual'!$F$6:$F$1956,G89,'IPC mensual'!$H$6:$H$11956)/$E$7*100</f>
        <v>6.7683895881252796E-13</v>
      </c>
      <c r="Q89" s="228">
        <f>AVERAGEIF('IPC mensual'!$G$6:$G$1956,H89,'IPC mensual'!$H$6:$H$11956)/$E$7*100</f>
        <v>4.5924763339507515E-13</v>
      </c>
      <c r="R89" s="227">
        <f>AVERAGEIF('IPC mensual'!$G$6:$G$1956,I89,'IPC mensual'!$H$6:$H$11956)/$E$7*100</f>
        <v>6.0978414203648902E-13</v>
      </c>
      <c r="S89" s="230">
        <f>AVERAGEIF('IPC mensual'!$G$6:$G$1956,J89,'IPC mensual'!$H$6:$H$11956)/$E$7*100</f>
        <v>6.7189576038172078E-13</v>
      </c>
      <c r="T89" s="225">
        <f>AVERAGEIF('IPC mensual'!A$6:A$1956,'IPC para cómputos (base móvil)'!A89,'IPC mensual'!H$6:H$11956)/E$7*100</f>
        <v>5.8030917860442822E-13</v>
      </c>
      <c r="Y89" s="224"/>
    </row>
    <row r="90" spans="1:25" ht="15" customHeight="1">
      <c r="A90" s="233">
        <f t="shared" si="3"/>
        <v>1960</v>
      </c>
      <c r="B90" s="232" t="str">
        <f t="shared" si="2"/>
        <v>19605</v>
      </c>
      <c r="C90" s="231" t="str">
        <f t="shared" si="2"/>
        <v>196010</v>
      </c>
      <c r="D90" s="228" t="str">
        <f t="shared" si="2"/>
        <v>19601</v>
      </c>
      <c r="E90" s="227" t="str">
        <f t="shared" si="2"/>
        <v>19602</v>
      </c>
      <c r="F90" s="227" t="str">
        <f t="shared" si="2"/>
        <v>19603</v>
      </c>
      <c r="G90" s="230" t="str">
        <f t="shared" si="2"/>
        <v>19604</v>
      </c>
      <c r="H90" s="482" t="str">
        <f t="shared" si="2"/>
        <v>19601</v>
      </c>
      <c r="I90" s="227" t="str">
        <f t="shared" si="2"/>
        <v>19602</v>
      </c>
      <c r="J90" s="230" t="str">
        <f t="shared" si="2"/>
        <v>19603</v>
      </c>
      <c r="K90" s="486">
        <f>AVERAGEIF('IPC mensual'!$E$6:$E$1956,B90,'IPC mensual'!$H$6:$H$11956)/$E$7*100</f>
        <v>7.2227429109546742E-13</v>
      </c>
      <c r="L90" s="487">
        <f>AVERAGEIF('IPC mensual'!$E$6:$E$1956,C90,'IPC mensual'!$H$6:$H$11956)/$E$7*100</f>
        <v>7.354988729173958E-13</v>
      </c>
      <c r="M90" s="488">
        <f>AVERAGEIF('IPC mensual'!$F$6:$F$1956,D90,'IPC mensual'!$H$6:$H$11956)/$E$7*100</f>
        <v>7.1908801758047696E-13</v>
      </c>
      <c r="N90" s="489">
        <f>AVERAGEIF('IPC mensual'!$F$6:$F$1956,E90,'IPC mensual'!$H$6:$H$11956)/$E$7*100</f>
        <v>7.2153959210536091E-13</v>
      </c>
      <c r="O90" s="489">
        <f>AVERAGEIF('IPC mensual'!$F$6:$F$1956,F90,'IPC mensual'!$H$6:$H$11956)/$E$7*100</f>
        <v>7.2790661508278517E-13</v>
      </c>
      <c r="P90" s="490">
        <f>AVERAGEIF('IPC mensual'!$F$6:$F$1956,G90,'IPC mensual'!$H$6:$H$11956)/$E$7*100</f>
        <v>7.7076773887407187E-13</v>
      </c>
      <c r="Q90" s="228">
        <f>AVERAGEIF('IPC mensual'!$G$6:$G$1956,H90,'IPC mensual'!$H$6:$H$11956)/$E$7*100</f>
        <v>7.2025165925165056E-13</v>
      </c>
      <c r="R90" s="227">
        <f>AVERAGEIF('IPC mensual'!$G$6:$G$1956,I90,'IPC mensual'!$H$6:$H$11956)/$E$7*100</f>
        <v>7.2374341287305447E-13</v>
      </c>
      <c r="S90" s="230">
        <f>AVERAGEIF('IPC mensual'!$G$6:$G$1956,J90,'IPC mensual'!$H$6:$H$11956)/$E$7*100</f>
        <v>7.6048140060731638E-13</v>
      </c>
      <c r="T90" s="225">
        <f>AVERAGEIF('IPC mensual'!A$6:A$1956,'IPC para cómputos (base móvil)'!A90,'IPC mensual'!H$6:H$11956)/E$7*100</f>
        <v>7.348254909106738E-13</v>
      </c>
      <c r="Y90" s="224"/>
    </row>
    <row r="91" spans="1:25" ht="15" customHeight="1">
      <c r="A91" s="233">
        <f t="shared" si="3"/>
        <v>1961</v>
      </c>
      <c r="B91" s="232" t="str">
        <f t="shared" si="2"/>
        <v>19615</v>
      </c>
      <c r="C91" s="231" t="str">
        <f t="shared" si="2"/>
        <v>196110</v>
      </c>
      <c r="D91" s="228" t="str">
        <f t="shared" si="2"/>
        <v>19611</v>
      </c>
      <c r="E91" s="227" t="str">
        <f t="shared" si="2"/>
        <v>19612</v>
      </c>
      <c r="F91" s="227" t="str">
        <f t="shared" si="2"/>
        <v>19613</v>
      </c>
      <c r="G91" s="230" t="str">
        <f t="shared" si="2"/>
        <v>19614</v>
      </c>
      <c r="H91" s="482" t="str">
        <f t="shared" si="2"/>
        <v>19611</v>
      </c>
      <c r="I91" s="227" t="str">
        <f t="shared" si="2"/>
        <v>19612</v>
      </c>
      <c r="J91" s="230" t="str">
        <f t="shared" si="2"/>
        <v>19613</v>
      </c>
      <c r="K91" s="486">
        <f>AVERAGEIF('IPC mensual'!$E$6:$E$1956,B91,'IPC mensual'!$H$6:$H$11956)/$E$7*100</f>
        <v>8.1485299271203325E-13</v>
      </c>
      <c r="L91" s="487">
        <f>AVERAGEIF('IPC mensual'!$E$6:$E$1956,C91,'IPC mensual'!$H$6:$H$11956)/$E$7*100</f>
        <v>8.5453005260935146E-13</v>
      </c>
      <c r="M91" s="488">
        <f>AVERAGEIF('IPC mensual'!$F$6:$F$1956,D91,'IPC mensual'!$H$6:$H$11956)/$E$7*100</f>
        <v>7.8227986440326928E-13</v>
      </c>
      <c r="N91" s="489">
        <f>AVERAGEIF('IPC mensual'!$F$6:$F$1956,E91,'IPC mensual'!$H$6:$H$11956)/$E$7*100</f>
        <v>8.165676586257868E-13</v>
      </c>
      <c r="O91" s="489">
        <f>AVERAGEIF('IPC mensual'!$F$6:$F$1956,F91,'IPC mensual'!$H$6:$H$11956)/$E$7*100</f>
        <v>8.4571366472806594E-13</v>
      </c>
      <c r="P91" s="490">
        <f>AVERAGEIF('IPC mensual'!$F$6:$F$1956,G91,'IPC mensual'!$H$6:$H$11956)/$E$7*100</f>
        <v>8.9812698020125646E-13</v>
      </c>
      <c r="Q91" s="228">
        <f>AVERAGEIF('IPC mensual'!$G$6:$G$1956,H91,'IPC mensual'!$H$6:$H$11956)/$E$7*100</f>
        <v>7.8895402470287372E-13</v>
      </c>
      <c r="R91" s="227">
        <f>AVERAGEIF('IPC mensual'!$G$6:$G$1956,I91,'IPC mensual'!$H$6:$H$11956)/$E$7*100</f>
        <v>8.3101747530490086E-13</v>
      </c>
      <c r="S91" s="230">
        <f>AVERAGEIF('IPC mensual'!$G$6:$G$1956,J91,'IPC mensual'!$H$6:$H$11956)/$E$7*100</f>
        <v>8.8704462596100926E-13</v>
      </c>
      <c r="T91" s="225">
        <f>AVERAGEIF('IPC mensual'!A$6:A$1956,'IPC para cómputos (base móvil)'!A91,'IPC mensual'!H$6:H$11956)/E$7*100</f>
        <v>8.3567204198959465E-13</v>
      </c>
      <c r="Y91" s="224"/>
    </row>
    <row r="92" spans="1:25" ht="15" customHeight="1">
      <c r="A92" s="233">
        <f t="shared" si="3"/>
        <v>1962</v>
      </c>
      <c r="B92" s="232" t="str">
        <f t="shared" si="2"/>
        <v>19625</v>
      </c>
      <c r="C92" s="231" t="str">
        <f t="shared" si="2"/>
        <v>196210</v>
      </c>
      <c r="D92" s="228" t="str">
        <f t="shared" si="2"/>
        <v>19621</v>
      </c>
      <c r="E92" s="227" t="str">
        <f t="shared" si="2"/>
        <v>19622</v>
      </c>
      <c r="F92" s="227" t="str">
        <f t="shared" si="2"/>
        <v>19623</v>
      </c>
      <c r="G92" s="230" t="str">
        <f t="shared" si="2"/>
        <v>19624</v>
      </c>
      <c r="H92" s="482" t="str">
        <f t="shared" si="2"/>
        <v>19621</v>
      </c>
      <c r="I92" s="227" t="str">
        <f t="shared" si="2"/>
        <v>19622</v>
      </c>
      <c r="J92" s="230" t="str">
        <f t="shared" si="2"/>
        <v>19623</v>
      </c>
      <c r="K92" s="486">
        <f>AVERAGEIF('IPC mensual'!$E$6:$E$1956,B92,'IPC mensual'!$H$6:$H$11956)/$E$7*100</f>
        <v>1.0125058028295414E-12</v>
      </c>
      <c r="L92" s="487">
        <f>AVERAGEIF('IPC mensual'!$E$6:$E$1956,C92,'IPC mensual'!$H$6:$H$11956)/$E$7*100</f>
        <v>1.146968975745285E-12</v>
      </c>
      <c r="M92" s="488">
        <f>AVERAGEIF('IPC mensual'!$F$6:$F$1956,D92,'IPC mensual'!$H$6:$H$11956)/$E$7*100</f>
        <v>9.3364000928096006E-13</v>
      </c>
      <c r="N92" s="489">
        <f>AVERAGEIF('IPC mensual'!$F$6:$F$1956,E92,'IPC mensual'!$H$6:$H$11956)/$E$7*100</f>
        <v>1.0061365702310938E-12</v>
      </c>
      <c r="O92" s="489">
        <f>AVERAGEIF('IPC mensual'!$F$6:$F$1956,F92,'IPC mensual'!$H$6:$H$11956)/$E$7*100</f>
        <v>1.0962029327446473E-12</v>
      </c>
      <c r="P92" s="490">
        <f>AVERAGEIF('IPC mensual'!$F$6:$F$1956,G92,'IPC mensual'!$H$6:$H$11956)/$E$7*100</f>
        <v>1.1800326399211226E-12</v>
      </c>
      <c r="Q92" s="228">
        <f>AVERAGEIF('IPC mensual'!$G$6:$G$1956,H92,'IPC mensual'!$H$6:$H$11956)/$E$7*100</f>
        <v>9.4490631447136199E-13</v>
      </c>
      <c r="R92" s="227">
        <f>AVERAGEIF('IPC mensual'!$G$6:$G$1956,I92,'IPC mensual'!$H$6:$H$11956)/$E$7*100</f>
        <v>1.0501618880988104E-12</v>
      </c>
      <c r="S92" s="230">
        <f>AVERAGEIF('IPC mensual'!$G$6:$G$1956,J92,'IPC mensual'!$H$6:$H$11956)/$E$7*100</f>
        <v>1.1669409115631953E-12</v>
      </c>
      <c r="T92" s="225">
        <f>AVERAGEIF('IPC mensual'!A$6:A$1956,'IPC para cómputos (base móvil)'!A92,'IPC mensual'!H$6:H$11956)/E$7*100</f>
        <v>1.0540030380444558E-12</v>
      </c>
      <c r="Y92" s="224"/>
    </row>
    <row r="93" spans="1:25" ht="15" customHeight="1">
      <c r="A93" s="233">
        <f t="shared" si="3"/>
        <v>1963</v>
      </c>
      <c r="B93" s="232" t="str">
        <f t="shared" si="2"/>
        <v>19635</v>
      </c>
      <c r="C93" s="231" t="str">
        <f t="shared" si="2"/>
        <v>196310</v>
      </c>
      <c r="D93" s="228" t="str">
        <f t="shared" si="2"/>
        <v>19631</v>
      </c>
      <c r="E93" s="227" t="str">
        <f t="shared" si="2"/>
        <v>19632</v>
      </c>
      <c r="F93" s="227" t="str">
        <f t="shared" si="2"/>
        <v>19633</v>
      </c>
      <c r="G93" s="230" t="str">
        <f t="shared" si="2"/>
        <v>19634</v>
      </c>
      <c r="H93" s="482" t="str">
        <f t="shared" si="2"/>
        <v>19631</v>
      </c>
      <c r="I93" s="227" t="str">
        <f t="shared" si="2"/>
        <v>19632</v>
      </c>
      <c r="J93" s="230" t="str">
        <f t="shared" si="2"/>
        <v>19633</v>
      </c>
      <c r="K93" s="486">
        <f>AVERAGEIF('IPC mensual'!$E$6:$E$1956,B93,'IPC mensual'!$H$6:$H$11956)/$E$7*100</f>
        <v>1.2887769289410636E-12</v>
      </c>
      <c r="L93" s="487">
        <f>AVERAGEIF('IPC mensual'!$E$6:$E$1956,C93,'IPC mensual'!$H$6:$H$11956)/$E$7*100</f>
        <v>1.3916436260401574E-12</v>
      </c>
      <c r="M93" s="488">
        <f>AVERAGEIF('IPC mensual'!$F$6:$F$1956,D93,'IPC mensual'!$H$6:$H$11956)/$E$7*100</f>
        <v>1.2270566897195149E-12</v>
      </c>
      <c r="N93" s="489">
        <f>AVERAGEIF('IPC mensual'!$F$6:$F$1956,E93,'IPC mensual'!$H$6:$H$11956)/$E$7*100</f>
        <v>1.2936756587487879E-12</v>
      </c>
      <c r="O93" s="489">
        <f>AVERAGEIF('IPC mensual'!$F$6:$F$1956,F93,'IPC mensual'!$H$6:$H$11956)/$E$7*100</f>
        <v>1.3340874176362142E-12</v>
      </c>
      <c r="P93" s="490">
        <f>AVERAGEIF('IPC mensual'!$F$6:$F$1956,G93,'IPC mensual'!$H$6:$H$11956)/$E$7*100</f>
        <v>1.4563037660326514E-12</v>
      </c>
      <c r="Q93" s="228">
        <f>AVERAGEIF('IPC mensual'!$G$6:$G$1956,H93,'IPC mensual'!$H$6:$H$11956)/$E$7*100</f>
        <v>1.2424867495249019E-12</v>
      </c>
      <c r="R93" s="227">
        <f>AVERAGEIF('IPC mensual'!$G$6:$G$1956,I93,'IPC mensual'!$H$6:$H$11956)/$E$7*100</f>
        <v>1.3111874577603574E-12</v>
      </c>
      <c r="S93" s="230">
        <f>AVERAGEIF('IPC mensual'!$G$6:$G$1956,J93,'IPC mensual'!$H$6:$H$11956)/$E$7*100</f>
        <v>1.429668441817617E-12</v>
      </c>
      <c r="T93" s="225">
        <f>AVERAGEIF('IPC mensual'!A$6:A$1956,'IPC para cómputos (base móvil)'!A93,'IPC mensual'!H$6:H$11956)/E$7*100</f>
        <v>1.3277808830342919E-12</v>
      </c>
      <c r="Y93" s="224"/>
    </row>
    <row r="94" spans="1:25" ht="15" customHeight="1">
      <c r="A94" s="233">
        <f t="shared" si="3"/>
        <v>1964</v>
      </c>
      <c r="B94" s="232" t="str">
        <f t="shared" si="2"/>
        <v>19645</v>
      </c>
      <c r="C94" s="231" t="str">
        <f t="shared" si="2"/>
        <v>196410</v>
      </c>
      <c r="D94" s="228" t="str">
        <f t="shared" si="2"/>
        <v>19641</v>
      </c>
      <c r="E94" s="227" t="str">
        <f t="shared" si="2"/>
        <v>19642</v>
      </c>
      <c r="F94" s="227" t="str">
        <f t="shared" si="2"/>
        <v>19643</v>
      </c>
      <c r="G94" s="230" t="str">
        <f t="shared" si="2"/>
        <v>19644</v>
      </c>
      <c r="H94" s="482" t="str">
        <f t="shared" si="2"/>
        <v>19641</v>
      </c>
      <c r="I94" s="227" t="str">
        <f t="shared" si="2"/>
        <v>19642</v>
      </c>
      <c r="J94" s="230" t="str">
        <f t="shared" si="2"/>
        <v>19643</v>
      </c>
      <c r="K94" s="486">
        <f>AVERAGEIF('IPC mensual'!$E$6:$E$1956,B94,'IPC mensual'!$H$6:$H$11956)/$E$7*100</f>
        <v>1.5878281429879553E-12</v>
      </c>
      <c r="L94" s="487">
        <f>AVERAGEIF('IPC mensual'!$E$6:$E$1956,C94,'IPC mensual'!$H$6:$H$11956)/$E$7*100</f>
        <v>1.6892232324858161E-12</v>
      </c>
      <c r="M94" s="488">
        <f>AVERAGEIF('IPC mensual'!$F$6:$F$1956,D94,'IPC mensual'!$H$6:$H$11956)/$E$7*100</f>
        <v>1.5336968471694805E-12</v>
      </c>
      <c r="N94" s="489">
        <f>AVERAGEIF('IPC mensual'!$F$6:$F$1956,E94,'IPC mensual'!$H$6:$H$11956)/$E$7*100</f>
        <v>1.5944393290884085E-12</v>
      </c>
      <c r="O94" s="489">
        <f>AVERAGEIF('IPC mensual'!$F$6:$F$1956,F94,'IPC mensual'!$H$6:$H$11956)/$E$7*100</f>
        <v>1.6162383452896233E-12</v>
      </c>
      <c r="P94" s="490">
        <f>AVERAGEIF('IPC mensual'!$F$6:$F$1956,G94,'IPC mensual'!$H$6:$H$11956)/$E$7*100</f>
        <v>1.7428617828161907E-12</v>
      </c>
      <c r="Q94" s="228">
        <f>AVERAGEIF('IPC mensual'!$G$6:$G$1956,H94,'IPC mensual'!$H$6:$H$11956)/$E$7*100</f>
        <v>1.5466778182736354E-12</v>
      </c>
      <c r="R94" s="227">
        <f>AVERAGEIF('IPC mensual'!$G$6:$G$1956,I94,'IPC mensual'!$H$6:$H$11956)/$E$7*100</f>
        <v>1.6052777964082602E-12</v>
      </c>
      <c r="S94" s="230">
        <f>AVERAGEIF('IPC mensual'!$G$6:$G$1956,J94,'IPC mensual'!$H$6:$H$11956)/$E$7*100</f>
        <v>1.7134716135908821E-12</v>
      </c>
      <c r="T94" s="225">
        <f>AVERAGEIF('IPC mensual'!A$6:A$1956,'IPC para cómputos (base móvil)'!A94,'IPC mensual'!H$6:H$11956)/E$7*100</f>
        <v>1.6218090760909258E-12</v>
      </c>
      <c r="Y94" s="224"/>
    </row>
    <row r="95" spans="1:25" ht="15" customHeight="1">
      <c r="A95" s="233">
        <f t="shared" si="3"/>
        <v>1965</v>
      </c>
      <c r="B95" s="232" t="str">
        <f t="shared" si="2"/>
        <v>19655</v>
      </c>
      <c r="C95" s="231" t="str">
        <f t="shared" si="2"/>
        <v>196510</v>
      </c>
      <c r="D95" s="228" t="str">
        <f t="shared" si="2"/>
        <v>19651</v>
      </c>
      <c r="E95" s="227" t="str">
        <f t="shared" si="2"/>
        <v>19652</v>
      </c>
      <c r="F95" s="227" t="str">
        <f t="shared" si="2"/>
        <v>19653</v>
      </c>
      <c r="G95" s="230" t="str">
        <f t="shared" si="2"/>
        <v>19654</v>
      </c>
      <c r="H95" s="482" t="str">
        <f t="shared" si="2"/>
        <v>19651</v>
      </c>
      <c r="I95" s="227" t="str">
        <f t="shared" si="2"/>
        <v>19652</v>
      </c>
      <c r="J95" s="230" t="str">
        <f t="shared" si="2"/>
        <v>19653</v>
      </c>
      <c r="K95" s="486">
        <f>AVERAGEIF('IPC mensual'!$E$6:$E$1956,B95,'IPC mensual'!$H$6:$H$11956)/$E$7*100</f>
        <v>1.9544738737457281E-12</v>
      </c>
      <c r="L95" s="487">
        <f>AVERAGEIF('IPC mensual'!$E$6:$E$1956,C95,'IPC mensual'!$H$6:$H$11956)/$E$7*100</f>
        <v>2.2579332817332636E-12</v>
      </c>
      <c r="M95" s="488">
        <f>AVERAGEIF('IPC mensual'!$F$6:$F$1956,D95,'IPC mensual'!$H$6:$H$11956)/$E$7*100</f>
        <v>1.8351963213097231E-12</v>
      </c>
      <c r="N95" s="489">
        <f>AVERAGEIF('IPC mensual'!$F$6:$F$1956,E95,'IPC mensual'!$H$6:$H$11956)/$E$7*100</f>
        <v>1.9669659661985714E-12</v>
      </c>
      <c r="O95" s="489">
        <f>AVERAGEIF('IPC mensual'!$F$6:$F$1956,F95,'IPC mensual'!$H$6:$H$11956)/$E$7*100</f>
        <v>2.164128240449E-12</v>
      </c>
      <c r="P95" s="490">
        <f>AVERAGEIF('IPC mensual'!$F$6:$F$1956,G95,'IPC mensual'!$H$6:$H$11956)/$E$7*100</f>
        <v>2.3759844945015757E-12</v>
      </c>
      <c r="Q95" s="228">
        <f>AVERAGEIF('IPC mensual'!$G$6:$G$1956,H95,'IPC mensual'!$H$6:$H$11956)/$E$7*100</f>
        <v>1.8547293711519689E-12</v>
      </c>
      <c r="R95" s="227">
        <f>AVERAGEIF('IPC mensual'!$G$6:$G$1956,I95,'IPC mensual'!$H$6:$H$11956)/$E$7*100</f>
        <v>2.0696495409553882E-12</v>
      </c>
      <c r="S95" s="230">
        <f>AVERAGEIF('IPC mensual'!$G$6:$G$1956,J95,'IPC mensual'!$H$6:$H$11956)/$E$7*100</f>
        <v>2.3323273547367958E-12</v>
      </c>
      <c r="T95" s="225">
        <f>AVERAGEIF('IPC mensual'!A$6:A$1956,'IPC para cómputos (base móvil)'!A95,'IPC mensual'!H$6:H$11956)/E$7*100</f>
        <v>2.0855687556147175E-12</v>
      </c>
      <c r="Y95" s="224"/>
    </row>
    <row r="96" spans="1:25" ht="15" customHeight="1">
      <c r="A96" s="233">
        <f t="shared" si="3"/>
        <v>1966</v>
      </c>
      <c r="B96" s="232" t="str">
        <f t="shared" si="2"/>
        <v>19665</v>
      </c>
      <c r="C96" s="231" t="str">
        <f t="shared" si="2"/>
        <v>196610</v>
      </c>
      <c r="D96" s="228" t="str">
        <f t="shared" si="2"/>
        <v>19661</v>
      </c>
      <c r="E96" s="227" t="str">
        <f t="shared" si="2"/>
        <v>19662</v>
      </c>
      <c r="F96" s="227" t="str">
        <f t="shared" si="2"/>
        <v>19663</v>
      </c>
      <c r="G96" s="230" t="str">
        <f t="shared" si="2"/>
        <v>19664</v>
      </c>
      <c r="H96" s="482" t="str">
        <f t="shared" si="2"/>
        <v>19661</v>
      </c>
      <c r="I96" s="227" t="str">
        <f t="shared" si="2"/>
        <v>19662</v>
      </c>
      <c r="J96" s="230" t="str">
        <f t="shared" si="2"/>
        <v>19663</v>
      </c>
      <c r="K96" s="486">
        <f>AVERAGEIF('IPC mensual'!$E$6:$E$1956,B96,'IPC mensual'!$H$6:$H$11956)/$E$7*100</f>
        <v>2.6635235830192705E-12</v>
      </c>
      <c r="L96" s="487">
        <f>AVERAGEIF('IPC mensual'!$E$6:$E$1956,C96,'IPC mensual'!$H$6:$H$11956)/$E$7*100</f>
        <v>2.8920370651528149E-12</v>
      </c>
      <c r="M96" s="488">
        <f>AVERAGEIF('IPC mensual'!$F$6:$F$1956,D96,'IPC mensual'!$H$6:$H$11956)/$E$7*100</f>
        <v>2.5278362800568569E-12</v>
      </c>
      <c r="N96" s="489">
        <f>AVERAGEIF('IPC mensual'!$F$6:$F$1956,E96,'IPC mensual'!$H$6:$H$11956)/$E$7*100</f>
        <v>2.6620541850390564E-12</v>
      </c>
      <c r="O96" s="489">
        <f>AVERAGEIF('IPC mensual'!$F$6:$F$1956,F96,'IPC mensual'!$H$6:$H$11956)/$E$7*100</f>
        <v>2.7639409152144971E-12</v>
      </c>
      <c r="P96" s="490">
        <f>AVERAGEIF('IPC mensual'!$F$6:$F$1956,G96,'IPC mensual'!$H$6:$H$11956)/$E$7*100</f>
        <v>3.0465812739244714E-12</v>
      </c>
      <c r="Q96" s="228">
        <f>AVERAGEIF('IPC mensual'!$G$6:$G$1956,H96,'IPC mensual'!$H$6:$H$11956)/$E$7*100</f>
        <v>2.5549618639363427E-12</v>
      </c>
      <c r="R96" s="227">
        <f>AVERAGEIF('IPC mensual'!$G$6:$G$1956,I96,'IPC mensual'!$H$6:$H$11956)/$E$7*100</f>
        <v>2.7098129338275522E-12</v>
      </c>
      <c r="S96" s="230">
        <f>AVERAGEIF('IPC mensual'!$G$6:$G$1956,J96,'IPC mensual'!$H$6:$H$11956)/$E$7*100</f>
        <v>2.9855346929122658E-12</v>
      </c>
      <c r="T96" s="225">
        <f>AVERAGEIF('IPC mensual'!A$6:A$1956,'IPC para cómputos (base móvil)'!A96,'IPC mensual'!H$6:H$11956)/E$7*100</f>
        <v>2.7501031635587201E-12</v>
      </c>
      <c r="Y96" s="224"/>
    </row>
    <row r="97" spans="1:25" ht="15" customHeight="1">
      <c r="A97" s="233">
        <f t="shared" si="3"/>
        <v>1967</v>
      </c>
      <c r="B97" s="232" t="str">
        <f t="shared" si="2"/>
        <v>19675</v>
      </c>
      <c r="C97" s="231" t="str">
        <f t="shared" si="2"/>
        <v>196710</v>
      </c>
      <c r="D97" s="228" t="str">
        <f t="shared" si="2"/>
        <v>19671</v>
      </c>
      <c r="E97" s="227" t="str">
        <f t="shared" si="2"/>
        <v>19672</v>
      </c>
      <c r="F97" s="227" t="str">
        <f t="shared" si="2"/>
        <v>19673</v>
      </c>
      <c r="G97" s="230" t="str">
        <f t="shared" si="2"/>
        <v>19674</v>
      </c>
      <c r="H97" s="482" t="str">
        <f t="shared" si="2"/>
        <v>19671</v>
      </c>
      <c r="I97" s="227" t="str">
        <f t="shared" si="2"/>
        <v>19672</v>
      </c>
      <c r="J97" s="230" t="str">
        <f t="shared" si="2"/>
        <v>19673</v>
      </c>
      <c r="K97" s="486">
        <f>AVERAGEIF('IPC mensual'!$E$6:$E$1956,B97,'IPC mensual'!$H$6:$H$11956)/$E$7*100</f>
        <v>3.3424384807827966E-12</v>
      </c>
      <c r="L97" s="487">
        <f>AVERAGEIF('IPC mensual'!$E$6:$E$1956,C97,'IPC mensual'!$H$6:$H$11956)/$E$7*100</f>
        <v>3.7972779202372239E-12</v>
      </c>
      <c r="M97" s="488">
        <f>AVERAGEIF('IPC mensual'!$F$6:$F$1956,D97,'IPC mensual'!$H$6:$H$11956)/$E$7*100</f>
        <v>3.2018623913072591E-12</v>
      </c>
      <c r="N97" s="489">
        <f>AVERAGEIF('IPC mensual'!$F$6:$F$1956,E97,'IPC mensual'!$H$6:$H$11956)/$E$7*100</f>
        <v>3.3804108180609594E-12</v>
      </c>
      <c r="O97" s="489">
        <f>AVERAGEIF('IPC mensual'!$F$6:$F$1956,F97,'IPC mensual'!$H$6:$H$11956)/$E$7*100</f>
        <v>3.6760249666067671E-12</v>
      </c>
      <c r="P97" s="490">
        <f>AVERAGEIF('IPC mensual'!$F$6:$F$1956,G97,'IPC mensual'!$H$6:$H$11956)/$E$7*100</f>
        <v>3.9564700668305119E-12</v>
      </c>
      <c r="Q97" s="228">
        <f>AVERAGEIF('IPC mensual'!$G$6:$G$1956,H97,'IPC mensual'!$H$6:$H$11956)/$E$7*100</f>
        <v>3.2291097805456297E-12</v>
      </c>
      <c r="R97" s="227">
        <f>AVERAGEIF('IPC mensual'!$G$6:$G$1956,I97,'IPC mensual'!$H$6:$H$11956)/$E$7*100</f>
        <v>3.541751821098995E-12</v>
      </c>
      <c r="S97" s="230">
        <f>AVERAGEIF('IPC mensual'!$G$6:$G$1956,J97,'IPC mensual'!$H$6:$H$11956)/$E$7*100</f>
        <v>3.8902145804594987E-12</v>
      </c>
      <c r="T97" s="225">
        <f>AVERAGEIF('IPC mensual'!A$6:A$1956,'IPC para cómputos (base móvil)'!A97,'IPC mensual'!H$6:H$11956)/E$7*100</f>
        <v>3.5536920607013741E-12</v>
      </c>
      <c r="Y97" s="224"/>
    </row>
    <row r="98" spans="1:25" ht="15" customHeight="1">
      <c r="A98" s="233">
        <f t="shared" si="3"/>
        <v>1968</v>
      </c>
      <c r="B98" s="232" t="str">
        <f t="shared" si="2"/>
        <v>19685</v>
      </c>
      <c r="C98" s="231" t="str">
        <f t="shared" si="2"/>
        <v>196810</v>
      </c>
      <c r="D98" s="228" t="str">
        <f t="shared" si="2"/>
        <v>19681</v>
      </c>
      <c r="E98" s="227" t="str">
        <f t="shared" si="2"/>
        <v>19682</v>
      </c>
      <c r="F98" s="227" t="str">
        <f t="shared" si="2"/>
        <v>19683</v>
      </c>
      <c r="G98" s="230" t="str">
        <f t="shared" si="2"/>
        <v>19684</v>
      </c>
      <c r="H98" s="482" t="str">
        <f t="shared" si="2"/>
        <v>19681</v>
      </c>
      <c r="I98" s="227" t="str">
        <f t="shared" si="2"/>
        <v>19682</v>
      </c>
      <c r="J98" s="230" t="str">
        <f t="shared" si="2"/>
        <v>19683</v>
      </c>
      <c r="K98" s="486">
        <f>AVERAGEIF('IPC mensual'!$E$6:$E$1956,B98,'IPC mensual'!$H$6:$H$11956)/$E$7*100</f>
        <v>4.0441367809132177E-12</v>
      </c>
      <c r="L98" s="487">
        <f>AVERAGEIF('IPC mensual'!$E$6:$E$1956,C98,'IPC mensual'!$H$6:$H$11956)/$E$7*100</f>
        <v>4.1999150630261561E-12</v>
      </c>
      <c r="M98" s="488">
        <f>AVERAGEIF('IPC mensual'!$F$6:$F$1956,D98,'IPC mensual'!$H$6:$H$11956)/$E$7*100</f>
        <v>4.0610403817382355E-12</v>
      </c>
      <c r="N98" s="489">
        <f>AVERAGEIF('IPC mensual'!$F$6:$F$1956,E98,'IPC mensual'!$H$6:$H$11956)/$E$7*100</f>
        <v>4.0473407313963926E-12</v>
      </c>
      <c r="O98" s="489">
        <f>AVERAGEIF('IPC mensual'!$F$6:$F$1956,F98,'IPC mensual'!$H$6:$H$11956)/$E$7*100</f>
        <v>4.0791813703360661E-12</v>
      </c>
      <c r="P98" s="490">
        <f>AVERAGEIF('IPC mensual'!$F$6:$F$1956,G98,'IPC mensual'!$H$6:$H$11956)/$E$7*100</f>
        <v>4.333884385643279E-12</v>
      </c>
      <c r="Q98" s="228">
        <f>AVERAGEIF('IPC mensual'!$G$6:$G$1956,H98,'IPC mensual'!$H$6:$H$11956)/$E$7*100</f>
        <v>4.0557124330468203E-12</v>
      </c>
      <c r="R98" s="227">
        <f>AVERAGEIF('IPC mensual'!$G$6:$G$1956,I98,'IPC mensual'!$H$6:$H$11956)/$E$7*100</f>
        <v>4.0551821240013306E-12</v>
      </c>
      <c r="S98" s="230">
        <f>AVERAGEIF('IPC mensual'!$G$6:$G$1956,J98,'IPC mensual'!$H$6:$H$11956)/$E$7*100</f>
        <v>4.2801905947873296E-12</v>
      </c>
      <c r="T98" s="225">
        <f>AVERAGEIF('IPC mensual'!A$6:A$1956,'IPC para cómputos (base móvil)'!A98,'IPC mensual'!H$6:H$11956)/E$7*100</f>
        <v>4.1303617172784935E-12</v>
      </c>
      <c r="Y98" s="224"/>
    </row>
    <row r="99" spans="1:25" ht="15" customHeight="1">
      <c r="A99" s="233">
        <f t="shared" si="3"/>
        <v>1969</v>
      </c>
      <c r="B99" s="232" t="str">
        <f t="shared" si="2"/>
        <v>19695</v>
      </c>
      <c r="C99" s="231" t="str">
        <f t="shared" si="2"/>
        <v>196910</v>
      </c>
      <c r="D99" s="228" t="str">
        <f t="shared" si="2"/>
        <v>19691</v>
      </c>
      <c r="E99" s="227" t="str">
        <f t="shared" si="2"/>
        <v>19692</v>
      </c>
      <c r="F99" s="227" t="str">
        <f t="shared" si="2"/>
        <v>19693</v>
      </c>
      <c r="G99" s="230" t="str">
        <f t="shared" si="2"/>
        <v>19694</v>
      </c>
      <c r="H99" s="482" t="str">
        <f t="shared" si="2"/>
        <v>19691</v>
      </c>
      <c r="I99" s="227" t="str">
        <f t="shared" si="2"/>
        <v>19692</v>
      </c>
      <c r="J99" s="230" t="str">
        <f t="shared" si="2"/>
        <v>19693</v>
      </c>
      <c r="K99" s="486">
        <f>AVERAGEIF('IPC mensual'!$E$6:$E$1956,B99,'IPC mensual'!$H$6:$H$11956)/$E$7*100</f>
        <v>4.3101199115422228E-12</v>
      </c>
      <c r="L99" s="487">
        <f>AVERAGEIF('IPC mensual'!$E$6:$E$1956,C99,'IPC mensual'!$H$6:$H$11956)/$E$7*100</f>
        <v>4.5268837338866004E-12</v>
      </c>
      <c r="M99" s="488">
        <f>AVERAGEIF('IPC mensual'!$F$6:$F$1956,D99,'IPC mensual'!$H$6:$H$11956)/$E$7*100</f>
        <v>4.3532296176985783E-12</v>
      </c>
      <c r="N99" s="489">
        <f>AVERAGEIF('IPC mensual'!$F$6:$F$1956,E99,'IPC mensual'!$H$6:$H$11956)/$E$7*100</f>
        <v>4.3444132298172958E-12</v>
      </c>
      <c r="O99" s="489">
        <f>AVERAGEIF('IPC mensual'!$F$6:$F$1956,F99,'IPC mensual'!$H$6:$H$11956)/$E$7*100</f>
        <v>4.4159386623278716E-12</v>
      </c>
      <c r="P99" s="490">
        <f>AVERAGEIF('IPC mensual'!$F$6:$F$1956,G99,'IPC mensual'!$H$6:$H$11956)/$E$7*100</f>
        <v>4.6598697751485475E-12</v>
      </c>
      <c r="Q99" s="228">
        <f>AVERAGEIF('IPC mensual'!$G$6:$G$1956,H99,'IPC mensual'!$H$6:$H$11956)/$E$7*100</f>
        <v>4.3575162824829643E-12</v>
      </c>
      <c r="R99" s="227">
        <f>AVERAGEIF('IPC mensual'!$G$6:$G$1956,I99,'IPC mensual'!$H$6:$H$11956)/$E$7*100</f>
        <v>4.3628442311743786E-12</v>
      </c>
      <c r="S99" s="230">
        <f>AVERAGEIF('IPC mensual'!$G$6:$G$1956,J99,'IPC mensual'!$H$6:$H$11956)/$E$7*100</f>
        <v>4.6097279500868778E-12</v>
      </c>
      <c r="T99" s="225">
        <f>AVERAGEIF('IPC mensual'!A$6:A$1956,'IPC para cómputos (base móvil)'!A99,'IPC mensual'!H$6:H$11956)/E$7*100</f>
        <v>4.4433628212480757E-12</v>
      </c>
      <c r="Y99" s="224"/>
    </row>
    <row r="100" spans="1:25" ht="15" customHeight="1">
      <c r="A100" s="233">
        <f t="shared" si="3"/>
        <v>1970</v>
      </c>
      <c r="B100" s="232" t="str">
        <f t="shared" si="2"/>
        <v>19705</v>
      </c>
      <c r="C100" s="231" t="str">
        <f t="shared" si="2"/>
        <v>197010</v>
      </c>
      <c r="D100" s="228" t="str">
        <f t="shared" si="2"/>
        <v>19701</v>
      </c>
      <c r="E100" s="227" t="str">
        <f t="shared" si="2"/>
        <v>19702</v>
      </c>
      <c r="F100" s="227" t="str">
        <f t="shared" si="2"/>
        <v>19703</v>
      </c>
      <c r="G100" s="230" t="str">
        <f t="shared" si="2"/>
        <v>19704</v>
      </c>
      <c r="H100" s="482" t="str">
        <f t="shared" si="2"/>
        <v>19701</v>
      </c>
      <c r="I100" s="227" t="str">
        <f t="shared" si="2"/>
        <v>19702</v>
      </c>
      <c r="J100" s="230" t="str">
        <f t="shared" si="2"/>
        <v>19703</v>
      </c>
      <c r="K100" s="486">
        <f>AVERAGEIF('IPC mensual'!$E$6:$E$1956,B100,'IPC mensual'!$H$6:$H$11956)/$E$7*100</f>
        <v>4.859387505409372E-12</v>
      </c>
      <c r="L100" s="487">
        <f>AVERAGEIF('IPC mensual'!$E$6:$E$1956,C100,'IPC mensual'!$H$6:$H$11956)/$E$7*100</f>
        <v>5.3160167378923315E-12</v>
      </c>
      <c r="M100" s="488">
        <f>AVERAGEIF('IPC mensual'!$F$6:$F$1956,D100,'IPC mensual'!$H$6:$H$11956)/$E$7*100</f>
        <v>4.7252745574257534E-12</v>
      </c>
      <c r="N100" s="489">
        <f>AVERAGEIF('IPC mensual'!$F$6:$F$1956,E100,'IPC mensual'!$H$6:$H$11956)/$E$7*100</f>
        <v>4.8593764573042554E-12</v>
      </c>
      <c r="O100" s="489">
        <f>AVERAGEIF('IPC mensual'!$F$6:$F$1956,F100,'IPC mensual'!$H$6:$H$11956)/$E$7*100</f>
        <v>5.0265232395798989E-12</v>
      </c>
      <c r="P100" s="490">
        <f>AVERAGEIF('IPC mensual'!$F$6:$F$1956,G100,'IPC mensual'!$H$6:$H$11956)/$E$7*100</f>
        <v>5.5756472080805606E-12</v>
      </c>
      <c r="Q100" s="228">
        <f>AVERAGEIF('IPC mensual'!$G$6:$G$1956,H100,'IPC mensual'!$H$6:$H$11956)/$E$7*100</f>
        <v>4.7498869735943414E-12</v>
      </c>
      <c r="R100" s="227">
        <f>AVERAGEIF('IPC mensual'!$G$6:$G$1956,I100,'IPC mensual'!$H$6:$H$11956)/$E$7*100</f>
        <v>4.9301837629823958E-12</v>
      </c>
      <c r="S100" s="230">
        <f>AVERAGEIF('IPC mensual'!$G$6:$G$1956,J100,'IPC mensual'!$H$6:$H$11956)/$E$7*100</f>
        <v>5.4600453602161128E-12</v>
      </c>
      <c r="T100" s="225">
        <f>AVERAGEIF('IPC mensual'!A$6:A$1956,'IPC para cómputos (base móvil)'!A100,'IPC mensual'!H$6:H$11956)/E$7*100</f>
        <v>5.0467053655976167E-12</v>
      </c>
      <c r="Y100" s="224"/>
    </row>
    <row r="101" spans="1:25" ht="15" customHeight="1">
      <c r="A101" s="233">
        <f t="shared" si="3"/>
        <v>1971</v>
      </c>
      <c r="B101" s="232" t="str">
        <f t="shared" si="2"/>
        <v>19715</v>
      </c>
      <c r="C101" s="231" t="str">
        <f t="shared" si="2"/>
        <v>197110</v>
      </c>
      <c r="D101" s="228" t="str">
        <f t="shared" si="2"/>
        <v>19711</v>
      </c>
      <c r="E101" s="227" t="str">
        <f t="shared" si="2"/>
        <v>19712</v>
      </c>
      <c r="F101" s="227" t="str">
        <f t="shared" si="2"/>
        <v>19713</v>
      </c>
      <c r="G101" s="230" t="str">
        <f t="shared" si="2"/>
        <v>19714</v>
      </c>
      <c r="H101" s="482" t="str">
        <f t="shared" si="2"/>
        <v>19711</v>
      </c>
      <c r="I101" s="227" t="str">
        <f t="shared" si="2"/>
        <v>19712</v>
      </c>
      <c r="J101" s="230" t="str">
        <f t="shared" si="2"/>
        <v>19713</v>
      </c>
      <c r="K101" s="486">
        <f>AVERAGEIF('IPC mensual'!$E$6:$E$1956,B101,'IPC mensual'!$H$6:$H$11956)/$E$7*100</f>
        <v>6.4115689372457414E-12</v>
      </c>
      <c r="L101" s="487">
        <f>AVERAGEIF('IPC mensual'!$E$6:$E$1956,C101,'IPC mensual'!$H$6:$H$11956)/$E$7*100</f>
        <v>7.2138933787580556E-12</v>
      </c>
      <c r="M101" s="488">
        <f>AVERAGEIF('IPC mensual'!$F$6:$F$1956,D101,'IPC mensual'!$H$6:$H$11956)/$E$7*100</f>
        <v>6.0943888875166389E-12</v>
      </c>
      <c r="N101" s="489">
        <f>AVERAGEIF('IPC mensual'!$F$6:$F$1956,E101,'IPC mensual'!$H$6:$H$11956)/$E$7*100</f>
        <v>6.4274892567155802E-12</v>
      </c>
      <c r="O101" s="489">
        <f>AVERAGEIF('IPC mensual'!$F$6:$F$1956,F101,'IPC mensual'!$H$6:$H$11956)/$E$7*100</f>
        <v>7.0375766692374609E-12</v>
      </c>
      <c r="P101" s="490">
        <f>AVERAGEIF('IPC mensual'!$F$6:$F$1956,G101,'IPC mensual'!$H$6:$H$11956)/$E$7*100</f>
        <v>7.636903227377917E-12</v>
      </c>
      <c r="Q101" s="228">
        <f>AVERAGEIF('IPC mensual'!$G$6:$G$1956,H101,'IPC mensual'!$H$6:$H$11956)/$E$7*100</f>
        <v>6.1356590841714507E-12</v>
      </c>
      <c r="R101" s="227">
        <f>AVERAGEIF('IPC mensual'!$G$6:$G$1956,I101,'IPC mensual'!$H$6:$H$11956)/$E$7*100</f>
        <v>6.7488206319414156E-12</v>
      </c>
      <c r="S101" s="230">
        <f>AVERAGEIF('IPC mensual'!$G$6:$G$1956,J101,'IPC mensual'!$H$6:$H$11956)/$E$7*100</f>
        <v>7.5127888145228319E-12</v>
      </c>
      <c r="T101" s="225">
        <f>AVERAGEIF('IPC mensual'!A$6:A$1956,'IPC para cómputos (base móvil)'!A101,'IPC mensual'!H$6:H$11956)/E$7*100</f>
        <v>6.799089510211898E-12</v>
      </c>
      <c r="Y101" s="224"/>
    </row>
    <row r="102" spans="1:25" ht="15" customHeight="1">
      <c r="A102" s="233">
        <f t="shared" si="3"/>
        <v>1972</v>
      </c>
      <c r="B102" s="232" t="str">
        <f t="shared" si="2"/>
        <v>19725</v>
      </c>
      <c r="C102" s="231" t="str">
        <f t="shared" si="2"/>
        <v>197210</v>
      </c>
      <c r="D102" s="228" t="str">
        <f t="shared" si="2"/>
        <v>19721</v>
      </c>
      <c r="E102" s="227" t="str">
        <f t="shared" ref="B102:J130" si="4">CONCATENATE($A102,E$11)</f>
        <v>19722</v>
      </c>
      <c r="F102" s="227" t="str">
        <f t="shared" si="4"/>
        <v>19723</v>
      </c>
      <c r="G102" s="230" t="str">
        <f t="shared" si="4"/>
        <v>19724</v>
      </c>
      <c r="H102" s="482" t="str">
        <f t="shared" si="4"/>
        <v>19721</v>
      </c>
      <c r="I102" s="227" t="str">
        <f t="shared" si="4"/>
        <v>19722</v>
      </c>
      <c r="J102" s="230" t="str">
        <f t="shared" si="4"/>
        <v>19723</v>
      </c>
      <c r="K102" s="486">
        <f>AVERAGEIF('IPC mensual'!$E$6:$E$1956,B102,'IPC mensual'!$H$6:$H$11956)/$E$7*100</f>
        <v>1.0035435799607453E-11</v>
      </c>
      <c r="L102" s="487">
        <f>AVERAGEIF('IPC mensual'!$E$6:$E$1956,C102,'IPC mensual'!$H$6:$H$11956)/$E$7*100</f>
        <v>1.1920817033588805E-11</v>
      </c>
      <c r="M102" s="488">
        <f>AVERAGEIF('IPC mensual'!$F$6:$F$1956,D102,'IPC mensual'!$H$6:$H$11956)/$E$7*100</f>
        <v>9.0576453526683635E-12</v>
      </c>
      <c r="N102" s="489">
        <f>AVERAGEIF('IPC mensual'!$F$6:$F$1956,E102,'IPC mensual'!$H$6:$H$11956)/$E$7*100</f>
        <v>1.0166455278159039E-11</v>
      </c>
      <c r="O102" s="489">
        <f>AVERAGEIF('IPC mensual'!$F$6:$F$1956,F102,'IPC mensual'!$H$6:$H$11956)/$E$7*100</f>
        <v>1.1193906957587341E-11</v>
      </c>
      <c r="P102" s="490">
        <f>AVERAGEIF('IPC mensual'!$F$6:$F$1956,G102,'IPC mensual'!$H$6:$H$11956)/$E$7*100</f>
        <v>1.267592187384219E-11</v>
      </c>
      <c r="Q102" s="228">
        <f>AVERAGEIF('IPC mensual'!$G$6:$G$1956,H102,'IPC mensual'!$H$6:$H$11956)/$E$7*100</f>
        <v>9.2624109328585168E-12</v>
      </c>
      <c r="R102" s="227">
        <f>AVERAGEIF('IPC mensual'!$G$6:$G$1956,I102,'IPC mensual'!$H$6:$H$11956)/$E$7*100</f>
        <v>1.0708472553044865E-11</v>
      </c>
      <c r="S102" s="230">
        <f>AVERAGEIF('IPC mensual'!$G$6:$G$1956,J102,'IPC mensual'!$H$6:$H$11956)/$E$7*100</f>
        <v>1.234956361078932E-11</v>
      </c>
      <c r="T102" s="225">
        <f>AVERAGEIF('IPC mensual'!A$6:A$1956,'IPC para cómputos (base móvil)'!A102,'IPC mensual'!H$6:H$11956)/E$7*100</f>
        <v>1.0773482365564233E-11</v>
      </c>
      <c r="Y102" s="224"/>
    </row>
    <row r="103" spans="1:25" ht="15" customHeight="1">
      <c r="A103" s="233">
        <f t="shared" si="3"/>
        <v>1973</v>
      </c>
      <c r="B103" s="232" t="str">
        <f t="shared" si="4"/>
        <v>19735</v>
      </c>
      <c r="C103" s="231" t="str">
        <f t="shared" si="4"/>
        <v>197310</v>
      </c>
      <c r="D103" s="228" t="str">
        <f t="shared" si="4"/>
        <v>19731</v>
      </c>
      <c r="E103" s="227" t="str">
        <f t="shared" si="4"/>
        <v>19732</v>
      </c>
      <c r="F103" s="227" t="str">
        <f t="shared" si="4"/>
        <v>19733</v>
      </c>
      <c r="G103" s="230" t="str">
        <f t="shared" si="4"/>
        <v>19734</v>
      </c>
      <c r="H103" s="482" t="str">
        <f t="shared" si="4"/>
        <v>19731</v>
      </c>
      <c r="I103" s="227" t="str">
        <f t="shared" si="4"/>
        <v>19732</v>
      </c>
      <c r="J103" s="230" t="str">
        <f t="shared" si="4"/>
        <v>19733</v>
      </c>
      <c r="K103" s="486">
        <f>AVERAGEIF('IPC mensual'!$E$6:$E$1956,B103,'IPC mensual'!$H$6:$H$11956)/$E$7*100</f>
        <v>1.7970151748448945E-11</v>
      </c>
      <c r="L103" s="487">
        <f>AVERAGEIF('IPC mensual'!$E$6:$E$1956,C103,'IPC mensual'!$H$6:$H$11956)/$E$7*100</f>
        <v>1.794665242887061E-11</v>
      </c>
      <c r="M103" s="488">
        <f>AVERAGEIF('IPC mensual'!$F$6:$F$1956,D103,'IPC mensual'!$H$6:$H$11956)/$E$7*100</f>
        <v>1.5390397108027996E-11</v>
      </c>
      <c r="N103" s="489">
        <f>AVERAGEIF('IPC mensual'!$F$6:$F$1956,E103,'IPC mensual'!$H$6:$H$11956)/$E$7*100</f>
        <v>1.759395272119874E-11</v>
      </c>
      <c r="O103" s="489">
        <f>AVERAGEIF('IPC mensual'!$F$6:$F$1956,F103,'IPC mensual'!$H$6:$H$11956)/$E$7*100</f>
        <v>1.7564818868012129E-11</v>
      </c>
      <c r="P103" s="490">
        <f>AVERAGEIF('IPC mensual'!$F$6:$F$1956,G103,'IPC mensual'!$H$6:$H$11956)/$E$7*100</f>
        <v>1.853174902762373E-11</v>
      </c>
      <c r="Q103" s="228">
        <f>AVERAGEIF('IPC mensual'!$G$6:$G$1956,H103,'IPC mensual'!$H$6:$H$11956)/$E$7*100</f>
        <v>1.588507601452493E-11</v>
      </c>
      <c r="R103" s="227">
        <f>AVERAGEIF('IPC mensual'!$G$6:$G$1956,I103,'IPC mensual'!$H$6:$H$11956)/$E$7*100</f>
        <v>1.7608654987079739E-11</v>
      </c>
      <c r="S103" s="230">
        <f>AVERAGEIF('IPC mensual'!$G$6:$G$1956,J103,'IPC mensual'!$H$6:$H$11956)/$E$7*100</f>
        <v>1.8316957292042276E-11</v>
      </c>
      <c r="T103" s="225">
        <f>AVERAGEIF('IPC mensual'!A$6:A$1956,'IPC para cómputos (base móvil)'!A103,'IPC mensual'!H$6:H$11956)/E$7*100</f>
        <v>1.7270229431215653E-11</v>
      </c>
      <c r="Y103" s="224"/>
    </row>
    <row r="104" spans="1:25" ht="15" customHeight="1">
      <c r="A104" s="233">
        <v>1974</v>
      </c>
      <c r="B104" s="232" t="str">
        <f t="shared" si="4"/>
        <v>19745</v>
      </c>
      <c r="C104" s="231" t="str">
        <f t="shared" si="4"/>
        <v>197410</v>
      </c>
      <c r="D104" s="228" t="str">
        <f t="shared" si="4"/>
        <v>19741</v>
      </c>
      <c r="E104" s="227" t="str">
        <f t="shared" si="4"/>
        <v>19742</v>
      </c>
      <c r="F104" s="227" t="str">
        <f t="shared" si="4"/>
        <v>19743</v>
      </c>
      <c r="G104" s="230" t="str">
        <f t="shared" si="4"/>
        <v>19744</v>
      </c>
      <c r="H104" s="482" t="str">
        <f t="shared" si="4"/>
        <v>19741</v>
      </c>
      <c r="I104" s="227" t="str">
        <f t="shared" si="4"/>
        <v>19742</v>
      </c>
      <c r="J104" s="230" t="str">
        <f t="shared" si="4"/>
        <v>19743</v>
      </c>
      <c r="K104" s="229">
        <f>AVERAGEIF('IPC mensual'!$E$6:$E$1956,B104,'IPC mensual'!$H$6:$H$11956)/$E$7*100</f>
        <v>2.0138452858199675E-11</v>
      </c>
      <c r="L104" s="226">
        <f>AVERAGEIF('IPC mensual'!$E$6:$E$1956,C104,'IPC mensual'!$H$6:$H$11956)/$E$7*100</f>
        <v>2.3358191083582029E-11</v>
      </c>
      <c r="M104" s="228">
        <f>AVERAGEIF('IPC mensual'!$F$6:$F$1956,D104,'IPC mensual'!$H$6:$H$11956)/$E$7*100</f>
        <v>1.8707148744419833E-11</v>
      </c>
      <c r="N104" s="227">
        <f>AVERAGEIF('IPC mensual'!$F$6:$F$1956,E104,'IPC mensual'!$H$6:$H$11956)/$E$7*100</f>
        <v>2.0179341895228034E-11</v>
      </c>
      <c r="O104" s="227">
        <f>AVERAGEIF('IPC mensual'!$F$6:$F$1956,F104,'IPC mensual'!$H$6:$H$11956)/$E$7*100</f>
        <v>2.189482536876022E-11</v>
      </c>
      <c r="P104" s="485">
        <f>AVERAGEIF('IPC mensual'!$F$6:$F$1956,G104,'IPC mensual'!$H$6:$H$11956)/$E$7*100</f>
        <v>2.5028543047721897E-11</v>
      </c>
      <c r="Q104" s="228">
        <f>AVERAGEIF('IPC mensual'!$G$6:$G$1956,H104,'IPC mensual'!$H$6:$H$11956)/$E$7*100</f>
        <v>1.8902766493575267E-11</v>
      </c>
      <c r="R104" s="227">
        <f>AVERAGEIF('IPC mensual'!$G$6:$G$1956,I104,'IPC mensual'!$H$6:$H$11956)/$E$7*100</f>
        <v>2.1056384671628978E-11</v>
      </c>
      <c r="S104" s="230">
        <f>AVERAGEIF('IPC mensual'!$G$6:$G$1956,J104,'IPC mensual'!$H$6:$H$11956)/$E$7*100</f>
        <v>2.4398243126893243E-11</v>
      </c>
      <c r="T104" s="225">
        <f>AVERAGEIF('IPC mensual'!A$6:A$1956,'IPC para cómputos (base móvil)'!A104,'IPC mensual'!H$6:H$11956)/E$7*100</f>
        <v>2.1452464764032493E-11</v>
      </c>
      <c r="Y104" s="224"/>
    </row>
    <row r="105" spans="1:25" ht="15" customHeight="1">
      <c r="A105" s="233">
        <f t="shared" ref="A105:A152" si="5">A104+1</f>
        <v>1975</v>
      </c>
      <c r="B105" s="232" t="str">
        <f t="shared" si="4"/>
        <v>19755</v>
      </c>
      <c r="C105" s="231" t="str">
        <f t="shared" si="4"/>
        <v>197510</v>
      </c>
      <c r="D105" s="228" t="str">
        <f t="shared" si="4"/>
        <v>19751</v>
      </c>
      <c r="E105" s="227" t="str">
        <f t="shared" si="4"/>
        <v>19752</v>
      </c>
      <c r="F105" s="227" t="str">
        <f t="shared" si="4"/>
        <v>19753</v>
      </c>
      <c r="G105" s="230" t="str">
        <f t="shared" si="4"/>
        <v>19754</v>
      </c>
      <c r="H105" s="482" t="str">
        <f t="shared" si="4"/>
        <v>19751</v>
      </c>
      <c r="I105" s="227" t="str">
        <f t="shared" si="4"/>
        <v>19752</v>
      </c>
      <c r="J105" s="230" t="str">
        <f t="shared" si="4"/>
        <v>19753</v>
      </c>
      <c r="K105" s="229">
        <f>AVERAGEIF('IPC mensual'!$E$6:$E$1956,B105,'IPC mensual'!$H$6:$H$11956)/$E$7*100</f>
        <v>3.634274177379477E-11</v>
      </c>
      <c r="L105" s="226">
        <f>AVERAGEIF('IPC mensual'!$E$6:$E$1956,C105,'IPC mensual'!$H$6:$H$11956)/$E$7*100</f>
        <v>9.1601607200248099E-11</v>
      </c>
      <c r="M105" s="228">
        <f>AVERAGEIF('IPC mensual'!$F$6:$F$1956,D105,'IPC mensual'!$H$6:$H$11956)/$E$7*100</f>
        <v>2.986059754107828E-11</v>
      </c>
      <c r="N105" s="227">
        <f>AVERAGEIF('IPC mensual'!$F$6:$F$1956,E105,'IPC mensual'!$H$6:$H$11956)/$E$7*100</f>
        <v>3.84501678243652E-11</v>
      </c>
      <c r="O105" s="227">
        <f>AVERAGEIF('IPC mensual'!$F$6:$F$1956,F105,'IPC mensual'!$H$6:$H$11956)/$E$7*100</f>
        <v>7.0820784366382315E-11</v>
      </c>
      <c r="P105" s="485">
        <f>AVERAGEIF('IPC mensual'!$F$6:$F$1956,G105,'IPC mensual'!$H$6:$H$11956)/$E$7*100</f>
        <v>1.0353234543222977E-10</v>
      </c>
      <c r="Q105" s="228">
        <f>AVERAGEIF('IPC mensual'!$G$6:$G$1956,H105,'IPC mensual'!$H$6:$H$11956)/$E$7*100</f>
        <v>3.114099006304804E-11</v>
      </c>
      <c r="R105" s="227">
        <f>AVERAGEIF('IPC mensual'!$G$6:$G$1956,I105,'IPC mensual'!$H$6:$H$11956)/$E$7*100</f>
        <v>5.3083189706538794E-11</v>
      </c>
      <c r="S105" s="230">
        <f>AVERAGEIF('IPC mensual'!$G$6:$G$1956,J105,'IPC mensual'!$H$6:$H$11956)/$E$7*100</f>
        <v>9.777374160345484E-11</v>
      </c>
      <c r="T105" s="225">
        <f>AVERAGEIF('IPC mensual'!A$6:A$1956,'IPC para cómputos (base móvil)'!A105,'IPC mensual'!H$6:H$11956)/E$7*100</f>
        <v>6.0665973791013876E-11</v>
      </c>
      <c r="Y105" s="224"/>
    </row>
    <row r="106" spans="1:25" ht="15" customHeight="1">
      <c r="A106" s="233">
        <f t="shared" si="5"/>
        <v>1976</v>
      </c>
      <c r="B106" s="232" t="str">
        <f t="shared" si="4"/>
        <v>19765</v>
      </c>
      <c r="C106" s="231" t="str">
        <f t="shared" si="4"/>
        <v>197610</v>
      </c>
      <c r="D106" s="228" t="str">
        <f t="shared" si="4"/>
        <v>19761</v>
      </c>
      <c r="E106" s="227" t="str">
        <f t="shared" si="4"/>
        <v>19762</v>
      </c>
      <c r="F106" s="227" t="str">
        <f t="shared" si="4"/>
        <v>19763</v>
      </c>
      <c r="G106" s="230" t="str">
        <f t="shared" si="4"/>
        <v>19764</v>
      </c>
      <c r="H106" s="482" t="str">
        <f t="shared" si="4"/>
        <v>19761</v>
      </c>
      <c r="I106" s="227" t="str">
        <f t="shared" si="4"/>
        <v>19762</v>
      </c>
      <c r="J106" s="230" t="str">
        <f t="shared" si="4"/>
        <v>19763</v>
      </c>
      <c r="K106" s="229">
        <f>AVERAGEIF('IPC mensual'!$E$6:$E$1956,B106,'IPC mensual'!$H$6:$H$11956)/$E$7*100</f>
        <v>3.189510609789367E-10</v>
      </c>
      <c r="L106" s="226">
        <f>AVERAGEIF('IPC mensual'!$E$6:$E$1956,C106,'IPC mensual'!$H$6:$H$11956)/$E$7*100</f>
        <v>4.321455267389583E-10</v>
      </c>
      <c r="M106" s="228">
        <f>AVERAGEIF('IPC mensual'!$F$6:$F$1956,D106,'IPC mensual'!$H$6:$H$11956)/$E$7*100</f>
        <v>1.6557021767582325E-10</v>
      </c>
      <c r="N106" s="227">
        <f>AVERAGEIF('IPC mensual'!$F$6:$F$1956,E106,'IPC mensual'!$H$6:$H$11956)/$E$7*100</f>
        <v>3.1038656989425966E-10</v>
      </c>
      <c r="O106" s="227">
        <f>AVERAGEIF('IPC mensual'!$F$6:$F$1956,F106,'IPC mensual'!$H$6:$H$11956)/$E$7*100</f>
        <v>3.6679708979783724E-10</v>
      </c>
      <c r="P106" s="485">
        <f>AVERAGEIF('IPC mensual'!$F$6:$F$1956,G106,'IPC mensual'!$H$6:$H$11956)/$E$7*100</f>
        <v>4.7736873540370232E-10</v>
      </c>
      <c r="Q106" s="228">
        <f>AVERAGEIF('IPC mensual'!$G$6:$G$1956,H106,'IPC mensual'!$H$6:$H$11956)/$E$7*100</f>
        <v>1.9531365006216337E-10</v>
      </c>
      <c r="R106" s="227">
        <f>AVERAGEIF('IPC mensual'!$G$6:$G$1956,I106,'IPC mensual'!$H$6:$H$11956)/$E$7*100</f>
        <v>3.3714231845504001E-10</v>
      </c>
      <c r="S106" s="230">
        <f>AVERAGEIF('IPC mensual'!$G$6:$G$1956,J106,'IPC mensual'!$H$6:$H$11956)/$E$7*100</f>
        <v>4.5763599106151339E-10</v>
      </c>
      <c r="T106" s="225">
        <f>AVERAGEIF('IPC mensual'!A$6:A$1956,'IPC para cómputos (base móvil)'!A106,'IPC mensual'!H$6:H$11956)/E$7*100</f>
        <v>3.3003065319290563E-10</v>
      </c>
      <c r="Y106" s="224"/>
    </row>
    <row r="107" spans="1:25" ht="15" customHeight="1">
      <c r="A107" s="233">
        <f t="shared" si="5"/>
        <v>1977</v>
      </c>
      <c r="B107" s="232" t="str">
        <f t="shared" si="4"/>
        <v>19775</v>
      </c>
      <c r="C107" s="231" t="str">
        <f t="shared" si="4"/>
        <v>197710</v>
      </c>
      <c r="D107" s="228" t="str">
        <f t="shared" si="4"/>
        <v>19771</v>
      </c>
      <c r="E107" s="227" t="str">
        <f t="shared" si="4"/>
        <v>19772</v>
      </c>
      <c r="F107" s="227" t="str">
        <f t="shared" si="4"/>
        <v>19773</v>
      </c>
      <c r="G107" s="230" t="str">
        <f t="shared" si="4"/>
        <v>19774</v>
      </c>
      <c r="H107" s="482" t="str">
        <f t="shared" si="4"/>
        <v>19771</v>
      </c>
      <c r="I107" s="227" t="str">
        <f t="shared" si="4"/>
        <v>19772</v>
      </c>
      <c r="J107" s="230" t="str">
        <f t="shared" si="4"/>
        <v>19773</v>
      </c>
      <c r="K107" s="229">
        <f>AVERAGEIF('IPC mensual'!$E$6:$E$1956,B107,'IPC mensual'!$H$6:$H$11956)/$E$7*100</f>
        <v>7.5747686842145791E-10</v>
      </c>
      <c r="L107" s="226">
        <f>AVERAGEIF('IPC mensual'!$E$6:$E$1956,C107,'IPC mensual'!$H$6:$H$11956)/$E$7*100</f>
        <v>1.187315550812529E-9</v>
      </c>
      <c r="M107" s="228">
        <f>AVERAGEIF('IPC mensual'!$F$6:$F$1956,D107,'IPC mensual'!$H$6:$H$11956)/$E$7*100</f>
        <v>6.2370088764383347E-10</v>
      </c>
      <c r="N107" s="227">
        <f>AVERAGEIF('IPC mensual'!$F$6:$F$1956,E107,'IPC mensual'!$H$6:$H$11956)/$E$7*100</f>
        <v>7.6138458320041839E-10</v>
      </c>
      <c r="O107" s="227">
        <f>AVERAGEIF('IPC mensual'!$F$6:$F$1956,F107,'IPC mensual'!$H$6:$H$11956)/$E$7*100</f>
        <v>9.6846474141203702E-10</v>
      </c>
      <c r="P107" s="485">
        <f>AVERAGEIF('IPC mensual'!$F$6:$F$1956,G107,'IPC mensual'!$H$6:$H$11956)/$E$7*100</f>
        <v>1.2904076292559513E-9</v>
      </c>
      <c r="Q107" s="228">
        <f>AVERAGEIF('IPC mensual'!$G$6:$G$1956,H107,'IPC mensual'!$H$6:$H$11956)/$E$7*100</f>
        <v>6.4559408894114198E-10</v>
      </c>
      <c r="R107" s="227">
        <f>AVERAGEIF('IPC mensual'!$G$6:$G$1956,I107,'IPC mensual'!$H$6:$H$11956)/$E$7*100</f>
        <v>8.5570501858826706E-10</v>
      </c>
      <c r="S107" s="230">
        <f>AVERAGEIF('IPC mensual'!$G$6:$G$1956,J107,'IPC mensual'!$H$6:$H$11956)/$E$7*100</f>
        <v>1.2316692736047712E-9</v>
      </c>
      <c r="T107" s="225">
        <f>AVERAGEIF('IPC mensual'!A$6:A$1956,'IPC para cómputos (base móvil)'!A107,'IPC mensual'!H$6:H$11956)/E$7*100</f>
        <v>9.1098946037806005E-10</v>
      </c>
      <c r="Y107" s="224"/>
    </row>
    <row r="108" spans="1:25" ht="15" customHeight="1">
      <c r="A108" s="233">
        <f t="shared" si="5"/>
        <v>1978</v>
      </c>
      <c r="B108" s="232" t="str">
        <f t="shared" si="4"/>
        <v>19785</v>
      </c>
      <c r="C108" s="231" t="str">
        <f t="shared" si="4"/>
        <v>197810</v>
      </c>
      <c r="D108" s="228" t="str">
        <f t="shared" si="4"/>
        <v>19781</v>
      </c>
      <c r="E108" s="227" t="str">
        <f t="shared" si="4"/>
        <v>19782</v>
      </c>
      <c r="F108" s="227" t="str">
        <f t="shared" si="4"/>
        <v>19783</v>
      </c>
      <c r="G108" s="230" t="str">
        <f t="shared" si="4"/>
        <v>19784</v>
      </c>
      <c r="H108" s="482" t="str">
        <f t="shared" si="4"/>
        <v>19781</v>
      </c>
      <c r="I108" s="227" t="str">
        <f t="shared" si="4"/>
        <v>19782</v>
      </c>
      <c r="J108" s="230" t="str">
        <f t="shared" si="4"/>
        <v>19783</v>
      </c>
      <c r="K108" s="229">
        <f>AVERAGEIF('IPC mensual'!$E$6:$E$1956,B108,'IPC mensual'!$H$6:$H$11956)/$E$7*100</f>
        <v>2.2109246992820415E-9</v>
      </c>
      <c r="L108" s="226">
        <f>AVERAGEIF('IPC mensual'!$E$6:$E$1956,C108,'IPC mensual'!$H$6:$H$11956)/$E$7*100</f>
        <v>3.1595481487191416E-9</v>
      </c>
      <c r="M108" s="228">
        <f>AVERAGEIF('IPC mensual'!$F$6:$F$1956,D108,'IPC mensual'!$H$6:$H$11956)/$E$7*100</f>
        <v>1.6929121947835066E-9</v>
      </c>
      <c r="N108" s="227">
        <f>AVERAGEIF('IPC mensual'!$F$6:$F$1956,E108,'IPC mensual'!$H$6:$H$11956)/$E$7*100</f>
        <v>2.199832401747188E-9</v>
      </c>
      <c r="O108" s="227">
        <f>AVERAGEIF('IPC mensual'!$F$6:$F$1956,F108,'IPC mensual'!$H$6:$H$11956)/$E$7*100</f>
        <v>2.6980687980909532E-9</v>
      </c>
      <c r="P108" s="485">
        <f>AVERAGEIF('IPC mensual'!$F$6:$F$1956,G108,'IPC mensual'!$H$6:$H$11956)/$E$7*100</f>
        <v>3.4486107709321085E-9</v>
      </c>
      <c r="Q108" s="228">
        <f>AVERAGEIF('IPC mensual'!$G$6:$G$1956,H108,'IPC mensual'!$H$6:$H$11956)/$E$7*100</f>
        <v>1.7782173763980106E-9</v>
      </c>
      <c r="R108" s="227">
        <f>AVERAGEIF('IPC mensual'!$G$6:$G$1956,I108,'IPC mensual'!$H$6:$H$11956)/$E$7*100</f>
        <v>2.4452218644429641E-9</v>
      </c>
      <c r="S108" s="230">
        <f>AVERAGEIF('IPC mensual'!$G$6:$G$1956,J108,'IPC mensual'!$H$6:$H$11956)/$E$7*100</f>
        <v>3.3061288833243425E-9</v>
      </c>
      <c r="T108" s="225">
        <f>AVERAGEIF('IPC mensual'!A$6:A$1956,'IPC para cómputos (base móvil)'!A108,'IPC mensual'!H$6:H$11956)/E$7*100</f>
        <v>2.5098560413884392E-9</v>
      </c>
      <c r="Y108" s="224"/>
    </row>
    <row r="109" spans="1:25" ht="15" customHeight="1">
      <c r="A109" s="233">
        <f t="shared" si="5"/>
        <v>1979</v>
      </c>
      <c r="B109" s="232" t="str">
        <f t="shared" si="4"/>
        <v>19795</v>
      </c>
      <c r="C109" s="231" t="str">
        <f t="shared" si="4"/>
        <v>197910</v>
      </c>
      <c r="D109" s="228" t="str">
        <f t="shared" si="4"/>
        <v>19791</v>
      </c>
      <c r="E109" s="227" t="str">
        <f t="shared" si="4"/>
        <v>19792</v>
      </c>
      <c r="F109" s="227" t="str">
        <f t="shared" si="4"/>
        <v>19793</v>
      </c>
      <c r="G109" s="230" t="str">
        <f t="shared" si="4"/>
        <v>19794</v>
      </c>
      <c r="H109" s="482" t="str">
        <f t="shared" si="4"/>
        <v>19791</v>
      </c>
      <c r="I109" s="227" t="str">
        <f t="shared" si="4"/>
        <v>19792</v>
      </c>
      <c r="J109" s="230" t="str">
        <f t="shared" si="4"/>
        <v>19793</v>
      </c>
      <c r="K109" s="229">
        <f>AVERAGEIF('IPC mensual'!$E$6:$E$1956,B109,'IPC mensual'!$H$6:$H$11956)/$E$7*100</f>
        <v>5.5994669227071858E-9</v>
      </c>
      <c r="L109" s="226">
        <f>AVERAGEIF('IPC mensual'!$E$6:$E$1956,C109,'IPC mensual'!$H$6:$H$11956)/$E$7*100</f>
        <v>8.1775643473609495E-9</v>
      </c>
      <c r="M109" s="228">
        <f>AVERAGEIF('IPC mensual'!$F$6:$F$1956,D109,'IPC mensual'!$H$6:$H$11956)/$E$7*100</f>
        <v>4.5547801993004446E-9</v>
      </c>
      <c r="N109" s="227">
        <f>AVERAGEIF('IPC mensual'!$F$6:$F$1956,E109,'IPC mensual'!$H$6:$H$11956)/$E$7*100</f>
        <v>5.6596128069499456E-9</v>
      </c>
      <c r="O109" s="227">
        <f>AVERAGEIF('IPC mensual'!$F$6:$F$1956,F109,'IPC mensual'!$H$6:$H$11956)/$E$7*100</f>
        <v>7.251412743726529E-9</v>
      </c>
      <c r="P109" s="485">
        <f>AVERAGEIF('IPC mensual'!$F$6:$F$1956,G109,'IPC mensual'!$H$6:$H$11956)/$E$7*100</f>
        <v>8.587603720576523E-9</v>
      </c>
      <c r="Q109" s="228">
        <f>AVERAGEIF('IPC mensual'!$G$6:$G$1956,H109,'IPC mensual'!$H$6:$H$11956)/$E$7*100</f>
        <v>4.7253436080827197E-9</v>
      </c>
      <c r="R109" s="227">
        <f>AVERAGEIF('IPC mensual'!$G$6:$G$1956,I109,'IPC mensual'!$H$6:$H$11956)/$E$7*100</f>
        <v>6.4146679307303271E-9</v>
      </c>
      <c r="S109" s="230">
        <f>AVERAGEIF('IPC mensual'!$G$6:$G$1956,J109,'IPC mensual'!$H$6:$H$11956)/$E$7*100</f>
        <v>8.4000455641020377E-9</v>
      </c>
      <c r="T109" s="225">
        <f>AVERAGEIF('IPC mensual'!A$6:A$1956,'IPC para cómputos (base móvil)'!A109,'IPC mensual'!H$6:H$11956)/E$7*100</f>
        <v>6.5133523676383618E-9</v>
      </c>
      <c r="Y109" s="224"/>
    </row>
    <row r="110" spans="1:25" ht="15" customHeight="1">
      <c r="A110" s="233">
        <f t="shared" si="5"/>
        <v>1980</v>
      </c>
      <c r="B110" s="232" t="str">
        <f t="shared" si="4"/>
        <v>19805</v>
      </c>
      <c r="C110" s="231" t="str">
        <f t="shared" si="4"/>
        <v>198010</v>
      </c>
      <c r="D110" s="228" t="str">
        <f t="shared" si="4"/>
        <v>19801</v>
      </c>
      <c r="E110" s="227" t="str">
        <f t="shared" si="4"/>
        <v>19802</v>
      </c>
      <c r="F110" s="227" t="str">
        <f t="shared" si="4"/>
        <v>19803</v>
      </c>
      <c r="G110" s="230" t="str">
        <f t="shared" si="4"/>
        <v>19804</v>
      </c>
      <c r="H110" s="482" t="str">
        <f t="shared" si="4"/>
        <v>19801</v>
      </c>
      <c r="I110" s="227" t="str">
        <f t="shared" si="4"/>
        <v>19802</v>
      </c>
      <c r="J110" s="230" t="str">
        <f t="shared" si="4"/>
        <v>19803</v>
      </c>
      <c r="K110" s="229">
        <f>AVERAGEIF('IPC mensual'!$E$6:$E$1956,B110,'IPC mensual'!$H$6:$H$11956)/$E$7*100</f>
        <v>1.2061547796535962E-8</v>
      </c>
      <c r="L110" s="226">
        <f>AVERAGEIF('IPC mensual'!$E$6:$E$1956,C110,'IPC mensual'!$H$6:$H$11956)/$E$7*100</f>
        <v>1.5518168443676014E-8</v>
      </c>
      <c r="M110" s="228">
        <f>AVERAGEIF('IPC mensual'!$F$6:$F$1956,D110,'IPC mensual'!$H$6:$H$11956)/$E$7*100</f>
        <v>1.0174862886151097E-8</v>
      </c>
      <c r="N110" s="227">
        <f>AVERAGEIF('IPC mensual'!$F$6:$F$1956,E110,'IPC mensual'!$H$6:$H$11956)/$E$7*100</f>
        <v>1.2072374939548054E-8</v>
      </c>
      <c r="O110" s="227">
        <f>AVERAGEIF('IPC mensual'!$F$6:$F$1956,F110,'IPC mensual'!$H$6:$H$11956)/$E$7*100</f>
        <v>1.3850125533504986E-8</v>
      </c>
      <c r="P110" s="485">
        <f>AVERAGEIF('IPC mensual'!$F$6:$F$1956,G110,'IPC mensual'!$H$6:$H$11956)/$E$7*100</f>
        <v>1.6208564532274422E-8</v>
      </c>
      <c r="Q110" s="228">
        <f>AVERAGEIF('IPC mensual'!$G$6:$G$1956,H110,'IPC mensual'!$H$6:$H$11956)/$E$7*100</f>
        <v>1.0481641144915003E-8</v>
      </c>
      <c r="R110" s="227">
        <f>AVERAGEIF('IPC mensual'!$G$6:$G$1956,I110,'IPC mensual'!$H$6:$H$11956)/$E$7*100</f>
        <v>1.298635705539897E-8</v>
      </c>
      <c r="S110" s="230">
        <f>AVERAGEIF('IPC mensual'!$G$6:$G$1956,J110,'IPC mensual'!$H$6:$H$11956)/$E$7*100</f>
        <v>1.5761447718294946E-8</v>
      </c>
      <c r="T110" s="225">
        <f>AVERAGEIF('IPC mensual'!A$6:A$1956,'IPC para cómputos (base móvil)'!A110,'IPC mensual'!H$6:H$11956)/E$7*100</f>
        <v>1.3076481972869643E-8</v>
      </c>
      <c r="Y110" s="224"/>
    </row>
    <row r="111" spans="1:25" ht="15" customHeight="1">
      <c r="A111" s="233">
        <f t="shared" si="5"/>
        <v>1981</v>
      </c>
      <c r="B111" s="232" t="str">
        <f t="shared" si="4"/>
        <v>19815</v>
      </c>
      <c r="C111" s="231" t="str">
        <f t="shared" si="4"/>
        <v>198110</v>
      </c>
      <c r="D111" s="228" t="str">
        <f t="shared" si="4"/>
        <v>19811</v>
      </c>
      <c r="E111" s="227" t="str">
        <f t="shared" si="4"/>
        <v>19812</v>
      </c>
      <c r="F111" s="227" t="str">
        <f t="shared" si="4"/>
        <v>19813</v>
      </c>
      <c r="G111" s="230" t="str">
        <f t="shared" si="4"/>
        <v>19814</v>
      </c>
      <c r="H111" s="482" t="str">
        <f t="shared" si="4"/>
        <v>19811</v>
      </c>
      <c r="I111" s="227" t="str">
        <f t="shared" si="4"/>
        <v>19812</v>
      </c>
      <c r="J111" s="230" t="str">
        <f t="shared" si="4"/>
        <v>19813</v>
      </c>
      <c r="K111" s="229">
        <f>AVERAGEIF('IPC mensual'!$E$6:$E$1956,B111,'IPC mensual'!$H$6:$H$11956)/$E$7*100</f>
        <v>2.2660768400130829E-8</v>
      </c>
      <c r="L111" s="226">
        <f>AVERAGEIF('IPC mensual'!$E$6:$E$1956,C111,'IPC mensual'!$H$6:$H$11956)/$E$7*100</f>
        <v>3.3435985318198006E-8</v>
      </c>
      <c r="M111" s="228">
        <f>AVERAGEIF('IPC mensual'!$F$6:$F$1956,D111,'IPC mensual'!$H$6:$H$11956)/$E$7*100</f>
        <v>1.8549768487065315E-8</v>
      </c>
      <c r="N111" s="227">
        <f>AVERAGEIF('IPC mensual'!$F$6:$F$1956,E111,'IPC mensual'!$H$6:$H$11956)/$E$7*100</f>
        <v>2.283974770298402E-8</v>
      </c>
      <c r="O111" s="227">
        <f>AVERAGEIF('IPC mensual'!$F$6:$F$1956,F111,'IPC mensual'!$H$6:$H$11956)/$E$7*100</f>
        <v>2.9469715582131099E-8</v>
      </c>
      <c r="P111" s="485">
        <f>AVERAGEIF('IPC mensual'!$F$6:$F$1956,G111,'IPC mensual'!$H$6:$H$11956)/$E$7*100</f>
        <v>3.6094159408720906E-8</v>
      </c>
      <c r="Q111" s="228">
        <f>AVERAGEIF('IPC mensual'!$G$6:$G$1956,H111,'IPC mensual'!$H$6:$H$11956)/$E$7*100</f>
        <v>1.9180615289097157E-8</v>
      </c>
      <c r="R111" s="227">
        <f>AVERAGEIF('IPC mensual'!$G$6:$G$1956,I111,'IPC mensual'!$H$6:$H$11956)/$E$7*100</f>
        <v>2.6064689585875255E-8</v>
      </c>
      <c r="S111" s="230">
        <f>AVERAGEIF('IPC mensual'!$G$6:$G$1956,J111,'IPC mensual'!$H$6:$H$11956)/$E$7*100</f>
        <v>3.4969738510703604E-8</v>
      </c>
      <c r="T111" s="225">
        <f>AVERAGEIF('IPC mensual'!A$6:A$1956,'IPC para cómputos (base móvil)'!A111,'IPC mensual'!H$6:H$11956)/E$7*100</f>
        <v>2.6738347795225341E-8</v>
      </c>
      <c r="Y111" s="224"/>
    </row>
    <row r="112" spans="1:25" ht="15" customHeight="1">
      <c r="A112" s="233">
        <f t="shared" si="5"/>
        <v>1982</v>
      </c>
      <c r="B112" s="232" t="str">
        <f t="shared" si="4"/>
        <v>19825</v>
      </c>
      <c r="C112" s="231" t="str">
        <f t="shared" si="4"/>
        <v>198210</v>
      </c>
      <c r="D112" s="228" t="str">
        <f t="shared" si="4"/>
        <v>19821</v>
      </c>
      <c r="E112" s="227" t="str">
        <f t="shared" si="4"/>
        <v>19822</v>
      </c>
      <c r="F112" s="227" t="str">
        <f t="shared" si="4"/>
        <v>19823</v>
      </c>
      <c r="G112" s="230" t="str">
        <f t="shared" si="4"/>
        <v>19824</v>
      </c>
      <c r="H112" s="482" t="str">
        <f t="shared" si="4"/>
        <v>19821</v>
      </c>
      <c r="I112" s="227" t="str">
        <f t="shared" si="4"/>
        <v>19822</v>
      </c>
      <c r="J112" s="230" t="str">
        <f t="shared" si="4"/>
        <v>19823</v>
      </c>
      <c r="K112" s="229">
        <f>AVERAGEIF('IPC mensual'!$E$6:$E$1956,B112,'IPC mensual'!$H$6:$H$11956)/$E$7*100</f>
        <v>5.1675302051548977E-8</v>
      </c>
      <c r="L112" s="226">
        <f>AVERAGEIF('IPC mensual'!$E$6:$E$1956,C112,'IPC mensual'!$H$6:$H$11956)/$E$7*100</f>
        <v>9.8074029100463912E-8</v>
      </c>
      <c r="M112" s="228">
        <f>AVERAGEIF('IPC mensual'!$F$6:$F$1956,D112,'IPC mensual'!$H$6:$H$11956)/$E$7*100</f>
        <v>4.5911505613370278E-8</v>
      </c>
      <c r="N112" s="227">
        <f>AVERAGEIF('IPC mensual'!$F$6:$F$1956,E112,'IPC mensual'!$H$6:$H$11956)/$E$7*100</f>
        <v>5.2523796524334294E-8</v>
      </c>
      <c r="O112" s="227">
        <f>AVERAGEIF('IPC mensual'!$F$6:$F$1956,F112,'IPC mensual'!$H$6:$H$11956)/$E$7*100</f>
        <v>7.5397793353172943E-8</v>
      </c>
      <c r="P112" s="485">
        <f>AVERAGEIF('IPC mensual'!$F$6:$F$1956,G112,'IPC mensual'!$H$6:$H$11956)/$E$7*100</f>
        <v>1.0935745885379327E-7</v>
      </c>
      <c r="Q112" s="228">
        <f>AVERAGEIF('IPC mensual'!$G$6:$G$1956,H112,'IPC mensual'!$H$6:$H$11956)/$E$7*100</f>
        <v>4.696880927281765E-8</v>
      </c>
      <c r="R112" s="227">
        <f>AVERAGEIF('IPC mensual'!$G$6:$G$1956,I112,'IPC mensual'!$H$6:$H$11956)/$E$7*100</f>
        <v>6.1648426538311217E-8</v>
      </c>
      <c r="S112" s="230">
        <f>AVERAGEIF('IPC mensual'!$G$6:$G$1956,J112,'IPC mensual'!$H$6:$H$11956)/$E$7*100</f>
        <v>1.0377567994737421E-7</v>
      </c>
      <c r="T112" s="225">
        <f>AVERAGEIF('IPC mensual'!A$6:A$1956,'IPC para cómputos (base móvil)'!A112,'IPC mensual'!H$6:H$11956)/E$7*100</f>
        <v>7.0797638586167678E-8</v>
      </c>
      <c r="Y112" s="224"/>
    </row>
    <row r="113" spans="1:25" ht="15" customHeight="1">
      <c r="A113" s="233">
        <f t="shared" si="5"/>
        <v>1983</v>
      </c>
      <c r="B113" s="232" t="str">
        <f t="shared" si="4"/>
        <v>19835</v>
      </c>
      <c r="C113" s="231" t="str">
        <f t="shared" si="4"/>
        <v>198310</v>
      </c>
      <c r="D113" s="228" t="str">
        <f t="shared" si="4"/>
        <v>19831</v>
      </c>
      <c r="E113" s="227" t="str">
        <f t="shared" si="4"/>
        <v>19832</v>
      </c>
      <c r="F113" s="227" t="str">
        <f t="shared" si="4"/>
        <v>19833</v>
      </c>
      <c r="G113" s="230" t="str">
        <f t="shared" si="4"/>
        <v>19834</v>
      </c>
      <c r="H113" s="482" t="str">
        <f t="shared" si="4"/>
        <v>19831</v>
      </c>
      <c r="I113" s="227" t="str">
        <f t="shared" si="4"/>
        <v>19832</v>
      </c>
      <c r="J113" s="230" t="str">
        <f t="shared" si="4"/>
        <v>19833</v>
      </c>
      <c r="K113" s="229">
        <f>AVERAGEIF('IPC mensual'!$E$6:$E$1956,B113,'IPC mensual'!$H$6:$H$11956)/$E$7*100</f>
        <v>2.1189160798893776E-7</v>
      </c>
      <c r="L113" s="226">
        <f>AVERAGEIF('IPC mensual'!$E$6:$E$1956,C113,'IPC mensual'!$H$6:$H$11956)/$E$7*100</f>
        <v>4.5938021065644868E-7</v>
      </c>
      <c r="M113" s="228">
        <f>AVERAGEIF('IPC mensual'!$F$6:$F$1956,D113,'IPC mensual'!$H$6:$H$11956)/$E$7*100</f>
        <v>1.582199133432178E-7</v>
      </c>
      <c r="N113" s="227">
        <f>AVERAGEIF('IPC mensual'!$F$6:$F$1956,E113,'IPC mensual'!$H$6:$H$11956)/$E$7*100</f>
        <v>2.1720574654896017E-7</v>
      </c>
      <c r="O113" s="227">
        <f>AVERAGEIF('IPC mensual'!$F$6:$F$1956,F113,'IPC mensual'!$H$6:$H$11956)/$E$7*100</f>
        <v>3.3076921901980296E-7</v>
      </c>
      <c r="P113" s="485">
        <f>AVERAGEIF('IPC mensual'!$F$6:$F$1956,G113,'IPC mensual'!$H$6:$H$11956)/$E$7*100</f>
        <v>5.5060441458598892E-7</v>
      </c>
      <c r="Q113" s="228">
        <f>AVERAGEIF('IPC mensual'!$G$6:$G$1956,H113,'IPC mensual'!$H$6:$H$11956)/$E$7*100</f>
        <v>1.6723792914284079E-7</v>
      </c>
      <c r="R113" s="227">
        <f>AVERAGEIF('IPC mensual'!$G$6:$G$1956,I113,'IPC mensual'!$H$6:$H$11956)/$E$7*100</f>
        <v>2.6422648191581565E-7</v>
      </c>
      <c r="S113" s="230">
        <f>AVERAGEIF('IPC mensual'!$G$6:$G$1956,J113,'IPC mensual'!$H$6:$H$11956)/$E$7*100</f>
        <v>5.1113505906482108E-7</v>
      </c>
      <c r="T113" s="225">
        <f>AVERAGEIF('IPC mensual'!A$6:A$1956,'IPC para cómputos (base móvil)'!A113,'IPC mensual'!H$6:H$11956)/E$7*100</f>
        <v>3.1419982337449242E-7</v>
      </c>
      <c r="Y113" s="224"/>
    </row>
    <row r="114" spans="1:25" ht="15" customHeight="1">
      <c r="A114" s="233">
        <f t="shared" si="5"/>
        <v>1984</v>
      </c>
      <c r="B114" s="232" t="str">
        <f t="shared" si="4"/>
        <v>19845</v>
      </c>
      <c r="C114" s="231" t="str">
        <f t="shared" si="4"/>
        <v>198410</v>
      </c>
      <c r="D114" s="228" t="str">
        <f t="shared" si="4"/>
        <v>19841</v>
      </c>
      <c r="E114" s="227" t="str">
        <f t="shared" si="4"/>
        <v>19842</v>
      </c>
      <c r="F114" s="227" t="str">
        <f t="shared" si="4"/>
        <v>19843</v>
      </c>
      <c r="G114" s="230" t="str">
        <f t="shared" si="4"/>
        <v>19844</v>
      </c>
      <c r="H114" s="482" t="str">
        <f t="shared" si="4"/>
        <v>19841</v>
      </c>
      <c r="I114" s="227" t="str">
        <f t="shared" si="4"/>
        <v>19842</v>
      </c>
      <c r="J114" s="230" t="str">
        <f t="shared" si="4"/>
        <v>19843</v>
      </c>
      <c r="K114" s="229">
        <f>AVERAGEIF('IPC mensual'!$E$6:$E$1956,B114,'IPC mensual'!$H$6:$H$11956)/$E$7*100</f>
        <v>1.4159251514605711E-6</v>
      </c>
      <c r="L114" s="226">
        <f>AVERAGEIF('IPC mensual'!$E$6:$E$1956,C114,'IPC mensual'!$H$6:$H$11956)/$E$7*100</f>
        <v>3.691945286076603E-6</v>
      </c>
      <c r="M114" s="228">
        <f>AVERAGEIF('IPC mensual'!$F$6:$F$1956,D114,'IPC mensual'!$H$6:$H$11956)/$E$7*100</f>
        <v>8.6484566835466013E-7</v>
      </c>
      <c r="N114" s="227">
        <f>AVERAGEIF('IPC mensual'!$F$6:$F$1956,E114,'IPC mensual'!$H$6:$H$11956)/$E$7*100</f>
        <v>1.4316134607230041E-6</v>
      </c>
      <c r="O114" s="227">
        <f>AVERAGEIF('IPC mensual'!$F$6:$F$1956,F114,'IPC mensual'!$H$6:$H$11956)/$E$7*100</f>
        <v>2.4981975284664771E-6</v>
      </c>
      <c r="P114" s="485">
        <f>AVERAGEIF('IPC mensual'!$F$6:$F$1956,G114,'IPC mensual'!$H$6:$H$11956)/$E$7*100</f>
        <v>4.3389223215754404E-6</v>
      </c>
      <c r="Q114" s="228">
        <f>AVERAGEIF('IPC mensual'!$G$6:$G$1956,H114,'IPC mensual'!$H$6:$H$11956)/$E$7*100</f>
        <v>9.5099326798413657E-7</v>
      </c>
      <c r="R114" s="227">
        <f>AVERAGEIF('IPC mensual'!$G$6:$G$1956,I114,'IPC mensual'!$H$6:$H$11956)/$E$7*100</f>
        <v>1.8714937658525496E-6</v>
      </c>
      <c r="S114" s="230">
        <f>AVERAGEIF('IPC mensual'!$G$6:$G$1956,J114,'IPC mensual'!$H$6:$H$11956)/$E$7*100</f>
        <v>4.0276972005029999E-6</v>
      </c>
      <c r="T114" s="225">
        <f>AVERAGEIF('IPC mensual'!A$6:A$1956,'IPC para cómputos (base móvil)'!A114,'IPC mensual'!H$6:H$11956)/E$7*100</f>
        <v>2.2833947447798954E-6</v>
      </c>
      <c r="Y114" s="224"/>
    </row>
    <row r="115" spans="1:25" ht="15" customHeight="1">
      <c r="A115" s="233">
        <f t="shared" si="5"/>
        <v>1985</v>
      </c>
      <c r="B115" s="232" t="str">
        <f t="shared" si="4"/>
        <v>19855</v>
      </c>
      <c r="C115" s="231" t="str">
        <f t="shared" si="4"/>
        <v>198510</v>
      </c>
      <c r="D115" s="228" t="str">
        <f t="shared" si="4"/>
        <v>19851</v>
      </c>
      <c r="E115" s="227" t="str">
        <f t="shared" si="4"/>
        <v>19852</v>
      </c>
      <c r="F115" s="227" t="str">
        <f t="shared" si="4"/>
        <v>19853</v>
      </c>
      <c r="G115" s="230" t="str">
        <f t="shared" si="4"/>
        <v>19854</v>
      </c>
      <c r="H115" s="482" t="str">
        <f t="shared" si="4"/>
        <v>19851</v>
      </c>
      <c r="I115" s="227" t="str">
        <f t="shared" si="4"/>
        <v>19852</v>
      </c>
      <c r="J115" s="230" t="str">
        <f t="shared" si="4"/>
        <v>19853</v>
      </c>
      <c r="K115" s="229">
        <f>AVERAGEIF('IPC mensual'!$E$6:$E$1956,B115,'IPC mensual'!$H$6:$H$11956)/$E$7*100</f>
        <v>1.571703433573509E-5</v>
      </c>
      <c r="L115" s="226">
        <f>AVERAGEIF('IPC mensual'!$E$6:$E$1956,C115,'IPC mensual'!$H$6:$H$11956)/$E$7*100</f>
        <v>2.3346855727734623E-5</v>
      </c>
      <c r="M115" s="228">
        <f>AVERAGEIF('IPC mensual'!$F$6:$F$1956,D115,'IPC mensual'!$H$6:$H$11956)/$E$7*100</f>
        <v>7.9115480724166058E-6</v>
      </c>
      <c r="N115" s="227">
        <f>AVERAGEIF('IPC mensual'!$F$6:$F$1956,E115,'IPC mensual'!$H$6:$H$11956)/$E$7*100</f>
        <v>1.6266125159920371E-5</v>
      </c>
      <c r="O115" s="227">
        <f>AVERAGEIF('IPC mensual'!$F$6:$F$1956,F115,'IPC mensual'!$H$6:$H$11956)/$E$7*100</f>
        <v>2.2381251340736711E-5</v>
      </c>
      <c r="P115" s="485">
        <f>AVERAGEIF('IPC mensual'!$F$6:$F$1956,G115,'IPC mensual'!$H$6:$H$11956)/$E$7*100</f>
        <v>2.3968864045674942E-5</v>
      </c>
      <c r="Q115" s="228">
        <f>AVERAGEIF('IPC mensual'!$G$6:$G$1956,H115,'IPC mensual'!$H$6:$H$11956)/$E$7*100</f>
        <v>9.0749135409621444E-6</v>
      </c>
      <c r="R115" s="227">
        <f>AVERAGEIF('IPC mensual'!$G$6:$G$1956,I115,'IPC mensual'!$H$6:$H$11956)/$E$7*100</f>
        <v>2.0118599413309105E-5</v>
      </c>
      <c r="S115" s="230">
        <f>AVERAGEIF('IPC mensual'!$G$6:$G$1956,J115,'IPC mensual'!$H$6:$H$11956)/$E$7*100</f>
        <v>2.3702328509790223E-5</v>
      </c>
      <c r="T115" s="225">
        <f>AVERAGEIF('IPC mensual'!A$6:A$1956,'IPC para cómputos (base móvil)'!A115,'IPC mensual'!H$6:H$11956)/E$7*100</f>
        <v>1.7631947154687161E-5</v>
      </c>
      <c r="Y115" s="224"/>
    </row>
    <row r="116" spans="1:25" ht="15" customHeight="1">
      <c r="A116" s="233">
        <f t="shared" si="5"/>
        <v>1986</v>
      </c>
      <c r="B116" s="232" t="str">
        <f t="shared" si="4"/>
        <v>19865</v>
      </c>
      <c r="C116" s="231" t="str">
        <f t="shared" si="4"/>
        <v>198610</v>
      </c>
      <c r="D116" s="228" t="str">
        <f t="shared" si="4"/>
        <v>19861</v>
      </c>
      <c r="E116" s="227" t="str">
        <f t="shared" si="4"/>
        <v>19862</v>
      </c>
      <c r="F116" s="227" t="str">
        <f t="shared" si="4"/>
        <v>19863</v>
      </c>
      <c r="G116" s="230" t="str">
        <f t="shared" si="4"/>
        <v>19864</v>
      </c>
      <c r="H116" s="482" t="str">
        <f t="shared" si="4"/>
        <v>19861</v>
      </c>
      <c r="I116" s="227" t="str">
        <f t="shared" si="4"/>
        <v>19862</v>
      </c>
      <c r="J116" s="230" t="str">
        <f t="shared" si="4"/>
        <v>19863</v>
      </c>
      <c r="K116" s="229">
        <f>AVERAGEIF('IPC mensual'!$E$6:$E$1956,B116,'IPC mensual'!$H$6:$H$11956)/$E$7*100</f>
        <v>2.945535304548235E-5</v>
      </c>
      <c r="L116" s="226">
        <f>AVERAGEIF('IPC mensual'!$E$6:$E$1956,C116,'IPC mensual'!$H$6:$H$11956)/$E$7*100</f>
        <v>4.0674703789148186E-5</v>
      </c>
      <c r="M116" s="228">
        <f>AVERAGEIF('IPC mensual'!$F$6:$F$1956,D116,'IPC mensual'!$H$6:$H$11956)/$E$7*100</f>
        <v>2.6092309848661221E-5</v>
      </c>
      <c r="N116" s="227">
        <f>AVERAGEIF('IPC mensual'!$F$6:$F$1956,E116,'IPC mensual'!$H$6:$H$11956)/$E$7*100</f>
        <v>2.9521641676168744E-5</v>
      </c>
      <c r="O116" s="227">
        <f>AVERAGEIF('IPC mensual'!$F$6:$F$1956,F116,'IPC mensual'!$H$6:$H$11956)/$E$7*100</f>
        <v>3.5665492930282528E-5</v>
      </c>
      <c r="P116" s="485">
        <f>AVERAGEIF('IPC mensual'!$F$6:$F$1956,G116,'IPC mensual'!$H$6:$H$11956)/$E$7*100</f>
        <v>4.2787101487020043E-5</v>
      </c>
      <c r="Q116" s="228">
        <f>AVERAGEIF('IPC mensual'!$G$6:$G$1956,H116,'IPC mensual'!$H$6:$H$11956)/$E$7*100</f>
        <v>2.6648029535915187E-5</v>
      </c>
      <c r="R116" s="227">
        <f>AVERAGEIF('IPC mensual'!$G$6:$G$1956,I116,'IPC mensual'!$H$6:$H$11956)/$E$7*100</f>
        <v>3.2223731984521336E-5</v>
      </c>
      <c r="S116" s="230">
        <f>AVERAGEIF('IPC mensual'!$G$6:$G$1956,J116,'IPC mensual'!$H$6:$H$11956)/$E$7*100</f>
        <v>4.1678147936162875E-5</v>
      </c>
      <c r="T116" s="225">
        <f>AVERAGEIF('IPC mensual'!A$6:A$1956,'IPC para cómputos (base móvil)'!A116,'IPC mensual'!H$6:H$11956)/E$7*100</f>
        <v>3.3516636485533138E-5</v>
      </c>
      <c r="Y116" s="224"/>
    </row>
    <row r="117" spans="1:25" ht="15" customHeight="1">
      <c r="A117" s="233">
        <f t="shared" si="5"/>
        <v>1987</v>
      </c>
      <c r="B117" s="232" t="str">
        <f t="shared" si="4"/>
        <v>19875</v>
      </c>
      <c r="C117" s="231" t="str">
        <f t="shared" si="4"/>
        <v>198710</v>
      </c>
      <c r="D117" s="228" t="str">
        <f t="shared" si="4"/>
        <v>19871</v>
      </c>
      <c r="E117" s="227" t="str">
        <f t="shared" si="4"/>
        <v>19872</v>
      </c>
      <c r="F117" s="227" t="str">
        <f t="shared" si="4"/>
        <v>19873</v>
      </c>
      <c r="G117" s="230" t="str">
        <f t="shared" si="4"/>
        <v>19874</v>
      </c>
      <c r="H117" s="482" t="str">
        <f t="shared" si="4"/>
        <v>19871</v>
      </c>
      <c r="I117" s="227" t="str">
        <f t="shared" si="4"/>
        <v>19872</v>
      </c>
      <c r="J117" s="230" t="str">
        <f t="shared" si="4"/>
        <v>19873</v>
      </c>
      <c r="K117" s="229">
        <f>AVERAGEIF('IPC mensual'!$E$6:$E$1956,B117,'IPC mensual'!$H$6:$H$11956)/$E$7*100</f>
        <v>5.9858633509779576E-5</v>
      </c>
      <c r="L117" s="226">
        <f>AVERAGEIF('IPC mensual'!$E$6:$E$1956,C117,'IPC mensual'!$H$6:$H$11956)/$E$7*100</f>
        <v>1.0811675664944646E-4</v>
      </c>
      <c r="M117" s="228">
        <f>AVERAGEIF('IPC mensual'!$F$6:$F$1956,D117,'IPC mensual'!$H$6:$H$11956)/$E$7*100</f>
        <v>5.1749324355815402E-5</v>
      </c>
      <c r="N117" s="227">
        <f>AVERAGEIF('IPC mensual'!$F$6:$F$1956,E117,'IPC mensual'!$H$6:$H$11956)/$E$7*100</f>
        <v>6.0665145183130264E-5</v>
      </c>
      <c r="O117" s="227">
        <f>AVERAGEIF('IPC mensual'!$F$6:$F$1956,F117,'IPC mensual'!$H$6:$H$11956)/$E$7*100</f>
        <v>8.0861081332240134E-5</v>
      </c>
      <c r="P117" s="485">
        <f>AVERAGEIF('IPC mensual'!$F$6:$F$1956,G117,'IPC mensual'!$H$6:$H$11956)/$E$7*100</f>
        <v>1.1686685590004584E-4</v>
      </c>
      <c r="Q117" s="228">
        <f>AVERAGEIF('IPC mensual'!$G$6:$G$1956,H117,'IPC mensual'!$H$6:$H$11956)/$E$7*100</f>
        <v>5.3180053968129244E-5</v>
      </c>
      <c r="R117" s="227">
        <f>AVERAGEIF('IPC mensual'!$G$6:$G$1956,I117,'IPC mensual'!$H$6:$H$11956)/$E$7*100</f>
        <v>6.9172186121212647E-5</v>
      </c>
      <c r="S117" s="230">
        <f>AVERAGEIF('IPC mensual'!$G$6:$G$1956,J117,'IPC mensual'!$H$6:$H$11956)/$E$7*100</f>
        <v>1.1025456498908184E-4</v>
      </c>
      <c r="T117" s="225">
        <f>AVERAGEIF('IPC mensual'!A$6:A$1956,'IPC para cómputos (base móvil)'!A117,'IPC mensual'!H$6:H$11956)/E$7*100</f>
        <v>7.7535601692807905E-5</v>
      </c>
      <c r="V117" s="224"/>
      <c r="Y117" s="224"/>
    </row>
    <row r="118" spans="1:25" ht="15" customHeight="1">
      <c r="A118" s="233">
        <f t="shared" si="5"/>
        <v>1988</v>
      </c>
      <c r="B118" s="232" t="str">
        <f t="shared" si="4"/>
        <v>19885</v>
      </c>
      <c r="C118" s="231" t="str">
        <f t="shared" si="4"/>
        <v>198810</v>
      </c>
      <c r="D118" s="228" t="str">
        <f t="shared" si="4"/>
        <v>19881</v>
      </c>
      <c r="E118" s="227" t="str">
        <f t="shared" si="4"/>
        <v>19882</v>
      </c>
      <c r="F118" s="227" t="str">
        <f t="shared" si="4"/>
        <v>19883</v>
      </c>
      <c r="G118" s="230" t="str">
        <f t="shared" si="4"/>
        <v>19884</v>
      </c>
      <c r="H118" s="482" t="str">
        <f t="shared" si="4"/>
        <v>19881</v>
      </c>
      <c r="I118" s="227" t="str">
        <f t="shared" si="4"/>
        <v>19882</v>
      </c>
      <c r="J118" s="230" t="str">
        <f t="shared" si="4"/>
        <v>19883</v>
      </c>
      <c r="K118" s="229">
        <f>AVERAGEIF('IPC mensual'!$E$6:$E$1956,B118,'IPC mensual'!$H$6:$H$11956)/$E$7*100</f>
        <v>2.311484552033242E-4</v>
      </c>
      <c r="L118" s="226">
        <f>AVERAGEIF('IPC mensual'!$E$6:$E$1956,C118,'IPC mensual'!$H$6:$H$11956)/$E$7*100</f>
        <v>5.3229770441144014E-4</v>
      </c>
      <c r="M118" s="228">
        <f>AVERAGEIF('IPC mensual'!$F$6:$F$1956,D118,'IPC mensual'!$H$6:$H$11956)/$E$7*100</f>
        <v>1.5111598175466314E-4</v>
      </c>
      <c r="N118" s="227">
        <f>AVERAGEIF('IPC mensual'!$F$6:$F$1956,E118,'IPC mensual'!$H$6:$H$11956)/$E$7*100</f>
        <v>2.3452917536832834E-4</v>
      </c>
      <c r="O118" s="227">
        <f>AVERAGEIF('IPC mensual'!$F$6:$F$1956,F118,'IPC mensual'!$H$6:$H$11956)/$E$7*100</f>
        <v>4.2274469409712197E-4</v>
      </c>
      <c r="P118" s="485">
        <f>AVERAGEIF('IPC mensual'!$F$6:$F$1956,G118,'IPC mensual'!$H$6:$H$11956)/$E$7*100</f>
        <v>5.653978273341602E-4</v>
      </c>
      <c r="Q118" s="228">
        <f>AVERAGEIF('IPC mensual'!$G$6:$G$1956,H118,'IPC mensual'!$H$6:$H$11956)/$E$7*100</f>
        <v>1.6327718345933101E-4</v>
      </c>
      <c r="R118" s="227">
        <f>AVERAGEIF('IPC mensual'!$G$6:$G$1956,I118,'IPC mensual'!$H$6:$H$11956)/$E$7*100</f>
        <v>3.2091983331032176E-4</v>
      </c>
      <c r="S118" s="230">
        <f>AVERAGEIF('IPC mensual'!$G$6:$G$1956,J118,'IPC mensual'!$H$6:$H$11956)/$E$7*100</f>
        <v>5.4614374214605242E-4</v>
      </c>
      <c r="T118" s="225">
        <f>AVERAGEIF('IPC mensual'!A$6:A$1956,'IPC para cómputos (base móvil)'!A118,'IPC mensual'!H$6:H$11956)/E$7*100</f>
        <v>3.4344691963856839E-4</v>
      </c>
      <c r="V118" s="224"/>
      <c r="Y118" s="224"/>
    </row>
    <row r="119" spans="1:25" ht="15" customHeight="1">
      <c r="A119" s="233">
        <f t="shared" si="5"/>
        <v>1989</v>
      </c>
      <c r="B119" s="232" t="str">
        <f t="shared" si="4"/>
        <v>19895</v>
      </c>
      <c r="C119" s="231" t="str">
        <f t="shared" si="4"/>
        <v>198910</v>
      </c>
      <c r="D119" s="228" t="str">
        <f t="shared" si="4"/>
        <v>19891</v>
      </c>
      <c r="E119" s="227" t="str">
        <f t="shared" si="4"/>
        <v>19892</v>
      </c>
      <c r="F119" s="227" t="str">
        <f t="shared" si="4"/>
        <v>19893</v>
      </c>
      <c r="G119" s="230" t="str">
        <f t="shared" si="4"/>
        <v>19894</v>
      </c>
      <c r="H119" s="482" t="str">
        <f t="shared" si="4"/>
        <v>19891</v>
      </c>
      <c r="I119" s="227" t="str">
        <f t="shared" si="4"/>
        <v>19892</v>
      </c>
      <c r="J119" s="230" t="str">
        <f t="shared" si="4"/>
        <v>19893</v>
      </c>
      <c r="K119" s="229">
        <f>AVERAGEIF('IPC mensual'!$E$6:$E$1956,B119,'IPC mensual'!$H$6:$H$11956)/$E$7*100</f>
        <v>1.998635359508982E-3</v>
      </c>
      <c r="L119" s="226">
        <f>AVERAGEIF('IPC mensual'!$E$6:$E$1956,C119,'IPC mensual'!$H$6:$H$11956)/$E$7*100</f>
        <v>2.0241995249432473E-2</v>
      </c>
      <c r="M119" s="228">
        <f>AVERAGEIF('IPC mensual'!$F$6:$F$1956,D119,'IPC mensual'!$H$6:$H$11956)/$E$7*100</f>
        <v>7.3738367964991175E-4</v>
      </c>
      <c r="N119" s="227">
        <f>AVERAGEIF('IPC mensual'!$F$6:$F$1956,E119,'IPC mensual'!$H$6:$H$11956)/$E$7*100</f>
        <v>2.4683452693553751E-3</v>
      </c>
      <c r="O119" s="227">
        <f>AVERAGEIF('IPC mensual'!$F$6:$F$1956,F119,'IPC mensual'!$H$6:$H$11956)/$E$7*100</f>
        <v>1.647138834553737E-2</v>
      </c>
      <c r="P119" s="485">
        <f>AVERAGEIF('IPC mensual'!$F$6:$F$1956,G119,'IPC mensual'!$H$6:$H$11956)/$E$7*100</f>
        <v>2.4001831713204726E-2</v>
      </c>
      <c r="Q119" s="228">
        <f>AVERAGEIF('IPC mensual'!$G$6:$G$1956,H119,'IPC mensual'!$H$6:$H$11956)/$E$7*100</f>
        <v>8.330077914412594E-4</v>
      </c>
      <c r="R119" s="227">
        <f>AVERAGEIF('IPC mensual'!$G$6:$G$1956,I119,'IPC mensual'!$H$6:$H$11956)/$E$7*100</f>
        <v>9.1324768708940362E-3</v>
      </c>
      <c r="S119" s="230">
        <f>AVERAGEIF('IPC mensual'!$G$6:$G$1956,J119,'IPC mensual'!$H$6:$H$11956)/$E$7*100</f>
        <v>2.2793727093475245E-2</v>
      </c>
      <c r="T119" s="225">
        <f>AVERAGEIF('IPC mensual'!A$6:A$1956,'IPC para cómputos (base móvil)'!A119,'IPC mensual'!H$6:H$11956)/E$7*100</f>
        <v>1.0919737251936847E-2</v>
      </c>
      <c r="V119" s="224"/>
      <c r="Y119" s="224"/>
    </row>
    <row r="120" spans="1:25" ht="15" customHeight="1">
      <c r="A120" s="233">
        <f t="shared" si="5"/>
        <v>1990</v>
      </c>
      <c r="B120" s="232" t="str">
        <f t="shared" si="4"/>
        <v>19905</v>
      </c>
      <c r="C120" s="231" t="str">
        <f t="shared" si="4"/>
        <v>199010</v>
      </c>
      <c r="D120" s="228" t="str">
        <f t="shared" si="4"/>
        <v>19901</v>
      </c>
      <c r="E120" s="227" t="str">
        <f t="shared" si="4"/>
        <v>19902</v>
      </c>
      <c r="F120" s="227" t="str">
        <f t="shared" si="4"/>
        <v>19903</v>
      </c>
      <c r="G120" s="230" t="str">
        <f t="shared" si="4"/>
        <v>19904</v>
      </c>
      <c r="H120" s="482" t="str">
        <f t="shared" si="4"/>
        <v>19901</v>
      </c>
      <c r="I120" s="227" t="str">
        <f t="shared" si="4"/>
        <v>19902</v>
      </c>
      <c r="J120" s="230" t="str">
        <f t="shared" si="4"/>
        <v>19903</v>
      </c>
      <c r="K120" s="229">
        <f>AVERAGEIF('IPC mensual'!$E$6:$E$1956,B120,'IPC mensual'!$H$6:$H$11956)/$E$7*100</f>
        <v>0.21633924296682785</v>
      </c>
      <c r="L120" s="226">
        <f>AVERAGEIF('IPC mensual'!$E$6:$E$1956,C120,'IPC mensual'!$H$6:$H$11956)/$E$7*100</f>
        <v>0.39236203594379032</v>
      </c>
      <c r="M120" s="228">
        <f>AVERAGEIF('IPC mensual'!$F$6:$F$1956,D120,'IPC mensual'!$H$6:$H$11956)/$E$7*100</f>
        <v>0.10418418408804939</v>
      </c>
      <c r="N120" s="227">
        <f>AVERAGEIF('IPC mensual'!$F$6:$F$1956,E120,'IPC mensual'!$H$6:$H$11956)/$E$7*100</f>
        <v>0.21772402918800302</v>
      </c>
      <c r="O120" s="227">
        <f>AVERAGEIF('IPC mensual'!$F$6:$F$1956,F120,'IPC mensual'!$H$6:$H$11956)/$E$7*100</f>
        <v>0.31746242736793689</v>
      </c>
      <c r="P120" s="485">
        <f>AVERAGEIF('IPC mensual'!$F$6:$F$1956,G120,'IPC mensual'!$H$6:$H$11956)/$E$7*100</f>
        <v>0.41502293526556061</v>
      </c>
      <c r="Q120" s="228">
        <f>AVERAGEIF('IPC mensual'!$G$6:$G$1956,H120,'IPC mensual'!$H$6:$H$11956)/$E$7*100</f>
        <v>0.12574489250951729</v>
      </c>
      <c r="R120" s="227">
        <f>AVERAGEIF('IPC mensual'!$G$6:$G$1956,I120,'IPC mensual'!$H$6:$H$11956)/$E$7*100</f>
        <v>0.26269744028894632</v>
      </c>
      <c r="S120" s="230">
        <f>AVERAGEIF('IPC mensual'!$G$6:$G$1956,J120,'IPC mensual'!$H$6:$H$11956)/$E$7*100</f>
        <v>0.40235284913369884</v>
      </c>
      <c r="T120" s="225">
        <f>AVERAGEIF('IPC mensual'!A$6:A$1956,'IPC para cómputos (base móvil)'!A120,'IPC mensual'!H$6:H$11956)/E$7*100</f>
        <v>0.26359839397738755</v>
      </c>
      <c r="V120" s="224"/>
      <c r="Y120" s="224"/>
    </row>
    <row r="121" spans="1:25" ht="15" customHeight="1">
      <c r="A121" s="233">
        <f t="shared" si="5"/>
        <v>1991</v>
      </c>
      <c r="B121" s="232" t="str">
        <f t="shared" si="4"/>
        <v>19915</v>
      </c>
      <c r="C121" s="231" t="str">
        <f t="shared" si="4"/>
        <v>199110</v>
      </c>
      <c r="D121" s="228" t="str">
        <f t="shared" si="4"/>
        <v>19911</v>
      </c>
      <c r="E121" s="227" t="str">
        <f t="shared" si="4"/>
        <v>19912</v>
      </c>
      <c r="F121" s="227" t="str">
        <f t="shared" si="4"/>
        <v>19913</v>
      </c>
      <c r="G121" s="230" t="str">
        <f t="shared" si="4"/>
        <v>19914</v>
      </c>
      <c r="H121" s="482" t="str">
        <f t="shared" si="4"/>
        <v>19911</v>
      </c>
      <c r="I121" s="227" t="str">
        <f t="shared" si="4"/>
        <v>19912</v>
      </c>
      <c r="J121" s="230" t="str">
        <f t="shared" si="4"/>
        <v>19913</v>
      </c>
      <c r="K121" s="229">
        <f>AVERAGEIF('IPC mensual'!$E$6:$E$1956,B121,'IPC mensual'!$H$6:$H$11956)/$E$7*100</f>
        <v>0.71838650382078162</v>
      </c>
      <c r="L121" s="226">
        <f>AVERAGEIF('IPC mensual'!$E$6:$E$1956,C121,'IPC mensual'!$H$6:$H$11956)/$E$7*100</f>
        <v>0.7940927098868481</v>
      </c>
      <c r="M121" s="228">
        <f>AVERAGEIF('IPC mensual'!$F$6:$F$1956,D121,'IPC mensual'!$H$6:$H$11956)/$E$7*100</f>
        <v>0.57613126273613713</v>
      </c>
      <c r="N121" s="227">
        <f>AVERAGEIF('IPC mensual'!$F$6:$F$1956,E121,'IPC mensual'!$H$6:$H$11956)/$E$7*100</f>
        <v>0.71933417807209754</v>
      </c>
      <c r="O121" s="227">
        <f>AVERAGEIF('IPC mensual'!$F$6:$F$1956,F121,'IPC mensual'!$H$6:$H$11956)/$E$7*100</f>
        <v>0.77114669324537</v>
      </c>
      <c r="P121" s="485">
        <f>AVERAGEIF('IPC mensual'!$F$6:$F$1956,G121,'IPC mensual'!$H$6:$H$11956)/$E$7*100</f>
        <v>0.7978768124426695</v>
      </c>
      <c r="Q121" s="228">
        <f>AVERAGEIF('IPC mensual'!$G$6:$G$1956,H121,'IPC mensual'!$H$6:$H$11956)/$E$7*100</f>
        <v>0.60679569345141404</v>
      </c>
      <c r="R121" s="227">
        <f>AVERAGEIF('IPC mensual'!$G$6:$G$1956,I121,'IPC mensual'!$H$6:$H$11956)/$E$7*100</f>
        <v>0.74728614131339699</v>
      </c>
      <c r="S121" s="230">
        <f>AVERAGEIF('IPC mensual'!$G$6:$G$1956,J121,'IPC mensual'!$H$6:$H$11956)/$E$7*100</f>
        <v>0.79428487510739454</v>
      </c>
      <c r="T121" s="225">
        <f>AVERAGEIF('IPC mensual'!A$6:A$1956,'IPC para cómputos (base móvil)'!A121,'IPC mensual'!H$6:H$11956)/E$7*100</f>
        <v>0.71612223662406849</v>
      </c>
      <c r="V121" s="224"/>
      <c r="Y121" s="224"/>
    </row>
    <row r="122" spans="1:25" ht="15" customHeight="1">
      <c r="A122" s="233">
        <f t="shared" si="5"/>
        <v>1992</v>
      </c>
      <c r="B122" s="232" t="str">
        <f t="shared" si="4"/>
        <v>19925</v>
      </c>
      <c r="C122" s="231" t="str">
        <f t="shared" si="4"/>
        <v>199210</v>
      </c>
      <c r="D122" s="228" t="str">
        <f t="shared" si="4"/>
        <v>19921</v>
      </c>
      <c r="E122" s="227" t="str">
        <f t="shared" si="4"/>
        <v>19922</v>
      </c>
      <c r="F122" s="227" t="str">
        <f t="shared" si="4"/>
        <v>19923</v>
      </c>
      <c r="G122" s="230" t="str">
        <f t="shared" si="4"/>
        <v>19924</v>
      </c>
      <c r="H122" s="482" t="str">
        <f t="shared" si="4"/>
        <v>19921</v>
      </c>
      <c r="I122" s="227" t="str">
        <f t="shared" si="4"/>
        <v>19922</v>
      </c>
      <c r="J122" s="230" t="str">
        <f t="shared" si="4"/>
        <v>19923</v>
      </c>
      <c r="K122" s="229">
        <f>AVERAGEIF('IPC mensual'!$E$6:$E$1956,B122,'IPC mensual'!$H$6:$H$11956)/$E$7*100</f>
        <v>0.87928558718770566</v>
      </c>
      <c r="L122" s="226">
        <f>AVERAGEIF('IPC mensual'!$E$6:$E$1956,C122,'IPC mensual'!$H$6:$H$11956)/$E$7*100</f>
        <v>0.93615382223510135</v>
      </c>
      <c r="M122" s="228">
        <f>AVERAGEIF('IPC mensual'!$F$6:$F$1956,D122,'IPC mensual'!$H$6:$H$11956)/$E$7*100</f>
        <v>0.84455306654469731</v>
      </c>
      <c r="N122" s="227">
        <f>AVERAGEIF('IPC mensual'!$F$6:$F$1956,E122,'IPC mensual'!$H$6:$H$11956)/$E$7*100</f>
        <v>0.87962420105232764</v>
      </c>
      <c r="O122" s="227">
        <f>AVERAGEIF('IPC mensual'!$F$6:$F$1956,F122,'IPC mensual'!$H$6:$H$11956)/$E$7*100</f>
        <v>0.91364800361763165</v>
      </c>
      <c r="P122" s="485">
        <f>AVERAGEIF('IPC mensual'!$F$6:$F$1956,G122,'IPC mensual'!$H$6:$H$11956)/$E$7*100</f>
        <v>0.9399199938160343</v>
      </c>
      <c r="Q122" s="228">
        <f>AVERAGEIF('IPC mensual'!$G$6:$G$1956,H122,'IPC mensual'!$H$6:$H$11956)/$E$7*100</f>
        <v>0.85176656066653433</v>
      </c>
      <c r="R122" s="227">
        <f>AVERAGEIF('IPC mensual'!$G$6:$G$1956,I122,'IPC mensual'!$H$6:$H$11956)/$E$7*100</f>
        <v>0.89548959431873743</v>
      </c>
      <c r="S122" s="230">
        <f>AVERAGEIF('IPC mensual'!$G$6:$G$1956,J122,'IPC mensual'!$H$6:$H$11956)/$E$7*100</f>
        <v>0.93605279378774631</v>
      </c>
      <c r="T122" s="225">
        <f>AVERAGEIF('IPC mensual'!A$6:A$1956,'IPC para cómputos (base móvil)'!A122,'IPC mensual'!H$6:H$11956)/E$7*100</f>
        <v>0.89443631625767284</v>
      </c>
      <c r="V122" s="224"/>
      <c r="Y122" s="224"/>
    </row>
    <row r="123" spans="1:25" ht="15" customHeight="1">
      <c r="A123" s="233">
        <f t="shared" si="5"/>
        <v>1993</v>
      </c>
      <c r="B123" s="232" t="str">
        <f t="shared" si="4"/>
        <v>19935</v>
      </c>
      <c r="C123" s="231" t="str">
        <f t="shared" si="4"/>
        <v>199310</v>
      </c>
      <c r="D123" s="228" t="str">
        <f t="shared" si="4"/>
        <v>19931</v>
      </c>
      <c r="E123" s="227" t="str">
        <f t="shared" si="4"/>
        <v>19932</v>
      </c>
      <c r="F123" s="227" t="str">
        <f t="shared" si="4"/>
        <v>19933</v>
      </c>
      <c r="G123" s="230" t="str">
        <f t="shared" si="4"/>
        <v>19934</v>
      </c>
      <c r="H123" s="482" t="str">
        <f t="shared" si="4"/>
        <v>19931</v>
      </c>
      <c r="I123" s="227" t="str">
        <f t="shared" si="4"/>
        <v>19932</v>
      </c>
      <c r="J123" s="230" t="str">
        <f t="shared" si="4"/>
        <v>19933</v>
      </c>
      <c r="K123" s="229">
        <f>AVERAGEIF('IPC mensual'!$E$6:$E$1956,B123,'IPC mensual'!$H$6:$H$11956)/$E$7*100</f>
        <v>0.98777191229223205</v>
      </c>
      <c r="L123" s="226">
        <f>AVERAGEIF('IPC mensual'!$E$6:$E$1956,C123,'IPC mensual'!$H$6:$H$11956)/$E$7*100</f>
        <v>1.012153221969069</v>
      </c>
      <c r="M123" s="228">
        <f>AVERAGEIF('IPC mensual'!$F$6:$F$1956,D123,'IPC mensual'!$H$6:$H$11956)/$E$7*100</f>
        <v>0.95801923830729163</v>
      </c>
      <c r="N123" s="227">
        <f>AVERAGEIF('IPC mensual'!$F$6:$F$1956,E123,'IPC mensual'!$H$6:$H$11956)/$E$7*100</f>
        <v>0.98595799412597218</v>
      </c>
      <c r="O123" s="227">
        <f>AVERAGEIF('IPC mensual'!$F$6:$F$1956,F123,'IPC mensual'!$H$6:$H$11956)/$E$7*100</f>
        <v>1.0009262829359469</v>
      </c>
      <c r="P123" s="485">
        <f>AVERAGEIF('IPC mensual'!$F$6:$F$1956,G123,'IPC mensual'!$H$6:$H$11956)/$E$7*100</f>
        <v>1.012494651441318</v>
      </c>
      <c r="Q123" s="228">
        <f>AVERAGEIF('IPC mensual'!$G$6:$G$1956,H123,'IPC mensual'!$H$6:$H$11956)/$E$7*100</f>
        <v>0.96232069024084943</v>
      </c>
      <c r="R123" s="227">
        <f>AVERAGEIF('IPC mensual'!$G$6:$G$1956,I123,'IPC mensual'!$H$6:$H$11956)/$E$7*100</f>
        <v>0.99474098573881264</v>
      </c>
      <c r="S123" s="230">
        <f>AVERAGEIF('IPC mensual'!$G$6:$G$1956,J123,'IPC mensual'!$H$6:$H$11956)/$E$7*100</f>
        <v>1.0109869491282344</v>
      </c>
      <c r="T123" s="225">
        <f>AVERAGEIF('IPC mensual'!A$6:A$1956,'IPC para cómputos (base móvil)'!A123,'IPC mensual'!H$6:H$11956)/E$7*100</f>
        <v>0.98934954170263223</v>
      </c>
      <c r="V123" s="224"/>
      <c r="Y123" s="224"/>
    </row>
    <row r="124" spans="1:25" ht="15" customHeight="1">
      <c r="A124" s="233">
        <f t="shared" si="5"/>
        <v>1994</v>
      </c>
      <c r="B124" s="232" t="str">
        <f t="shared" si="4"/>
        <v>19945</v>
      </c>
      <c r="C124" s="231" t="str">
        <f t="shared" si="4"/>
        <v>199410</v>
      </c>
      <c r="D124" s="228" t="str">
        <f t="shared" si="4"/>
        <v>19941</v>
      </c>
      <c r="E124" s="227" t="str">
        <f t="shared" si="4"/>
        <v>19942</v>
      </c>
      <c r="F124" s="227" t="str">
        <f t="shared" si="4"/>
        <v>19943</v>
      </c>
      <c r="G124" s="230" t="str">
        <f t="shared" si="4"/>
        <v>19944</v>
      </c>
      <c r="H124" s="482" t="str">
        <f t="shared" si="4"/>
        <v>19941</v>
      </c>
      <c r="I124" s="227" t="str">
        <f t="shared" si="4"/>
        <v>19942</v>
      </c>
      <c r="J124" s="230" t="str">
        <f t="shared" si="4"/>
        <v>19943</v>
      </c>
      <c r="K124" s="229">
        <f>AVERAGEIF('IPC mensual'!$E$6:$E$1956,B124,'IPC mensual'!$H$6:$H$11956)/$E$7*100</f>
        <v>1.0209928221142008</v>
      </c>
      <c r="L124" s="226">
        <f>AVERAGEIF('IPC mensual'!$E$6:$E$1956,C124,'IPC mensual'!$H$6:$H$11956)/$E$7*100</f>
        <v>1.0469792504232702</v>
      </c>
      <c r="M124" s="228">
        <f>AVERAGEIF('IPC mensual'!$F$6:$F$1956,D124,'IPC mensual'!$H$6:$H$11956)/$E$7*100</f>
        <v>1.0140656123073382</v>
      </c>
      <c r="N124" s="227">
        <f>AVERAGEIF('IPC mensual'!$F$6:$F$1956,E124,'IPC mensual'!$H$6:$H$11956)/$E$7*100</f>
        <v>1.0211343434449289</v>
      </c>
      <c r="O124" s="227">
        <f>AVERAGEIF('IPC mensual'!$F$6:$F$1956,F124,'IPC mensual'!$H$6:$H$11956)/$E$7*100</f>
        <v>1.0381941100572409</v>
      </c>
      <c r="P124" s="485">
        <f>AVERAGEIF('IPC mensual'!$F$6:$F$1956,G124,'IPC mensual'!$H$6:$H$11956)/$E$7*100</f>
        <v>1.0493179830322255</v>
      </c>
      <c r="Q124" s="228">
        <f>AVERAGEIF('IPC mensual'!$G$6:$G$1956,H124,'IPC mensual'!$H$6:$H$11956)/$E$7*100</f>
        <v>1.0149157776208331</v>
      </c>
      <c r="R124" s="227">
        <f>AVERAGEIF('IPC mensual'!$G$6:$G$1956,I124,'IPC mensual'!$H$6:$H$11956)/$E$7*100</f>
        <v>1.0292210278821057</v>
      </c>
      <c r="S124" s="230">
        <f>AVERAGEIF('IPC mensual'!$G$6:$G$1956,J124,'IPC mensual'!$H$6:$H$11956)/$E$7*100</f>
        <v>1.0478972311283614</v>
      </c>
      <c r="T124" s="225">
        <f>AVERAGEIF('IPC mensual'!A$6:A$1956,'IPC para cómputos (base móvil)'!A124,'IPC mensual'!H$6:H$11956)/E$7*100</f>
        <v>1.0306780122104331</v>
      </c>
      <c r="V124" s="224"/>
      <c r="Y124" s="224"/>
    </row>
    <row r="125" spans="1:25" ht="15" customHeight="1">
      <c r="A125" s="233">
        <f t="shared" si="5"/>
        <v>1995</v>
      </c>
      <c r="B125" s="232" t="str">
        <f t="shared" si="4"/>
        <v>19955</v>
      </c>
      <c r="C125" s="231" t="str">
        <f t="shared" si="4"/>
        <v>199510</v>
      </c>
      <c r="D125" s="228" t="str">
        <f t="shared" si="4"/>
        <v>19951</v>
      </c>
      <c r="E125" s="227" t="str">
        <f t="shared" si="4"/>
        <v>19952</v>
      </c>
      <c r="F125" s="227" t="str">
        <f t="shared" si="4"/>
        <v>19953</v>
      </c>
      <c r="G125" s="230" t="str">
        <f t="shared" si="4"/>
        <v>19954</v>
      </c>
      <c r="H125" s="482" t="str">
        <f t="shared" si="4"/>
        <v>19951</v>
      </c>
      <c r="I125" s="227" t="str">
        <f t="shared" si="4"/>
        <v>19952</v>
      </c>
      <c r="J125" s="230" t="str">
        <f t="shared" si="4"/>
        <v>19953</v>
      </c>
      <c r="K125" s="229">
        <f>AVERAGEIF('IPC mensual'!$E$6:$E$1956,B125,'IPC mensual'!$H$6:$H$11956)/$E$7*100</f>
        <v>1.064989877369213</v>
      </c>
      <c r="L125" s="226">
        <f>AVERAGEIF('IPC mensual'!$E$6:$E$1956,C125,'IPC mensual'!$H$6:$H$11956)/$E$7*100</f>
        <v>1.069897926032791</v>
      </c>
      <c r="M125" s="228">
        <f>AVERAGEIF('IPC mensual'!$F$6:$F$1956,D125,'IPC mensual'!$H$6:$H$11956)/$E$7*100</f>
        <v>1.0631174242022854</v>
      </c>
      <c r="N125" s="227">
        <f>AVERAGEIF('IPC mensual'!$F$6:$F$1956,E125,'IPC mensual'!$H$6:$H$11956)/$E$7*100</f>
        <v>1.0641841690182505</v>
      </c>
      <c r="O125" s="227">
        <f>AVERAGEIF('IPC mensual'!$F$6:$F$1956,F125,'IPC mensual'!$H$6:$H$11956)/$E$7*100</f>
        <v>1.0659679305449259</v>
      </c>
      <c r="P125" s="485">
        <f>AVERAGEIF('IPC mensual'!$F$6:$F$1956,G125,'IPC mensual'!$H$6:$H$11956)/$E$7*100</f>
        <v>1.0686293466069288</v>
      </c>
      <c r="Q125" s="228">
        <f>AVERAGEIF('IPC mensual'!$G$6:$G$1956,H125,'IPC mensual'!$H$6:$H$11956)/$E$7*100</f>
        <v>1.0635295772924298</v>
      </c>
      <c r="R125" s="227">
        <f>AVERAGEIF('IPC mensual'!$G$6:$G$1956,I125,'IPC mensual'!$H$6:$H$11956)/$E$7*100</f>
        <v>1.0648543392046923</v>
      </c>
      <c r="S125" s="230">
        <f>AVERAGEIF('IPC mensual'!$G$6:$G$1956,J125,'IPC mensual'!$H$6:$H$11956)/$E$7*100</f>
        <v>1.0680402362821713</v>
      </c>
      <c r="T125" s="225">
        <f>AVERAGEIF('IPC mensual'!A$6:A$1956,'IPC para cómputos (base móvil)'!A125,'IPC mensual'!H$6:H$11956)/E$7*100</f>
        <v>1.0654747175930976</v>
      </c>
      <c r="V125" s="224"/>
      <c r="Y125" s="224"/>
    </row>
    <row r="126" spans="1:25" ht="15" customHeight="1">
      <c r="A126" s="233">
        <f t="shared" si="5"/>
        <v>1996</v>
      </c>
      <c r="B126" s="232" t="str">
        <f t="shared" si="4"/>
        <v>19965</v>
      </c>
      <c r="C126" s="231" t="str">
        <f t="shared" si="4"/>
        <v>199610</v>
      </c>
      <c r="D126" s="228" t="str">
        <f t="shared" si="4"/>
        <v>19961</v>
      </c>
      <c r="E126" s="227" t="str">
        <f t="shared" si="4"/>
        <v>19962</v>
      </c>
      <c r="F126" s="227" t="str">
        <f t="shared" si="4"/>
        <v>19963</v>
      </c>
      <c r="G126" s="230" t="str">
        <f t="shared" si="4"/>
        <v>19964</v>
      </c>
      <c r="H126" s="482" t="str">
        <f t="shared" si="4"/>
        <v>19961</v>
      </c>
      <c r="I126" s="227" t="str">
        <f t="shared" si="4"/>
        <v>19962</v>
      </c>
      <c r="J126" s="230" t="str">
        <f t="shared" si="4"/>
        <v>19963</v>
      </c>
      <c r="K126" s="229">
        <f>AVERAGEIF('IPC mensual'!$E$6:$E$1956,B126,'IPC mensual'!$H$6:$H$11956)/$E$7*100</f>
        <v>1.0615620232731515</v>
      </c>
      <c r="L126" s="226">
        <f>AVERAGEIF('IPC mensual'!$E$6:$E$1956,C126,'IPC mensual'!$H$6:$H$11956)/$E$7*100</f>
        <v>1.0738412586094159</v>
      </c>
      <c r="M126" s="228">
        <f>AVERAGEIF('IPC mensual'!$F$6:$F$1956,D126,'IPC mensual'!$H$6:$H$11956)/$E$7*100</f>
        <v>1.0674964350117278</v>
      </c>
      <c r="N126" s="227">
        <f>AVERAGEIF('IPC mensual'!$F$6:$F$1956,E126,'IPC mensual'!$H$6:$H$11956)/$E$7*100</f>
        <v>1.0618870777642011</v>
      </c>
      <c r="O126" s="227">
        <f>AVERAGEIF('IPC mensual'!$F$6:$F$1956,F126,'IPC mensual'!$H$6:$H$11956)/$E$7*100</f>
        <v>1.0674398264794365</v>
      </c>
      <c r="P126" s="485">
        <f>AVERAGEIF('IPC mensual'!$F$6:$F$1956,G126,'IPC mensual'!$H$6:$H$11956)/$E$7*100</f>
        <v>1.0717103623002999</v>
      </c>
      <c r="Q126" s="228">
        <f>AVERAGEIF('IPC mensual'!$G$6:$G$1956,H126,'IPC mensual'!$H$6:$H$11956)/$E$7*100</f>
        <v>1.0662497321161784</v>
      </c>
      <c r="R126" s="227">
        <f>AVERAGEIF('IPC mensual'!$G$6:$G$1956,I126,'IPC mensual'!$H$6:$H$11956)/$E$7*100</f>
        <v>1.0642539479256923</v>
      </c>
      <c r="S126" s="230">
        <f>AVERAGEIF('IPC mensual'!$G$6:$G$1956,J126,'IPC mensual'!$H$6:$H$11956)/$E$7*100</f>
        <v>1.0708965961248786</v>
      </c>
      <c r="T126" s="225">
        <f>AVERAGEIF('IPC mensual'!A$6:A$1956,'IPC para cómputos (base móvil)'!A126,'IPC mensual'!H$6:H$11956)/E$7*100</f>
        <v>1.0671334253889164</v>
      </c>
      <c r="V126" s="224"/>
      <c r="Y126" s="224"/>
    </row>
    <row r="127" spans="1:25" ht="15" customHeight="1">
      <c r="A127" s="233">
        <f t="shared" si="5"/>
        <v>1997</v>
      </c>
      <c r="B127" s="232" t="str">
        <f t="shared" si="4"/>
        <v>19975</v>
      </c>
      <c r="C127" s="231" t="str">
        <f t="shared" si="4"/>
        <v>199710</v>
      </c>
      <c r="D127" s="228" t="str">
        <f t="shared" si="4"/>
        <v>19971</v>
      </c>
      <c r="E127" s="227" t="str">
        <f t="shared" si="4"/>
        <v>19972</v>
      </c>
      <c r="F127" s="227" t="str">
        <f t="shared" si="4"/>
        <v>19973</v>
      </c>
      <c r="G127" s="230" t="str">
        <f t="shared" si="4"/>
        <v>19974</v>
      </c>
      <c r="H127" s="482" t="str">
        <f t="shared" si="4"/>
        <v>19971</v>
      </c>
      <c r="I127" s="227" t="str">
        <f t="shared" si="4"/>
        <v>19972</v>
      </c>
      <c r="J127" s="230" t="str">
        <f t="shared" si="4"/>
        <v>19973</v>
      </c>
      <c r="K127" s="229">
        <f>AVERAGEIF('IPC mensual'!$E$6:$E$1956,B127,'IPC mensual'!$H$6:$H$11956)/$E$7*100</f>
        <v>1.0684910854534528</v>
      </c>
      <c r="L127" s="226">
        <f>AVERAGEIF('IPC mensual'!$E$6:$E$1956,C127,'IPC mensual'!$H$6:$H$11956)/$E$7*100</f>
        <v>1.0728718745413968</v>
      </c>
      <c r="M127" s="228">
        <f>AVERAGEIF('IPC mensual'!$F$6:$F$1956,D127,'IPC mensual'!$H$6:$H$11956)/$E$7*100</f>
        <v>1.0750913883958273</v>
      </c>
      <c r="N127" s="227">
        <f>AVERAGEIF('IPC mensual'!$F$6:$F$1956,E127,'IPC mensual'!$H$6:$H$11956)/$E$7*100</f>
        <v>1.0695978415356975</v>
      </c>
      <c r="O127" s="227">
        <f>AVERAGEIF('IPC mensual'!$F$6:$F$1956,F127,'IPC mensual'!$H$6:$H$11956)/$E$7*100</f>
        <v>1.0743096868046322</v>
      </c>
      <c r="P127" s="485">
        <f>AVERAGEIF('IPC mensual'!$F$6:$F$1956,G127,'IPC mensual'!$H$6:$H$11956)/$E$7*100</f>
        <v>1.0720977306338322</v>
      </c>
      <c r="Q127" s="228">
        <f>AVERAGEIF('IPC mensual'!$G$6:$G$1956,H127,'IPC mensual'!$H$6:$H$11956)/$E$7*100</f>
        <v>1.0736631529032705</v>
      </c>
      <c r="R127" s="227">
        <f>AVERAGEIF('IPC mensual'!$G$6:$G$1956,I127,'IPC mensual'!$H$6:$H$11956)/$E$7*100</f>
        <v>1.0719472252919255</v>
      </c>
      <c r="S127" s="230">
        <f>AVERAGEIF('IPC mensual'!$G$6:$G$1956,J127,'IPC mensual'!$H$6:$H$11956)/$E$7*100</f>
        <v>1.0727121073322958</v>
      </c>
      <c r="T127" s="225">
        <f>AVERAGEIF('IPC mensual'!A$6:A$1956,'IPC para cómputos (base móvil)'!A127,'IPC mensual'!H$6:H$11956)/E$7*100</f>
        <v>1.0727741618424971</v>
      </c>
      <c r="V127" s="224"/>
      <c r="Y127" s="224"/>
    </row>
    <row r="128" spans="1:25" ht="15" customHeight="1">
      <c r="A128" s="233">
        <f t="shared" si="5"/>
        <v>1998</v>
      </c>
      <c r="B128" s="232" t="str">
        <f t="shared" si="4"/>
        <v>19985</v>
      </c>
      <c r="C128" s="231" t="str">
        <f t="shared" si="4"/>
        <v>199810</v>
      </c>
      <c r="D128" s="228" t="str">
        <f t="shared" si="4"/>
        <v>19981</v>
      </c>
      <c r="E128" s="227" t="str">
        <f t="shared" si="4"/>
        <v>19982</v>
      </c>
      <c r="F128" s="227" t="str">
        <f t="shared" si="4"/>
        <v>19983</v>
      </c>
      <c r="G128" s="230" t="str">
        <f t="shared" si="4"/>
        <v>19984</v>
      </c>
      <c r="H128" s="482" t="str">
        <f t="shared" si="4"/>
        <v>19981</v>
      </c>
      <c r="I128" s="227" t="str">
        <f t="shared" si="4"/>
        <v>19982</v>
      </c>
      <c r="J128" s="230" t="str">
        <f t="shared" si="4"/>
        <v>19983</v>
      </c>
      <c r="K128" s="229">
        <f>AVERAGEIF('IPC mensual'!$E$6:$E$1956,B128,'IPC mensual'!$H$6:$H$11956)/$E$7*100</f>
        <v>1.0811088605594015</v>
      </c>
      <c r="L128" s="226">
        <f>AVERAGEIF('IPC mensual'!$E$6:$E$1956,C128,'IPC mensual'!$H$6:$H$11956)/$E$7*100</f>
        <v>1.0824667984799541</v>
      </c>
      <c r="M128" s="228">
        <f>AVERAGEIF('IPC mensual'!$F$6:$F$1956,D128,'IPC mensual'!$H$6:$H$11956)/$E$7*100</f>
        <v>1.0814207261515665</v>
      </c>
      <c r="N128" s="227">
        <f>AVERAGEIF('IPC mensual'!$F$6:$F$1956,E128,'IPC mensual'!$H$6:$H$11956)/$E$7*100</f>
        <v>1.082057275760093</v>
      </c>
      <c r="O128" s="227">
        <f>AVERAGEIF('IPC mensual'!$F$6:$F$1956,F128,'IPC mensual'!$H$6:$H$11956)/$E$7*100</f>
        <v>1.0865924046029616</v>
      </c>
      <c r="P128" s="485">
        <f>AVERAGEIF('IPC mensual'!$F$6:$F$1956,G128,'IPC mensual'!$H$6:$H$11956)/$E$7*100</f>
        <v>1.0807045244851694</v>
      </c>
      <c r="Q128" s="228">
        <f>AVERAGEIF('IPC mensual'!$G$6:$G$1956,H128,'IPC mensual'!$H$6:$H$11956)/$E$7*100</f>
        <v>1.0815380925326521</v>
      </c>
      <c r="R128" s="227">
        <f>AVERAGEIF('IPC mensual'!$G$6:$G$1956,I128,'IPC mensual'!$H$6:$H$11956)/$E$7*100</f>
        <v>1.0844043440495228</v>
      </c>
      <c r="S128" s="230">
        <f>AVERAGEIF('IPC mensual'!$G$6:$G$1956,J128,'IPC mensual'!$H$6:$H$11956)/$E$7*100</f>
        <v>1.0821387616676679</v>
      </c>
      <c r="T128" s="225">
        <f>AVERAGEIF('IPC mensual'!A$6:A$1956,'IPC para cómputos (base móvil)'!A128,'IPC mensual'!H$6:H$11956)/E$7*100</f>
        <v>1.0826937327499477</v>
      </c>
      <c r="V128" s="224"/>
      <c r="Y128" s="224"/>
    </row>
    <row r="129" spans="1:26" ht="15" customHeight="1">
      <c r="A129" s="233">
        <f t="shared" si="5"/>
        <v>1999</v>
      </c>
      <c r="B129" s="232" t="str">
        <f t="shared" si="4"/>
        <v>19995</v>
      </c>
      <c r="C129" s="231" t="str">
        <f t="shared" si="4"/>
        <v>199910</v>
      </c>
      <c r="D129" s="228" t="str">
        <f t="shared" si="4"/>
        <v>19991</v>
      </c>
      <c r="E129" s="227" t="str">
        <f t="shared" si="4"/>
        <v>19992</v>
      </c>
      <c r="F129" s="227" t="str">
        <f t="shared" si="4"/>
        <v>19993</v>
      </c>
      <c r="G129" s="230" t="str">
        <f t="shared" si="4"/>
        <v>19994</v>
      </c>
      <c r="H129" s="482" t="str">
        <f t="shared" si="4"/>
        <v>19991</v>
      </c>
      <c r="I129" s="227" t="str">
        <f t="shared" si="4"/>
        <v>19992</v>
      </c>
      <c r="J129" s="230" t="str">
        <f t="shared" si="4"/>
        <v>19993</v>
      </c>
      <c r="K129" s="229">
        <f>AVERAGEIF('IPC mensual'!$E$6:$E$1956,B129,'IPC mensual'!$H$6:$H$11956)/$E$7*100</f>
        <v>1.0686253454803007</v>
      </c>
      <c r="L129" s="226">
        <f>AVERAGEIF('IPC mensual'!$E$6:$E$1956,C129,'IPC mensual'!$H$6:$H$11956)/$E$7*100</f>
        <v>1.0642254398984683</v>
      </c>
      <c r="M129" s="228">
        <f>AVERAGEIF('IPC mensual'!$F$6:$F$1956,D129,'IPC mensual'!$H$6:$H$11956)/$E$7*100</f>
        <v>1.0809678578932365</v>
      </c>
      <c r="N129" s="227">
        <f>AVERAGEIF('IPC mensual'!$F$6:$F$1956,E129,'IPC mensual'!$H$6:$H$11956)/$E$7*100</f>
        <v>1.0703662060381325</v>
      </c>
      <c r="O129" s="227">
        <f>AVERAGEIF('IPC mensual'!$F$6:$F$1956,F129,'IPC mensual'!$H$6:$H$11956)/$E$7*100</f>
        <v>1.0671517453622266</v>
      </c>
      <c r="P129" s="485">
        <f>AVERAGEIF('IPC mensual'!$F$6:$F$1956,G129,'IPC mensual'!$H$6:$H$11956)/$E$7*100</f>
        <v>1.0617629687437982</v>
      </c>
      <c r="Q129" s="228">
        <f>AVERAGEIF('IPC mensual'!$G$6:$G$1956,H129,'IPC mensual'!$H$6:$H$11956)/$E$7*100</f>
        <v>1.0792041019997007</v>
      </c>
      <c r="R129" s="227">
        <f>AVERAGEIF('IPC mensual'!$G$6:$G$1956,I129,'IPC mensual'!$H$6:$H$11956)/$E$7*100</f>
        <v>1.0685622721647081</v>
      </c>
      <c r="S129" s="230">
        <f>AVERAGEIF('IPC mensual'!$G$6:$G$1956,J129,'IPC mensual'!$H$6:$H$11956)/$E$7*100</f>
        <v>1.0624202093636368</v>
      </c>
      <c r="T129" s="225">
        <f>AVERAGEIF('IPC mensual'!A$6:A$1956,'IPC para cómputos (base móvil)'!A129,'IPC mensual'!H$6:H$11956)/E$7*100</f>
        <v>1.0700621945093483</v>
      </c>
      <c r="V129" s="224"/>
      <c r="Y129" s="224"/>
    </row>
    <row r="130" spans="1:26" ht="15" customHeight="1">
      <c r="A130" s="233">
        <f t="shared" si="5"/>
        <v>2000</v>
      </c>
      <c r="B130" s="232" t="str">
        <f t="shared" si="4"/>
        <v>20005</v>
      </c>
      <c r="C130" s="231" t="str">
        <f t="shared" si="4"/>
        <v>200010</v>
      </c>
      <c r="D130" s="228" t="str">
        <f t="shared" si="4"/>
        <v>20001</v>
      </c>
      <c r="E130" s="227" t="str">
        <f t="shared" si="4"/>
        <v>20002</v>
      </c>
      <c r="F130" s="227" t="str">
        <f t="shared" si="4"/>
        <v>20003</v>
      </c>
      <c r="G130" s="230" t="str">
        <f t="shared" si="4"/>
        <v>20004</v>
      </c>
      <c r="H130" s="482" t="str">
        <f t="shared" ref="H130:J139" si="6">CONCATENATE($A130,H$11)</f>
        <v>20001</v>
      </c>
      <c r="I130" s="227" t="str">
        <f t="shared" si="6"/>
        <v>20002</v>
      </c>
      <c r="J130" s="230" t="str">
        <f t="shared" si="6"/>
        <v>20003</v>
      </c>
      <c r="K130" s="229">
        <f>AVERAGEIF('IPC mensual'!$E$6:$E$1956,B130,'IPC mensual'!$H$6:$H$11956)/$E$7*100</f>
        <v>1.0582324190642867</v>
      </c>
      <c r="L130" s="226">
        <f>AVERAGEIF('IPC mensual'!$E$6:$E$1956,C130,'IPC mensual'!$H$6:$H$11956)/$E$7*100</f>
        <v>1.0588494817042364</v>
      </c>
      <c r="M130" s="228">
        <f>AVERAGEIF('IPC mensual'!$F$6:$F$1956,D130,'IPC mensual'!$H$6:$H$11956)/$E$7*100</f>
        <v>1.067309197104529</v>
      </c>
      <c r="N130" s="227">
        <f>AVERAGEIF('IPC mensual'!$F$6:$F$1956,E130,'IPC mensual'!$H$6:$H$11956)/$E$7*100</f>
        <v>1.0589566970788771</v>
      </c>
      <c r="O130" s="227">
        <f>AVERAGEIF('IPC mensual'!$F$6:$F$1956,F130,'IPC mensual'!$H$6:$H$11956)/$E$7*100</f>
        <v>1.0587999121910128</v>
      </c>
      <c r="P130" s="485">
        <f>AVERAGEIF('IPC mensual'!$F$6:$F$1956,G130,'IPC mensual'!$H$6:$H$11956)/$E$7*100</f>
        <v>1.0549868385146079</v>
      </c>
      <c r="Q130" s="228">
        <f>AVERAGEIF('IPC mensual'!$G$6:$G$1956,H130,'IPC mensual'!$H$6:$H$11956)/$E$7*100</f>
        <v>1.066072348835674</v>
      </c>
      <c r="R130" s="227">
        <f>AVERAGEIF('IPC mensual'!$G$6:$G$1956,I130,'IPC mensual'!$H$6:$H$11956)/$E$7*100</f>
        <v>1.0584881577412542</v>
      </c>
      <c r="S130" s="230">
        <f>AVERAGEIF('IPC mensual'!$G$6:$G$1956,J130,'IPC mensual'!$H$6:$H$11956)/$E$7*100</f>
        <v>1.0554789770898418</v>
      </c>
      <c r="T130" s="225">
        <f>AVERAGEIF('IPC mensual'!A$6:A$1956,'IPC para cómputos (base móvil)'!A130,'IPC mensual'!H$6:H$11956)/E$7*100</f>
        <v>1.060013161222257</v>
      </c>
      <c r="V130" s="224"/>
      <c r="Y130" s="224"/>
    </row>
    <row r="131" spans="1:26" ht="15" customHeight="1">
      <c r="A131" s="233">
        <f t="shared" si="5"/>
        <v>2001</v>
      </c>
      <c r="B131" s="232" t="str">
        <f t="shared" ref="B131:J146" si="7">CONCATENATE($A131,B$11)</f>
        <v>20015</v>
      </c>
      <c r="C131" s="231" t="str">
        <f t="shared" si="7"/>
        <v>200110</v>
      </c>
      <c r="D131" s="228" t="str">
        <f t="shared" si="7"/>
        <v>20011</v>
      </c>
      <c r="E131" s="227" t="str">
        <f t="shared" si="7"/>
        <v>20012</v>
      </c>
      <c r="F131" s="227" t="str">
        <f t="shared" si="7"/>
        <v>20013</v>
      </c>
      <c r="G131" s="230" t="str">
        <f t="shared" si="7"/>
        <v>20014</v>
      </c>
      <c r="H131" s="482" t="str">
        <f t="shared" si="6"/>
        <v>20011</v>
      </c>
      <c r="I131" s="227" t="str">
        <f t="shared" si="6"/>
        <v>20012</v>
      </c>
      <c r="J131" s="230" t="str">
        <f t="shared" si="6"/>
        <v>20013</v>
      </c>
      <c r="K131" s="229">
        <f>AVERAGEIF('IPC mensual'!$E$6:$E$1956,B131,'IPC mensual'!$H$6:$H$11956)/$E$7*100</f>
        <v>1.0606402081550419</v>
      </c>
      <c r="L131" s="226">
        <f>AVERAGEIF('IPC mensual'!$E$6:$E$1956,C131,'IPC mensual'!$H$6:$H$11956)/$E$7*100</f>
        <v>1.0403902840063417</v>
      </c>
      <c r="M131" s="228">
        <f>AVERAGEIF('IPC mensual'!$F$6:$F$1956,D131,'IPC mensual'!$H$6:$H$11956)/$E$7*100</f>
        <v>1.0523809195608333</v>
      </c>
      <c r="N131" s="227">
        <f>AVERAGEIF('IPC mensual'!$F$6:$F$1956,E131,'IPC mensual'!$H$6:$H$11956)/$E$7*100</f>
        <v>1.0578614998068911</v>
      </c>
      <c r="O131" s="227">
        <f>AVERAGEIF('IPC mensual'!$F$6:$F$1956,F131,'IPC mensual'!$H$6:$H$11956)/$E$7*100</f>
        <v>1.0467795645665625</v>
      </c>
      <c r="P131" s="485">
        <f>AVERAGEIF('IPC mensual'!$F$6:$F$1956,G131,'IPC mensual'!$H$6:$H$11956)/$E$7*100</f>
        <v>1.0378527546799294</v>
      </c>
      <c r="Q131" s="228">
        <f>AVERAGEIF('IPC mensual'!$G$6:$G$1956,H131,'IPC mensual'!$H$6:$H$11956)/$E$7*100</f>
        <v>1.0542742489764168</v>
      </c>
      <c r="R131" s="227">
        <f>AVERAGEIF('IPC mensual'!$G$6:$G$1956,I131,'IPC mensual'!$H$6:$H$11956)/$E$7*100</f>
        <v>1.0522421212190605</v>
      </c>
      <c r="S131" s="230">
        <f>AVERAGEIF('IPC mensual'!$G$6:$G$1956,J131,'IPC mensual'!$H$6:$H$11956)/$E$7*100</f>
        <v>1.0396396837651853</v>
      </c>
      <c r="T131" s="225">
        <f>AVERAGEIF('IPC mensual'!A$6:A$1956,'IPC para cómputos (base móvil)'!A131,'IPC mensual'!H$6:H$11956)/E$7*100</f>
        <v>1.0487186846535541</v>
      </c>
      <c r="V131" s="224"/>
      <c r="Y131" s="224"/>
    </row>
    <row r="132" spans="1:26" ht="15" customHeight="1">
      <c r="A132" s="233">
        <f t="shared" si="5"/>
        <v>2002</v>
      </c>
      <c r="B132" s="232" t="str">
        <f t="shared" si="7"/>
        <v>20025</v>
      </c>
      <c r="C132" s="231" t="str">
        <f t="shared" si="7"/>
        <v>200210</v>
      </c>
      <c r="D132" s="228" t="str">
        <f t="shared" si="7"/>
        <v>20021</v>
      </c>
      <c r="E132" s="227" t="str">
        <f t="shared" si="7"/>
        <v>20022</v>
      </c>
      <c r="F132" s="227" t="str">
        <f t="shared" si="7"/>
        <v>20023</v>
      </c>
      <c r="G132" s="230" t="str">
        <f t="shared" si="7"/>
        <v>20024</v>
      </c>
      <c r="H132" s="482" t="str">
        <f t="shared" si="6"/>
        <v>20021</v>
      </c>
      <c r="I132" s="227" t="str">
        <f t="shared" si="6"/>
        <v>20022</v>
      </c>
      <c r="J132" s="230" t="str">
        <f t="shared" si="6"/>
        <v>20023</v>
      </c>
      <c r="K132" s="229">
        <f>AVERAGEIF('IPC mensual'!$E$6:$E$1956,B132,'IPC mensual'!$H$6:$H$11956)/$E$7*100</f>
        <v>1.3048563072887682</v>
      </c>
      <c r="L132" s="226">
        <f>AVERAGEIF('IPC mensual'!$E$6:$E$1956,C132,'IPC mensual'!$H$6:$H$11956)/$E$7*100</f>
        <v>1.4503594999610931</v>
      </c>
      <c r="M132" s="228">
        <f>AVERAGEIF('IPC mensual'!$F$6:$F$1956,D132,'IPC mensual'!$H$6:$H$11956)/$E$7*100</f>
        <v>1.0965513569697221</v>
      </c>
      <c r="N132" s="227">
        <f>AVERAGEIF('IPC mensual'!$F$6:$F$1956,E132,'IPC mensual'!$H$6:$H$11956)/$E$7*100</f>
        <v>1.3038382428467761</v>
      </c>
      <c r="O132" s="227">
        <f>AVERAGEIF('IPC mensual'!$F$6:$F$1956,F132,'IPC mensual'!$H$6:$H$11956)/$E$7*100</f>
        <v>1.4234459957933476</v>
      </c>
      <c r="P132" s="485">
        <f>AVERAGEIF('IPC mensual'!$F$6:$F$1956,G132,'IPC mensual'!$H$6:$H$11956)/$E$7*100</f>
        <v>1.4561922534453453</v>
      </c>
      <c r="Q132" s="228">
        <f>AVERAGEIF('IPC mensual'!$G$6:$G$1956,H132,'IPC mensual'!$H$6:$H$11956)/$E$7*100</f>
        <v>1.1360484970009381</v>
      </c>
      <c r="R132" s="227">
        <f>AVERAGEIF('IPC mensual'!$G$6:$G$1956,I132,'IPC mensual'!$H$6:$H$11956)/$E$7*100</f>
        <v>1.3700291029372182</v>
      </c>
      <c r="S132" s="230">
        <f>AVERAGEIF('IPC mensual'!$G$6:$G$1956,J132,'IPC mensual'!$H$6:$H$11956)/$E$7*100</f>
        <v>1.4539432868532371</v>
      </c>
      <c r="T132" s="225">
        <f>AVERAGEIF('IPC mensual'!A$6:A$1956,'IPC para cómputos (base móvil)'!A132,'IPC mensual'!H$6:H$11956)/E$7*100</f>
        <v>1.3200069622637978</v>
      </c>
      <c r="V132" s="224"/>
      <c r="Y132" s="224"/>
    </row>
    <row r="133" spans="1:26" ht="15" customHeight="1">
      <c r="A133" s="233">
        <f t="shared" si="5"/>
        <v>2003</v>
      </c>
      <c r="B133" s="232" t="str">
        <f t="shared" si="7"/>
        <v>20035</v>
      </c>
      <c r="C133" s="231" t="str">
        <f t="shared" si="7"/>
        <v>200310</v>
      </c>
      <c r="D133" s="228" t="str">
        <f t="shared" si="7"/>
        <v>20031</v>
      </c>
      <c r="E133" s="227" t="str">
        <f t="shared" si="7"/>
        <v>20032</v>
      </c>
      <c r="F133" s="227" t="str">
        <f t="shared" si="7"/>
        <v>20033</v>
      </c>
      <c r="G133" s="230" t="str">
        <f t="shared" si="7"/>
        <v>20034</v>
      </c>
      <c r="H133" s="482" t="str">
        <f t="shared" si="6"/>
        <v>20031</v>
      </c>
      <c r="I133" s="227" t="str">
        <f t="shared" si="6"/>
        <v>20032</v>
      </c>
      <c r="J133" s="230" t="str">
        <f t="shared" si="6"/>
        <v>20033</v>
      </c>
      <c r="K133" s="229">
        <f>AVERAGEIF('IPC mensual'!$E$6:$E$1956,B133,'IPC mensual'!$H$6:$H$11956)/$E$7*100</f>
        <v>1.4918867486626175</v>
      </c>
      <c r="L133" s="226">
        <f>AVERAGEIF('IPC mensual'!$E$6:$E$1956,C133,'IPC mensual'!$H$6:$H$11956)/$E$7*100</f>
        <v>1.5070176758605234</v>
      </c>
      <c r="M133" s="228">
        <f>AVERAGEIF('IPC mensual'!$F$6:$F$1956,D133,'IPC mensual'!$H$6:$H$11956)/$E$7*100</f>
        <v>1.4882205311524448</v>
      </c>
      <c r="N133" s="227">
        <f>AVERAGEIF('IPC mensual'!$F$6:$F$1956,E133,'IPC mensual'!$H$6:$H$11956)/$E$7*100</f>
        <v>1.4933753159580776</v>
      </c>
      <c r="O133" s="227">
        <f>AVERAGEIF('IPC mensual'!$F$6:$F$1956,F133,'IPC mensual'!$H$6:$H$11956)/$E$7*100</f>
        <v>1.4976691175893331</v>
      </c>
      <c r="P133" s="485">
        <f>AVERAGEIF('IPC mensual'!$F$6:$F$1956,G133,'IPC mensual'!$H$6:$H$11956)/$E$7*100</f>
        <v>1.5105646005212339</v>
      </c>
      <c r="Q133" s="228">
        <f>AVERAGEIF('IPC mensual'!$G$6:$G$1956,H133,'IPC mensual'!$H$6:$H$11956)/$E$7*100</f>
        <v>1.4905730454197847</v>
      </c>
      <c r="R133" s="227">
        <f>AVERAGEIF('IPC mensual'!$G$6:$G$1956,I133,'IPC mensual'!$H$6:$H$11956)/$E$7*100</f>
        <v>1.4943291030417418</v>
      </c>
      <c r="S133" s="230">
        <f>AVERAGEIF('IPC mensual'!$G$6:$G$1956,J133,'IPC mensual'!$H$6:$H$11956)/$E$7*100</f>
        <v>1.5074700254542903</v>
      </c>
      <c r="T133" s="225">
        <f>AVERAGEIF('IPC mensual'!A$6:A$1956,'IPC para cómputos (base móvil)'!A133,'IPC mensual'!H$6:H$11956)/E$7*100</f>
        <v>1.4974573913052724</v>
      </c>
      <c r="V133" s="224"/>
      <c r="Y133" s="224"/>
    </row>
    <row r="134" spans="1:26" ht="15" customHeight="1">
      <c r="A134" s="233">
        <f t="shared" si="5"/>
        <v>2004</v>
      </c>
      <c r="B134" s="232" t="str">
        <f t="shared" si="7"/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482" t="str">
        <f t="shared" si="6"/>
        <v>20041</v>
      </c>
      <c r="I134" s="227" t="str">
        <f t="shared" si="6"/>
        <v>20042</v>
      </c>
      <c r="J134" s="230" t="str">
        <f t="shared" si="6"/>
        <v>20043</v>
      </c>
      <c r="K134" s="229">
        <f>AVERAGEIF('IPC mensual'!$E$6:$E$1956,B134,'IPC mensual'!$H$6:$H$11956)/$E$7*100</f>
        <v>1.5552801543857078</v>
      </c>
      <c r="L134" s="226">
        <f>AVERAGEIF('IPC mensual'!$E$6:$E$1956,C134,'IPC mensual'!$H$6:$H$11956)/$E$7*100</f>
        <v>1.5928907446881264</v>
      </c>
      <c r="M134" s="228">
        <f>AVERAGEIF('IPC mensual'!$F$6:$F$1956,D134,'IPC mensual'!$H$6:$H$11956)/$E$7*100</f>
        <v>1.5243351446656481</v>
      </c>
      <c r="N134" s="227">
        <f>AVERAGEIF('IPC mensual'!$F$6:$F$1956,E134,'IPC mensual'!$H$6:$H$11956)/$E$7*100</f>
        <v>1.5544539958319805</v>
      </c>
      <c r="O134" s="227">
        <f>AVERAGEIF('IPC mensual'!$F$6:$F$1956,F134,'IPC mensual'!$H$6:$H$11956)/$E$7*100</f>
        <v>1.5781969776217899</v>
      </c>
      <c r="P134" s="485">
        <f>AVERAGEIF('IPC mensual'!$F$6:$F$1956,G134,'IPC mensual'!$H$6:$H$11956)/$E$7*100</f>
        <v>1.5973534827770051</v>
      </c>
      <c r="Q134" s="228">
        <f>AVERAGEIF('IPC mensual'!$G$6:$G$1956,H134,'IPC mensual'!$H$6:$H$11956)/$E$7*100</f>
        <v>1.5292511585350133</v>
      </c>
      <c r="R134" s="227">
        <f>AVERAGEIF('IPC mensual'!$G$6:$G$1956,I134,'IPC mensual'!$H$6:$H$11956)/$E$7*100</f>
        <v>1.5668356303719444</v>
      </c>
      <c r="S134" s="230">
        <f>AVERAGEIF('IPC mensual'!$G$6:$G$1956,J134,'IPC mensual'!$H$6:$H$11956)/$E$7*100</f>
        <v>1.5946679117653599</v>
      </c>
      <c r="T134" s="225">
        <f>AVERAGEIF('IPC mensual'!A$6:A$1956,'IPC para cómputos (base móvil)'!A134,'IPC mensual'!H$6:H$11956)/E$7*100</f>
        <v>1.5635849002241058</v>
      </c>
      <c r="V134" s="224"/>
      <c r="Y134" s="224"/>
      <c r="Z134" s="225"/>
    </row>
    <row r="135" spans="1:26" ht="15" customHeight="1">
      <c r="A135" s="233">
        <f t="shared" si="5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482" t="str">
        <f t="shared" si="6"/>
        <v>20051</v>
      </c>
      <c r="I135" s="227" t="str">
        <f t="shared" si="6"/>
        <v>20052</v>
      </c>
      <c r="J135" s="230" t="str">
        <f t="shared" si="6"/>
        <v>20053</v>
      </c>
      <c r="K135" s="229">
        <f>AVERAGEIF('IPC mensual'!$E$6:$E$1956,B135,'IPC mensual'!$H$6:$H$11956)/$E$7*100</f>
        <v>1.6892467652808723</v>
      </c>
      <c r="L135" s="226">
        <f>AVERAGEIF('IPC mensual'!$E$6:$E$1956,C135,'IPC mensual'!$H$6:$H$11956)/$E$7*100</f>
        <v>1.7631409055541176</v>
      </c>
      <c r="M135" s="228">
        <f>AVERAGEIF('IPC mensual'!$F$6:$F$1956,D135,'IPC mensual'!$H$6:$H$11956)/$E$7*100</f>
        <v>1.6488687290608113</v>
      </c>
      <c r="N135" s="227">
        <f>AVERAGEIF('IPC mensual'!$F$6:$F$1956,E135,'IPC mensual'!$H$6:$H$11956)/$E$7*100</f>
        <v>1.6910413446684303</v>
      </c>
      <c r="O135" s="227">
        <f>AVERAGEIF('IPC mensual'!$F$6:$F$1956,F135,'IPC mensual'!$H$6:$H$11956)/$E$7*100</f>
        <v>1.7335547969887986</v>
      </c>
      <c r="P135" s="485">
        <f>AVERAGEIF('IPC mensual'!$F$6:$F$1956,G135,'IPC mensual'!$H$6:$H$11956)/$E$7*100</f>
        <v>1.7839430592724077</v>
      </c>
      <c r="Q135" s="228">
        <f>AVERAGEIF('IPC mensual'!$G$6:$G$1956,H135,'IPC mensual'!$H$6:$H$11956)/$E$7*100</f>
        <v>1.6564414169161754</v>
      </c>
      <c r="R135" s="227">
        <f>AVERAGEIF('IPC mensual'!$G$6:$G$1956,I135,'IPC mensual'!$H$6:$H$11956)/$E$7*100</f>
        <v>1.7112896387285046</v>
      </c>
      <c r="S135" s="230">
        <f>AVERAGEIF('IPC mensual'!$G$6:$G$1956,J135,'IPC mensual'!$H$6:$H$11956)/$E$7*100</f>
        <v>1.7753248918481561</v>
      </c>
      <c r="T135" s="225">
        <f>AVERAGEIF('IPC mensual'!A$6:A$1956,'IPC para cómputos (base móvil)'!A135,'IPC mensual'!H$6:H$11956)/E$7*100</f>
        <v>1.7143519824976119</v>
      </c>
      <c r="V135" s="224"/>
      <c r="Y135" s="224"/>
    </row>
    <row r="136" spans="1:26" ht="15" customHeight="1">
      <c r="A136" s="233">
        <f t="shared" si="5"/>
        <v>2006</v>
      </c>
      <c r="B136" s="232" t="str">
        <f t="shared" si="7"/>
        <v>20065</v>
      </c>
      <c r="C136" s="231" t="str">
        <f t="shared" si="7"/>
        <v>200610</v>
      </c>
      <c r="D136" s="228" t="str">
        <f t="shared" si="7"/>
        <v>20061</v>
      </c>
      <c r="E136" s="227" t="str">
        <f t="shared" si="7"/>
        <v>20062</v>
      </c>
      <c r="F136" s="227" t="str">
        <f t="shared" si="7"/>
        <v>20063</v>
      </c>
      <c r="G136" s="230" t="str">
        <f t="shared" si="7"/>
        <v>20064</v>
      </c>
      <c r="H136" s="482" t="str">
        <f t="shared" si="6"/>
        <v>20061</v>
      </c>
      <c r="I136" s="227" t="str">
        <f t="shared" si="6"/>
        <v>20062</v>
      </c>
      <c r="J136" s="230" t="str">
        <f t="shared" si="6"/>
        <v>20063</v>
      </c>
      <c r="K136" s="229">
        <f>AVERAGEIF('IPC mensual'!$E$6:$E$1956,B136,'IPC mensual'!$H$6:$H$11956)/$E$7*100</f>
        <v>1.8834814574330985</v>
      </c>
      <c r="L136" s="226">
        <f>AVERAGEIF('IPC mensual'!$E$6:$E$1956,C136,'IPC mensual'!$H$6:$H$11956)/$E$7*100</f>
        <v>1.9487531698231833</v>
      </c>
      <c r="M136" s="228">
        <f>AVERAGEIF('IPC mensual'!$F$6:$F$1956,D136,'IPC mensual'!$H$6:$H$11956)/$E$7*100</f>
        <v>1.8394957387035324</v>
      </c>
      <c r="N136" s="227">
        <f>AVERAGEIF('IPC mensual'!$F$6:$F$1956,E136,'IPC mensual'!$H$6:$H$11956)/$E$7*100</f>
        <v>1.883597045535683</v>
      </c>
      <c r="O136" s="227">
        <f>AVERAGEIF('IPC mensual'!$F$6:$F$1956,F136,'IPC mensual'!$H$6:$H$11956)/$E$7*100</f>
        <v>1.9171627931970279</v>
      </c>
      <c r="P136" s="485">
        <f>AVERAGEIF('IPC mensual'!$F$6:$F$1956,G136,'IPC mensual'!$H$6:$H$11956)/$E$7*100</f>
        <v>1.96436571411519</v>
      </c>
      <c r="Q136" s="228">
        <f>AVERAGEIF('IPC mensual'!$G$6:$G$1956,H136,'IPC mensual'!$H$6:$H$11956)/$E$7*100</f>
        <v>1.8482987729969809</v>
      </c>
      <c r="R136" s="227">
        <f>AVERAGEIF('IPC mensual'!$G$6:$G$1956,I136,'IPC mensual'!$H$6:$H$11956)/$E$7*100</f>
        <v>1.8988391151399195</v>
      </c>
      <c r="S136" s="230">
        <f>AVERAGEIF('IPC mensual'!$G$6:$G$1956,J136,'IPC mensual'!$H$6:$H$11956)/$E$7*100</f>
        <v>1.9563280805266738</v>
      </c>
      <c r="T136" s="225">
        <f>AVERAGEIF('IPC mensual'!A$6:A$1956,'IPC para cómputos (base móvil)'!A136,'IPC mensual'!H$6:H$11956)/E$7*100</f>
        <v>1.9011553228878584</v>
      </c>
      <c r="V136" s="224"/>
      <c r="Y136" s="224"/>
    </row>
    <row r="137" spans="1:26" ht="15" customHeight="1">
      <c r="A137" s="233">
        <f t="shared" si="5"/>
        <v>2007</v>
      </c>
      <c r="B137" s="232" t="str">
        <f t="shared" si="7"/>
        <v>20075</v>
      </c>
      <c r="C137" s="231" t="str">
        <f t="shared" si="7"/>
        <v>200710</v>
      </c>
      <c r="D137" s="228" t="str">
        <f t="shared" si="7"/>
        <v>20071</v>
      </c>
      <c r="E137" s="227" t="str">
        <f t="shared" si="7"/>
        <v>20072</v>
      </c>
      <c r="F137" s="227" t="str">
        <f t="shared" si="7"/>
        <v>20073</v>
      </c>
      <c r="G137" s="230" t="str">
        <f t="shared" si="7"/>
        <v>20074</v>
      </c>
      <c r="H137" s="482" t="str">
        <f t="shared" si="6"/>
        <v>20071</v>
      </c>
      <c r="I137" s="227" t="str">
        <f t="shared" si="6"/>
        <v>20072</v>
      </c>
      <c r="J137" s="230" t="str">
        <f t="shared" si="6"/>
        <v>20073</v>
      </c>
      <c r="K137" s="229">
        <f>AVERAGEIF('IPC mensual'!$E$6:$E$1956,B137,'IPC mensual'!$H$6:$H$11956)/$E$7*100</f>
        <v>2.1398066892302232</v>
      </c>
      <c r="L137" s="226">
        <f>AVERAGEIF('IPC mensual'!$E$6:$E$1956,C137,'IPC mensual'!$H$6:$H$11956)/$E$7*100</f>
        <v>2.4475556131575544</v>
      </c>
      <c r="M137" s="228">
        <f>AVERAGEIF('IPC mensual'!$F$6:$F$1956,D137,'IPC mensual'!$H$6:$H$11956)/$E$7*100</f>
        <v>2.0330192092137307</v>
      </c>
      <c r="N137" s="227">
        <f>AVERAGEIF('IPC mensual'!$F$6:$F$1956,E137,'IPC mensual'!$H$6:$H$11956)/$E$7*100</f>
        <v>2.1406739488188737</v>
      </c>
      <c r="O137" s="227">
        <f>AVERAGEIF('IPC mensual'!$F$6:$F$1956,F137,'IPC mensual'!$H$6:$H$11956)/$E$7*100</f>
        <v>2.3242244427197085</v>
      </c>
      <c r="P137" s="485">
        <f>AVERAGEIF('IPC mensual'!$F$6:$F$1956,G137,'IPC mensual'!$H$6:$H$11956)/$E$7*100</f>
        <v>2.4637066884919805</v>
      </c>
      <c r="Q137" s="228">
        <f>AVERAGEIF('IPC mensual'!$G$6:$G$1956,H137,'IPC mensual'!$H$6:$H$11956)/$E$7*100</f>
        <v>2.0483962930648634</v>
      </c>
      <c r="R137" s="227">
        <f>AVERAGEIF('IPC mensual'!$G$6:$G$1956,I137,'IPC mensual'!$H$6:$H$11956)/$E$7*100</f>
        <v>2.2275361651300232</v>
      </c>
      <c r="S137" s="230">
        <f>AVERAGEIF('IPC mensual'!$G$6:$G$1956,J137,'IPC mensual'!$H$6:$H$11956)/$E$7*100</f>
        <v>2.4452857587383336</v>
      </c>
      <c r="T137" s="225">
        <f>AVERAGEIF('IPC mensual'!A$6:A$1956,'IPC para cómputos (base móvil)'!A137,'IPC mensual'!H$6:H$11956)/E$7*100</f>
        <v>2.2404060723110732</v>
      </c>
      <c r="V137" s="224"/>
      <c r="Y137" s="224"/>
    </row>
    <row r="138" spans="1:26" ht="15" customHeight="1">
      <c r="A138" s="233">
        <f t="shared" si="5"/>
        <v>2008</v>
      </c>
      <c r="B138" s="232" t="str">
        <f t="shared" si="7"/>
        <v>20085</v>
      </c>
      <c r="C138" s="231" t="str">
        <f t="shared" si="7"/>
        <v>200810</v>
      </c>
      <c r="D138" s="228" t="str">
        <f t="shared" si="7"/>
        <v>20081</v>
      </c>
      <c r="E138" s="227" t="str">
        <f t="shared" si="7"/>
        <v>20082</v>
      </c>
      <c r="F138" s="227" t="str">
        <f t="shared" si="7"/>
        <v>20083</v>
      </c>
      <c r="G138" s="230" t="str">
        <f t="shared" si="7"/>
        <v>20084</v>
      </c>
      <c r="H138" s="482" t="str">
        <f t="shared" si="6"/>
        <v>20081</v>
      </c>
      <c r="I138" s="227" t="str">
        <f t="shared" si="6"/>
        <v>20082</v>
      </c>
      <c r="J138" s="230" t="str">
        <f t="shared" si="6"/>
        <v>20083</v>
      </c>
      <c r="K138" s="229">
        <f>AVERAGEIF('IPC mensual'!$E$6:$E$1956,B138,'IPC mensual'!$H$6:$H$11956)/$E$7*100</f>
        <v>2.8130296644372539</v>
      </c>
      <c r="L138" s="226">
        <f>AVERAGEIF('IPC mensual'!$E$6:$E$1956,C138,'IPC mensual'!$H$6:$H$11956)/$E$7*100</f>
        <v>3.0126821813136697</v>
      </c>
      <c r="M138" s="228">
        <f>AVERAGEIF('IPC mensual'!$F$6:$F$1956,D138,'IPC mensual'!$H$6:$H$11956)/$E$7*100</f>
        <v>2.5870133172389518</v>
      </c>
      <c r="N138" s="227">
        <f>AVERAGEIF('IPC mensual'!$F$6:$F$1956,E138,'IPC mensual'!$H$6:$H$11956)/$E$7*100</f>
        <v>2.8157207268935656</v>
      </c>
      <c r="O138" s="227">
        <f>AVERAGEIF('IPC mensual'!$F$6:$F$1956,F138,'IPC mensual'!$H$6:$H$11956)/$E$7*100</f>
        <v>2.9494576879654573</v>
      </c>
      <c r="P138" s="485">
        <f>AVERAGEIF('IPC mensual'!$F$6:$F$1956,G138,'IPC mensual'!$H$6:$H$11956)/$E$7*100</f>
        <v>3.0344621971975574</v>
      </c>
      <c r="Q138" s="228">
        <f>AVERAGEIF('IPC mensual'!$G$6:$G$1956,H138,'IPC mensual'!$H$6:$H$11956)/$E$7*100</f>
        <v>2.6311965157699611</v>
      </c>
      <c r="R138" s="227">
        <f>AVERAGEIF('IPC mensual'!$G$6:$G$1956,I138,'IPC mensual'!$H$6:$H$11956)/$E$7*100</f>
        <v>2.8860322433624788</v>
      </c>
      <c r="S138" s="230">
        <f>AVERAGEIF('IPC mensual'!$G$6:$G$1956,J138,'IPC mensual'!$H$6:$H$11956)/$E$7*100</f>
        <v>3.0227616878392092</v>
      </c>
      <c r="T138" s="225">
        <f>AVERAGEIF('IPC mensual'!A$6:A$1956,'IPC para cómputos (base móvil)'!A138,'IPC mensual'!H$6:H$11956)/E$7*100</f>
        <v>2.8466634823238834</v>
      </c>
      <c r="V138" s="224"/>
      <c r="Y138" s="224"/>
    </row>
    <row r="139" spans="1:26" ht="15" customHeight="1">
      <c r="A139" s="233">
        <f t="shared" si="5"/>
        <v>2009</v>
      </c>
      <c r="B139" s="232" t="str">
        <f t="shared" si="7"/>
        <v>20095</v>
      </c>
      <c r="C139" s="231" t="str">
        <f t="shared" si="7"/>
        <v>200910</v>
      </c>
      <c r="D139" s="228" t="str">
        <f t="shared" si="7"/>
        <v>20091</v>
      </c>
      <c r="E139" s="227" t="str">
        <f t="shared" si="7"/>
        <v>20092</v>
      </c>
      <c r="F139" s="227" t="str">
        <f t="shared" si="7"/>
        <v>20093</v>
      </c>
      <c r="G139" s="230" t="str">
        <f t="shared" si="7"/>
        <v>20094</v>
      </c>
      <c r="H139" s="482" t="str">
        <f t="shared" si="6"/>
        <v>20091</v>
      </c>
      <c r="I139" s="227" t="str">
        <f t="shared" si="6"/>
        <v>20092</v>
      </c>
      <c r="J139" s="230" t="str">
        <f t="shared" si="6"/>
        <v>20093</v>
      </c>
      <c r="K139" s="229">
        <f>AVERAGEIF('IPC mensual'!$E$6:$E$1956,B139,'IPC mensual'!$H$6:$H$11956)/$E$7*100</f>
        <v>3.2059658667920155</v>
      </c>
      <c r="L139" s="226">
        <f>AVERAGEIF('IPC mensual'!$E$6:$E$1956,C139,'IPC mensual'!$H$6:$H$11956)/$E$7*100</f>
        <v>3.3847262271103835</v>
      </c>
      <c r="M139" s="228">
        <f>AVERAGEIF('IPC mensual'!$F$6:$F$1956,D139,'IPC mensual'!$H$6:$H$11956)/$E$7*100</f>
        <v>3.1071315485006368</v>
      </c>
      <c r="N139" s="227">
        <f>AVERAGEIF('IPC mensual'!$F$6:$F$1956,E139,'IPC mensual'!$H$6:$H$11956)/$E$7*100</f>
        <v>3.2049472886742079</v>
      </c>
      <c r="O139" s="227">
        <f>AVERAGEIF('IPC mensual'!$F$6:$F$1956,F139,'IPC mensual'!$H$6:$H$11956)/$E$7*100</f>
        <v>3.2948655903593393</v>
      </c>
      <c r="P139" s="485">
        <f>AVERAGEIF('IPC mensual'!$F$6:$F$1956,G139,'IPC mensual'!$H$6:$H$11956)/$E$7*100</f>
        <v>3.4405716433133655</v>
      </c>
      <c r="Q139" s="228">
        <f>AVERAGEIF('IPC mensual'!$G$6:$G$1956,H139,'IPC mensual'!$H$6:$H$11956)/$E$7*100</f>
        <v>3.1271107437577479</v>
      </c>
      <c r="R139" s="227">
        <f>AVERAGEIF('IPC mensual'!$G$6:$G$1956,I139,'IPC mensual'!$H$6:$H$11956)/$E$7*100</f>
        <v>3.2449106813602406</v>
      </c>
      <c r="S139" s="230">
        <f>AVERAGEIF('IPC mensual'!$G$6:$G$1956,J139,'IPC mensual'!$H$6:$H$11956)/$E$7*100</f>
        <v>3.413615628017673</v>
      </c>
      <c r="T139" s="225">
        <f>AVERAGEIF('IPC mensual'!A$6:A$1956,'IPC para cómputos (base móvil)'!A139,'IPC mensual'!H$6:H$11956)/E$7*100</f>
        <v>3.2618790177118875</v>
      </c>
      <c r="V139" s="224"/>
      <c r="Y139" s="224"/>
    </row>
    <row r="140" spans="1:26" ht="15" customHeight="1">
      <c r="A140" s="233">
        <f t="shared" si="5"/>
        <v>2010</v>
      </c>
      <c r="B140" s="232" t="str">
        <f t="shared" si="7"/>
        <v>20105</v>
      </c>
      <c r="C140" s="231" t="str">
        <f t="shared" si="7"/>
        <v>201010</v>
      </c>
      <c r="D140" s="228" t="str">
        <f t="shared" si="7"/>
        <v>20101</v>
      </c>
      <c r="E140" s="227" t="str">
        <f t="shared" si="7"/>
        <v>20102</v>
      </c>
      <c r="F140" s="227" t="str">
        <f t="shared" si="7"/>
        <v>20103</v>
      </c>
      <c r="G140" s="230" t="str">
        <f t="shared" si="7"/>
        <v>20104</v>
      </c>
      <c r="H140" s="482" t="str">
        <f t="shared" si="7"/>
        <v>20101</v>
      </c>
      <c r="I140" s="227" t="str">
        <f t="shared" si="7"/>
        <v>20102</v>
      </c>
      <c r="J140" s="230" t="str">
        <f t="shared" si="7"/>
        <v>20103</v>
      </c>
      <c r="K140" s="229">
        <f>AVERAGEIF('IPC mensual'!$E$6:$E$1956,B140,'IPC mensual'!$H$6:$H$11956)/$E$7*100</f>
        <v>3.9380178834983668</v>
      </c>
      <c r="L140" s="226">
        <f>AVERAGEIF('IPC mensual'!$E$6:$E$1956,C140,'IPC mensual'!$H$6:$H$11956)/$E$7*100</f>
        <v>4.2453894276557387</v>
      </c>
      <c r="M140" s="228">
        <f>AVERAGEIF('IPC mensual'!$F$6:$F$1956,D140,'IPC mensual'!$H$6:$H$11956)/$E$7*100</f>
        <v>3.6980382033831027</v>
      </c>
      <c r="N140" s="227">
        <f>AVERAGEIF('IPC mensual'!$F$6:$F$1956,E140,'IPC mensual'!$H$6:$H$11956)/$E$7*100</f>
        <v>3.9342654819438856</v>
      </c>
      <c r="O140" s="227">
        <f>AVERAGEIF('IPC mensual'!$F$6:$F$1956,F140,'IPC mensual'!$H$6:$H$11956)/$E$7*100</f>
        <v>4.0907290492968933</v>
      </c>
      <c r="P140" s="485">
        <f>AVERAGEIF('IPC mensual'!$F$6:$F$1956,G140,'IPC mensual'!$H$6:$H$11956)/$E$7*100</f>
        <v>4.337100683386808</v>
      </c>
      <c r="Q140" s="228">
        <f>AVERAGEIF('IPC mensual'!$G$6:$G$1956,H140,'IPC mensual'!$H$6:$H$11956)/$E$7*100</f>
        <v>3.7432230435819944</v>
      </c>
      <c r="R140" s="227">
        <f>AVERAGEIF('IPC mensual'!$G$6:$G$1956,I140,'IPC mensual'!$H$6:$H$11956)/$E$7*100</f>
        <v>4.0142476819806676</v>
      </c>
      <c r="S140" s="230">
        <f>AVERAGEIF('IPC mensual'!$G$6:$G$1956,J140,'IPC mensual'!$H$6:$H$11956)/$E$7*100</f>
        <v>4.2876293379453543</v>
      </c>
      <c r="T140" s="225">
        <f>AVERAGEIF('IPC mensual'!A$6:A$1956,'IPC para cómputos (base móvil)'!A140,'IPC mensual'!H$6:H$11956)/E$7*100</f>
        <v>4.0150333545026715</v>
      </c>
      <c r="V140" s="224"/>
      <c r="Y140" s="224"/>
    </row>
    <row r="141" spans="1:26" ht="15" customHeight="1">
      <c r="A141" s="233">
        <f t="shared" si="5"/>
        <v>2011</v>
      </c>
      <c r="B141" s="232" t="str">
        <f t="shared" si="7"/>
        <v>20115</v>
      </c>
      <c r="C141" s="231" t="str">
        <f t="shared" si="7"/>
        <v>201110</v>
      </c>
      <c r="D141" s="228" t="str">
        <f t="shared" si="7"/>
        <v>20111</v>
      </c>
      <c r="E141" s="227" t="str">
        <f t="shared" si="7"/>
        <v>20112</v>
      </c>
      <c r="F141" s="227" t="str">
        <f t="shared" si="7"/>
        <v>20113</v>
      </c>
      <c r="G141" s="230" t="str">
        <f t="shared" si="7"/>
        <v>20114</v>
      </c>
      <c r="H141" s="482" t="str">
        <f t="shared" si="7"/>
        <v>20111</v>
      </c>
      <c r="I141" s="227" t="str">
        <f t="shared" si="7"/>
        <v>20112</v>
      </c>
      <c r="J141" s="230" t="str">
        <f t="shared" si="7"/>
        <v>20113</v>
      </c>
      <c r="K141" s="229">
        <f>AVERAGEIF('IPC mensual'!$E$6:$E$1956,B141,'IPC mensual'!$H$6:$H$11956)/$E$7*100</f>
        <v>4.8355430839550735</v>
      </c>
      <c r="L141" s="226">
        <f>AVERAGEIF('IPC mensual'!$E$6:$E$1956,C141,'IPC mensual'!$H$6:$H$11956)/$E$7*100</f>
        <v>5.2367549508205977</v>
      </c>
      <c r="M141" s="228">
        <f>AVERAGEIF('IPC mensual'!$F$6:$F$1956,D141,'IPC mensual'!$H$6:$H$11956)/$E$7*100</f>
        <v>4.5705480007799428</v>
      </c>
      <c r="N141" s="227">
        <f>AVERAGEIF('IPC mensual'!$F$6:$F$1956,E141,'IPC mensual'!$H$6:$H$11956)/$E$7*100</f>
        <v>4.8327717419066554</v>
      </c>
      <c r="O141" s="227">
        <f>AVERAGEIF('IPC mensual'!$F$6:$F$1956,F141,'IPC mensual'!$H$6:$H$11956)/$E$7*100</f>
        <v>5.0906894293414098</v>
      </c>
      <c r="P141" s="485">
        <f>AVERAGEIF('IPC mensual'!$F$6:$F$1956,G141,'IPC mensual'!$H$6:$H$11956)/$E$7*100</f>
        <v>5.3296965346838592</v>
      </c>
      <c r="Q141" s="228">
        <f>AVERAGEIF('IPC mensual'!$G$6:$G$1956,H141,'IPC mensual'!$H$6:$H$11956)/$E$7*100</f>
        <v>4.6184429904127349</v>
      </c>
      <c r="R141" s="227">
        <f>AVERAGEIF('IPC mensual'!$G$6:$G$1956,I141,'IPC mensual'!$H$6:$H$11956)/$E$7*100</f>
        <v>4.9559652219986692</v>
      </c>
      <c r="S141" s="230">
        <f>AVERAGEIF('IPC mensual'!$G$6:$G$1956,J141,'IPC mensual'!$H$6:$H$11956)/$E$7*100</f>
        <v>5.2933710676224965</v>
      </c>
      <c r="T141" s="225">
        <f>AVERAGEIF('IPC mensual'!A$6:A$1956,'IPC para cómputos (base móvil)'!A141,'IPC mensual'!H$6:H$11956)/E$7*100</f>
        <v>4.9559264266779675</v>
      </c>
      <c r="V141" s="224"/>
      <c r="Y141" s="224"/>
    </row>
    <row r="142" spans="1:26" ht="15" customHeight="1">
      <c r="A142" s="233">
        <f t="shared" si="5"/>
        <v>2012</v>
      </c>
      <c r="B142" s="232" t="str">
        <f t="shared" si="7"/>
        <v>20125</v>
      </c>
      <c r="C142" s="231" t="str">
        <f t="shared" si="7"/>
        <v>201210</v>
      </c>
      <c r="D142" s="228" t="str">
        <f t="shared" si="7"/>
        <v>20121</v>
      </c>
      <c r="E142" s="227" t="str">
        <f t="shared" si="7"/>
        <v>20122</v>
      </c>
      <c r="F142" s="227" t="str">
        <f t="shared" si="7"/>
        <v>20123</v>
      </c>
      <c r="G142" s="230" t="str">
        <f t="shared" si="7"/>
        <v>20124</v>
      </c>
      <c r="H142" s="482" t="str">
        <f t="shared" si="7"/>
        <v>20121</v>
      </c>
      <c r="I142" s="227" t="str">
        <f t="shared" si="7"/>
        <v>20122</v>
      </c>
      <c r="J142" s="230" t="str">
        <f t="shared" si="7"/>
        <v>20123</v>
      </c>
      <c r="K142" s="229">
        <f>AVERAGEIF('IPC mensual'!$E$6:$E$1956,B142,'IPC mensual'!$H$6:$H$11956)/$E$7*100</f>
        <v>5.9652727543897042</v>
      </c>
      <c r="L142" s="226">
        <f>AVERAGEIF('IPC mensual'!$E$6:$E$1956,C142,'IPC mensual'!$H$6:$H$11956)/$E$7*100</f>
        <v>6.5438183855449497</v>
      </c>
      <c r="M142" s="228">
        <f>AVERAGEIF('IPC mensual'!$F$6:$F$1956,D142,'IPC mensual'!$H$6:$H$11956)/$E$7*100</f>
        <v>5.5914214998199263</v>
      </c>
      <c r="N142" s="227">
        <f>AVERAGEIF('IPC mensual'!$F$6:$F$1956,E142,'IPC mensual'!$H$6:$H$11956)/$E$7*100</f>
        <v>5.9670170186053397</v>
      </c>
      <c r="O142" s="227">
        <f>AVERAGEIF('IPC mensual'!$F$6:$F$1956,F142,'IPC mensual'!$H$6:$H$11956)/$E$7*100</f>
        <v>6.3237796233951178</v>
      </c>
      <c r="P142" s="485">
        <f>AVERAGEIF('IPC mensual'!$F$6:$F$1956,G142,'IPC mensual'!$H$6:$H$11956)/$E$7*100</f>
        <v>6.6305814163202692</v>
      </c>
      <c r="Q142" s="228">
        <f>AVERAGEIF('IPC mensual'!$G$6:$G$1956,H142,'IPC mensual'!$H$6:$H$11956)/$E$7*100</f>
        <v>5.6608913363083078</v>
      </c>
      <c r="R142" s="227">
        <f>AVERAGEIF('IPC mensual'!$G$6:$G$1956,I142,'IPC mensual'!$H$6:$H$11956)/$E$7*100</f>
        <v>6.1399702542265633</v>
      </c>
      <c r="S142" s="230">
        <f>AVERAGEIF('IPC mensual'!$G$6:$G$1956,J142,'IPC mensual'!$H$6:$H$11956)/$E$7*100</f>
        <v>6.5837380780706196</v>
      </c>
      <c r="T142" s="225">
        <f>AVERAGEIF('IPC mensual'!A$6:A$1956,'IPC para cómputos (base móvil)'!A142,'IPC mensual'!H$6:H$11956)/E$7*100</f>
        <v>6.1281998895351633</v>
      </c>
      <c r="V142" s="224"/>
      <c r="Y142" s="224"/>
    </row>
    <row r="143" spans="1:26" ht="15" customHeight="1">
      <c r="A143" s="233">
        <f t="shared" si="5"/>
        <v>2013</v>
      </c>
      <c r="B143" s="232" t="str">
        <f t="shared" si="7"/>
        <v>20135</v>
      </c>
      <c r="C143" s="231" t="str">
        <f t="shared" si="7"/>
        <v>201310</v>
      </c>
      <c r="D143" s="228" t="str">
        <f t="shared" si="7"/>
        <v>20131</v>
      </c>
      <c r="E143" s="227" t="str">
        <f t="shared" si="7"/>
        <v>20132</v>
      </c>
      <c r="F143" s="227" t="str">
        <f t="shared" si="7"/>
        <v>20133</v>
      </c>
      <c r="G143" s="230" t="str">
        <f t="shared" si="7"/>
        <v>20134</v>
      </c>
      <c r="H143" s="482" t="str">
        <f t="shared" si="7"/>
        <v>20131</v>
      </c>
      <c r="I143" s="227" t="str">
        <f t="shared" si="7"/>
        <v>20132</v>
      </c>
      <c r="J143" s="230" t="str">
        <f t="shared" si="7"/>
        <v>20133</v>
      </c>
      <c r="K143" s="229">
        <f>AVERAGEIF('IPC mensual'!$E$6:$E$1956,B143,'IPC mensual'!$H$6:$H$11956)/$E$7*100</f>
        <v>7.3507216024440796</v>
      </c>
      <c r="L143" s="226">
        <f>AVERAGEIF('IPC mensual'!$E$6:$E$1956,C143,'IPC mensual'!$H$6:$H$11956)/$E$7*100</f>
        <v>8.2833542731158527</v>
      </c>
      <c r="M143" s="228">
        <f>AVERAGEIF('IPC mensual'!$F$6:$F$1956,D143,'IPC mensual'!$H$6:$H$11956)/$E$7*100</f>
        <v>6.9851248358602112</v>
      </c>
      <c r="N143" s="227">
        <f>AVERAGEIF('IPC mensual'!$F$6:$F$1956,E143,'IPC mensual'!$H$6:$H$11956)/$E$7*100</f>
        <v>7.3688089565151618</v>
      </c>
      <c r="O143" s="227">
        <f>AVERAGEIF('IPC mensual'!$F$6:$F$1956,F143,'IPC mensual'!$H$6:$H$11956)/$E$7*100</f>
        <v>7.9126976534129634</v>
      </c>
      <c r="P143" s="485">
        <f>AVERAGEIF('IPC mensual'!$F$6:$F$1956,G143,'IPC mensual'!$H$6:$H$11956)/$E$7*100</f>
        <v>8.4990466531966504</v>
      </c>
      <c r="Q143" s="228">
        <f>AVERAGEIF('IPC mensual'!$G$6:$G$1956,H143,'IPC mensual'!$H$6:$H$11956)/$E$7*100</f>
        <v>7.0454131380294331</v>
      </c>
      <c r="R143" s="227">
        <f>AVERAGEIF('IPC mensual'!$G$6:$G$1956,I143,'IPC mensual'!$H$6:$H$11956)/$E$7*100</f>
        <v>7.6351302736484712</v>
      </c>
      <c r="S143" s="230">
        <f>AVERAGEIF('IPC mensual'!$G$6:$G$1956,J143,'IPC mensual'!$H$6:$H$11956)/$E$7*100</f>
        <v>8.3937151625608344</v>
      </c>
      <c r="T143" s="225">
        <f>AVERAGEIF('IPC mensual'!A$6:A$1956,'IPC para cómputos (base móvil)'!A143,'IPC mensual'!H$6:H$11956)/E$7*100</f>
        <v>7.6914195247462471</v>
      </c>
      <c r="V143" s="224"/>
    </row>
    <row r="144" spans="1:26" ht="15" customHeight="1">
      <c r="A144" s="233">
        <f t="shared" si="5"/>
        <v>2014</v>
      </c>
      <c r="B144" s="232" t="str">
        <f t="shared" si="7"/>
        <v>20145</v>
      </c>
      <c r="C144" s="231" t="str">
        <f t="shared" si="7"/>
        <v>201410</v>
      </c>
      <c r="D144" s="228" t="str">
        <f t="shared" si="7"/>
        <v>20141</v>
      </c>
      <c r="E144" s="227" t="str">
        <f t="shared" si="7"/>
        <v>20142</v>
      </c>
      <c r="F144" s="227" t="str">
        <f t="shared" si="7"/>
        <v>20143</v>
      </c>
      <c r="G144" s="230" t="str">
        <f t="shared" si="7"/>
        <v>20144</v>
      </c>
      <c r="H144" s="482" t="str">
        <f t="shared" si="7"/>
        <v>20141</v>
      </c>
      <c r="I144" s="227" t="str">
        <f t="shared" si="7"/>
        <v>20142</v>
      </c>
      <c r="J144" s="230" t="str">
        <f t="shared" si="7"/>
        <v>20143</v>
      </c>
      <c r="K144" s="229">
        <f>AVERAGEIF('IPC mensual'!$E$6:$E$1956,B144,'IPC mensual'!$H$6:$H$11956)/$E$7*100</f>
        <v>10.417111345574945</v>
      </c>
      <c r="L144" s="226">
        <f>AVERAGEIF('IPC mensual'!$E$6:$E$1956,C144,'IPC mensual'!$H$6:$H$11956)/$E$7*100</f>
        <v>11.22634312084854</v>
      </c>
      <c r="M144" s="228">
        <f>AVERAGEIF('IPC mensual'!$F$6:$F$1956,D144,'IPC mensual'!$H$6:$H$11956)/$E$7*100</f>
        <v>9.5605628162756666</v>
      </c>
      <c r="N144" s="227">
        <f>AVERAGEIF('IPC mensual'!$F$6:$F$1956,E144,'IPC mensual'!$H$6:$H$11956)/$E$7*100</f>
        <v>10.387281130498755</v>
      </c>
      <c r="O144" s="227">
        <f>AVERAGEIF('IPC mensual'!$F$6:$F$1956,F144,'IPC mensual'!$H$6:$H$11956)/$E$7*100</f>
        <v>10.897787040298445</v>
      </c>
      <c r="P144" s="485">
        <f>AVERAGEIF('IPC mensual'!$F$6:$F$1956,G144,'IPC mensual'!$H$6:$H$11956)/$E$7*100</f>
        <v>11.395580243395329</v>
      </c>
      <c r="Q144" s="228">
        <f>AVERAGEIF('IPC mensual'!$G$6:$G$1956,H144,'IPC mensual'!$H$6:$H$11956)/$E$7*100</f>
        <v>9.7122842606242425</v>
      </c>
      <c r="R144" s="227">
        <f>AVERAGEIF('IPC mensual'!$G$6:$G$1956,I144,'IPC mensual'!$H$6:$H$11956)/$E$7*100</f>
        <v>10.656829836614262</v>
      </c>
      <c r="S144" s="230">
        <f>AVERAGEIF('IPC mensual'!$G$6:$G$1956,J144,'IPC mensual'!$H$6:$H$11956)/$E$7*100</f>
        <v>11.311794325612642</v>
      </c>
      <c r="T144" s="225">
        <f>AVERAGEIF('IPC mensual'!A$6:A$1956,'IPC para cómputos (base móvil)'!A144,'IPC mensual'!H$6:H$11956)/E$7*100</f>
        <v>10.560302807617045</v>
      </c>
      <c r="V144" s="224"/>
    </row>
    <row r="145" spans="1:22" ht="15" customHeight="1">
      <c r="A145" s="233">
        <f t="shared" si="5"/>
        <v>2015</v>
      </c>
      <c r="B145" s="232" t="str">
        <f t="shared" si="7"/>
        <v>20155</v>
      </c>
      <c r="C145" s="231" t="str">
        <f t="shared" si="7"/>
        <v>201510</v>
      </c>
      <c r="D145" s="228" t="str">
        <f t="shared" si="7"/>
        <v>20151</v>
      </c>
      <c r="E145" s="227" t="str">
        <f t="shared" si="7"/>
        <v>20152</v>
      </c>
      <c r="F145" s="227" t="str">
        <f t="shared" si="7"/>
        <v>20153</v>
      </c>
      <c r="G145" s="230" t="str">
        <f t="shared" si="7"/>
        <v>20154</v>
      </c>
      <c r="H145" s="482" t="str">
        <f t="shared" si="7"/>
        <v>20151</v>
      </c>
      <c r="I145" s="227" t="str">
        <f t="shared" si="7"/>
        <v>20152</v>
      </c>
      <c r="J145" s="230" t="str">
        <f t="shared" si="7"/>
        <v>20153</v>
      </c>
      <c r="K145" s="229">
        <f>AVERAGEIF('IPC mensual'!$E$6:$E$1956,B145,'IPC mensual'!$H$6:$H$11956)/$E$7*100</f>
        <v>12.719088978487598</v>
      </c>
      <c r="L145" s="226">
        <f>AVERAGEIF('IPC mensual'!$E$6:$E$1956,C145,'IPC mensual'!$H$6:$H$11956)/$E$7*100</f>
        <v>13.851085692140966</v>
      </c>
      <c r="M145" s="228">
        <f>AVERAGEIF('IPC mensual'!$F$6:$F$1956,D145,'IPC mensual'!$H$6:$H$11956)/$E$7*100</f>
        <v>11.974863009591282</v>
      </c>
      <c r="N145" s="227">
        <f>AVERAGEIF('IPC mensual'!$F$6:$F$1956,E145,'IPC mensual'!$H$6:$H$11956)/$E$7*100</f>
        <v>12.687179248408492</v>
      </c>
      <c r="O145" s="227">
        <f>AVERAGEIF('IPC mensual'!$F$6:$F$1956,F145,'IPC mensual'!$H$6:$H$11956)/$E$7*100</f>
        <v>13.388847923963553</v>
      </c>
      <c r="P145" s="485">
        <f>AVERAGEIF('IPC mensual'!$F$6:$F$1956,G145,'IPC mensual'!$H$6:$H$11956)/$E$7*100</f>
        <v>14.219432230980637</v>
      </c>
      <c r="Q145" s="228">
        <f>AVERAGEIF('IPC mensual'!$G$6:$G$1956,H145,'IPC mensual'!$H$6:$H$11956)/$E$7*100</f>
        <v>12.092470392831327</v>
      </c>
      <c r="R145" s="227">
        <f>AVERAGEIF('IPC mensual'!$G$6:$G$1956,I145,'IPC mensual'!$H$6:$H$11956)/$E$7*100</f>
        <v>13.040808922072596</v>
      </c>
      <c r="S145" s="230">
        <f>AVERAGEIF('IPC mensual'!$G$6:$G$1956,J145,'IPC mensual'!$H$6:$H$11956)/$E$7*100</f>
        <v>14.069462494804053</v>
      </c>
      <c r="T145" s="225">
        <f>AVERAGEIF('IPC mensual'!A$6:A$1956,'IPC para cómputos (base móvil)'!A145,'IPC mensual'!H$6:H$11956)/E$7*100</f>
        <v>13.067580603235992</v>
      </c>
      <c r="V145" s="224"/>
    </row>
    <row r="146" spans="1:22" ht="15" customHeight="1">
      <c r="A146" s="233">
        <f t="shared" si="5"/>
        <v>2016</v>
      </c>
      <c r="B146" s="232" t="str">
        <f t="shared" si="7"/>
        <v>20165</v>
      </c>
      <c r="C146" s="231" t="str">
        <f t="shared" si="7"/>
        <v>201610</v>
      </c>
      <c r="D146" s="228" t="str">
        <f t="shared" si="7"/>
        <v>20161</v>
      </c>
      <c r="E146" s="227" t="str">
        <f t="shared" si="7"/>
        <v>20162</v>
      </c>
      <c r="F146" s="227" t="str">
        <f t="shared" si="7"/>
        <v>20163</v>
      </c>
      <c r="G146" s="230" t="str">
        <f t="shared" si="7"/>
        <v>20164</v>
      </c>
      <c r="H146" s="482" t="str">
        <f t="shared" si="7"/>
        <v>20161</v>
      </c>
      <c r="I146" s="227" t="str">
        <f t="shared" si="7"/>
        <v>20162</v>
      </c>
      <c r="J146" s="230" t="str">
        <f t="shared" si="7"/>
        <v>20163</v>
      </c>
      <c r="K146" s="229">
        <f>AVERAGEIF('IPC mensual'!$E$6:$E$1956,B146,'IPC mensual'!$H$6:$H$11956)/$E$7*100</f>
        <v>18.165520664040987</v>
      </c>
      <c r="L146" s="226">
        <f>AVERAGEIF('IPC mensual'!$E$6:$E$1956,C146,'IPC mensual'!$H$6:$H$11956)/$E$7*100</f>
        <v>19.823028927569229</v>
      </c>
      <c r="M146" s="228">
        <f>AVERAGEIF('IPC mensual'!$F$6:$F$1956,D146,'IPC mensual'!$H$6:$H$11956)/$E$7*100</f>
        <v>15.868125929324798</v>
      </c>
      <c r="N146" s="227">
        <f>AVERAGEIF('IPC mensual'!$F$6:$F$1956,E146,'IPC mensual'!$H$6:$H$11956)/$E$7*100</f>
        <v>18.10806842065362</v>
      </c>
      <c r="O146" s="227">
        <f>AVERAGEIF('IPC mensual'!$F$6:$F$1956,F146,'IPC mensual'!$H$6:$H$11956)/$E$7*100</f>
        <v>19.206570888973438</v>
      </c>
      <c r="P146" s="485">
        <f>AVERAGEIF('IPC mensual'!$F$6:$F$1956,G146,'IPC mensual'!$H$6:$H$11956)/$E$7*100</f>
        <v>20.117322029444214</v>
      </c>
      <c r="Q146" s="228">
        <f>AVERAGEIF('IPC mensual'!$G$6:$G$1956,H146,'IPC mensual'!$H$6:$H$11956)/$E$7*100</f>
        <v>16.259700813625503</v>
      </c>
      <c r="R146" s="227">
        <f>AVERAGEIF('IPC mensual'!$G$6:$G$1956,I146,'IPC mensual'!$H$6:$H$11956)/$E$7*100</f>
        <v>18.785846239352768</v>
      </c>
      <c r="S146" s="230">
        <f>AVERAGEIF('IPC mensual'!$G$6:$G$1956,J146,'IPC mensual'!$H$6:$H$11956)/$E$7*100</f>
        <v>19.92951839831878</v>
      </c>
      <c r="T146" s="225">
        <f>AVERAGEIF('IPC mensual'!A$6:A$1956,'IPC para cómputos (base móvil)'!A146,'IPC mensual'!H$6:H$11956)/E$7*100</f>
        <v>18.325021817099017</v>
      </c>
      <c r="V146" s="224"/>
    </row>
    <row r="147" spans="1:22" ht="15" customHeight="1">
      <c r="A147" s="233">
        <f t="shared" si="5"/>
        <v>2017</v>
      </c>
      <c r="B147" s="232" t="str">
        <f t="shared" ref="B147:J152" si="8">CONCATENATE($A147,B$11)</f>
        <v>20175</v>
      </c>
      <c r="C147" s="231" t="str">
        <f t="shared" si="8"/>
        <v>201710</v>
      </c>
      <c r="D147" s="228" t="str">
        <f t="shared" si="8"/>
        <v>20171</v>
      </c>
      <c r="E147" s="227" t="str">
        <f t="shared" si="8"/>
        <v>20172</v>
      </c>
      <c r="F147" s="227" t="str">
        <f t="shared" si="8"/>
        <v>20173</v>
      </c>
      <c r="G147" s="230" t="str">
        <f t="shared" si="8"/>
        <v>20174</v>
      </c>
      <c r="H147" s="482" t="str">
        <f t="shared" si="8"/>
        <v>20171</v>
      </c>
      <c r="I147" s="227" t="str">
        <f t="shared" si="8"/>
        <v>20172</v>
      </c>
      <c r="J147" s="230" t="str">
        <f t="shared" si="8"/>
        <v>20173</v>
      </c>
      <c r="K147" s="229">
        <f>AVERAGEIF('IPC mensual'!$E$6:$E$1956,B147,'IPC mensual'!$H$6:$H$11956)/$E$7*100</f>
        <v>22.531649238074515</v>
      </c>
      <c r="L147" s="226">
        <f>AVERAGEIF('IPC mensual'!$E$6:$E$1956,C147,'IPC mensual'!$H$6:$H$11956)/$E$7*100</f>
        <v>24.330163685566738</v>
      </c>
      <c r="M147" s="228">
        <f>AVERAGEIF('IPC mensual'!$F$6:$F$1956,D147,'IPC mensual'!$H$6:$H$11956)/$E$7*100</f>
        <v>21.16103120848717</v>
      </c>
      <c r="N147" s="227">
        <f>AVERAGEIF('IPC mensual'!$F$6:$F$1956,E147,'IPC mensual'!$H$6:$H$11956)/$E$7*100</f>
        <v>22.514947062580479</v>
      </c>
      <c r="O147" s="227">
        <f>AVERAGEIF('IPC mensual'!$F$6:$F$1956,F147,'IPC mensual'!$H$6:$H$11956)/$E$7*100</f>
        <v>23.561007439483962</v>
      </c>
      <c r="P147" s="485">
        <f>AVERAGEIF('IPC mensual'!$F$6:$F$1956,G147,'IPC mensual'!$H$6:$H$11956)/$E$7*100</f>
        <v>24.811523373116461</v>
      </c>
      <c r="Q147" s="228">
        <f>AVERAGEIF('IPC mensual'!$G$6:$G$1956,H147,'IPC mensual'!$H$6:$H$11956)/$E$7*100</f>
        <v>21.424010630955088</v>
      </c>
      <c r="R147" s="227">
        <f>AVERAGEIF('IPC mensual'!$G$6:$G$1956,I147,'IPC mensual'!$H$6:$H$11956)/$E$7*100</f>
        <v>23.011947202710918</v>
      </c>
      <c r="S147" s="230">
        <f>AVERAGEIF('IPC mensual'!$G$6:$G$1956,J147,'IPC mensual'!$H$6:$H$11956)/$E$7*100</f>
        <v>24.600423979085051</v>
      </c>
      <c r="T147" s="225">
        <f>AVERAGEIF('IPC mensual'!A$6:A$1956,'IPC para cómputos (base móvil)'!A147,'IPC mensual'!H$6:H$11956)/E$7*100</f>
        <v>23.01212727091702</v>
      </c>
      <c r="V147" s="224"/>
    </row>
    <row r="148" spans="1:22" ht="15" customHeight="1">
      <c r="A148" s="233">
        <f t="shared" si="5"/>
        <v>2018</v>
      </c>
      <c r="B148" s="232" t="str">
        <f t="shared" si="8"/>
        <v>20185</v>
      </c>
      <c r="C148" s="231" t="str">
        <f t="shared" si="8"/>
        <v>201810</v>
      </c>
      <c r="D148" s="228" t="str">
        <f t="shared" si="8"/>
        <v>20181</v>
      </c>
      <c r="E148" s="227" t="str">
        <f t="shared" si="8"/>
        <v>20182</v>
      </c>
      <c r="F148" s="227" t="str">
        <f t="shared" si="8"/>
        <v>20183</v>
      </c>
      <c r="G148" s="230" t="str">
        <f t="shared" si="8"/>
        <v>20184</v>
      </c>
      <c r="H148" s="482" t="str">
        <f t="shared" si="8"/>
        <v>20181</v>
      </c>
      <c r="I148" s="227" t="str">
        <f t="shared" si="8"/>
        <v>20182</v>
      </c>
      <c r="J148" s="230" t="str">
        <f t="shared" si="8"/>
        <v>20183</v>
      </c>
      <c r="K148" s="229">
        <f>AVERAGEIF('IPC mensual'!$E$6:$E$1956,B148,'IPC mensual'!$H$6:$H$11956)/$E$7*100</f>
        <v>28.455390386766631</v>
      </c>
      <c r="L148" s="226">
        <f>AVERAGEIF('IPC mensual'!$E$6:$E$1956,C148,'IPC mensual'!$H$6:$H$11956)/$E$7*100</f>
        <v>35.500066310966282</v>
      </c>
      <c r="M148" s="228">
        <f>AVERAGEIF('IPC mensual'!$F$6:$F$1956,D148,'IPC mensual'!$H$6:$H$11956)/$E$7*100</f>
        <v>26.511115822707083</v>
      </c>
      <c r="N148" s="227">
        <f>AVERAGEIF('IPC mensual'!$F$6:$F$1956,E148,'IPC mensual'!$H$6:$H$11956)/$E$7*100</f>
        <v>28.616969325364106</v>
      </c>
      <c r="O148" s="227">
        <f>AVERAGEIF('IPC mensual'!$F$6:$F$1956,F148,'IPC mensual'!$H$6:$H$11956)/$E$7*100</f>
        <v>31.912047621313437</v>
      </c>
      <c r="P148" s="485">
        <f>AVERAGEIF('IPC mensual'!$F$6:$F$1956,G148,'IPC mensual'!$H$6:$H$11956)/$E$7*100</f>
        <v>36.560049697465892</v>
      </c>
      <c r="Q148" s="228">
        <f>AVERAGEIF('IPC mensual'!$G$6:$G$1956,H148,'IPC mensual'!$H$6:$H$11956)/$E$7*100</f>
        <v>26.852547225307777</v>
      </c>
      <c r="R148" s="227">
        <f>AVERAGEIF('IPC mensual'!$G$6:$G$1956,I148,'IPC mensual'!$H$6:$H$11956)/$E$7*100</f>
        <v>30.006562466858323</v>
      </c>
      <c r="S148" s="230">
        <f>AVERAGEIF('IPC mensual'!$G$6:$G$1956,J148,'IPC mensual'!$H$6:$H$11956)/$E$7*100</f>
        <v>35.841027157971794</v>
      </c>
      <c r="T148" s="225">
        <f>AVERAGEIF('IPC mensual'!A$6:A$1956,'IPC para cómputos (base móvil)'!A148,'IPC mensual'!H$6:H$11956)/E$7*100</f>
        <v>30.900045616712635</v>
      </c>
      <c r="V148" s="224"/>
    </row>
    <row r="149" spans="1:22" ht="15" customHeight="1">
      <c r="A149" s="233">
        <f t="shared" si="5"/>
        <v>2019</v>
      </c>
      <c r="B149" s="232" t="str">
        <f t="shared" si="8"/>
        <v>20195</v>
      </c>
      <c r="C149" s="231" t="str">
        <f t="shared" si="8"/>
        <v>201910</v>
      </c>
      <c r="D149" s="228" t="str">
        <f t="shared" si="8"/>
        <v>20191</v>
      </c>
      <c r="E149" s="227" t="str">
        <f t="shared" si="8"/>
        <v>20192</v>
      </c>
      <c r="F149" s="227" t="str">
        <f t="shared" si="8"/>
        <v>20193</v>
      </c>
      <c r="G149" s="230" t="str">
        <f t="shared" si="8"/>
        <v>20194</v>
      </c>
      <c r="H149" s="482" t="str">
        <f t="shared" si="8"/>
        <v>20191</v>
      </c>
      <c r="I149" s="227" t="str">
        <f t="shared" si="8"/>
        <v>20192</v>
      </c>
      <c r="J149" s="230" t="str">
        <f t="shared" si="8"/>
        <v>20193</v>
      </c>
      <c r="K149" s="229">
        <f>AVERAGEIF('IPC mensual'!$E$6:$E$1956,B149,'IPC mensual'!$H$6:$H$11956)/$E$7*100</f>
        <v>44.759336549226937</v>
      </c>
      <c r="L149" s="226">
        <f>AVERAGEIF('IPC mensual'!$E$6:$E$1956,C149,'IPC mensual'!$H$6:$H$11956)/$E$7*100</f>
        <v>53.422383969526486</v>
      </c>
      <c r="M149" s="228">
        <f>AVERAGEIF('IPC mensual'!$F$6:$F$1956,D149,'IPC mensual'!$H$6:$H$11956)/$E$7*100</f>
        <v>40.248118359443431</v>
      </c>
      <c r="N149" s="227">
        <f>AVERAGEIF('IPC mensual'!$F$6:$F$1956,E149,'IPC mensual'!$H$6:$H$11956)/$E$7*100</f>
        <v>44.721997877811262</v>
      </c>
      <c r="O149" s="227">
        <f>AVERAGEIF('IPC mensual'!$F$6:$F$1956,F149,'IPC mensual'!$H$6:$H$11956)/$E$7*100</f>
        <v>49.183211466512347</v>
      </c>
      <c r="P149" s="485">
        <f>AVERAGEIF('IPC mensual'!$F$6:$F$1956,G149,'IPC mensual'!$H$6:$H$11956)/$E$7*100</f>
        <v>55.632656646641109</v>
      </c>
      <c r="Q149" s="228">
        <f>AVERAGEIF('IPC mensual'!$G$6:$G$1956,H149,'IPC mensual'!$H$6:$H$11956)/$E$7*100</f>
        <v>41.043778606956018</v>
      </c>
      <c r="R149" s="227">
        <f>AVERAGEIF('IPC mensual'!$G$6:$G$1956,I149,'IPC mensual'!$H$6:$H$11956)/$E$7*100</f>
        <v>46.641460402075666</v>
      </c>
      <c r="S149" s="230">
        <f>AVERAGEIF('IPC mensual'!$G$6:$G$1956,J149,'IPC mensual'!$H$6:$H$11956)/$E$7*100</f>
        <v>54.654249253774424</v>
      </c>
      <c r="T149" s="225">
        <f>AVERAGEIF('IPC mensual'!A$6:A$1956,'IPC para cómputos (base móvil)'!A149,'IPC mensual'!H$6:H$11956)/E$7*100</f>
        <v>47.446496087602029</v>
      </c>
      <c r="V149" s="224"/>
    </row>
    <row r="150" spans="1:22" ht="15" customHeight="1">
      <c r="A150" s="233">
        <f t="shared" si="5"/>
        <v>2020</v>
      </c>
      <c r="B150" s="232" t="str">
        <f t="shared" si="8"/>
        <v>20205</v>
      </c>
      <c r="C150" s="231" t="str">
        <f t="shared" si="8"/>
        <v>202010</v>
      </c>
      <c r="D150" s="228" t="str">
        <f t="shared" si="8"/>
        <v>20201</v>
      </c>
      <c r="E150" s="227" t="str">
        <f t="shared" si="8"/>
        <v>20202</v>
      </c>
      <c r="F150" s="227" t="str">
        <f t="shared" si="8"/>
        <v>20203</v>
      </c>
      <c r="G150" s="230" t="str">
        <f t="shared" si="8"/>
        <v>20204</v>
      </c>
      <c r="H150" s="482" t="str">
        <f t="shared" si="8"/>
        <v>20201</v>
      </c>
      <c r="I150" s="227" t="str">
        <f t="shared" si="8"/>
        <v>20202</v>
      </c>
      <c r="J150" s="230" t="str">
        <f t="shared" si="8"/>
        <v>20203</v>
      </c>
      <c r="K150" s="229">
        <f>AVERAGEIF('IPC mensual'!$E$6:$E$1956,B150,'IPC mensual'!$H$6:$H$11956)/$E$7*100</f>
        <v>64.194390219659965</v>
      </c>
      <c r="L150" s="226">
        <f>AVERAGEIF('IPC mensual'!$E$6:$E$1956,C150,'IPC mensual'!$H$6:$H$11956)/$E$7*100</f>
        <v>73.316366944553252</v>
      </c>
      <c r="M150" s="228">
        <f>AVERAGEIF('IPC mensual'!$F$6:$F$1956,D150,'IPC mensual'!$H$6:$H$11956)/$E$7*100</f>
        <v>60.546908251834495</v>
      </c>
      <c r="N150" s="227">
        <f>AVERAGEIF('IPC mensual'!$F$6:$F$1956,E150,'IPC mensual'!$H$6:$H$11956)/$E$7*100</f>
        <v>64.34936439235824</v>
      </c>
      <c r="O150" s="227">
        <f>AVERAGEIF('IPC mensual'!$F$6:$F$1956,F150,'IPC mensual'!$H$6:$H$11956)/$E$7*100</f>
        <v>68.757875754398725</v>
      </c>
      <c r="P150" s="485">
        <f>AVERAGEIF('IPC mensual'!$F$6:$F$1956,G150,'IPC mensual'!$H$6:$H$11956)/$E$7*100</f>
        <v>75.87059707542393</v>
      </c>
      <c r="Q150" s="228">
        <f>AVERAGEIF('IPC mensual'!$G$6:$G$1956,H150,'IPC mensual'!$H$6:$H$11956)/$E$7*100</f>
        <v>61.214952802679242</v>
      </c>
      <c r="R150" s="227">
        <f>AVERAGEIF('IPC mensual'!$G$6:$G$1956,I150,'IPC mensual'!$H$6:$H$11956)/$E$7*100</f>
        <v>66.36093180404238</v>
      </c>
      <c r="S150" s="230">
        <f>AVERAGEIF('IPC mensual'!$G$6:$G$1956,J150,'IPC mensual'!$H$6:$H$11956)/$E$7*100</f>
        <v>74.567674498789913</v>
      </c>
      <c r="T150" s="225">
        <f>AVERAGEIF('IPC mensual'!A$6:A$1956,'IPC para cómputos (base móvil)'!A150,'IPC mensual'!H$6:H$11956)/E$7*100</f>
        <v>67.381186368503847</v>
      </c>
      <c r="V150" s="224"/>
    </row>
    <row r="151" spans="1:22" ht="15" customHeight="1">
      <c r="A151" s="233">
        <f t="shared" si="5"/>
        <v>2021</v>
      </c>
      <c r="B151" s="232" t="str">
        <f t="shared" si="8"/>
        <v>20215</v>
      </c>
      <c r="C151" s="231" t="str">
        <f t="shared" si="8"/>
        <v>202110</v>
      </c>
      <c r="D151" s="228" t="str">
        <f t="shared" si="8"/>
        <v>20211</v>
      </c>
      <c r="E151" s="227" t="str">
        <f t="shared" si="8"/>
        <v>20212</v>
      </c>
      <c r="F151" s="227" t="str">
        <f t="shared" si="8"/>
        <v>20213</v>
      </c>
      <c r="G151" s="230" t="str">
        <f t="shared" si="8"/>
        <v>20214</v>
      </c>
      <c r="H151" s="482" t="str">
        <f t="shared" si="8"/>
        <v>20211</v>
      </c>
      <c r="I151" s="227" t="str">
        <f t="shared" si="8"/>
        <v>20212</v>
      </c>
      <c r="J151" s="230" t="str">
        <f t="shared" si="8"/>
        <v>20213</v>
      </c>
      <c r="K151" s="229">
        <f>AVERAGEIF('IPC mensual'!$E$6:$E$1956,B151,'IPC mensual'!$H$6:$H$11956)/$E$7*100</f>
        <v>95.549965928887033</v>
      </c>
      <c r="L151" s="226">
        <f>AVERAGEIF('IPC mensual'!$E$6:$E$1956,C151,'IPC mensual'!$H$6:$H$11956)/$E$7*100</f>
        <v>111.52273608271095</v>
      </c>
      <c r="M151" s="228">
        <f>AVERAGEIF('IPC mensual'!$F$6:$F$1956,D151,'IPC mensual'!$H$6:$H$11956)/$E$7*100</f>
        <v>85.157468711917588</v>
      </c>
      <c r="N151" s="227">
        <f>AVERAGEIF('IPC mensual'!$F$6:$F$1956,E151,'IPC mensual'!$H$6:$H$11956)/$E$7*100</f>
        <v>95.536729216982081</v>
      </c>
      <c r="O151" s="227">
        <f>AVERAGEIF('IPC mensual'!$F$6:$F$1956,F151,'IPC mensual'!$H$6:$H$11956)/$E$7*100</f>
        <v>104.43885964979485</v>
      </c>
      <c r="P151" s="485">
        <f>AVERAGEIF('IPC mensual'!$F$6:$F$1956,G151,'IPC mensual'!$H$6:$H$11956)/$E$7*100</f>
        <v>114.86694242130547</v>
      </c>
      <c r="Q151" s="228">
        <f>AVERAGEIF('IPC mensual'!$G$6:$G$1956,H151,'IPC mensual'!$H$6:$H$11956)/$E$7*100</f>
        <v>86.987345604890976</v>
      </c>
      <c r="R151" s="227">
        <f>AVERAGEIF('IPC mensual'!$G$6:$G$1956,I151,'IPC mensual'!$H$6:$H$11956)/$E$7*100</f>
        <v>99.928823794647627</v>
      </c>
      <c r="S151" s="230">
        <f>AVERAGEIF('IPC mensual'!$G$6:$G$1956,J151,'IPC mensual'!$H$6:$H$11956)/$E$7*100</f>
        <v>113.08383060046137</v>
      </c>
      <c r="T151" s="225">
        <f>AVERAGEIF('IPC mensual'!A$6:A$1956,'IPC para cómputos (base móvil)'!A151,'IPC mensual'!H$6:H$11956)/E$7*100</f>
        <v>100</v>
      </c>
      <c r="V151" s="224"/>
    </row>
    <row r="152" spans="1:22" ht="15" customHeight="1">
      <c r="A152" s="233">
        <f t="shared" si="5"/>
        <v>2022</v>
      </c>
      <c r="B152" s="232" t="str">
        <f t="shared" si="8"/>
        <v>20225</v>
      </c>
      <c r="C152" s="231" t="str">
        <f t="shared" si="8"/>
        <v>202210</v>
      </c>
      <c r="D152" s="228" t="str">
        <f t="shared" si="8"/>
        <v>20221</v>
      </c>
      <c r="E152" s="227" t="str">
        <f t="shared" si="8"/>
        <v>20222</v>
      </c>
      <c r="F152" s="227" t="str">
        <f t="shared" si="8"/>
        <v>20223</v>
      </c>
      <c r="G152" s="230" t="str">
        <f t="shared" si="8"/>
        <v>20224</v>
      </c>
      <c r="H152" s="482" t="str">
        <f t="shared" si="8"/>
        <v>20221</v>
      </c>
      <c r="I152" s="227" t="str">
        <f t="shared" si="8"/>
        <v>20222</v>
      </c>
      <c r="J152" s="230" t="str">
        <f t="shared" si="8"/>
        <v>20223</v>
      </c>
      <c r="K152" s="229">
        <f>AVERAGEIF('IPC mensual'!$E$6:$E$1956,B152,'IPC mensual'!$H$6:$H$11956)/$E$7*100</f>
        <v>153.52961798377183</v>
      </c>
      <c r="L152" s="226">
        <f>AVERAGEIF('IPC mensual'!$E$6:$E$1956,C152,'IPC mensual'!$H$6:$H$11956)/$E$7*100</f>
        <v>209.70254040395031</v>
      </c>
      <c r="M152" s="228">
        <f>AVERAGEIF('IPC mensual'!$F$6:$F$1956,D152,'IPC mensual'!$H$6:$H$11956)/$E$7*100</f>
        <v>130.09230720933806</v>
      </c>
      <c r="N152" s="227">
        <f>AVERAGEIF('IPC mensual'!$F$6:$F$1956,E152,'IPC mensual'!$H$6:$H$11956)/$E$7*100</f>
        <v>153.77924687763846</v>
      </c>
      <c r="O152" s="227">
        <f>AVERAGEIF('IPC mensual'!$F$6:$F$1956,F152,'IPC mensual'!$H$6:$H$11956)/$E$7*100</f>
        <v>185.51783105875188</v>
      </c>
      <c r="P152" s="485">
        <f>AVERAGEIF('IPC mensual'!$F$6:$F$1956,G152,'IPC mensual'!$H$6:$H$11956)/$E$7*100</f>
        <v>220.33364498156783</v>
      </c>
      <c r="Q152" s="228">
        <f>AVERAGEIF('IPC mensual'!$G$6:$G$1956,H152,'IPC mensual'!$H$6:$H$11956)/$E$7*100</f>
        <v>134.10642333359144</v>
      </c>
      <c r="R152" s="227">
        <f>AVERAGEIF('IPC mensual'!$G$6:$G$1956,I152,'IPC mensual'!$H$6:$H$11956)/$E$7*100</f>
        <v>168.63900865453661</v>
      </c>
      <c r="S152" s="230">
        <f>AVERAGEIF('IPC mensual'!$G$6:$G$1956,J152,'IPC mensual'!$H$6:$H$11956)/$E$7*100</f>
        <v>214.54684060734414</v>
      </c>
      <c r="T152" s="225">
        <f>AVERAGEIF('IPC mensual'!A$6:A$1956,'IPC para cómputos (base móvil)'!A152,'IPC mensual'!H$6:H$11956)/E$7*100</f>
        <v>172.43075753182407</v>
      </c>
      <c r="V152" s="224"/>
    </row>
  </sheetData>
  <mergeCells count="20">
    <mergeCell ref="M10:M11"/>
    <mergeCell ref="N10:N11"/>
    <mergeCell ref="O10:O11"/>
    <mergeCell ref="A9:A11"/>
    <mergeCell ref="B9:C9"/>
    <mergeCell ref="D9:G9"/>
    <mergeCell ref="H9:J9"/>
    <mergeCell ref="K9:L9"/>
    <mergeCell ref="M9:P9"/>
    <mergeCell ref="P10:P11"/>
    <mergeCell ref="B10:C10"/>
    <mergeCell ref="D10:G10"/>
    <mergeCell ref="H10:J10"/>
    <mergeCell ref="K10:K11"/>
    <mergeCell ref="L10:L11"/>
    <mergeCell ref="Q10:Q11"/>
    <mergeCell ref="R10:R11"/>
    <mergeCell ref="S10:S11"/>
    <mergeCell ref="Q9:S9"/>
    <mergeCell ref="T9:T11"/>
  </mergeCells>
  <conditionalFormatting sqref="D12:G147 K12:P147">
    <cfRule type="cellIs" dxfId="7" priority="9" stopIfTrue="1" operator="equal">
      <formula>"n.d."</formula>
    </cfRule>
  </conditionalFormatting>
  <conditionalFormatting sqref="D148:S152">
    <cfRule type="cellIs" dxfId="6" priority="1" stopIfTrue="1" operator="equal">
      <formula>"n.d."</formula>
    </cfRule>
  </conditionalFormatting>
  <conditionalFormatting sqref="H12:J152">
    <cfRule type="cellIs" dxfId="5" priority="4" stopIfTrue="1" operator="equal">
      <formula>"n.d."</formula>
    </cfRule>
  </conditionalFormatting>
  <conditionalFormatting sqref="Q12:S152">
    <cfRule type="cellIs" dxfId="4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G139"/>
  <sheetViews>
    <sheetView zoomScale="80" zoomScaleNormal="80" workbookViewId="0">
      <pane xSplit="1" ySplit="6" topLeftCell="B136" activePane="bottomRight" state="frozen"/>
      <selection pane="topRight" activeCell="B1" sqref="B1"/>
      <selection pane="bottomLeft" activeCell="A7" sqref="A7"/>
      <selection pane="bottomRight" activeCell="A139" sqref="A139"/>
    </sheetView>
  </sheetViews>
  <sheetFormatPr baseColWidth="10" defaultRowHeight="15" customHeight="1"/>
  <cols>
    <col min="1" max="5" width="11.42578125" style="221"/>
    <col min="6" max="6" width="11.7109375" style="221" bestFit="1" customWidth="1"/>
    <col min="7" max="16384" width="11.42578125" style="221"/>
  </cols>
  <sheetData>
    <row r="3" spans="1:6" ht="15" customHeight="1" thickBot="1"/>
    <row r="4" spans="1:6" ht="24.95" customHeight="1" thickBot="1">
      <c r="A4" s="534" t="str">
        <f>'I2PC para cómputos (base móvil)'!A7</f>
        <v>IPC 2018 = 100</v>
      </c>
      <c r="B4" s="535" t="str">
        <f>'I2PC para cómputos (base móvil)'!A7</f>
        <v>IPC 2018 = 100</v>
      </c>
      <c r="C4" s="535">
        <f>'I2PC para cómputos (base móvil)'!B7</f>
        <v>0</v>
      </c>
      <c r="D4" s="535">
        <f>'I2PC para cómputos (base móvil)'!C7</f>
        <v>0</v>
      </c>
      <c r="E4" s="535">
        <f>'I2PC para cómputos (base móvil)'!D7</f>
        <v>0</v>
      </c>
      <c r="F4" s="419">
        <f>'I2PC para cómputos (base móvil)'!E7</f>
        <v>1691.0250427255917</v>
      </c>
    </row>
    <row r="6" spans="1:6" ht="30" customHeight="1" thickBot="1">
      <c r="A6" s="420" t="s">
        <v>74</v>
      </c>
      <c r="B6" s="421" t="s">
        <v>75</v>
      </c>
      <c r="C6" s="421" t="s">
        <v>434</v>
      </c>
      <c r="D6" s="421" t="s">
        <v>435</v>
      </c>
      <c r="E6" s="421" t="s">
        <v>436</v>
      </c>
      <c r="F6" s="422" t="s">
        <v>437</v>
      </c>
    </row>
    <row r="7" spans="1:6" ht="15" customHeight="1">
      <c r="A7" s="232">
        <v>1974</v>
      </c>
      <c r="B7" s="417">
        <v>5</v>
      </c>
      <c r="C7" s="423"/>
      <c r="D7" s="417" t="str">
        <f>CONCATENATE(A7,B7)</f>
        <v>19745</v>
      </c>
      <c r="E7" s="423"/>
      <c r="F7" s="418">
        <f>IF(B7=5,SUMIF('I2PC para cómputos (base móvil)'!B$104:B$500,'IPC EPH_Correlat (base móvil)'!D7,'I2PC para cómputos (base móvil)'!H$104:H$500),IF(B7=10,SUMIF('I2PC para cómputos (base móvil)'!C$104:C$500,'IPC EPH_Correlat (base móvil)'!D7,'I2PC para cómputos (base móvil)'!C$104:C$500),"VER"))</f>
        <v>6.5172890383396618E-11</v>
      </c>
    </row>
    <row r="8" spans="1:6" ht="15" customHeight="1">
      <c r="A8" s="232">
        <v>1974</v>
      </c>
      <c r="B8" s="417">
        <v>10</v>
      </c>
      <c r="C8" s="423"/>
      <c r="D8" s="417" t="str">
        <f>CONCATENATE(A8,B8)</f>
        <v>197410</v>
      </c>
      <c r="E8" s="423"/>
      <c r="F8" s="418">
        <f>IF(B8=5,SUMIF('I2PC para cómputos (base móvil)'!B$104:B$500,'IPC EPH_Correlat (base móvil)'!D8,'I2PC para cómputos (base móvil)'!H$104:H$500),IF(B8=10,SUMIF('I2PC para cómputos (base móvil)'!C$104:C$500,'IPC EPH_Correlat (base móvil)'!D8,'I2PC para cómputos (base móvil)'!I$104:I$500),"VER"))</f>
        <v>7.5592739807958375E-11</v>
      </c>
    </row>
    <row r="9" spans="1:6" ht="15" customHeight="1">
      <c r="A9" s="232">
        <f>A7+1</f>
        <v>1975</v>
      </c>
      <c r="B9" s="417">
        <f>B7</f>
        <v>5</v>
      </c>
      <c r="C9" s="423"/>
      <c r="D9" s="417" t="str">
        <f t="shared" ref="D9:D65" si="0">CONCATENATE(A9,B9)</f>
        <v>19755</v>
      </c>
      <c r="E9" s="423"/>
      <c r="F9" s="418">
        <f>IF(B9=5,SUMIF('I2PC para cómputos (base móvil)'!B$104:B$500,'IPC EPH_Correlat (base móvil)'!D9,'I2PC para cómputos (base móvil)'!H$104:H$500),IF(B9=10,SUMIF('I2PC para cómputos (base móvil)'!C$104:C$500,'IPC EPH_Correlat (base móvil)'!D9,'I2PC para cómputos (base móvil)'!I$104:I$500),"VER"))</f>
        <v>1.1761387741815627E-10</v>
      </c>
    </row>
    <row r="10" spans="1:6" ht="15" customHeight="1">
      <c r="A10" s="232">
        <f t="shared" ref="A10:A69" si="1">A8+1</f>
        <v>1975</v>
      </c>
      <c r="B10" s="417">
        <f t="shared" ref="B10:B65" si="2">B8</f>
        <v>10</v>
      </c>
      <c r="C10" s="423"/>
      <c r="D10" s="417" t="str">
        <f t="shared" si="0"/>
        <v>197510</v>
      </c>
      <c r="E10" s="423"/>
      <c r="F10" s="418">
        <f>IF(B10=5,SUMIF('I2PC para cómputos (base móvil)'!B$104:B$500,'IPC EPH_Correlat (base móvil)'!D10,'I2PC para cómputos (base móvil)'!H$104:H$500),IF(B10=10,SUMIF('I2PC para cómputos (base móvil)'!C$104:C$500,'IPC EPH_Correlat (base móvil)'!D10,'I2PC para cómputos (base móvil)'!I$104:I$500),"VER"))</f>
        <v>2.9644489311272845E-10</v>
      </c>
    </row>
    <row r="11" spans="1:6" ht="15" customHeight="1">
      <c r="A11" s="232">
        <f t="shared" si="1"/>
        <v>1976</v>
      </c>
      <c r="B11" s="417">
        <f t="shared" si="2"/>
        <v>5</v>
      </c>
      <c r="C11" s="423"/>
      <c r="D11" s="417" t="str">
        <f t="shared" si="0"/>
        <v>19765</v>
      </c>
      <c r="E11" s="423"/>
      <c r="F11" s="418">
        <f>IF(B11=5,SUMIF('I2PC para cómputos (base móvil)'!B$104:B$500,'IPC EPH_Correlat (base móvil)'!D11,'I2PC para cómputos (base móvil)'!H$104:H$500),IF(B11=10,SUMIF('I2PC para cómputos (base móvil)'!C$104:C$500,'IPC EPH_Correlat (base móvil)'!D11,'I2PC para cómputos (base móvil)'!I$104:I$500),"VER"))</f>
        <v>1.0322025570293285E-9</v>
      </c>
    </row>
    <row r="12" spans="1:6" ht="15" customHeight="1">
      <c r="A12" s="232">
        <f t="shared" si="1"/>
        <v>1976</v>
      </c>
      <c r="B12" s="417">
        <f t="shared" si="2"/>
        <v>10</v>
      </c>
      <c r="C12" s="423"/>
      <c r="D12" s="417" t="str">
        <f t="shared" si="0"/>
        <v>197610</v>
      </c>
      <c r="E12" s="423"/>
      <c r="F12" s="418">
        <f>IF(B12=5,SUMIF('I2PC para cómputos (base móvil)'!B$104:B$500,'IPC EPH_Correlat (base móvil)'!D12,'I2PC para cómputos (base móvil)'!H$104:H$500),IF(B12=10,SUMIF('I2PC para cómputos (base móvil)'!C$104:C$500,'IPC EPH_Correlat (base móvil)'!D12,'I2PC para cómputos (base móvil)'!I$104:I$500),"VER"))</f>
        <v>1.3985271481451393E-9</v>
      </c>
    </row>
    <row r="13" spans="1:6" ht="15" customHeight="1">
      <c r="A13" s="232">
        <f t="shared" si="1"/>
        <v>1977</v>
      </c>
      <c r="B13" s="417">
        <f t="shared" si="2"/>
        <v>5</v>
      </c>
      <c r="C13" s="423"/>
      <c r="D13" s="417" t="str">
        <f t="shared" si="0"/>
        <v>19775</v>
      </c>
      <c r="E13" s="423"/>
      <c r="F13" s="418">
        <f>IF(B13=5,SUMIF('I2PC para cómputos (base móvil)'!B$104:B$500,'IPC EPH_Correlat (base móvil)'!D13,'I2PC para cómputos (base móvil)'!H$104:H$500),IF(B13=10,SUMIF('I2PC para cómputos (base móvil)'!C$104:C$500,'IPC EPH_Correlat (base móvil)'!D13,'I2PC para cómputos (base móvil)'!I$104:I$500),"VER"))</f>
        <v>2.4513778323089857E-9</v>
      </c>
    </row>
    <row r="14" spans="1:6" ht="15" customHeight="1">
      <c r="A14" s="232">
        <f t="shared" si="1"/>
        <v>1977</v>
      </c>
      <c r="B14" s="417">
        <f t="shared" si="2"/>
        <v>10</v>
      </c>
      <c r="C14" s="423"/>
      <c r="D14" s="417" t="str">
        <f t="shared" si="0"/>
        <v>197710</v>
      </c>
      <c r="E14" s="423"/>
      <c r="F14" s="418">
        <f>IF(B14=5,SUMIF('I2PC para cómputos (base móvil)'!B$104:B$500,'IPC EPH_Correlat (base móvil)'!D14,'I2PC para cómputos (base móvil)'!H$104:H$500),IF(B14=10,SUMIF('I2PC para cómputos (base móvil)'!C$104:C$500,'IPC EPH_Correlat (base móvil)'!D14,'I2PC para cómputos (base móvil)'!I$104:I$500),"VER"))</f>
        <v>3.8424394757862621E-9</v>
      </c>
    </row>
    <row r="15" spans="1:6" ht="15" customHeight="1">
      <c r="A15" s="232">
        <f t="shared" si="1"/>
        <v>1978</v>
      </c>
      <c r="B15" s="417">
        <f t="shared" si="2"/>
        <v>5</v>
      </c>
      <c r="C15" s="423"/>
      <c r="D15" s="417" t="str">
        <f t="shared" si="0"/>
        <v>19785</v>
      </c>
      <c r="E15" s="423"/>
      <c r="F15" s="418">
        <f>IF(B15=5,SUMIF('I2PC para cómputos (base móvil)'!B$104:B$500,'IPC EPH_Correlat (base móvil)'!D15,'I2PC para cómputos (base móvil)'!H$104:H$500),IF(B15=10,SUMIF('I2PC para cómputos (base móvil)'!C$104:C$500,'IPC EPH_Correlat (base móvil)'!D15,'I2PC para cómputos (base móvil)'!I$104:I$500),"VER"))</f>
        <v>7.1550855513502493E-9</v>
      </c>
    </row>
    <row r="16" spans="1:6" ht="15" customHeight="1">
      <c r="A16" s="232">
        <f t="shared" si="1"/>
        <v>1978</v>
      </c>
      <c r="B16" s="417">
        <f t="shared" si="2"/>
        <v>10</v>
      </c>
      <c r="C16" s="423"/>
      <c r="D16" s="417" t="str">
        <f t="shared" si="0"/>
        <v>197810</v>
      </c>
      <c r="E16" s="423"/>
      <c r="F16" s="418">
        <f>IF(B16=5,SUMIF('I2PC para cómputos (base móvil)'!B$104:B$500,'IPC EPH_Correlat (base móvil)'!D16,'I2PC para cómputos (base móvil)'!H$104:H$500),IF(B16=10,SUMIF('I2PC para cómputos (base móvil)'!C$104:C$500,'IPC EPH_Correlat (base móvil)'!D16,'I2PC para cómputos (base móvil)'!I$104:I$500),"VER"))</f>
        <v>1.0225059820009666E-8</v>
      </c>
    </row>
    <row r="17" spans="1:6" ht="15" customHeight="1">
      <c r="A17" s="232">
        <f t="shared" si="1"/>
        <v>1979</v>
      </c>
      <c r="B17" s="417">
        <f t="shared" si="2"/>
        <v>5</v>
      </c>
      <c r="C17" s="423"/>
      <c r="D17" s="417" t="str">
        <f t="shared" si="0"/>
        <v>19795</v>
      </c>
      <c r="E17" s="423"/>
      <c r="F17" s="418">
        <f>IF(B17=5,SUMIF('I2PC para cómputos (base móvil)'!B$104:B$500,'IPC EPH_Correlat (base móvil)'!D17,'I2PC para cómputos (base móvil)'!H$104:H$500),IF(B17=10,SUMIF('I2PC para cómputos (base móvil)'!C$104:C$500,'IPC EPH_Correlat (base móvil)'!D17,'I2PC para cómputos (base móvil)'!I$104:I$500),"VER"))</f>
        <v>1.8121225425242256E-8</v>
      </c>
    </row>
    <row r="18" spans="1:6" ht="15" customHeight="1">
      <c r="A18" s="232">
        <f t="shared" si="1"/>
        <v>1979</v>
      </c>
      <c r="B18" s="417">
        <f t="shared" si="2"/>
        <v>10</v>
      </c>
      <c r="C18" s="423"/>
      <c r="D18" s="417" t="str">
        <f t="shared" si="0"/>
        <v>197910</v>
      </c>
      <c r="E18" s="423"/>
      <c r="F18" s="418">
        <f>IF(B18=5,SUMIF('I2PC para cómputos (base móvil)'!B$104:B$500,'IPC EPH_Correlat (base móvil)'!D18,'I2PC para cómputos (base móvil)'!H$104:H$500),IF(B18=10,SUMIF('I2PC para cómputos (base móvil)'!C$104:C$500,'IPC EPH_Correlat (base móvil)'!D18,'I2PC para cómputos (base móvil)'!I$104:I$500),"VER"))</f>
        <v>2.6464570469559511E-8</v>
      </c>
    </row>
    <row r="19" spans="1:6" ht="15" customHeight="1">
      <c r="A19" s="232">
        <f t="shared" si="1"/>
        <v>1980</v>
      </c>
      <c r="B19" s="417">
        <f t="shared" si="2"/>
        <v>5</v>
      </c>
      <c r="C19" s="423"/>
      <c r="D19" s="417" t="str">
        <f t="shared" si="0"/>
        <v>19805</v>
      </c>
      <c r="E19" s="423"/>
      <c r="F19" s="418">
        <f>IF(B19=5,SUMIF('I2PC para cómputos (base móvil)'!B$104:B$500,'IPC EPH_Correlat (base móvil)'!D19,'I2PC para cómputos (base móvil)'!H$104:H$500),IF(B19=10,SUMIF('I2PC para cómputos (base móvil)'!C$104:C$500,'IPC EPH_Correlat (base móvil)'!D19,'I2PC para cómputos (base móvil)'!I$104:I$500),"VER"))</f>
        <v>3.9034077639070992E-8</v>
      </c>
    </row>
    <row r="20" spans="1:6" ht="15" customHeight="1">
      <c r="A20" s="232">
        <f t="shared" si="1"/>
        <v>1980</v>
      </c>
      <c r="B20" s="417">
        <f t="shared" si="2"/>
        <v>10</v>
      </c>
      <c r="C20" s="423"/>
      <c r="D20" s="417" t="str">
        <f t="shared" si="0"/>
        <v>198010</v>
      </c>
      <c r="E20" s="423"/>
      <c r="F20" s="418">
        <f>IF(B20=5,SUMIF('I2PC para cómputos (base móvil)'!B$104:B$500,'IPC EPH_Correlat (base móvil)'!D20,'I2PC para cómputos (base móvil)'!H$104:H$500),IF(B20=10,SUMIF('I2PC para cómputos (base móvil)'!C$104:C$500,'IPC EPH_Correlat (base móvil)'!D20,'I2PC para cómputos (base móvil)'!I$104:I$500),"VER"))</f>
        <v>5.0220535711063285E-8</v>
      </c>
    </row>
    <row r="21" spans="1:6" ht="15" customHeight="1">
      <c r="A21" s="232">
        <f t="shared" si="1"/>
        <v>1981</v>
      </c>
      <c r="B21" s="417">
        <f t="shared" si="2"/>
        <v>5</v>
      </c>
      <c r="C21" s="423"/>
      <c r="D21" s="417" t="str">
        <f t="shared" si="0"/>
        <v>19815</v>
      </c>
      <c r="E21" s="423"/>
      <c r="F21" s="418">
        <f>IF(B21=5,SUMIF('I2PC para cómputos (base móvil)'!B$104:B$500,'IPC EPH_Correlat (base móvil)'!D21,'I2PC para cómputos (base móvil)'!H$104:H$500),IF(B21=10,SUMIF('I2PC para cómputos (base móvil)'!C$104:C$500,'IPC EPH_Correlat (base móvil)'!D21,'I2PC para cómputos (base móvil)'!I$104:I$500),"VER"))</f>
        <v>7.3335711801909133E-8</v>
      </c>
    </row>
    <row r="22" spans="1:6" ht="15" customHeight="1">
      <c r="A22" s="232">
        <f t="shared" si="1"/>
        <v>1981</v>
      </c>
      <c r="B22" s="417">
        <f t="shared" si="2"/>
        <v>10</v>
      </c>
      <c r="C22" s="423"/>
      <c r="D22" s="417" t="str">
        <f t="shared" si="0"/>
        <v>198110</v>
      </c>
      <c r="E22" s="423"/>
      <c r="F22" s="418">
        <f>IF(B22=5,SUMIF('I2PC para cómputos (base móvil)'!B$104:B$500,'IPC EPH_Correlat (base móvil)'!D22,'I2PC para cómputos (base móvil)'!H$104:H$500),IF(B22=10,SUMIF('I2PC para cómputos (base móvil)'!C$104:C$500,'IPC EPH_Correlat (base móvil)'!D22,'I2PC para cómputos (base móvil)'!I$104:I$500),"VER"))</f>
        <v>1.0820691248466566E-7</v>
      </c>
    </row>
    <row r="23" spans="1:6" ht="15" customHeight="1">
      <c r="A23" s="232">
        <f t="shared" si="1"/>
        <v>1982</v>
      </c>
      <c r="B23" s="417">
        <f t="shared" si="2"/>
        <v>5</v>
      </c>
      <c r="C23" s="423"/>
      <c r="D23" s="417" t="str">
        <f t="shared" si="0"/>
        <v>19825</v>
      </c>
      <c r="E23" s="423"/>
      <c r="F23" s="418">
        <f>IF(B23=5,SUMIF('I2PC para cómputos (base móvil)'!B$104:B$500,'IPC EPH_Correlat (base móvil)'!D23,'I2PC para cómputos (base móvil)'!H$104:H$500),IF(B23=10,SUMIF('I2PC para cómputos (base móvil)'!C$104:C$500,'IPC EPH_Correlat (base móvil)'!D23,'I2PC para cómputos (base móvil)'!I$104:I$500),"VER"))</f>
        <v>1.6723374033985184E-7</v>
      </c>
    </row>
    <row r="24" spans="1:6" ht="15" customHeight="1">
      <c r="A24" s="232">
        <f t="shared" si="1"/>
        <v>1982</v>
      </c>
      <c r="B24" s="417">
        <f t="shared" si="2"/>
        <v>10</v>
      </c>
      <c r="C24" s="423"/>
      <c r="D24" s="417" t="str">
        <f t="shared" si="0"/>
        <v>198210</v>
      </c>
      <c r="E24" s="423"/>
      <c r="F24" s="418">
        <f>IF(B24=5,SUMIF('I2PC para cómputos (base móvil)'!B$104:B$500,'IPC EPH_Correlat (base móvil)'!D24,'I2PC para cómputos (base móvil)'!H$104:H$500),IF(B24=10,SUMIF('I2PC para cómputos (base móvil)'!C$104:C$500,'IPC EPH_Correlat (base móvil)'!D24,'I2PC para cómputos (base móvil)'!I$104:I$500),"VER"))</f>
        <v>3.1739121138196465E-7</v>
      </c>
    </row>
    <row r="25" spans="1:6" ht="15" customHeight="1">
      <c r="A25" s="232">
        <f t="shared" si="1"/>
        <v>1983</v>
      </c>
      <c r="B25" s="417">
        <f t="shared" si="2"/>
        <v>5</v>
      </c>
      <c r="C25" s="423"/>
      <c r="D25" s="417" t="str">
        <f t="shared" si="0"/>
        <v>19835</v>
      </c>
      <c r="E25" s="423"/>
      <c r="F25" s="418">
        <f>IF(B25=5,SUMIF('I2PC para cómputos (base móvil)'!B$104:B$500,'IPC EPH_Correlat (base móvil)'!D25,'I2PC para cómputos (base móvil)'!H$104:H$500),IF(B25=10,SUMIF('I2PC para cómputos (base móvil)'!C$104:C$500,'IPC EPH_Correlat (base móvil)'!D25,'I2PC para cómputos (base móvil)'!I$104:I$500),"VER"))</f>
        <v>6.85732346862083E-7</v>
      </c>
    </row>
    <row r="26" spans="1:6" ht="15" customHeight="1">
      <c r="A26" s="232">
        <f t="shared" si="1"/>
        <v>1983</v>
      </c>
      <c r="B26" s="417">
        <f t="shared" si="2"/>
        <v>10</v>
      </c>
      <c r="C26" s="423"/>
      <c r="D26" s="417" t="str">
        <f t="shared" si="0"/>
        <v>198310</v>
      </c>
      <c r="E26" s="423"/>
      <c r="F26" s="418">
        <f>IF(B26=5,SUMIF('I2PC para cómputos (base móvil)'!B$104:B$500,'IPC EPH_Correlat (base móvil)'!D26,'I2PC para cómputos (base móvil)'!H$104:H$500),IF(B26=10,SUMIF('I2PC para cómputos (base móvil)'!C$104:C$500,'IPC EPH_Correlat (base móvil)'!D26,'I2PC para cómputos (base móvil)'!I$104:I$500),"VER"))</f>
        <v>1.4866651536850411E-6</v>
      </c>
    </row>
    <row r="27" spans="1:6" ht="15" customHeight="1">
      <c r="A27" s="232">
        <f t="shared" si="1"/>
        <v>1984</v>
      </c>
      <c r="B27" s="417">
        <f t="shared" si="2"/>
        <v>5</v>
      </c>
      <c r="C27" s="423"/>
      <c r="D27" s="417" t="str">
        <f t="shared" si="0"/>
        <v>19845</v>
      </c>
      <c r="E27" s="423"/>
      <c r="F27" s="418">
        <f>IF(B27=5,SUMIF('I2PC para cómputos (base móvil)'!B$104:B$500,'IPC EPH_Correlat (base móvil)'!D27,'I2PC para cómputos (base móvil)'!H$104:H$500),IF(B27=10,SUMIF('I2PC para cómputos (base móvil)'!C$104:C$500,'IPC EPH_Correlat (base móvil)'!D27,'I2PC para cómputos (base móvil)'!I$104:I$500),"VER"))</f>
        <v>4.5822752788906963E-6</v>
      </c>
    </row>
    <row r="28" spans="1:6" ht="15" customHeight="1">
      <c r="A28" s="232">
        <f t="shared" si="1"/>
        <v>1984</v>
      </c>
      <c r="B28" s="417">
        <f t="shared" si="2"/>
        <v>10</v>
      </c>
      <c r="C28" s="423"/>
      <c r="D28" s="417" t="str">
        <f t="shared" si="0"/>
        <v>198410</v>
      </c>
      <c r="E28" s="423"/>
      <c r="F28" s="418">
        <f>IF(B28=5,SUMIF('I2PC para cómputos (base móvil)'!B$104:B$500,'IPC EPH_Correlat (base móvil)'!D28,'I2PC para cómputos (base móvil)'!H$104:H$500),IF(B28=10,SUMIF('I2PC para cómputos (base móvil)'!C$104:C$500,'IPC EPH_Correlat (base móvil)'!D28,'I2PC para cómputos (base móvil)'!I$104:I$500),"VER"))</f>
        <v>1.1948025358512006E-5</v>
      </c>
    </row>
    <row r="29" spans="1:6" ht="15" customHeight="1">
      <c r="A29" s="232">
        <f t="shared" si="1"/>
        <v>1985</v>
      </c>
      <c r="B29" s="417">
        <f t="shared" si="2"/>
        <v>5</v>
      </c>
      <c r="C29" s="423"/>
      <c r="D29" s="417" t="str">
        <f t="shared" si="0"/>
        <v>19855</v>
      </c>
      <c r="E29" s="423"/>
      <c r="F29" s="418">
        <f>IF(B29=5,SUMIF('I2PC para cómputos (base móvil)'!B$104:B$500,'IPC EPH_Correlat (base móvil)'!D29,'I2PC para cómputos (base móvil)'!H$104:H$500),IF(B29=10,SUMIF('I2PC para cómputos (base móvil)'!C$104:C$500,'IPC EPH_Correlat (base móvil)'!D29,'I2PC para cómputos (base móvil)'!I$104:I$500),"VER"))</f>
        <v>5.0864113699671558E-5</v>
      </c>
    </row>
    <row r="30" spans="1:6" ht="15" customHeight="1">
      <c r="A30" s="232">
        <f t="shared" si="1"/>
        <v>1985</v>
      </c>
      <c r="B30" s="417">
        <f t="shared" si="2"/>
        <v>10</v>
      </c>
      <c r="C30" s="423"/>
      <c r="D30" s="417" t="str">
        <f t="shared" si="0"/>
        <v>198510</v>
      </c>
      <c r="E30" s="423"/>
      <c r="F30" s="418">
        <f>IF(B30=5,SUMIF('I2PC para cómputos (base móvil)'!B$104:B$500,'IPC EPH_Correlat (base móvil)'!D30,'I2PC para cómputos (base móvil)'!H$104:H$500),IF(B30=10,SUMIF('I2PC para cómputos (base móvil)'!C$104:C$500,'IPC EPH_Correlat (base móvil)'!D30,'I2PC para cómputos (base móvil)'!I$104:I$500),"VER"))</f>
        <v>7.5556055862607583E-5</v>
      </c>
    </row>
    <row r="31" spans="1:6" ht="15" customHeight="1">
      <c r="A31" s="232">
        <f t="shared" si="1"/>
        <v>1986</v>
      </c>
      <c r="B31" s="417">
        <f t="shared" si="2"/>
        <v>5</v>
      </c>
      <c r="C31" s="423"/>
      <c r="D31" s="417" t="str">
        <f t="shared" si="0"/>
        <v>19865</v>
      </c>
      <c r="E31" s="423"/>
      <c r="F31" s="418">
        <f>IF(B31=5,SUMIF('I2PC para cómputos (base móvil)'!B$104:B$500,'IPC EPH_Correlat (base móvil)'!D31,'I2PC para cómputos (base móvil)'!H$104:H$500),IF(B31=10,SUMIF('I2PC para cómputos (base móvil)'!C$104:C$500,'IPC EPH_Correlat (base móvil)'!D31,'I2PC para cómputos (base móvil)'!I$104:I$500),"VER"))</f>
        <v>9.5324626412690786E-5</v>
      </c>
    </row>
    <row r="32" spans="1:6" ht="15" customHeight="1">
      <c r="A32" s="232">
        <f t="shared" si="1"/>
        <v>1986</v>
      </c>
      <c r="B32" s="417">
        <f t="shared" si="2"/>
        <v>10</v>
      </c>
      <c r="C32" s="423"/>
      <c r="D32" s="417" t="str">
        <f t="shared" si="0"/>
        <v>198610</v>
      </c>
      <c r="E32" s="423"/>
      <c r="F32" s="418">
        <f>IF(B32=5,SUMIF('I2PC para cómputos (base móvil)'!B$104:B$500,'IPC EPH_Correlat (base móvil)'!D32,'I2PC para cómputos (base móvil)'!H$104:H$500),IF(B32=10,SUMIF('I2PC para cómputos (base móvil)'!C$104:C$500,'IPC EPH_Correlat (base móvil)'!D32,'I2PC para cómputos (base móvil)'!I$104:I$500),"VER"))</f>
        <v>1.3163315127000597E-4</v>
      </c>
    </row>
    <row r="33" spans="1:7" ht="15" customHeight="1">
      <c r="A33" s="232">
        <f t="shared" si="1"/>
        <v>1987</v>
      </c>
      <c r="B33" s="417">
        <f t="shared" si="2"/>
        <v>5</v>
      </c>
      <c r="C33" s="423"/>
      <c r="D33" s="417" t="str">
        <f t="shared" si="0"/>
        <v>19875</v>
      </c>
      <c r="E33" s="423"/>
      <c r="F33" s="418">
        <f>IF(B33=5,SUMIF('I2PC para cómputos (base móvil)'!B$104:B$500,'IPC EPH_Correlat (base móvil)'!D33,'I2PC para cómputos (base móvil)'!H$104:H$500),IF(B33=10,SUMIF('I2PC para cómputos (base móvil)'!C$104:C$500,'IPC EPH_Correlat (base móvil)'!D33,'I2PC para cómputos (base móvil)'!I$104:I$500),"VER"))</f>
        <v>1.9371697457108076E-4</v>
      </c>
    </row>
    <row r="34" spans="1:7" ht="15" customHeight="1">
      <c r="A34" s="232">
        <f t="shared" si="1"/>
        <v>1987</v>
      </c>
      <c r="B34" s="417">
        <f t="shared" si="2"/>
        <v>10</v>
      </c>
      <c r="C34" s="423"/>
      <c r="D34" s="417" t="str">
        <f t="shared" si="0"/>
        <v>198710</v>
      </c>
      <c r="E34" s="423"/>
      <c r="F34" s="418">
        <f>IF(B34=5,SUMIF('I2PC para cómputos (base móvil)'!B$104:B$500,'IPC EPH_Correlat (base móvil)'!D34,'I2PC para cómputos (base móvil)'!H$104:H$500),IF(B34=10,SUMIF('I2PC para cómputos (base móvil)'!C$104:C$500,'IPC EPH_Correlat (base móvil)'!D34,'I2PC para cómputos (base móvil)'!I$104:I$500),"VER"))</f>
        <v>3.4989189980667959E-4</v>
      </c>
    </row>
    <row r="35" spans="1:7" ht="15" customHeight="1">
      <c r="A35" s="232">
        <f t="shared" si="1"/>
        <v>1988</v>
      </c>
      <c r="B35" s="417">
        <f t="shared" si="2"/>
        <v>5</v>
      </c>
      <c r="C35" s="423"/>
      <c r="D35" s="417" t="str">
        <f t="shared" si="0"/>
        <v>19885</v>
      </c>
      <c r="E35" s="423"/>
      <c r="F35" s="418">
        <f>IF(B35=5,SUMIF('I2PC para cómputos (base móvil)'!B$104:B$500,'IPC EPH_Correlat (base móvil)'!D35,'I2PC para cómputos (base móvil)'!H$104:H$500),IF(B35=10,SUMIF('I2PC para cómputos (base móvil)'!C$104:C$500,'IPC EPH_Correlat (base móvil)'!D35,'I2PC para cómputos (base móvil)'!I$104:I$500),"VER"))</f>
        <v>7.4805214875898096E-4</v>
      </c>
    </row>
    <row r="36" spans="1:7" ht="15" customHeight="1">
      <c r="A36" s="232">
        <f t="shared" si="1"/>
        <v>1988</v>
      </c>
      <c r="B36" s="417">
        <f t="shared" si="2"/>
        <v>10</v>
      </c>
      <c r="C36" s="423"/>
      <c r="D36" s="417" t="str">
        <f t="shared" si="0"/>
        <v>198810</v>
      </c>
      <c r="E36" s="423"/>
      <c r="F36" s="418">
        <f>IF(B36=5,SUMIF('I2PC para cómputos (base móvil)'!B$104:B$500,'IPC EPH_Correlat (base móvil)'!D36,'I2PC para cómputos (base móvil)'!H$104:H$500),IF(B36=10,SUMIF('I2PC para cómputos (base móvil)'!C$104:C$500,'IPC EPH_Correlat (base móvil)'!D36,'I2PC para cómputos (base móvil)'!I$104:I$500),"VER"))</f>
        <v>1.7226437495080622E-3</v>
      </c>
    </row>
    <row r="37" spans="1:7" ht="15" customHeight="1">
      <c r="A37" s="232">
        <f t="shared" si="1"/>
        <v>1989</v>
      </c>
      <c r="B37" s="417">
        <f t="shared" si="2"/>
        <v>5</v>
      </c>
      <c r="C37" s="423"/>
      <c r="D37" s="417" t="str">
        <f t="shared" si="0"/>
        <v>19895</v>
      </c>
      <c r="E37" s="423"/>
      <c r="F37" s="418">
        <f>IF(B37=5,SUMIF('I2PC para cómputos (base móvil)'!B$104:B$500,'IPC EPH_Correlat (base móvil)'!D37,'I2PC para cómputos (base móvil)'!H$104:H$500),IF(B37=10,SUMIF('I2PC para cómputos (base móvil)'!C$104:C$500,'IPC EPH_Correlat (base móvil)'!D37,'I2PC para cómputos (base móvil)'!I$104:I$500),"VER"))</f>
        <v>6.4680660485109363E-3</v>
      </c>
      <c r="G37" s="225"/>
    </row>
    <row r="38" spans="1:7" ht="15" customHeight="1">
      <c r="A38" s="232">
        <f t="shared" si="1"/>
        <v>1989</v>
      </c>
      <c r="B38" s="417">
        <f t="shared" si="2"/>
        <v>10</v>
      </c>
      <c r="C38" s="423"/>
      <c r="D38" s="417" t="str">
        <f t="shared" si="0"/>
        <v>198910</v>
      </c>
      <c r="E38" s="423"/>
      <c r="F38" s="418">
        <f>IF(B38=5,SUMIF('I2PC para cómputos (base móvil)'!B$104:B$500,'IPC EPH_Correlat (base móvil)'!D38,'I2PC para cómputos (base móvil)'!H$104:H$500),IF(B38=10,SUMIF('I2PC para cómputos (base móvil)'!C$104:C$500,'IPC EPH_Correlat (base móvil)'!D38,'I2PC para cómputos (base móvil)'!I$104:I$500),"VER"))</f>
        <v>6.5507978533482711E-2</v>
      </c>
    </row>
    <row r="39" spans="1:7" ht="15" customHeight="1">
      <c r="A39" s="232">
        <f t="shared" si="1"/>
        <v>1990</v>
      </c>
      <c r="B39" s="417">
        <f t="shared" si="2"/>
        <v>5</v>
      </c>
      <c r="C39" s="423"/>
      <c r="D39" s="417" t="str">
        <f t="shared" si="0"/>
        <v>19905</v>
      </c>
      <c r="E39" s="423"/>
      <c r="F39" s="418">
        <f>IF(B39=5,SUMIF('I2PC para cómputos (base móvil)'!B$104:B$500,'IPC EPH_Correlat (base móvil)'!D39,'I2PC para cómputos (base móvil)'!H$104:H$500),IF(B39=10,SUMIF('I2PC para cómputos (base móvil)'!C$104:C$500,'IPC EPH_Correlat (base móvil)'!D39,'I2PC para cómputos (base móvil)'!I$104:I$500),"VER"))</f>
        <v>0.70012596631837454</v>
      </c>
    </row>
    <row r="40" spans="1:7" ht="15" customHeight="1">
      <c r="A40" s="232">
        <f t="shared" si="1"/>
        <v>1990</v>
      </c>
      <c r="B40" s="417">
        <f t="shared" si="2"/>
        <v>10</v>
      </c>
      <c r="C40" s="423"/>
      <c r="D40" s="417" t="str">
        <f t="shared" si="0"/>
        <v>199010</v>
      </c>
      <c r="E40" s="423"/>
      <c r="F40" s="418">
        <f>IF(B40=5,SUMIF('I2PC para cómputos (base móvil)'!B$104:B$500,'IPC EPH_Correlat (base móvil)'!D40,'I2PC para cómputos (base móvil)'!H$104:H$500),IF(B40=10,SUMIF('I2PC para cómputos (base móvil)'!C$104:C$500,'IPC EPH_Correlat (base móvil)'!D40,'I2PC para cómputos (base móvil)'!I$104:I$500),"VER"))</f>
        <v>1.2697781770638452</v>
      </c>
    </row>
    <row r="41" spans="1:7" ht="15" customHeight="1">
      <c r="A41" s="232">
        <f t="shared" si="1"/>
        <v>1991</v>
      </c>
      <c r="B41" s="417">
        <f t="shared" si="2"/>
        <v>5</v>
      </c>
      <c r="C41" s="423"/>
      <c r="D41" s="417" t="str">
        <f t="shared" si="0"/>
        <v>19915</v>
      </c>
      <c r="E41" s="423"/>
      <c r="F41" s="418">
        <f>IF(B41=5,SUMIF('I2PC para cómputos (base móvil)'!B$104:B$500,'IPC EPH_Correlat (base móvil)'!D41,'I2PC para cómputos (base móvil)'!H$104:H$500),IF(B41=10,SUMIF('I2PC para cómputos (base móvil)'!C$104:C$500,'IPC EPH_Correlat (base móvil)'!D41,'I2PC para cómputos (base móvil)'!I$104:I$500),"VER"))</f>
        <v>2.3248719847592532</v>
      </c>
    </row>
    <row r="42" spans="1:7" ht="15" customHeight="1">
      <c r="A42" s="232">
        <f t="shared" si="1"/>
        <v>1991</v>
      </c>
      <c r="B42" s="417">
        <f t="shared" si="2"/>
        <v>10</v>
      </c>
      <c r="C42" s="423"/>
      <c r="D42" s="417" t="str">
        <f t="shared" si="0"/>
        <v>199110</v>
      </c>
      <c r="E42" s="423"/>
      <c r="F42" s="418">
        <f>IF(B42=5,SUMIF('I2PC para cómputos (base móvil)'!B$104:B$500,'IPC EPH_Correlat (base móvil)'!D42,'I2PC para cómputos (base móvil)'!H$104:H$500),IF(B42=10,SUMIF('I2PC para cómputos (base móvil)'!C$104:C$500,'IPC EPH_Correlat (base móvil)'!D42,'I2PC para cómputos (base móvil)'!I$104:I$500),"VER"))</f>
        <v>2.569875526194545</v>
      </c>
    </row>
    <row r="43" spans="1:7" ht="15" customHeight="1">
      <c r="A43" s="232">
        <f t="shared" si="1"/>
        <v>1992</v>
      </c>
      <c r="B43" s="417">
        <f t="shared" si="2"/>
        <v>5</v>
      </c>
      <c r="C43" s="423"/>
      <c r="D43" s="417" t="str">
        <f t="shared" si="0"/>
        <v>19925</v>
      </c>
      <c r="E43" s="423"/>
      <c r="F43" s="418">
        <f>IF(B43=5,SUMIF('I2PC para cómputos (base móvil)'!B$104:B$500,'IPC EPH_Correlat (base móvil)'!D43,'I2PC para cómputos (base móvil)'!H$104:H$500),IF(B43=10,SUMIF('I2PC para cómputos (base móvil)'!C$104:C$500,'IPC EPH_Correlat (base móvil)'!D43,'I2PC para cómputos (base móvil)'!I$104:I$500),"VER"))</f>
        <v>2.8455802237137613</v>
      </c>
    </row>
    <row r="44" spans="1:7" ht="15" customHeight="1">
      <c r="A44" s="232">
        <f t="shared" si="1"/>
        <v>1992</v>
      </c>
      <c r="B44" s="417">
        <f t="shared" si="2"/>
        <v>10</v>
      </c>
      <c r="C44" s="423"/>
      <c r="D44" s="417" t="str">
        <f t="shared" si="0"/>
        <v>199210</v>
      </c>
      <c r="E44" s="423"/>
      <c r="F44" s="418">
        <f>IF(B44=5,SUMIF('I2PC para cómputos (base móvil)'!B$104:B$500,'IPC EPH_Correlat (base móvil)'!D44,'I2PC para cómputos (base móvil)'!H$104:H$500),IF(B44=10,SUMIF('I2PC para cómputos (base móvil)'!C$104:C$500,'IPC EPH_Correlat (base móvil)'!D44,'I2PC para cómputos (base móvil)'!I$104:I$500),"VER"))</f>
        <v>3.0296195476448489</v>
      </c>
    </row>
    <row r="45" spans="1:7" ht="15" customHeight="1">
      <c r="A45" s="232">
        <f t="shared" si="1"/>
        <v>1993</v>
      </c>
      <c r="B45" s="417">
        <f t="shared" si="2"/>
        <v>5</v>
      </c>
      <c r="C45" s="423"/>
      <c r="D45" s="417" t="str">
        <f t="shared" si="0"/>
        <v>19935</v>
      </c>
      <c r="E45" s="423"/>
      <c r="F45" s="418">
        <f>IF(B45=5,SUMIF('I2PC para cómputos (base móvil)'!B$104:B$500,'IPC EPH_Correlat (base móvil)'!D45,'I2PC para cómputos (base móvil)'!H$104:H$500),IF(B45=10,SUMIF('I2PC para cómputos (base móvil)'!C$104:C$500,'IPC EPH_Correlat (base móvil)'!D45,'I2PC para cómputos (base móvil)'!I$104:I$500),"VER"))</f>
        <v>3.1966681361725389</v>
      </c>
    </row>
    <row r="46" spans="1:7" ht="15" customHeight="1">
      <c r="A46" s="232">
        <f t="shared" si="1"/>
        <v>1993</v>
      </c>
      <c r="B46" s="417">
        <f t="shared" si="2"/>
        <v>10</v>
      </c>
      <c r="C46" s="423"/>
      <c r="D46" s="417" t="str">
        <f t="shared" si="0"/>
        <v>199310</v>
      </c>
      <c r="E46" s="423"/>
      <c r="F46" s="418">
        <f>IF(B46=5,SUMIF('I2PC para cómputos (base móvil)'!B$104:B$500,'IPC EPH_Correlat (base móvil)'!D46,'I2PC para cómputos (base móvil)'!H$104:H$500),IF(B46=10,SUMIF('I2PC para cómputos (base móvil)'!C$104:C$500,'IPC EPH_Correlat (base móvil)'!D46,'I2PC para cómputos (base móvil)'!I$104:I$500),"VER"))</f>
        <v>3.2755719345010768</v>
      </c>
    </row>
    <row r="47" spans="1:7" ht="15" customHeight="1">
      <c r="A47" s="232">
        <f t="shared" si="1"/>
        <v>1994</v>
      </c>
      <c r="B47" s="417">
        <f t="shared" si="2"/>
        <v>5</v>
      </c>
      <c r="C47" s="423"/>
      <c r="D47" s="417" t="str">
        <f t="shared" si="0"/>
        <v>19945</v>
      </c>
      <c r="E47" s="423"/>
      <c r="F47" s="418">
        <f>IF(B47=5,SUMIF('I2PC para cómputos (base móvil)'!B$104:B$500,'IPC EPH_Correlat (base móvil)'!D47,'I2PC para cómputos (base móvil)'!H$104:H$500),IF(B47=10,SUMIF('I2PC para cómputos (base móvil)'!C$104:C$500,'IPC EPH_Correlat (base móvil)'!D47,'I2PC para cómputos (base móvil)'!I$104:I$500),"VER"))</f>
        <v>3.3041790124801156</v>
      </c>
    </row>
    <row r="48" spans="1:7" ht="15" customHeight="1">
      <c r="A48" s="232">
        <f t="shared" si="1"/>
        <v>1994</v>
      </c>
      <c r="B48" s="417">
        <f t="shared" si="2"/>
        <v>10</v>
      </c>
      <c r="C48" s="423"/>
      <c r="D48" s="417" t="str">
        <f t="shared" si="0"/>
        <v>199410</v>
      </c>
      <c r="E48" s="423"/>
      <c r="F48" s="418">
        <f>IF(B48=5,SUMIF('I2PC para cómputos (base móvil)'!B$104:B$500,'IPC EPH_Correlat (base móvil)'!D48,'I2PC para cómputos (base móvil)'!H$104:H$500),IF(B48=10,SUMIF('I2PC para cómputos (base móvil)'!C$104:C$500,'IPC EPH_Correlat (base móvil)'!D48,'I2PC para cómputos (base móvil)'!I$104:I$500),"VER"))</f>
        <v>3.3882773618204625</v>
      </c>
    </row>
    <row r="49" spans="1:6" ht="15" customHeight="1">
      <c r="A49" s="232">
        <f t="shared" si="1"/>
        <v>1995</v>
      </c>
      <c r="B49" s="417">
        <f t="shared" si="2"/>
        <v>5</v>
      </c>
      <c r="C49" s="423"/>
      <c r="D49" s="417" t="str">
        <f t="shared" si="0"/>
        <v>19955</v>
      </c>
      <c r="E49" s="423"/>
      <c r="F49" s="418">
        <f>IF(B49=5,SUMIF('I2PC para cómputos (base móvil)'!B$104:B$500,'IPC EPH_Correlat (base móvil)'!D49,'I2PC para cómputos (base móvil)'!H$104:H$500),IF(B49=10,SUMIF('I2PC para cómputos (base móvil)'!C$104:C$500,'IPC EPH_Correlat (base móvil)'!D49,'I2PC para cómputos (base móvil)'!I$104:I$500),"VER"))</f>
        <v>3.4465640943688496</v>
      </c>
    </row>
    <row r="50" spans="1:6" ht="15" customHeight="1">
      <c r="A50" s="232">
        <f t="shared" si="1"/>
        <v>1995</v>
      </c>
      <c r="B50" s="417">
        <f t="shared" si="2"/>
        <v>10</v>
      </c>
      <c r="C50" s="423"/>
      <c r="D50" s="417" t="str">
        <f t="shared" si="0"/>
        <v>199510</v>
      </c>
      <c r="E50" s="423"/>
      <c r="F50" s="418">
        <f>IF(B50=5,SUMIF('I2PC para cómputos (base móvil)'!B$104:B$500,'IPC EPH_Correlat (base móvil)'!D50,'I2PC para cómputos (base móvil)'!H$104:H$500),IF(B50=10,SUMIF('I2PC para cómputos (base móvil)'!C$104:C$500,'IPC EPH_Correlat (base móvil)'!D50,'I2PC para cómputos (base móvil)'!I$104:I$500),"VER"))</f>
        <v>3.4624477235532773</v>
      </c>
    </row>
    <row r="51" spans="1:6" ht="15" customHeight="1">
      <c r="A51" s="232">
        <f t="shared" si="1"/>
        <v>1996</v>
      </c>
      <c r="B51" s="417">
        <f t="shared" si="2"/>
        <v>5</v>
      </c>
      <c r="C51" s="423"/>
      <c r="D51" s="417" t="str">
        <f t="shared" si="0"/>
        <v>19965</v>
      </c>
      <c r="E51" s="423"/>
      <c r="F51" s="418">
        <f>IF(B51=5,SUMIF('I2PC para cómputos (base móvil)'!B$104:B$500,'IPC EPH_Correlat (base móvil)'!D51,'I2PC para cómputos (base móvil)'!H$104:H$500),IF(B51=10,SUMIF('I2PC para cómputos (base móvil)'!C$104:C$500,'IPC EPH_Correlat (base móvil)'!D51,'I2PC para cómputos (base móvil)'!I$104:I$500),"VER"))</f>
        <v>3.435470731793981</v>
      </c>
    </row>
    <row r="52" spans="1:6" ht="15" customHeight="1">
      <c r="A52" s="232">
        <f t="shared" si="1"/>
        <v>1996</v>
      </c>
      <c r="B52" s="417">
        <f t="shared" si="2"/>
        <v>10</v>
      </c>
      <c r="C52" s="423"/>
      <c r="D52" s="417" t="str">
        <f t="shared" si="0"/>
        <v>199610</v>
      </c>
      <c r="E52" s="423"/>
      <c r="F52" s="418">
        <f>IF(B52=5,SUMIF('I2PC para cómputos (base móvil)'!B$104:B$500,'IPC EPH_Correlat (base móvil)'!D52,'I2PC para cómputos (base móvil)'!H$104:H$500),IF(B52=10,SUMIF('I2PC para cómputos (base móvil)'!C$104:C$500,'IPC EPH_Correlat (base móvil)'!D52,'I2PC para cómputos (base móvil)'!I$104:I$500),"VER"))</f>
        <v>3.4752092988128696</v>
      </c>
    </row>
    <row r="53" spans="1:6" ht="15" customHeight="1">
      <c r="A53" s="232">
        <f t="shared" si="1"/>
        <v>1997</v>
      </c>
      <c r="B53" s="417">
        <f t="shared" si="2"/>
        <v>5</v>
      </c>
      <c r="C53" s="423"/>
      <c r="D53" s="417" t="str">
        <f t="shared" si="0"/>
        <v>19975</v>
      </c>
      <c r="E53" s="423"/>
      <c r="F53" s="418">
        <f>IF(B53=5,SUMIF('I2PC para cómputos (base móvil)'!B$104:B$500,'IPC EPH_Correlat (base móvil)'!D53,'I2PC para cómputos (base móvil)'!H$104:H$500),IF(B53=10,SUMIF('I2PC para cómputos (base móvil)'!C$104:C$500,'IPC EPH_Correlat (base móvil)'!D53,'I2PC para cómputos (base móvil)'!I$104:I$500),"VER"))</f>
        <v>3.457894848140767</v>
      </c>
    </row>
    <row r="54" spans="1:6" ht="15" customHeight="1">
      <c r="A54" s="232">
        <f t="shared" si="1"/>
        <v>1997</v>
      </c>
      <c r="B54" s="417">
        <f t="shared" si="2"/>
        <v>10</v>
      </c>
      <c r="C54" s="423"/>
      <c r="D54" s="417" t="str">
        <f t="shared" si="0"/>
        <v>199710</v>
      </c>
      <c r="E54" s="423"/>
      <c r="F54" s="418">
        <f>IF(B54=5,SUMIF('I2PC para cómputos (base móvil)'!B$104:B$500,'IPC EPH_Correlat (base móvil)'!D54,'I2PC para cómputos (base móvil)'!H$104:H$500),IF(B54=10,SUMIF('I2PC para cómputos (base móvil)'!C$104:C$500,'IPC EPH_Correlat (base móvil)'!D54,'I2PC para cómputos (base móvil)'!I$104:I$500),"VER"))</f>
        <v>3.4720721381754913</v>
      </c>
    </row>
    <row r="55" spans="1:6" ht="15" customHeight="1">
      <c r="A55" s="232">
        <f t="shared" si="1"/>
        <v>1998</v>
      </c>
      <c r="B55" s="417">
        <f t="shared" si="2"/>
        <v>5</v>
      </c>
      <c r="C55" s="423"/>
      <c r="D55" s="417" t="str">
        <f t="shared" si="0"/>
        <v>19985</v>
      </c>
      <c r="E55" s="423"/>
      <c r="F55" s="418">
        <f>IF(B55=5,SUMIF('I2PC para cómputos (base móvil)'!B$104:B$500,'IPC EPH_Correlat (base móvil)'!D55,'I2PC para cómputos (base móvil)'!H$104:H$500),IF(B55=10,SUMIF('I2PC para cómputos (base móvil)'!C$104:C$500,'IPC EPH_Correlat (base móvil)'!D55,'I2PC para cómputos (base móvil)'!I$104:I$500),"VER"))</f>
        <v>3.498729011502403</v>
      </c>
    </row>
    <row r="56" spans="1:6" ht="15" customHeight="1">
      <c r="A56" s="232">
        <f t="shared" si="1"/>
        <v>1998</v>
      </c>
      <c r="B56" s="417">
        <f t="shared" si="2"/>
        <v>10</v>
      </c>
      <c r="C56" s="423"/>
      <c r="D56" s="417" t="str">
        <f t="shared" si="0"/>
        <v>199810</v>
      </c>
      <c r="E56" s="423"/>
      <c r="F56" s="418">
        <f>IF(B56=5,SUMIF('I2PC para cómputos (base móvil)'!B$104:B$500,'IPC EPH_Correlat (base móvil)'!D56,'I2PC para cómputos (base móvil)'!H$104:H$500),IF(B56=10,SUMIF('I2PC para cómputos (base móvil)'!C$104:C$500,'IPC EPH_Correlat (base móvil)'!D56,'I2PC para cómputos (base móvil)'!I$104:I$500),"VER"))</f>
        <v>3.5031236261168814</v>
      </c>
    </row>
    <row r="57" spans="1:6" ht="15" customHeight="1">
      <c r="A57" s="232">
        <f t="shared" si="1"/>
        <v>1999</v>
      </c>
      <c r="B57" s="417">
        <f t="shared" si="2"/>
        <v>5</v>
      </c>
      <c r="C57" s="423"/>
      <c r="D57" s="417" t="str">
        <f t="shared" si="0"/>
        <v>19995</v>
      </c>
      <c r="E57" s="423"/>
      <c r="F57" s="418">
        <f>IF(B57=5,SUMIF('I2PC para cómputos (base móvil)'!B$104:B$500,'IPC EPH_Correlat (base móvil)'!D57,'I2PC para cómputos (base móvil)'!H$104:H$500),IF(B57=10,SUMIF('I2PC para cómputos (base móvil)'!C$104:C$500,'IPC EPH_Correlat (base móvil)'!D57,'I2PC para cómputos (base móvil)'!I$104:I$500),"VER"))</f>
        <v>3.4583293459680942</v>
      </c>
    </row>
    <row r="58" spans="1:6" ht="15" customHeight="1">
      <c r="A58" s="232">
        <f t="shared" si="1"/>
        <v>1999</v>
      </c>
      <c r="B58" s="417">
        <f t="shared" si="2"/>
        <v>10</v>
      </c>
      <c r="C58" s="423"/>
      <c r="D58" s="417" t="str">
        <f t="shared" si="0"/>
        <v>199910</v>
      </c>
      <c r="E58" s="423"/>
      <c r="F58" s="418">
        <f>IF(B58=5,SUMIF('I2PC para cómputos (base móvil)'!B$104:B$500,'IPC EPH_Correlat (base móvil)'!D58,'I2PC para cómputos (base móvil)'!H$104:H$500),IF(B58=10,SUMIF('I2PC para cómputos (base móvil)'!C$104:C$500,'IPC EPH_Correlat (base móvil)'!D58,'I2PC para cómputos (base móvil)'!I$104:I$500),"VER"))</f>
        <v>3.4440901903486836</v>
      </c>
    </row>
    <row r="59" spans="1:6" ht="15" customHeight="1">
      <c r="A59" s="232">
        <f t="shared" si="1"/>
        <v>2000</v>
      </c>
      <c r="B59" s="417">
        <f t="shared" si="2"/>
        <v>5</v>
      </c>
      <c r="C59" s="423"/>
      <c r="D59" s="417" t="str">
        <f t="shared" si="0"/>
        <v>20005</v>
      </c>
      <c r="E59" s="423"/>
      <c r="F59" s="418">
        <f>IF(B59=5,SUMIF('I2PC para cómputos (base móvil)'!B$104:B$500,'IPC EPH_Correlat (base móvil)'!D59,'I2PC para cómputos (base móvil)'!H$104:H$500),IF(B59=10,SUMIF('I2PC para cómputos (base móvil)'!C$104:C$500,'IPC EPH_Correlat (base móvil)'!D59,'I2PC para cómputos (base móvil)'!I$104:I$500),"VER"))</f>
        <v>3.4246953295497073</v>
      </c>
    </row>
    <row r="60" spans="1:6" ht="15" customHeight="1">
      <c r="A60" s="232">
        <f t="shared" si="1"/>
        <v>2000</v>
      </c>
      <c r="B60" s="417">
        <f t="shared" si="2"/>
        <v>10</v>
      </c>
      <c r="C60" s="423"/>
      <c r="D60" s="417" t="str">
        <f t="shared" si="0"/>
        <v>200010</v>
      </c>
      <c r="E60" s="423"/>
      <c r="F60" s="418">
        <f>IF(B60=5,SUMIF('I2PC para cómputos (base móvil)'!B$104:B$500,'IPC EPH_Correlat (base móvil)'!D60,'I2PC para cómputos (base móvil)'!H$104:H$500),IF(B60=10,SUMIF('I2PC para cómputos (base móvil)'!C$104:C$500,'IPC EPH_Correlat (base móvil)'!D60,'I2PC para cómputos (base móvil)'!I$104:I$500),"VER"))</f>
        <v>3.4266922930739816</v>
      </c>
    </row>
    <row r="61" spans="1:6" ht="15" customHeight="1">
      <c r="A61" s="232">
        <f t="shared" si="1"/>
        <v>2001</v>
      </c>
      <c r="B61" s="417">
        <f t="shared" si="2"/>
        <v>5</v>
      </c>
      <c r="C61" s="423"/>
      <c r="D61" s="417" t="str">
        <f t="shared" si="0"/>
        <v>20015</v>
      </c>
      <c r="E61" s="423"/>
      <c r="F61" s="418">
        <f>IF(B61=5,SUMIF('I2PC para cómputos (base móvil)'!B$104:B$500,'IPC EPH_Correlat (base móvil)'!D61,'I2PC para cómputos (base móvil)'!H$104:H$500),IF(B61=10,SUMIF('I2PC para cómputos (base móvil)'!C$104:C$500,'IPC EPH_Correlat (base móvil)'!D61,'I2PC para cómputos (base móvil)'!I$104:I$500),"VER"))</f>
        <v>3.4324875157510544</v>
      </c>
    </row>
    <row r="62" spans="1:6" ht="15" customHeight="1">
      <c r="A62" s="232">
        <f t="shared" si="1"/>
        <v>2001</v>
      </c>
      <c r="B62" s="417">
        <f t="shared" si="2"/>
        <v>10</v>
      </c>
      <c r="C62" s="423"/>
      <c r="D62" s="417" t="str">
        <f t="shared" si="0"/>
        <v>200110</v>
      </c>
      <c r="E62" s="423"/>
      <c r="F62" s="418">
        <f>IF(B62=5,SUMIF('I2PC para cómputos (base móvil)'!B$104:B$500,'IPC EPH_Correlat (base móvil)'!D62,'I2PC para cómputos (base móvil)'!H$104:H$500),IF(B62=10,SUMIF('I2PC para cómputos (base móvil)'!C$104:C$500,'IPC EPH_Correlat (base móvil)'!D62,'I2PC para cómputos (base móvil)'!I$104:I$500),"VER"))</f>
        <v>3.3669538773872723</v>
      </c>
    </row>
    <row r="63" spans="1:6" ht="15" customHeight="1">
      <c r="A63" s="232">
        <f t="shared" si="1"/>
        <v>2002</v>
      </c>
      <c r="B63" s="417">
        <f t="shared" si="2"/>
        <v>5</v>
      </c>
      <c r="C63" s="423"/>
      <c r="D63" s="417" t="str">
        <f t="shared" si="0"/>
        <v>20025</v>
      </c>
      <c r="E63" s="423"/>
      <c r="F63" s="418">
        <f>IF(B63=5,SUMIF('I2PC para cómputos (base móvil)'!B$104:B$500,'IPC EPH_Correlat (base móvil)'!D63,'I2PC para cómputos (base móvil)'!H$104:H$500),IF(B63=10,SUMIF('I2PC para cómputos (base móvil)'!C$104:C$500,'IPC EPH_Correlat (base móvil)'!D63,'I2PC para cómputos (base móvil)'!I$104:I$500),"VER"))</f>
        <v>4.2228297118856748</v>
      </c>
    </row>
    <row r="64" spans="1:6" ht="15" customHeight="1">
      <c r="A64" s="232">
        <f t="shared" si="1"/>
        <v>2002</v>
      </c>
      <c r="B64" s="417">
        <f t="shared" si="2"/>
        <v>10</v>
      </c>
      <c r="C64" s="423"/>
      <c r="D64" s="417" t="str">
        <f t="shared" si="0"/>
        <v>200210</v>
      </c>
      <c r="E64" s="423"/>
      <c r="F64" s="418">
        <f>IF(B64=5,SUMIF('I2PC para cómputos (base móvil)'!B$104:B$500,'IPC EPH_Correlat (base móvil)'!D64,'I2PC para cómputos (base móvil)'!H$104:H$500),IF(B64=10,SUMIF('I2PC para cómputos (base móvil)'!C$104:C$500,'IPC EPH_Correlat (base móvil)'!D64,'I2PC para cómputos (base móvil)'!I$104:I$500),"VER"))</f>
        <v>4.6937131354157291</v>
      </c>
    </row>
    <row r="65" spans="1:6" ht="15" customHeight="1">
      <c r="A65" s="232">
        <f t="shared" si="1"/>
        <v>2003</v>
      </c>
      <c r="B65" s="417">
        <f t="shared" si="2"/>
        <v>5</v>
      </c>
      <c r="C65" s="423"/>
      <c r="D65" s="417" t="str">
        <f t="shared" si="0"/>
        <v>20035</v>
      </c>
      <c r="E65" s="423"/>
      <c r="F65" s="418">
        <f>IF(B65=5,SUMIF('I2PC para cómputos (base móvil)'!B$104:B$500,'IPC EPH_Correlat (base móvil)'!D65,'I2PC para cómputos (base móvil)'!H$104:H$500),IF(B65=10,SUMIF('I2PC para cómputos (base móvil)'!C$104:C$500,'IPC EPH_Correlat (base móvil)'!D65,'I2PC para cómputos (base móvil)'!I$104:I$500),"VER"))</f>
        <v>4.8281053276365196</v>
      </c>
    </row>
    <row r="66" spans="1:6" ht="15" customHeight="1">
      <c r="A66" s="424">
        <f t="shared" si="1"/>
        <v>2003</v>
      </c>
      <c r="B66" s="425"/>
      <c r="C66" s="426">
        <v>3</v>
      </c>
      <c r="D66" s="425"/>
      <c r="E66" s="426" t="str">
        <f>CONCATENATE(A66,C66)</f>
        <v>20033</v>
      </c>
      <c r="F66" s="427">
        <f>IF(C66=1,SUMIF('I2PC para cómputos (base móvil)'!D$104:D$500,'IPC EPH_Correlat (base móvil)'!E66,'I2PC para cómputos (base móvil)'!J$104:J$500),IF(C66=2,SUMIF('I2PC para cómputos (base móvil)'!E$104:E$500,'IPC EPH_Correlat (base móvil)'!E66,'I2PC para cómputos (base móvil)'!K$104:K$500),IF(C66=3,SUMIF('I2PC para cómputos (base móvil)'!F$104:F$500,'IPC EPH_Correlat (base móvil)'!E66,'I2PC para cómputos (base móvil)'!L$104:L$500),IF(C66=4,SUMIF('I2PC para cómputos (base móvil)'!G$104:G$500,'IPC EPH_Correlat (base móvil)'!E66,'I2PC para cómputos (base móvil)'!M$104:M$500),"VER"))))</f>
        <v>4.8468184680585127</v>
      </c>
    </row>
    <row r="67" spans="1:6" ht="15" customHeight="1">
      <c r="A67" s="232">
        <v>2003</v>
      </c>
      <c r="B67" s="423"/>
      <c r="C67" s="417">
        <v>4</v>
      </c>
      <c r="D67" s="423"/>
      <c r="E67" s="417" t="str">
        <f>CONCATENATE(A67,C67)</f>
        <v>20034</v>
      </c>
      <c r="F67" s="418">
        <f>IF(C67=1,SUMIF('I2PC para cómputos (base móvil)'!D$104:D$500,'IPC EPH_Correlat (base móvil)'!E67,'I2PC para cómputos (base móvil)'!J$104:J$500),IF(C67=2,SUMIF('I2PC para cómputos (base móvil)'!E$104:E$500,'IPC EPH_Correlat (base móvil)'!E67,'I2PC para cómputos (base móvil)'!K$104:K$500),IF(C67=3,SUMIF('I2PC para cómputos (base móvil)'!F$104:F$500,'IPC EPH_Correlat (base móvil)'!E67,'I2PC para cómputos (base móvil)'!L$104:L$500),IF(C67=4,SUMIF('I2PC para cómputos (base móvil)'!G$104:G$500,'IPC EPH_Correlat (base móvil)'!E67,'I2PC para cómputos (base móvil)'!M$104:M$500),"VER"))))</f>
        <v>4.8885513609217073</v>
      </c>
    </row>
    <row r="68" spans="1:6" ht="15" customHeight="1">
      <c r="A68" s="232">
        <f t="shared" si="1"/>
        <v>2004</v>
      </c>
      <c r="B68" s="423"/>
      <c r="C68" s="417">
        <v>1</v>
      </c>
      <c r="D68" s="423"/>
      <c r="E68" s="417" t="str">
        <f t="shared" ref="E68:E127" si="3">CONCATENATE(A68,C68)</f>
        <v>20041</v>
      </c>
      <c r="F68" s="418">
        <f>IF(C68=1,SUMIF('I2PC para cómputos (base móvil)'!D$104:D$500,'IPC EPH_Correlat (base móvil)'!E68,'I2PC para cómputos (base móvil)'!J$104:J$500),IF(C68=2,SUMIF('I2PC para cómputos (base móvil)'!E$104:E$500,'IPC EPH_Correlat (base móvil)'!E68,'I2PC para cómputos (base móvil)'!K$104:K$500),IF(C68=3,SUMIF('I2PC para cómputos (base móvil)'!F$104:F$500,'IPC EPH_Correlat (base móvil)'!E68,'I2PC para cómputos (base móvil)'!L$104:L$500),IF(C68=4,SUMIF('I2PC para cómputos (base móvil)'!G$104:G$500,'IPC EPH_Correlat (base móvil)'!E68,'I2PC para cómputos (base móvil)'!M$104:M$500),"VER"))))</f>
        <v>4.9331161629133469</v>
      </c>
    </row>
    <row r="69" spans="1:6" ht="15" customHeight="1">
      <c r="A69" s="232">
        <f t="shared" si="1"/>
        <v>2004</v>
      </c>
      <c r="B69" s="423"/>
      <c r="C69" s="417">
        <v>2</v>
      </c>
      <c r="D69" s="423"/>
      <c r="E69" s="417" t="str">
        <f t="shared" si="3"/>
        <v>20042</v>
      </c>
      <c r="F69" s="418">
        <f>IF(C69=1,SUMIF('I2PC para cómputos (base móvil)'!D$104:D$500,'IPC EPH_Correlat (base móvil)'!E69,'I2PC para cómputos (base móvil)'!J$104:J$500),IF(C69=2,SUMIF('I2PC para cómputos (base móvil)'!E$104:E$500,'IPC EPH_Correlat (base móvil)'!E69,'I2PC para cómputos (base móvil)'!K$104:K$500),IF(C69=3,SUMIF('I2PC para cómputos (base móvil)'!F$104:F$500,'IPC EPH_Correlat (base móvil)'!E69,'I2PC para cómputos (base móvil)'!L$104:L$500),IF(C69=4,SUMIF('I2PC para cómputos (base móvil)'!G$104:G$500,'IPC EPH_Correlat (base móvil)'!E69,'I2PC para cómputos (base móvil)'!M$104:M$500),"VER"))))</f>
        <v>5.0305880292656804</v>
      </c>
    </row>
    <row r="70" spans="1:6" ht="15" customHeight="1">
      <c r="A70" s="232">
        <v>2004</v>
      </c>
      <c r="B70" s="423"/>
      <c r="C70" s="417">
        <v>3</v>
      </c>
      <c r="D70" s="423"/>
      <c r="E70" s="417" t="str">
        <f t="shared" si="3"/>
        <v>20043</v>
      </c>
      <c r="F70" s="418">
        <f>IF(C70=1,SUMIF('I2PC para cómputos (base móvil)'!D$104:D$500,'IPC EPH_Correlat (base móvil)'!E70,'I2PC para cómputos (base móvil)'!J$104:J$500),IF(C70=2,SUMIF('I2PC para cómputos (base móvil)'!E$104:E$500,'IPC EPH_Correlat (base móvil)'!E70,'I2PC para cómputos (base móvil)'!K$104:K$500),IF(C70=3,SUMIF('I2PC para cómputos (base móvil)'!F$104:F$500,'IPC EPH_Correlat (base móvil)'!E70,'I2PC para cómputos (base móvil)'!L$104:L$500),IF(C70=4,SUMIF('I2PC para cómputos (base móvil)'!G$104:G$500,'IPC EPH_Correlat (base móvil)'!E70,'I2PC para cómputos (base móvil)'!M$104:M$500),"VER"))))</f>
        <v>5.1074260446017083</v>
      </c>
    </row>
    <row r="71" spans="1:6" ht="15" customHeight="1">
      <c r="A71" s="232">
        <v>2004</v>
      </c>
      <c r="B71" s="423"/>
      <c r="C71" s="417">
        <v>4</v>
      </c>
      <c r="D71" s="423"/>
      <c r="E71" s="417" t="str">
        <f t="shared" si="3"/>
        <v>20044</v>
      </c>
      <c r="F71" s="418">
        <f>IF(C71=1,SUMIF('I2PC para cómputos (base móvil)'!D$104:D$500,'IPC EPH_Correlat (base móvil)'!E71,'I2PC para cómputos (base móvil)'!J$104:J$500),IF(C71=2,SUMIF('I2PC para cómputos (base móvil)'!E$104:E$500,'IPC EPH_Correlat (base móvil)'!E71,'I2PC para cómputos (base móvil)'!K$104:K$500),IF(C71=3,SUMIF('I2PC para cómputos (base móvil)'!F$104:F$500,'IPC EPH_Correlat (base móvil)'!E71,'I2PC para cómputos (base móvil)'!L$104:L$500),IF(C71=4,SUMIF('I2PC para cómputos (base móvil)'!G$104:G$500,'IPC EPH_Correlat (base móvil)'!E71,'I2PC para cómputos (base móvil)'!M$104:M$500),"VER"))))</f>
        <v>5.1694211153949201</v>
      </c>
    </row>
    <row r="72" spans="1:6" ht="15" customHeight="1">
      <c r="A72" s="232">
        <f>A68+1</f>
        <v>2005</v>
      </c>
      <c r="B72" s="423"/>
      <c r="C72" s="417">
        <f>C68</f>
        <v>1</v>
      </c>
      <c r="D72" s="423"/>
      <c r="E72" s="417" t="str">
        <f t="shared" si="3"/>
        <v>20051</v>
      </c>
      <c r="F72" s="418">
        <f>IF(C72=1,SUMIF('I2PC para cómputos (base móvil)'!D$104:D$500,'IPC EPH_Correlat (base móvil)'!E72,'I2PC para cómputos (base móvil)'!J$104:J$500),IF(C72=2,SUMIF('I2PC para cómputos (base móvil)'!E$104:E$500,'IPC EPH_Correlat (base móvil)'!E72,'I2PC para cómputos (base móvil)'!K$104:K$500),IF(C72=3,SUMIF('I2PC para cómputos (base móvil)'!F$104:F$500,'IPC EPH_Correlat (base móvil)'!E72,'I2PC para cómputos (base móvil)'!L$104:L$500),IF(C72=4,SUMIF('I2PC para cómputos (base móvil)'!G$104:G$500,'IPC EPH_Correlat (base móvil)'!E72,'I2PC para cómputos (base móvil)'!M$104:M$500),"VER"))))</f>
        <v>5.3361368766685642</v>
      </c>
    </row>
    <row r="73" spans="1:6" ht="15" customHeight="1">
      <c r="A73" s="232">
        <f t="shared" ref="A73:A136" si="4">A69+1</f>
        <v>2005</v>
      </c>
      <c r="B73" s="423"/>
      <c r="C73" s="417">
        <f t="shared" ref="C73:C136" si="5">C69</f>
        <v>2</v>
      </c>
      <c r="D73" s="423"/>
      <c r="E73" s="417" t="str">
        <f t="shared" si="3"/>
        <v>20052</v>
      </c>
      <c r="F73" s="418">
        <f>IF(C73=1,SUMIF('I2PC para cómputos (base móvil)'!D$104:D$500,'IPC EPH_Correlat (base móvil)'!E73,'I2PC para cómputos (base móvil)'!J$104:J$500),IF(C73=2,SUMIF('I2PC para cómputos (base móvil)'!E$104:E$500,'IPC EPH_Correlat (base móvil)'!E73,'I2PC para cómputos (base móvil)'!K$104:K$500),IF(C73=3,SUMIF('I2PC para cómputos (base móvil)'!F$104:F$500,'IPC EPH_Correlat (base móvil)'!E73,'I2PC para cómputos (base móvil)'!L$104:L$500),IF(C73=4,SUMIF('I2PC para cómputos (base móvil)'!G$104:G$500,'IPC EPH_Correlat (base móvil)'!E73,'I2PC para cómputos (base móvil)'!M$104:M$500),"VER"))))</f>
        <v>5.4726176318452149</v>
      </c>
    </row>
    <row r="74" spans="1:6" ht="15" customHeight="1">
      <c r="A74" s="232">
        <f t="shared" si="4"/>
        <v>2005</v>
      </c>
      <c r="B74" s="423"/>
      <c r="C74" s="417">
        <f t="shared" si="5"/>
        <v>3</v>
      </c>
      <c r="D74" s="423"/>
      <c r="E74" s="417" t="str">
        <f t="shared" si="3"/>
        <v>20053</v>
      </c>
      <c r="F74" s="418">
        <f>IF(C74=1,SUMIF('I2PC para cómputos (base móvil)'!D$104:D$500,'IPC EPH_Correlat (base móvil)'!E74,'I2PC para cómputos (base móvil)'!J$104:J$500),IF(C74=2,SUMIF('I2PC para cómputos (base móvil)'!E$104:E$500,'IPC EPH_Correlat (base móvil)'!E74,'I2PC para cómputos (base móvil)'!K$104:K$500),IF(C74=3,SUMIF('I2PC para cómputos (base móvil)'!F$104:F$500,'IPC EPH_Correlat (base móvil)'!E74,'I2PC para cómputos (base móvil)'!L$104:L$500),IF(C74=4,SUMIF('I2PC para cómputos (base móvil)'!G$104:G$500,'IPC EPH_Correlat (base móvil)'!E74,'I2PC para cómputos (base móvil)'!M$104:M$500),"VER"))))</f>
        <v>5.6102014168263441</v>
      </c>
    </row>
    <row r="75" spans="1:6" ht="15" customHeight="1">
      <c r="A75" s="232">
        <f t="shared" si="4"/>
        <v>2005</v>
      </c>
      <c r="B75" s="423"/>
      <c r="C75" s="417">
        <f t="shared" si="5"/>
        <v>4</v>
      </c>
      <c r="D75" s="423"/>
      <c r="E75" s="417" t="str">
        <f t="shared" si="3"/>
        <v>20054</v>
      </c>
      <c r="F75" s="418">
        <f>IF(C75=1,SUMIF('I2PC para cómputos (base móvil)'!D$104:D$500,'IPC EPH_Correlat (base móvil)'!E75,'I2PC para cómputos (base móvil)'!J$104:J$500),IF(C75=2,SUMIF('I2PC para cómputos (base móvil)'!E$104:E$500,'IPC EPH_Correlat (base móvil)'!E75,'I2PC para cómputos (base móvil)'!K$104:K$500),IF(C75=3,SUMIF('I2PC para cómputos (base móvil)'!F$104:F$500,'IPC EPH_Correlat (base móvil)'!E75,'I2PC para cómputos (base móvil)'!L$104:L$500),IF(C75=4,SUMIF('I2PC para cómputos (base móvil)'!G$104:G$500,'IPC EPH_Correlat (base móvil)'!E75,'I2PC para cómputos (base móvil)'!M$104:M$500),"VER"))))</f>
        <v>5.7732699860725845</v>
      </c>
    </row>
    <row r="76" spans="1:6" ht="15" customHeight="1">
      <c r="A76" s="232">
        <f t="shared" si="4"/>
        <v>2006</v>
      </c>
      <c r="B76" s="423"/>
      <c r="C76" s="417">
        <f t="shared" si="5"/>
        <v>1</v>
      </c>
      <c r="D76" s="423"/>
      <c r="E76" s="417" t="str">
        <f t="shared" si="3"/>
        <v>20061</v>
      </c>
      <c r="F76" s="418">
        <f>IF(C76=1,SUMIF('I2PC para cómputos (base móvil)'!D$104:D$500,'IPC EPH_Correlat (base móvil)'!E76,'I2PC para cómputos (base móvil)'!J$104:J$500),IF(C76=2,SUMIF('I2PC para cómputos (base móvil)'!E$104:E$500,'IPC EPH_Correlat (base móvil)'!E76,'I2PC para cómputos (base móvil)'!K$104:K$500),IF(C76=3,SUMIF('I2PC para cómputos (base móvil)'!F$104:F$500,'IPC EPH_Correlat (base móvil)'!E76,'I2PC para cómputos (base móvil)'!L$104:L$500),IF(C76=4,SUMIF('I2PC para cómputos (base móvil)'!G$104:G$500,'IPC EPH_Correlat (base móvil)'!E76,'I2PC para cómputos (base móvil)'!M$104:M$500),"VER"))))</f>
        <v>5.9530518547474909</v>
      </c>
    </row>
    <row r="77" spans="1:6" ht="15" customHeight="1">
      <c r="A77" s="232">
        <f t="shared" si="4"/>
        <v>2006</v>
      </c>
      <c r="B77" s="423"/>
      <c r="C77" s="417">
        <f t="shared" si="5"/>
        <v>2</v>
      </c>
      <c r="D77" s="423"/>
      <c r="E77" s="417" t="str">
        <f t="shared" si="3"/>
        <v>20062</v>
      </c>
      <c r="F77" s="418">
        <f>IF(C77=1,SUMIF('I2PC para cómputos (base móvil)'!D$104:D$500,'IPC EPH_Correlat (base móvil)'!E77,'I2PC para cómputos (base móvil)'!J$104:J$500),IF(C77=2,SUMIF('I2PC para cómputos (base móvil)'!E$104:E$500,'IPC EPH_Correlat (base móvil)'!E77,'I2PC para cómputos (base móvil)'!K$104:K$500),IF(C77=3,SUMIF('I2PC para cómputos (base móvil)'!F$104:F$500,'IPC EPH_Correlat (base móvil)'!E77,'I2PC para cómputos (base móvil)'!L$104:L$500),IF(C77=4,SUMIF('I2PC para cómputos (base móvil)'!G$104:G$500,'IPC EPH_Correlat (base móvil)'!E77,'I2PC para cómputos (base móvil)'!M$104:M$500),"VER"))))</f>
        <v>6.0957743198829402</v>
      </c>
    </row>
    <row r="78" spans="1:6" ht="15" customHeight="1">
      <c r="A78" s="232">
        <f t="shared" si="4"/>
        <v>2006</v>
      </c>
      <c r="B78" s="423"/>
      <c r="C78" s="417">
        <f t="shared" si="5"/>
        <v>3</v>
      </c>
      <c r="D78" s="423"/>
      <c r="E78" s="417" t="str">
        <f t="shared" si="3"/>
        <v>20063</v>
      </c>
      <c r="F78" s="418">
        <f>IF(C78=1,SUMIF('I2PC para cómputos (base móvil)'!D$104:D$500,'IPC EPH_Correlat (base móvil)'!E78,'I2PC para cómputos (base móvil)'!J$104:J$500),IF(C78=2,SUMIF('I2PC para cómputos (base móvil)'!E$104:E$500,'IPC EPH_Correlat (base móvil)'!E78,'I2PC para cómputos (base móvil)'!K$104:K$500),IF(C78=3,SUMIF('I2PC para cómputos (base móvil)'!F$104:F$500,'IPC EPH_Correlat (base móvil)'!E78,'I2PC para cómputos (base móvil)'!L$104:L$500),IF(C78=4,SUMIF('I2PC para cómputos (base móvil)'!G$104:G$500,'IPC EPH_Correlat (base móvil)'!E78,'I2PC para cómputos (base móvil)'!M$104:M$500),"VER"))))</f>
        <v>6.2044011746057386</v>
      </c>
    </row>
    <row r="79" spans="1:6" ht="15" customHeight="1">
      <c r="A79" s="232">
        <f t="shared" si="4"/>
        <v>2006</v>
      </c>
      <c r="B79" s="423"/>
      <c r="C79" s="417">
        <f t="shared" si="5"/>
        <v>4</v>
      </c>
      <c r="D79" s="423"/>
      <c r="E79" s="417" t="str">
        <f t="shared" si="3"/>
        <v>20064</v>
      </c>
      <c r="F79" s="418">
        <f>IF(C79=1,SUMIF('I2PC para cómputos (base móvil)'!D$104:D$500,'IPC EPH_Correlat (base móvil)'!E79,'I2PC para cómputos (base móvil)'!J$104:J$500),IF(C79=2,SUMIF('I2PC para cómputos (base móvil)'!E$104:E$500,'IPC EPH_Correlat (base móvil)'!E79,'I2PC para cómputos (base móvil)'!K$104:K$500),IF(C79=3,SUMIF('I2PC para cómputos (base móvil)'!F$104:F$500,'IPC EPH_Correlat (base móvil)'!E79,'I2PC para cómputos (base móvil)'!L$104:L$500),IF(C79=4,SUMIF('I2PC para cómputos (base móvil)'!G$104:G$500,'IPC EPH_Correlat (base móvil)'!E79,'I2PC para cómputos (base móvil)'!M$104:M$500),"VER"))))</f>
        <v>6.3571612109619053</v>
      </c>
    </row>
    <row r="80" spans="1:6" ht="15" customHeight="1">
      <c r="A80" s="232">
        <f t="shared" si="4"/>
        <v>2007</v>
      </c>
      <c r="B80" s="423"/>
      <c r="C80" s="417">
        <f t="shared" si="5"/>
        <v>1</v>
      </c>
      <c r="D80" s="423"/>
      <c r="E80" s="417" t="str">
        <f t="shared" si="3"/>
        <v>20071</v>
      </c>
      <c r="F80" s="418">
        <f>IF(C80=1,SUMIF('I2PC para cómputos (base móvil)'!D$104:D$500,'IPC EPH_Correlat (base móvil)'!E80,'I2PC para cómputos (base móvil)'!J$104:J$500),IF(C80=2,SUMIF('I2PC para cómputos (base móvil)'!E$104:E$500,'IPC EPH_Correlat (base móvil)'!E80,'I2PC para cómputos (base móvil)'!K$104:K$500),IF(C80=3,SUMIF('I2PC para cómputos (base móvil)'!F$104:F$500,'IPC EPH_Correlat (base móvil)'!E80,'I2PC para cómputos (base móvil)'!L$104:L$500),IF(C80=4,SUMIF('I2PC para cómputos (base móvil)'!G$104:G$500,'IPC EPH_Correlat (base móvil)'!E80,'I2PC para cómputos (base móvil)'!M$104:M$500),"VER"))))</f>
        <v>6.5793404787536929</v>
      </c>
    </row>
    <row r="81" spans="1:6" ht="15" customHeight="1">
      <c r="A81" s="232">
        <f t="shared" si="4"/>
        <v>2007</v>
      </c>
      <c r="B81" s="423"/>
      <c r="C81" s="417">
        <f t="shared" si="5"/>
        <v>2</v>
      </c>
      <c r="D81" s="423"/>
      <c r="E81" s="417" t="str">
        <f t="shared" si="3"/>
        <v>20072</v>
      </c>
      <c r="F81" s="418">
        <f>IF(C81=1,SUMIF('I2PC para cómputos (base móvil)'!D$104:D$500,'IPC EPH_Correlat (base móvil)'!E81,'I2PC para cómputos (base móvil)'!J$104:J$500),IF(C81=2,SUMIF('I2PC para cómputos (base móvil)'!E$104:E$500,'IPC EPH_Correlat (base móvil)'!E81,'I2PC para cómputos (base móvil)'!K$104:K$500),IF(C81=3,SUMIF('I2PC para cómputos (base móvil)'!F$104:F$500,'IPC EPH_Correlat (base móvil)'!E81,'I2PC para cómputos (base móvil)'!L$104:L$500),IF(C81=4,SUMIF('I2PC para cómputos (base móvil)'!G$104:G$500,'IPC EPH_Correlat (base móvil)'!E81,'I2PC para cómputos (base móvil)'!M$104:M$500),"VER"))))</f>
        <v>6.9277371799770613</v>
      </c>
    </row>
    <row r="82" spans="1:6" ht="15" customHeight="1">
      <c r="A82" s="232">
        <f t="shared" si="4"/>
        <v>2007</v>
      </c>
      <c r="B82" s="423"/>
      <c r="C82" s="417">
        <f t="shared" si="5"/>
        <v>3</v>
      </c>
      <c r="D82" s="423"/>
      <c r="E82" s="417" t="str">
        <f t="shared" si="3"/>
        <v>20073</v>
      </c>
      <c r="F82" s="418">
        <f>IF(C82=1,SUMIF('I2PC para cómputos (base móvil)'!D$104:D$500,'IPC EPH_Correlat (base móvil)'!E82,'I2PC para cómputos (base móvil)'!J$104:J$500),IF(C82=2,SUMIF('I2PC para cómputos (base móvil)'!E$104:E$500,'IPC EPH_Correlat (base móvil)'!E82,'I2PC para cómputos (base móvil)'!K$104:K$500),IF(C82=3,SUMIF('I2PC para cómputos (base móvil)'!F$104:F$500,'IPC EPH_Correlat (base móvil)'!E82,'I2PC para cómputos (base móvil)'!L$104:L$500),IF(C82=4,SUMIF('I2PC para cómputos (base móvil)'!G$104:G$500,'IPC EPH_Correlat (base móvil)'!E82,'I2PC para cómputos (base móvil)'!M$104:M$500),"VER"))))</f>
        <v>7.5217508464214875</v>
      </c>
    </row>
    <row r="83" spans="1:6" ht="15" customHeight="1">
      <c r="A83" s="232">
        <f t="shared" si="4"/>
        <v>2007</v>
      </c>
      <c r="B83" s="423"/>
      <c r="C83" s="417">
        <f t="shared" si="5"/>
        <v>4</v>
      </c>
      <c r="D83" s="423"/>
      <c r="E83" s="417" t="str">
        <f t="shared" si="3"/>
        <v>20074</v>
      </c>
      <c r="F83" s="418">
        <f>IF(C83=1,SUMIF('I2PC para cómputos (base móvil)'!D$104:D$500,'IPC EPH_Correlat (base móvil)'!E83,'I2PC para cómputos (base móvil)'!J$104:J$500),IF(C83=2,SUMIF('I2PC para cómputos (base móvil)'!E$104:E$500,'IPC EPH_Correlat (base móvil)'!E83,'I2PC para cómputos (base móvil)'!K$104:K$500),IF(C83=3,SUMIF('I2PC para cómputos (base móvil)'!F$104:F$500,'IPC EPH_Correlat (base móvil)'!E83,'I2PC para cómputos (base móvil)'!L$104:L$500),IF(C83=4,SUMIF('I2PC para cómputos (base móvil)'!G$104:G$500,'IPC EPH_Correlat (base móvil)'!E83,'I2PC para cómputos (base móvil)'!M$104:M$500),"VER"))))</f>
        <v>7.9731490336682782</v>
      </c>
    </row>
    <row r="84" spans="1:6" ht="15" customHeight="1">
      <c r="A84" s="232">
        <f t="shared" si="4"/>
        <v>2008</v>
      </c>
      <c r="B84" s="423"/>
      <c r="C84" s="417">
        <f t="shared" si="5"/>
        <v>1</v>
      </c>
      <c r="D84" s="423"/>
      <c r="E84" s="417" t="str">
        <f t="shared" si="3"/>
        <v>20081</v>
      </c>
      <c r="F84" s="418">
        <f>IF(C84=1,SUMIF('I2PC para cómputos (base móvil)'!D$104:D$500,'IPC EPH_Correlat (base móvil)'!E84,'I2PC para cómputos (base móvil)'!J$104:J$500),IF(C84=2,SUMIF('I2PC para cómputos (base móvil)'!E$104:E$500,'IPC EPH_Correlat (base móvil)'!E84,'I2PC para cómputos (base móvil)'!K$104:K$500),IF(C84=3,SUMIF('I2PC para cómputos (base móvil)'!F$104:F$500,'IPC EPH_Correlat (base móvil)'!E84,'I2PC para cómputos (base móvil)'!L$104:L$500),IF(C84=4,SUMIF('I2PC para cómputos (base móvil)'!G$104:G$500,'IPC EPH_Correlat (base móvil)'!E84,'I2PC para cómputos (base móvil)'!M$104:M$500),"VER"))))</f>
        <v>8.3721990230323051</v>
      </c>
    </row>
    <row r="85" spans="1:6" ht="15" customHeight="1">
      <c r="A85" s="232">
        <f t="shared" si="4"/>
        <v>2008</v>
      </c>
      <c r="B85" s="423"/>
      <c r="C85" s="417">
        <f t="shared" si="5"/>
        <v>2</v>
      </c>
      <c r="D85" s="423"/>
      <c r="E85" s="417" t="str">
        <f t="shared" si="3"/>
        <v>20082</v>
      </c>
      <c r="F85" s="418">
        <f>IF(C85=1,SUMIF('I2PC para cómputos (base móvil)'!D$104:D$500,'IPC EPH_Correlat (base móvil)'!E85,'I2PC para cómputos (base móvil)'!J$104:J$500),IF(C85=2,SUMIF('I2PC para cómputos (base móvil)'!E$104:E$500,'IPC EPH_Correlat (base móvil)'!E85,'I2PC para cómputos (base móvil)'!K$104:K$500),IF(C85=3,SUMIF('I2PC para cómputos (base móvil)'!F$104:F$500,'IPC EPH_Correlat (base móvil)'!E85,'I2PC para cómputos (base móvil)'!L$104:L$500),IF(C85=4,SUMIF('I2PC para cómputos (base móvil)'!G$104:G$500,'IPC EPH_Correlat (base móvil)'!E85,'I2PC para cómputos (base móvil)'!M$104:M$500),"VER"))))</f>
        <v>9.1123513596713011</v>
      </c>
    </row>
    <row r="86" spans="1:6" ht="15" customHeight="1">
      <c r="A86" s="232">
        <f t="shared" si="4"/>
        <v>2008</v>
      </c>
      <c r="B86" s="423"/>
      <c r="C86" s="417">
        <f t="shared" si="5"/>
        <v>3</v>
      </c>
      <c r="D86" s="423"/>
      <c r="E86" s="417" t="str">
        <f t="shared" si="3"/>
        <v>20083</v>
      </c>
      <c r="F86" s="418">
        <f>IF(C86=1,SUMIF('I2PC para cómputos (base móvil)'!D$104:D$500,'IPC EPH_Correlat (base móvil)'!E86,'I2PC para cómputos (base móvil)'!J$104:J$500),IF(C86=2,SUMIF('I2PC para cómputos (base móvil)'!E$104:E$500,'IPC EPH_Correlat (base móvil)'!E86,'I2PC para cómputos (base móvil)'!K$104:K$500),IF(C86=3,SUMIF('I2PC para cómputos (base móvil)'!F$104:F$500,'IPC EPH_Correlat (base móvil)'!E86,'I2PC para cómputos (base móvil)'!L$104:L$500),IF(C86=4,SUMIF('I2PC para cómputos (base móvil)'!G$104:G$500,'IPC EPH_Correlat (base móvil)'!E86,'I2PC para cómputos (base móvil)'!M$104:M$500),"VER"))))</f>
        <v>9.5451564199963848</v>
      </c>
    </row>
    <row r="87" spans="1:6" ht="15" customHeight="1">
      <c r="A87" s="232">
        <f t="shared" si="4"/>
        <v>2008</v>
      </c>
      <c r="B87" s="423"/>
      <c r="C87" s="417">
        <f t="shared" si="5"/>
        <v>4</v>
      </c>
      <c r="D87" s="423"/>
      <c r="E87" s="417" t="str">
        <f t="shared" si="3"/>
        <v>20084</v>
      </c>
      <c r="F87" s="418">
        <f>IF(C87=1,SUMIF('I2PC para cómputos (base móvil)'!D$104:D$500,'IPC EPH_Correlat (base móvil)'!E87,'I2PC para cómputos (base móvil)'!J$104:J$500),IF(C87=2,SUMIF('I2PC para cómputos (base móvil)'!E$104:E$500,'IPC EPH_Correlat (base móvil)'!E87,'I2PC para cómputos (base móvil)'!K$104:K$500),IF(C87=3,SUMIF('I2PC para cómputos (base móvil)'!F$104:F$500,'IPC EPH_Correlat (base móvil)'!E87,'I2PC para cómputos (base móvil)'!L$104:L$500),IF(C87=4,SUMIF('I2PC para cómputos (base móvil)'!G$104:G$500,'IPC EPH_Correlat (base móvil)'!E87,'I2PC para cómputos (base móvil)'!M$104:M$500),"VER"))))</f>
        <v>9.8202515130150321</v>
      </c>
    </row>
    <row r="88" spans="1:6" ht="15" customHeight="1">
      <c r="A88" s="232">
        <f t="shared" si="4"/>
        <v>2009</v>
      </c>
      <c r="B88" s="423"/>
      <c r="C88" s="417">
        <f t="shared" si="5"/>
        <v>1</v>
      </c>
      <c r="D88" s="423"/>
      <c r="E88" s="417" t="str">
        <f t="shared" si="3"/>
        <v>20091</v>
      </c>
      <c r="F88" s="418">
        <f>IF(C88=1,SUMIF('I2PC para cómputos (base móvil)'!D$104:D$500,'IPC EPH_Correlat (base móvil)'!E88,'I2PC para cómputos (base móvil)'!J$104:J$500),IF(C88=2,SUMIF('I2PC para cómputos (base móvil)'!E$104:E$500,'IPC EPH_Correlat (base móvil)'!E88,'I2PC para cómputos (base móvil)'!K$104:K$500),IF(C88=3,SUMIF('I2PC para cómputos (base móvil)'!F$104:F$500,'IPC EPH_Correlat (base móvil)'!E88,'I2PC para cómputos (base móvil)'!L$104:L$500),IF(C88=4,SUMIF('I2PC para cómputos (base móvil)'!G$104:G$500,'IPC EPH_Correlat (base móvil)'!E88,'I2PC para cómputos (base móvil)'!M$104:M$500),"VER"))))</f>
        <v>10.055427060017379</v>
      </c>
    </row>
    <row r="89" spans="1:6" ht="15" customHeight="1">
      <c r="A89" s="232">
        <f t="shared" si="4"/>
        <v>2009</v>
      </c>
      <c r="B89" s="423"/>
      <c r="C89" s="417">
        <f t="shared" si="5"/>
        <v>2</v>
      </c>
      <c r="D89" s="423"/>
      <c r="E89" s="417" t="str">
        <f t="shared" si="3"/>
        <v>20092</v>
      </c>
      <c r="F89" s="418">
        <f>IF(C89=1,SUMIF('I2PC para cómputos (base móvil)'!D$104:D$500,'IPC EPH_Correlat (base móvil)'!E89,'I2PC para cómputos (base móvil)'!J$104:J$500),IF(C89=2,SUMIF('I2PC para cómputos (base móvil)'!E$104:E$500,'IPC EPH_Correlat (base móvil)'!E89,'I2PC para cómputos (base móvil)'!K$104:K$500),IF(C89=3,SUMIF('I2PC para cómputos (base móvil)'!F$104:F$500,'IPC EPH_Correlat (base móvil)'!E89,'I2PC para cómputos (base móvil)'!L$104:L$500),IF(C89=4,SUMIF('I2PC para cómputos (base móvil)'!G$104:G$500,'IPC EPH_Correlat (base móvil)'!E89,'I2PC para cómputos (base móvil)'!M$104:M$500),"VER"))))</f>
        <v>10.371982386138537</v>
      </c>
    </row>
    <row r="90" spans="1:6" ht="15" customHeight="1">
      <c r="A90" s="232">
        <f t="shared" si="4"/>
        <v>2009</v>
      </c>
      <c r="B90" s="423"/>
      <c r="C90" s="417">
        <f t="shared" si="5"/>
        <v>3</v>
      </c>
      <c r="D90" s="423"/>
      <c r="E90" s="417" t="str">
        <f t="shared" si="3"/>
        <v>20093</v>
      </c>
      <c r="F90" s="418">
        <f>IF(C90=1,SUMIF('I2PC para cómputos (base móvil)'!D$104:D$500,'IPC EPH_Correlat (base móvil)'!E90,'I2PC para cómputos (base móvil)'!J$104:J$500),IF(C90=2,SUMIF('I2PC para cómputos (base móvil)'!E$104:E$500,'IPC EPH_Correlat (base móvil)'!E90,'I2PC para cómputos (base móvil)'!K$104:K$500),IF(C90=3,SUMIF('I2PC para cómputos (base móvil)'!F$104:F$500,'IPC EPH_Correlat (base móvil)'!E90,'I2PC para cómputos (base móvil)'!L$104:L$500),IF(C90=4,SUMIF('I2PC para cómputos (base móvil)'!G$104:G$500,'IPC EPH_Correlat (base móvil)'!E90,'I2PC para cómputos (base móvil)'!M$104:M$500),"VER"))))</f>
        <v>10.662979696629556</v>
      </c>
    </row>
    <row r="91" spans="1:6" ht="15" customHeight="1">
      <c r="A91" s="232">
        <f t="shared" si="4"/>
        <v>2009</v>
      </c>
      <c r="B91" s="423"/>
      <c r="C91" s="417">
        <f t="shared" si="5"/>
        <v>4</v>
      </c>
      <c r="D91" s="423"/>
      <c r="E91" s="417" t="str">
        <f t="shared" si="3"/>
        <v>20094</v>
      </c>
      <c r="F91" s="418">
        <f>IF(C91=1,SUMIF('I2PC para cómputos (base móvil)'!D$104:D$500,'IPC EPH_Correlat (base móvil)'!E91,'I2PC para cómputos (base móvil)'!J$104:J$500),IF(C91=2,SUMIF('I2PC para cómputos (base móvil)'!E$104:E$500,'IPC EPH_Correlat (base móvil)'!E91,'I2PC para cómputos (base móvil)'!K$104:K$500),IF(C91=3,SUMIF('I2PC para cómputos (base móvil)'!F$104:F$500,'IPC EPH_Correlat (base móvil)'!E91,'I2PC para cómputos (base móvil)'!L$104:L$500),IF(C91=4,SUMIF('I2PC para cómputos (base móvil)'!G$104:G$500,'IPC EPH_Correlat (base móvil)'!E91,'I2PC para cómputos (base móvil)'!M$104:M$500),"VER"))))</f>
        <v>11.134519624956456</v>
      </c>
    </row>
    <row r="92" spans="1:6" ht="15" customHeight="1">
      <c r="A92" s="232">
        <f t="shared" si="4"/>
        <v>2010</v>
      </c>
      <c r="B92" s="423"/>
      <c r="C92" s="417">
        <f t="shared" si="5"/>
        <v>1</v>
      </c>
      <c r="D92" s="423"/>
      <c r="E92" s="417" t="str">
        <f t="shared" si="3"/>
        <v>20101</v>
      </c>
      <c r="F92" s="418">
        <f>IF(C92=1,SUMIF('I2PC para cómputos (base móvil)'!D$104:D$500,'IPC EPH_Correlat (base móvil)'!E92,'I2PC para cómputos (base móvil)'!J$104:J$500),IF(C92=2,SUMIF('I2PC para cómputos (base móvil)'!E$104:E$500,'IPC EPH_Correlat (base móvil)'!E92,'I2PC para cómputos (base móvil)'!K$104:K$500),IF(C92=3,SUMIF('I2PC para cómputos (base móvil)'!F$104:F$500,'IPC EPH_Correlat (base móvil)'!E92,'I2PC para cómputos (base móvil)'!L$104:L$500),IF(C92=4,SUMIF('I2PC para cómputos (base móvil)'!G$104:G$500,'IPC EPH_Correlat (base móvil)'!E92,'I2PC para cómputos (base móvil)'!M$104:M$500),"VER"))))</f>
        <v>11.967743508388148</v>
      </c>
    </row>
    <row r="93" spans="1:6" ht="15" customHeight="1">
      <c r="A93" s="232">
        <f t="shared" si="4"/>
        <v>2010</v>
      </c>
      <c r="B93" s="423"/>
      <c r="C93" s="417">
        <f t="shared" si="5"/>
        <v>2</v>
      </c>
      <c r="D93" s="423"/>
      <c r="E93" s="417" t="str">
        <f t="shared" si="3"/>
        <v>20102</v>
      </c>
      <c r="F93" s="418">
        <f>IF(C93=1,SUMIF('I2PC para cómputos (base móvil)'!D$104:D$500,'IPC EPH_Correlat (base móvil)'!E93,'I2PC para cómputos (base móvil)'!J$104:J$500),IF(C93=2,SUMIF('I2PC para cómputos (base móvil)'!E$104:E$500,'IPC EPH_Correlat (base móvil)'!E93,'I2PC para cómputos (base móvil)'!K$104:K$500),IF(C93=3,SUMIF('I2PC para cómputos (base móvil)'!F$104:F$500,'IPC EPH_Correlat (base móvil)'!E93,'I2PC para cómputos (base móvil)'!L$104:L$500),IF(C93=4,SUMIF('I2PC para cómputos (base móvil)'!G$104:G$500,'IPC EPH_Correlat (base móvil)'!E93,'I2PC para cómputos (base móvil)'!M$104:M$500),"VER"))))</f>
        <v>12.732231954427906</v>
      </c>
    </row>
    <row r="94" spans="1:6" ht="15" customHeight="1">
      <c r="A94" s="232">
        <f t="shared" si="4"/>
        <v>2010</v>
      </c>
      <c r="B94" s="423"/>
      <c r="C94" s="417">
        <f t="shared" si="5"/>
        <v>3</v>
      </c>
      <c r="D94" s="423"/>
      <c r="E94" s="417" t="str">
        <f t="shared" si="3"/>
        <v>20103</v>
      </c>
      <c r="F94" s="418">
        <f>IF(C94=1,SUMIF('I2PC para cómputos (base móvil)'!D$104:D$500,'IPC EPH_Correlat (base móvil)'!E94,'I2PC para cómputos (base móvil)'!J$104:J$500),IF(C94=2,SUMIF('I2PC para cómputos (base móvil)'!E$104:E$500,'IPC EPH_Correlat (base móvil)'!E94,'I2PC para cómputos (base móvil)'!K$104:K$500),IF(C94=3,SUMIF('I2PC para cómputos (base móvil)'!F$104:F$500,'IPC EPH_Correlat (base móvil)'!E94,'I2PC para cómputos (base móvil)'!L$104:L$500),IF(C94=4,SUMIF('I2PC para cómputos (base móvil)'!G$104:G$500,'IPC EPH_Correlat (base móvil)'!E94,'I2PC para cómputos (base móvil)'!M$104:M$500),"VER"))))</f>
        <v>13.238585793816357</v>
      </c>
    </row>
    <row r="95" spans="1:6" ht="15" customHeight="1">
      <c r="A95" s="232">
        <f t="shared" si="4"/>
        <v>2010</v>
      </c>
      <c r="B95" s="423"/>
      <c r="C95" s="417">
        <f t="shared" si="5"/>
        <v>4</v>
      </c>
      <c r="D95" s="423"/>
      <c r="E95" s="417" t="str">
        <f t="shared" si="3"/>
        <v>20104</v>
      </c>
      <c r="F95" s="418">
        <f>IF(C95=1,SUMIF('I2PC para cómputos (base móvil)'!D$104:D$500,'IPC EPH_Correlat (base móvil)'!E95,'I2PC para cómputos (base móvil)'!J$104:J$500),IF(C95=2,SUMIF('I2PC para cómputos (base móvil)'!E$104:E$500,'IPC EPH_Correlat (base móvil)'!E95,'I2PC para cómputos (base móvil)'!K$104:K$500),IF(C95=3,SUMIF('I2PC para cómputos (base móvil)'!F$104:F$500,'IPC EPH_Correlat (base móvil)'!E95,'I2PC para cómputos (base móvil)'!L$104:L$500),IF(C95=4,SUMIF('I2PC para cómputos (base móvil)'!G$104:G$500,'IPC EPH_Correlat (base móvil)'!E95,'I2PC para cómputos (base móvil)'!M$104:M$500),"VER"))))</f>
        <v>14.035903820934937</v>
      </c>
    </row>
    <row r="96" spans="1:6" ht="15" customHeight="1">
      <c r="A96" s="232">
        <f t="shared" si="4"/>
        <v>2011</v>
      </c>
      <c r="B96" s="423"/>
      <c r="C96" s="417">
        <f t="shared" si="5"/>
        <v>1</v>
      </c>
      <c r="D96" s="423"/>
      <c r="E96" s="417" t="str">
        <f t="shared" si="3"/>
        <v>20111</v>
      </c>
      <c r="F96" s="418">
        <f>IF(C96=1,SUMIF('I2PC para cómputos (base móvil)'!D$104:D$500,'IPC EPH_Correlat (base móvil)'!E96,'I2PC para cómputos (base móvil)'!J$104:J$500),IF(C96=2,SUMIF('I2PC para cómputos (base móvil)'!E$104:E$500,'IPC EPH_Correlat (base móvil)'!E96,'I2PC para cómputos (base móvil)'!K$104:K$500),IF(C96=3,SUMIF('I2PC para cómputos (base móvil)'!F$104:F$500,'IPC EPH_Correlat (base móvil)'!E96,'I2PC para cómputos (base móvil)'!L$104:L$500),IF(C96=4,SUMIF('I2PC para cómputos (base móvil)'!G$104:G$500,'IPC EPH_Correlat (base móvil)'!E96,'I2PC para cómputos (base móvil)'!M$104:M$500),"VER"))))</f>
        <v>14.791395642173132</v>
      </c>
    </row>
    <row r="97" spans="1:6" ht="15" customHeight="1">
      <c r="A97" s="232">
        <f t="shared" si="4"/>
        <v>2011</v>
      </c>
      <c r="B97" s="423"/>
      <c r="C97" s="417">
        <f t="shared" si="5"/>
        <v>2</v>
      </c>
      <c r="D97" s="423"/>
      <c r="E97" s="417" t="str">
        <f t="shared" si="3"/>
        <v>20112</v>
      </c>
      <c r="F97" s="418">
        <f>IF(C97=1,SUMIF('I2PC para cómputos (base móvil)'!D$104:D$500,'IPC EPH_Correlat (base móvil)'!E97,'I2PC para cómputos (base móvil)'!J$104:J$500),IF(C97=2,SUMIF('I2PC para cómputos (base móvil)'!E$104:E$500,'IPC EPH_Correlat (base móvil)'!E97,'I2PC para cómputos (base móvil)'!K$104:K$500),IF(C97=3,SUMIF('I2PC para cómputos (base móvil)'!F$104:F$500,'IPC EPH_Correlat (base móvil)'!E97,'I2PC para cómputos (base móvil)'!L$104:L$500),IF(C97=4,SUMIF('I2PC para cómputos (base móvil)'!G$104:G$500,'IPC EPH_Correlat (base móvil)'!E97,'I2PC para cómputos (base móvil)'!M$104:M$500),"VER"))))</f>
        <v>15.640014910828469</v>
      </c>
    </row>
    <row r="98" spans="1:6" ht="15" customHeight="1">
      <c r="A98" s="232">
        <f t="shared" si="4"/>
        <v>2011</v>
      </c>
      <c r="B98" s="423"/>
      <c r="C98" s="417">
        <f t="shared" si="5"/>
        <v>3</v>
      </c>
      <c r="D98" s="423"/>
      <c r="E98" s="417" t="str">
        <f t="shared" si="3"/>
        <v>20113</v>
      </c>
      <c r="F98" s="418">
        <f>IF(C98=1,SUMIF('I2PC para cómputos (base móvil)'!D$104:D$500,'IPC EPH_Correlat (base móvil)'!E98,'I2PC para cómputos (base móvil)'!J$104:J$500),IF(C98=2,SUMIF('I2PC para cómputos (base móvil)'!E$104:E$500,'IPC EPH_Correlat (base móvil)'!E98,'I2PC para cómputos (base móvil)'!K$104:K$500),IF(C98=3,SUMIF('I2PC para cómputos (base móvil)'!F$104:F$500,'IPC EPH_Correlat (base móvil)'!E98,'I2PC para cómputos (base móvil)'!L$104:L$500),IF(C98=4,SUMIF('I2PC para cómputos (base móvil)'!G$104:G$500,'IPC EPH_Correlat (base móvil)'!E98,'I2PC para cómputos (base móvil)'!M$104:M$500),"VER"))))</f>
        <v>16.474698751214962</v>
      </c>
    </row>
    <row r="99" spans="1:6" ht="15" customHeight="1">
      <c r="A99" s="232">
        <f t="shared" si="4"/>
        <v>2011</v>
      </c>
      <c r="B99" s="423"/>
      <c r="C99" s="417">
        <f t="shared" si="5"/>
        <v>4</v>
      </c>
      <c r="D99" s="423"/>
      <c r="E99" s="417" t="str">
        <f t="shared" si="3"/>
        <v>20114</v>
      </c>
      <c r="F99" s="418">
        <f>IF(C99=1,SUMIF('I2PC para cómputos (base móvil)'!D$104:D$500,'IPC EPH_Correlat (base móvil)'!E99,'I2PC para cómputos (base móvil)'!J$104:J$500),IF(C99=2,SUMIF('I2PC para cómputos (base móvil)'!E$104:E$500,'IPC EPH_Correlat (base móvil)'!E99,'I2PC para cómputos (base móvil)'!K$104:K$500),IF(C99=3,SUMIF('I2PC para cómputos (base móvil)'!F$104:F$500,'IPC EPH_Correlat (base móvil)'!E99,'I2PC para cómputos (base móvil)'!L$104:L$500),IF(C99=4,SUMIF('I2PC para cómputos (base móvil)'!G$104:G$500,'IPC EPH_Correlat (base móvil)'!E99,'I2PC para cómputos (base móvil)'!M$104:M$500),"VER"))))</f>
        <v>17.248183387150839</v>
      </c>
    </row>
    <row r="100" spans="1:6" ht="15" customHeight="1">
      <c r="A100" s="232">
        <f t="shared" si="4"/>
        <v>2012</v>
      </c>
      <c r="B100" s="423"/>
      <c r="C100" s="417">
        <f t="shared" si="5"/>
        <v>1</v>
      </c>
      <c r="D100" s="423"/>
      <c r="E100" s="417" t="str">
        <f t="shared" si="3"/>
        <v>20121</v>
      </c>
      <c r="F100" s="418">
        <f>IF(C100=1,SUMIF('I2PC para cómputos (base móvil)'!D$104:D$500,'IPC EPH_Correlat (base móvil)'!E100,'I2PC para cómputos (base móvil)'!J$104:J$500),IF(C100=2,SUMIF('I2PC para cómputos (base móvil)'!E$104:E$500,'IPC EPH_Correlat (base móvil)'!E100,'I2PC para cómputos (base móvil)'!K$104:K$500),IF(C100=3,SUMIF('I2PC para cómputos (base móvil)'!F$104:F$500,'IPC EPH_Correlat (base móvil)'!E100,'I2PC para cómputos (base móvil)'!L$104:L$500),IF(C100=4,SUMIF('I2PC para cómputos (base móvil)'!G$104:G$500,'IPC EPH_Correlat (base móvil)'!E100,'I2PC para cómputos (base móvil)'!M$104:M$500),"VER"))))</f>
        <v>18.095188496407083</v>
      </c>
    </row>
    <row r="101" spans="1:6" ht="15" customHeight="1">
      <c r="A101" s="232">
        <f t="shared" si="4"/>
        <v>2012</v>
      </c>
      <c r="B101" s="423"/>
      <c r="C101" s="417">
        <f t="shared" si="5"/>
        <v>2</v>
      </c>
      <c r="D101" s="423"/>
      <c r="E101" s="417" t="str">
        <f t="shared" si="3"/>
        <v>20122</v>
      </c>
      <c r="F101" s="418">
        <f>IF(C101=1,SUMIF('I2PC para cómputos (base móvil)'!D$104:D$500,'IPC EPH_Correlat (base móvil)'!E101,'I2PC para cómputos (base móvil)'!J$104:J$500),IF(C101=2,SUMIF('I2PC para cómputos (base móvil)'!E$104:E$500,'IPC EPH_Correlat (base móvil)'!E101,'I2PC para cómputos (base móvil)'!K$104:K$500),IF(C101=3,SUMIF('I2PC para cómputos (base móvil)'!F$104:F$500,'IPC EPH_Correlat (base móvil)'!E101,'I2PC para cómputos (base móvil)'!L$104:L$500),IF(C101=4,SUMIF('I2PC para cómputos (base móvil)'!G$104:G$500,'IPC EPH_Correlat (base móvil)'!E101,'I2PC para cómputos (base móvil)'!M$104:M$500),"VER"))))</f>
        <v>19.310706180245933</v>
      </c>
    </row>
    <row r="102" spans="1:6" ht="15" customHeight="1">
      <c r="A102" s="232">
        <f t="shared" si="4"/>
        <v>2012</v>
      </c>
      <c r="B102" s="423"/>
      <c r="C102" s="417">
        <f t="shared" si="5"/>
        <v>3</v>
      </c>
      <c r="D102" s="423"/>
      <c r="E102" s="417" t="str">
        <f t="shared" si="3"/>
        <v>20123</v>
      </c>
      <c r="F102" s="418">
        <f>IF(C102=1,SUMIF('I2PC para cómputos (base móvil)'!D$104:D$500,'IPC EPH_Correlat (base móvil)'!E102,'I2PC para cómputos (base móvil)'!J$104:J$500),IF(C102=2,SUMIF('I2PC para cómputos (base móvil)'!E$104:E$500,'IPC EPH_Correlat (base móvil)'!E102,'I2PC para cómputos (base móvil)'!K$104:K$500),IF(C102=3,SUMIF('I2PC para cómputos (base móvil)'!F$104:F$500,'IPC EPH_Correlat (base móvil)'!E102,'I2PC para cómputos (base móvil)'!L$104:L$500),IF(C102=4,SUMIF('I2PC para cómputos (base móvil)'!G$104:G$500,'IPC EPH_Correlat (base móvil)'!E102,'I2PC para cómputos (base móvil)'!M$104:M$500),"VER"))))</f>
        <v>20.465276012326761</v>
      </c>
    </row>
    <row r="103" spans="1:6" ht="15" customHeight="1">
      <c r="A103" s="232">
        <f t="shared" si="4"/>
        <v>2012</v>
      </c>
      <c r="B103" s="423"/>
      <c r="C103" s="417">
        <f t="shared" si="5"/>
        <v>4</v>
      </c>
      <c r="D103" s="423"/>
      <c r="E103" s="417" t="str">
        <f t="shared" si="3"/>
        <v>20124</v>
      </c>
      <c r="F103" s="418">
        <f>IF(C103=1,SUMIF('I2PC para cómputos (base móvil)'!D$104:D$500,'IPC EPH_Correlat (base móvil)'!E103,'I2PC para cómputos (base móvil)'!J$104:J$500),IF(C103=2,SUMIF('I2PC para cómputos (base móvil)'!E$104:E$500,'IPC EPH_Correlat (base móvil)'!E103,'I2PC para cómputos (base móvil)'!K$104:K$500),IF(C103=3,SUMIF('I2PC para cómputos (base móvil)'!F$104:F$500,'IPC EPH_Correlat (base móvil)'!E103,'I2PC para cómputos (base móvil)'!L$104:L$500),IF(C103=4,SUMIF('I2PC para cómputos (base móvil)'!G$104:G$500,'IPC EPH_Correlat (base móvil)'!E103,'I2PC para cómputos (base móvil)'!M$104:M$500),"VER"))))</f>
        <v>21.458160607808441</v>
      </c>
    </row>
    <row r="104" spans="1:6" ht="15" customHeight="1">
      <c r="A104" s="232">
        <f t="shared" si="4"/>
        <v>2013</v>
      </c>
      <c r="B104" s="423"/>
      <c r="C104" s="417">
        <f t="shared" si="5"/>
        <v>1</v>
      </c>
      <c r="D104" s="423"/>
      <c r="E104" s="417" t="str">
        <f t="shared" si="3"/>
        <v>20131</v>
      </c>
      <c r="F104" s="418">
        <f>IF(C104=1,SUMIF('I2PC para cómputos (base móvil)'!D$104:D$500,'IPC EPH_Correlat (base móvil)'!E104,'I2PC para cómputos (base móvil)'!J$104:J$500),IF(C104=2,SUMIF('I2PC para cómputos (base móvil)'!E$104:E$500,'IPC EPH_Correlat (base móvil)'!E104,'I2PC para cómputos (base móvil)'!K$104:K$500),IF(C104=3,SUMIF('I2PC para cómputos (base móvil)'!F$104:F$500,'IPC EPH_Correlat (base móvil)'!E104,'I2PC para cómputos (base móvil)'!L$104:L$500),IF(C104=4,SUMIF('I2PC para cómputos (base móvil)'!G$104:G$500,'IPC EPH_Correlat (base móvil)'!E104,'I2PC para cómputos (base móvil)'!M$104:M$500),"VER"))))</f>
        <v>22.605548621204068</v>
      </c>
    </row>
    <row r="105" spans="1:6" ht="15" customHeight="1">
      <c r="A105" s="232">
        <f t="shared" si="4"/>
        <v>2013</v>
      </c>
      <c r="B105" s="423"/>
      <c r="C105" s="417">
        <f t="shared" si="5"/>
        <v>2</v>
      </c>
      <c r="D105" s="423"/>
      <c r="E105" s="417" t="str">
        <f t="shared" si="3"/>
        <v>20132</v>
      </c>
      <c r="F105" s="418">
        <f>IF(C105=1,SUMIF('I2PC para cómputos (base móvil)'!D$104:D$500,'IPC EPH_Correlat (base móvil)'!E105,'I2PC para cómputos (base móvil)'!J$104:J$500),IF(C105=2,SUMIF('I2PC para cómputos (base móvil)'!E$104:E$500,'IPC EPH_Correlat (base móvil)'!E105,'I2PC para cómputos (base móvil)'!K$104:K$500),IF(C105=3,SUMIF('I2PC para cómputos (base móvil)'!F$104:F$500,'IPC EPH_Correlat (base móvil)'!E105,'I2PC para cómputos (base móvil)'!L$104:L$500),IF(C105=4,SUMIF('I2PC para cómputos (base móvil)'!G$104:G$500,'IPC EPH_Correlat (base móvil)'!E105,'I2PC para cómputos (base móvil)'!M$104:M$500),"VER"))))</f>
        <v>23.847242971478526</v>
      </c>
    </row>
    <row r="106" spans="1:6" ht="15" customHeight="1">
      <c r="A106" s="232">
        <f t="shared" si="4"/>
        <v>2013</v>
      </c>
      <c r="B106" s="423"/>
      <c r="C106" s="417">
        <f t="shared" si="5"/>
        <v>3</v>
      </c>
      <c r="D106" s="423"/>
      <c r="E106" s="417" t="str">
        <f t="shared" si="3"/>
        <v>20133</v>
      </c>
      <c r="F106" s="418">
        <f>IF(C106=1,SUMIF('I2PC para cómputos (base móvil)'!D$104:D$500,'IPC EPH_Correlat (base móvil)'!E106,'I2PC para cómputos (base móvil)'!J$104:J$500),IF(C106=2,SUMIF('I2PC para cómputos (base móvil)'!E$104:E$500,'IPC EPH_Correlat (base móvil)'!E106,'I2PC para cómputos (base móvil)'!K$104:K$500),IF(C106=3,SUMIF('I2PC para cómputos (base móvil)'!F$104:F$500,'IPC EPH_Correlat (base móvil)'!E106,'I2PC para cómputos (base móvil)'!L$104:L$500),IF(C106=4,SUMIF('I2PC para cómputos (base móvil)'!G$104:G$500,'IPC EPH_Correlat (base móvil)'!E106,'I2PC para cómputos (base móvil)'!M$104:M$500),"VER"))))</f>
        <v>25.60739796815475</v>
      </c>
    </row>
    <row r="107" spans="1:6" ht="15" customHeight="1">
      <c r="A107" s="232">
        <f t="shared" si="4"/>
        <v>2013</v>
      </c>
      <c r="B107" s="423"/>
      <c r="C107" s="417">
        <f t="shared" si="5"/>
        <v>4</v>
      </c>
      <c r="D107" s="423"/>
      <c r="E107" s="417" t="str">
        <f t="shared" si="3"/>
        <v>20134</v>
      </c>
      <c r="F107" s="418">
        <f>IF(C107=1,SUMIF('I2PC para cómputos (base móvil)'!D$104:D$500,'IPC EPH_Correlat (base móvil)'!E107,'I2PC para cómputos (base móvil)'!J$104:J$500),IF(C107=2,SUMIF('I2PC para cómputos (base móvil)'!E$104:E$500,'IPC EPH_Correlat (base móvil)'!E107,'I2PC para cómputos (base móvil)'!K$104:K$500),IF(C107=3,SUMIF('I2PC para cómputos (base móvil)'!F$104:F$500,'IPC EPH_Correlat (base móvil)'!E107,'I2PC para cómputos (base móvil)'!L$104:L$500),IF(C107=4,SUMIF('I2PC para cómputos (base móvil)'!G$104:G$500,'IPC EPH_Correlat (base móvil)'!E107,'I2PC para cómputos (base móvil)'!M$104:M$500),"VER"))))</f>
        <v>27.504964745423692</v>
      </c>
    </row>
    <row r="108" spans="1:6" ht="15" customHeight="1">
      <c r="A108" s="232">
        <f t="shared" si="4"/>
        <v>2014</v>
      </c>
      <c r="B108" s="423"/>
      <c r="C108" s="417">
        <f t="shared" si="5"/>
        <v>1</v>
      </c>
      <c r="D108" s="423"/>
      <c r="E108" s="417" t="str">
        <f t="shared" si="3"/>
        <v>20141</v>
      </c>
      <c r="F108" s="418">
        <f>IF(C108=1,SUMIF('I2PC para cómputos (base móvil)'!D$104:D$500,'IPC EPH_Correlat (base móvil)'!E108,'I2PC para cómputos (base móvil)'!J$104:J$500),IF(C108=2,SUMIF('I2PC para cómputos (base móvil)'!E$104:E$500,'IPC EPH_Correlat (base móvil)'!E108,'I2PC para cómputos (base móvil)'!K$104:K$500),IF(C108=3,SUMIF('I2PC para cómputos (base móvil)'!F$104:F$500,'IPC EPH_Correlat (base móvil)'!E108,'I2PC para cómputos (base móvil)'!L$104:L$500),IF(C108=4,SUMIF('I2PC para cómputos (base móvil)'!G$104:G$500,'IPC EPH_Correlat (base móvil)'!E108,'I2PC para cómputos (base móvil)'!M$104:M$500),"VER"))))</f>
        <v>30.940287062569023</v>
      </c>
    </row>
    <row r="109" spans="1:6" ht="15" customHeight="1">
      <c r="A109" s="232">
        <f t="shared" si="4"/>
        <v>2014</v>
      </c>
      <c r="B109" s="423"/>
      <c r="C109" s="417">
        <f t="shared" si="5"/>
        <v>2</v>
      </c>
      <c r="D109" s="423"/>
      <c r="E109" s="417" t="str">
        <f t="shared" si="3"/>
        <v>20142</v>
      </c>
      <c r="F109" s="418">
        <f>IF(C109=1,SUMIF('I2PC para cómputos (base móvil)'!D$104:D$500,'IPC EPH_Correlat (base móvil)'!E109,'I2PC para cómputos (base móvil)'!J$104:J$500),IF(C109=2,SUMIF('I2PC para cómputos (base móvil)'!E$104:E$500,'IPC EPH_Correlat (base móvil)'!E109,'I2PC para cómputos (base móvil)'!K$104:K$500),IF(C109=3,SUMIF('I2PC para cómputos (base móvil)'!F$104:F$500,'IPC EPH_Correlat (base móvil)'!E109,'I2PC para cómputos (base móvil)'!L$104:L$500),IF(C109=4,SUMIF('I2PC para cómputos (base móvil)'!G$104:G$500,'IPC EPH_Correlat (base móvil)'!E109,'I2PC para cómputos (base móvil)'!M$104:M$500),"VER"))))</f>
        <v>33.615746912945262</v>
      </c>
    </row>
    <row r="110" spans="1:6" ht="15" customHeight="1">
      <c r="A110" s="232">
        <f t="shared" si="4"/>
        <v>2014</v>
      </c>
      <c r="B110" s="423"/>
      <c r="C110" s="417">
        <f t="shared" si="5"/>
        <v>3</v>
      </c>
      <c r="D110" s="423"/>
      <c r="E110" s="417" t="str">
        <f t="shared" si="3"/>
        <v>20143</v>
      </c>
      <c r="F110" s="418">
        <f>IF(C110=1,SUMIF('I2PC para cómputos (base móvil)'!D$104:D$500,'IPC EPH_Correlat (base móvil)'!E110,'I2PC para cómputos (base móvil)'!J$104:J$500),IF(C110=2,SUMIF('I2PC para cómputos (base móvil)'!E$104:E$500,'IPC EPH_Correlat (base móvil)'!E110,'I2PC para cómputos (base móvil)'!K$104:K$500),IF(C110=3,SUMIF('I2PC para cómputos (base móvil)'!F$104:F$500,'IPC EPH_Correlat (base móvil)'!E110,'I2PC para cómputos (base móvil)'!L$104:L$500),IF(C110=4,SUMIF('I2PC para cómputos (base móvil)'!G$104:G$500,'IPC EPH_Correlat (base móvil)'!E110,'I2PC para cómputos (base móvil)'!M$104:M$500),"VER"))))</f>
        <v>35.267867159407217</v>
      </c>
    </row>
    <row r="111" spans="1:6" ht="15" customHeight="1">
      <c r="A111" s="232">
        <f t="shared" si="4"/>
        <v>2014</v>
      </c>
      <c r="B111" s="423"/>
      <c r="C111" s="417">
        <f t="shared" si="5"/>
        <v>4</v>
      </c>
      <c r="D111" s="423"/>
      <c r="E111" s="417" t="str">
        <f t="shared" si="3"/>
        <v>20144</v>
      </c>
      <c r="F111" s="418">
        <f>IF(C111=1,SUMIF('I2PC para cómputos (base móvil)'!D$104:D$500,'IPC EPH_Correlat (base móvil)'!E111,'I2PC para cómputos (base móvil)'!J$104:J$500),IF(C111=2,SUMIF('I2PC para cómputos (base móvil)'!E$104:E$500,'IPC EPH_Correlat (base móvil)'!E111,'I2PC para cómputos (base móvil)'!K$104:K$500),IF(C111=3,SUMIF('I2PC para cómputos (base móvil)'!F$104:F$500,'IPC EPH_Correlat (base móvil)'!E111,'I2PC para cómputos (base móvil)'!L$104:L$500),IF(C111=4,SUMIF('I2PC para cómputos (base móvil)'!G$104:G$500,'IPC EPH_Correlat (base móvil)'!E111,'I2PC para cómputos (base móvil)'!M$104:M$500),"VER"))))</f>
        <v>36.878846020964787</v>
      </c>
    </row>
    <row r="112" spans="1:6" ht="15" customHeight="1">
      <c r="A112" s="232">
        <f t="shared" si="4"/>
        <v>2015</v>
      </c>
      <c r="B112" s="423"/>
      <c r="C112" s="417">
        <f t="shared" si="5"/>
        <v>1</v>
      </c>
      <c r="D112" s="423"/>
      <c r="E112" s="417" t="str">
        <f t="shared" si="3"/>
        <v>20151</v>
      </c>
      <c r="F112" s="418">
        <f>IF(C112=1,SUMIF('I2PC para cómputos (base móvil)'!D$104:D$500,'IPC EPH_Correlat (base móvil)'!E112,'I2PC para cómputos (base móvil)'!J$104:J$500),IF(C112=2,SUMIF('I2PC para cómputos (base móvil)'!E$104:E$500,'IPC EPH_Correlat (base móvil)'!E112,'I2PC para cómputos (base móvil)'!K$104:K$500),IF(C112=3,SUMIF('I2PC para cómputos (base móvil)'!F$104:F$500,'IPC EPH_Correlat (base móvil)'!E112,'I2PC para cómputos (base móvil)'!L$104:L$500),IF(C112=4,SUMIF('I2PC para cómputos (base móvil)'!G$104:G$500,'IPC EPH_Correlat (base móvil)'!E112,'I2PC para cómputos (base móvil)'!M$104:M$500),"VER"))))</f>
        <v>38.753544762129877</v>
      </c>
    </row>
    <row r="113" spans="1:6" ht="15" customHeight="1">
      <c r="A113" s="232">
        <f t="shared" si="4"/>
        <v>2015</v>
      </c>
      <c r="B113" s="423"/>
      <c r="C113" s="417">
        <f t="shared" si="5"/>
        <v>2</v>
      </c>
      <c r="D113" s="423"/>
      <c r="E113" s="417" t="str">
        <f t="shared" si="3"/>
        <v>20152</v>
      </c>
      <c r="F113" s="418">
        <f>IF(C113=1,SUMIF('I2PC para cómputos (base móvil)'!D$104:D$500,'IPC EPH_Correlat (base móvil)'!E113,'I2PC para cómputos (base móvil)'!J$104:J$500),IF(C113=2,SUMIF('I2PC para cómputos (base móvil)'!E$104:E$500,'IPC EPH_Correlat (base móvil)'!E113,'I2PC para cómputos (base móvil)'!K$104:K$500),IF(C113=3,SUMIF('I2PC para cómputos (base móvil)'!F$104:F$500,'IPC EPH_Correlat (base móvil)'!E113,'I2PC para cómputos (base móvil)'!L$104:L$500),IF(C113=4,SUMIF('I2PC para cómputos (base móvil)'!G$104:G$500,'IPC EPH_Correlat (base móvil)'!E113,'I2PC para cómputos (base móvil)'!M$104:M$500),"VER"))))</f>
        <v>41.058771905328484</v>
      </c>
    </row>
    <row r="114" spans="1:6" ht="15" customHeight="1">
      <c r="A114" s="232">
        <f t="shared" si="4"/>
        <v>2015</v>
      </c>
      <c r="B114" s="423"/>
      <c r="C114" s="417">
        <f t="shared" si="5"/>
        <v>3</v>
      </c>
      <c r="D114" s="423"/>
      <c r="E114" s="417" t="str">
        <f t="shared" si="3"/>
        <v>20153</v>
      </c>
      <c r="F114" s="418">
        <f>IF(C114=1,SUMIF('I2PC para cómputos (base móvil)'!D$104:D$500,'IPC EPH_Correlat (base móvil)'!E114,'I2PC para cómputos (base móvil)'!J$104:J$500),IF(C114=2,SUMIF('I2PC para cómputos (base móvil)'!E$104:E$500,'IPC EPH_Correlat (base móvil)'!E114,'I2PC para cómputos (base móvil)'!K$104:K$500),IF(C114=3,SUMIF('I2PC para cómputos (base móvil)'!F$104:F$500,'IPC EPH_Correlat (base móvil)'!E114,'I2PC para cómputos (base móvil)'!L$104:L$500),IF(C114=4,SUMIF('I2PC para cómputos (base móvil)'!G$104:G$500,'IPC EPH_Correlat (base móvil)'!E114,'I2PC para cómputos (base móvil)'!M$104:M$500),"VER"))))</f>
        <v>43.32954096586203</v>
      </c>
    </row>
    <row r="115" spans="1:6" ht="15" customHeight="1">
      <c r="A115" s="232">
        <f t="shared" si="4"/>
        <v>2015</v>
      </c>
      <c r="B115" s="423"/>
      <c r="C115" s="417">
        <f t="shared" si="5"/>
        <v>4</v>
      </c>
      <c r="D115" s="423"/>
      <c r="E115" s="417" t="str">
        <f t="shared" si="3"/>
        <v>20154</v>
      </c>
      <c r="F115" s="418">
        <f>IF(C115=1,SUMIF('I2PC para cómputos (base móvil)'!D$104:D$500,'IPC EPH_Correlat (base móvil)'!E115,'I2PC para cómputos (base móvil)'!J$104:J$500),IF(C115=2,SUMIF('I2PC para cómputos (base móvil)'!E$104:E$500,'IPC EPH_Correlat (base móvil)'!E115,'I2PC para cómputos (base móvil)'!K$104:K$500),IF(C115=3,SUMIF('I2PC para cómputos (base móvil)'!F$104:F$500,'IPC EPH_Correlat (base móvil)'!E115,'I2PC para cómputos (base móvil)'!L$104:L$500),IF(C115=4,SUMIF('I2PC para cómputos (base móvil)'!G$104:G$500,'IPC EPH_Correlat (base móvil)'!E115,'I2PC para cómputos (base móvil)'!M$104:M$500),"VER"))))</f>
        <v>46.017512101308675</v>
      </c>
    </row>
    <row r="116" spans="1:6" ht="15" customHeight="1">
      <c r="A116" s="232">
        <f t="shared" si="4"/>
        <v>2016</v>
      </c>
      <c r="B116" s="423"/>
      <c r="C116" s="417">
        <f t="shared" si="5"/>
        <v>1</v>
      </c>
      <c r="D116" s="423"/>
      <c r="E116" s="417" t="str">
        <f t="shared" si="3"/>
        <v>20161</v>
      </c>
      <c r="F116" s="418">
        <f>IF(C116=1,SUMIF('I2PC para cómputos (base móvil)'!D$104:D$500,'IPC EPH_Correlat (base móvil)'!E116,'I2PC para cómputos (base móvil)'!J$104:J$500),IF(C116=2,SUMIF('I2PC para cómputos (base móvil)'!E$104:E$500,'IPC EPH_Correlat (base móvil)'!E116,'I2PC para cómputos (base móvil)'!K$104:K$500),IF(C116=3,SUMIF('I2PC para cómputos (base móvil)'!F$104:F$500,'IPC EPH_Correlat (base móvil)'!E116,'I2PC para cómputos (base móvil)'!L$104:L$500),IF(C116=4,SUMIF('I2PC para cómputos (base móvil)'!G$104:G$500,'IPC EPH_Correlat (base móvil)'!E116,'I2PC para cómputos (base móvil)'!M$104:M$500),"VER"))))</f>
        <v>51.353082536364745</v>
      </c>
    </row>
    <row r="117" spans="1:6" ht="15" customHeight="1">
      <c r="A117" s="232">
        <f t="shared" si="4"/>
        <v>2016</v>
      </c>
      <c r="B117" s="423"/>
      <c r="C117" s="417">
        <f t="shared" si="5"/>
        <v>2</v>
      </c>
      <c r="D117" s="423"/>
      <c r="E117" s="417" t="str">
        <f t="shared" si="3"/>
        <v>20162</v>
      </c>
      <c r="F117" s="418">
        <f>IF(C117=1,SUMIF('I2PC para cómputos (base móvil)'!D$104:D$500,'IPC EPH_Correlat (base móvil)'!E117,'I2PC para cómputos (base móvil)'!J$104:J$500),IF(C117=2,SUMIF('I2PC para cómputos (base móvil)'!E$104:E$500,'IPC EPH_Correlat (base móvil)'!E117,'I2PC para cómputos (base móvil)'!K$104:K$500),IF(C117=3,SUMIF('I2PC para cómputos (base móvil)'!F$104:F$500,'IPC EPH_Correlat (base móvil)'!E117,'I2PC para cómputos (base móvil)'!L$104:L$500),IF(C117=4,SUMIF('I2PC para cómputos (base móvil)'!G$104:G$500,'IPC EPH_Correlat (base móvil)'!E117,'I2PC para cómputos (base móvil)'!M$104:M$500),"VER"))))</f>
        <v>58.602076661206191</v>
      </c>
    </row>
    <row r="118" spans="1:6" ht="15" customHeight="1">
      <c r="A118" s="232">
        <f t="shared" si="4"/>
        <v>2016</v>
      </c>
      <c r="B118" s="423"/>
      <c r="C118" s="417">
        <f t="shared" si="5"/>
        <v>3</v>
      </c>
      <c r="D118" s="423"/>
      <c r="E118" s="417" t="str">
        <f t="shared" si="3"/>
        <v>20163</v>
      </c>
      <c r="F118" s="418">
        <f>IF(C118=1,SUMIF('I2PC para cómputos (base móvil)'!D$104:D$500,'IPC EPH_Correlat (base móvil)'!E118,'I2PC para cómputos (base móvil)'!J$104:J$500),IF(C118=2,SUMIF('I2PC para cómputos (base móvil)'!E$104:E$500,'IPC EPH_Correlat (base móvil)'!E118,'I2PC para cómputos (base móvil)'!K$104:K$500),IF(C118=3,SUMIF('I2PC para cómputos (base móvil)'!F$104:F$500,'IPC EPH_Correlat (base móvil)'!E118,'I2PC para cómputos (base móvil)'!L$104:L$500),IF(C118=4,SUMIF('I2PC para cómputos (base móvil)'!G$104:G$500,'IPC EPH_Correlat (base móvil)'!E118,'I2PC para cómputos (base móvil)'!M$104:M$500),"VER"))))</f>
        <v>62.157095582361691</v>
      </c>
    </row>
    <row r="119" spans="1:6" ht="15" customHeight="1">
      <c r="A119" s="232">
        <f t="shared" si="4"/>
        <v>2016</v>
      </c>
      <c r="B119" s="423"/>
      <c r="C119" s="417">
        <f t="shared" si="5"/>
        <v>4</v>
      </c>
      <c r="D119" s="423"/>
      <c r="E119" s="417" t="str">
        <f t="shared" si="3"/>
        <v>20164</v>
      </c>
      <c r="F119" s="418">
        <f>IF(C119=1,SUMIF('I2PC para cómputos (base móvil)'!D$104:D$500,'IPC EPH_Correlat (base móvil)'!E119,'I2PC para cómputos (base móvil)'!J$104:J$500),IF(C119=2,SUMIF('I2PC para cómputos (base móvil)'!E$104:E$500,'IPC EPH_Correlat (base móvil)'!E119,'I2PC para cómputos (base móvil)'!K$104:K$500),IF(C119=3,SUMIF('I2PC para cómputos (base móvil)'!F$104:F$500,'IPC EPH_Correlat (base móvil)'!E119,'I2PC para cómputos (base móvil)'!L$104:L$500),IF(C119=4,SUMIF('I2PC para cómputos (base móvil)'!G$104:G$500,'IPC EPH_Correlat (base móvil)'!E119,'I2PC para cómputos (base móvil)'!M$104:M$500),"VER"))))</f>
        <v>65.104505925271312</v>
      </c>
    </row>
    <row r="120" spans="1:6" ht="15" customHeight="1">
      <c r="A120" s="232">
        <f t="shared" si="4"/>
        <v>2017</v>
      </c>
      <c r="B120" s="423"/>
      <c r="C120" s="417">
        <f t="shared" si="5"/>
        <v>1</v>
      </c>
      <c r="D120" s="423"/>
      <c r="E120" s="417" t="str">
        <f t="shared" si="3"/>
        <v>20171</v>
      </c>
      <c r="F120" s="418">
        <f>IF(C120=1,SUMIF('I2PC para cómputos (base móvil)'!D$104:D$500,'IPC EPH_Correlat (base móvil)'!E120,'I2PC para cómputos (base móvil)'!J$104:J$500),IF(C120=2,SUMIF('I2PC para cómputos (base móvil)'!E$104:E$500,'IPC EPH_Correlat (base móvil)'!E120,'I2PC para cómputos (base móvil)'!K$104:K$500),IF(C120=3,SUMIF('I2PC para cómputos (base móvil)'!F$104:F$500,'IPC EPH_Correlat (base móvil)'!E120,'I2PC para cómputos (base móvil)'!L$104:L$500),IF(C120=4,SUMIF('I2PC para cómputos (base móvil)'!G$104:G$500,'IPC EPH_Correlat (base móvil)'!E120,'I2PC para cómputos (base móvil)'!M$104:M$500),"VER"))))</f>
        <v>68.482200547438637</v>
      </c>
    </row>
    <row r="121" spans="1:6" ht="15" customHeight="1">
      <c r="A121" s="232">
        <f t="shared" si="4"/>
        <v>2017</v>
      </c>
      <c r="B121" s="423"/>
      <c r="C121" s="417">
        <f t="shared" si="5"/>
        <v>2</v>
      </c>
      <c r="D121" s="423"/>
      <c r="E121" s="417" t="str">
        <f t="shared" si="3"/>
        <v>20172</v>
      </c>
      <c r="F121" s="418">
        <f>IF(C121=1,SUMIF('I2PC para cómputos (base móvil)'!D$104:D$500,'IPC EPH_Correlat (base móvil)'!E121,'I2PC para cómputos (base móvil)'!J$104:J$500),IF(C121=2,SUMIF('I2PC para cómputos (base móvil)'!E$104:E$500,'IPC EPH_Correlat (base móvil)'!E121,'I2PC para cómputos (base móvil)'!K$104:K$500),IF(C121=3,SUMIF('I2PC para cómputos (base móvil)'!F$104:F$500,'IPC EPH_Correlat (base móvil)'!E121,'I2PC para cómputos (base móvil)'!L$104:L$500),IF(C121=4,SUMIF('I2PC para cómputos (base móvil)'!G$104:G$500,'IPC EPH_Correlat (base móvil)'!E121,'I2PC para cómputos (base móvil)'!M$104:M$500),"VER"))))</f>
        <v>72.86379878482451</v>
      </c>
    </row>
    <row r="122" spans="1:6" ht="15" customHeight="1">
      <c r="A122" s="232">
        <f t="shared" si="4"/>
        <v>2017</v>
      </c>
      <c r="B122" s="423"/>
      <c r="C122" s="417">
        <f t="shared" si="5"/>
        <v>3</v>
      </c>
      <c r="D122" s="423"/>
      <c r="E122" s="417" t="str">
        <f t="shared" si="3"/>
        <v>20173</v>
      </c>
      <c r="F122" s="418">
        <f>IF(C122=1,SUMIF('I2PC para cómputos (base móvil)'!D$104:D$500,'IPC EPH_Correlat (base móvil)'!E122,'I2PC para cómputos (base móvil)'!J$104:J$500),IF(C122=2,SUMIF('I2PC para cómputos (base móvil)'!E$104:E$500,'IPC EPH_Correlat (base móvil)'!E122,'I2PC para cómputos (base móvil)'!K$104:K$500),IF(C122=3,SUMIF('I2PC para cómputos (base móvil)'!F$104:F$500,'IPC EPH_Correlat (base móvil)'!E122,'I2PC para cómputos (base móvil)'!L$104:L$500),IF(C122=4,SUMIF('I2PC para cómputos (base móvil)'!G$104:G$500,'IPC EPH_Correlat (base móvil)'!E122,'I2PC para cómputos (base móvil)'!M$104:M$500),"VER"))))</f>
        <v>76.249102450323662</v>
      </c>
    </row>
    <row r="123" spans="1:6" ht="15" customHeight="1">
      <c r="A123" s="232">
        <f t="shared" si="4"/>
        <v>2017</v>
      </c>
      <c r="B123" s="423"/>
      <c r="C123" s="417">
        <f t="shared" si="5"/>
        <v>4</v>
      </c>
      <c r="D123" s="423"/>
      <c r="E123" s="417" t="str">
        <f t="shared" si="3"/>
        <v>20174</v>
      </c>
      <c r="F123" s="418">
        <f>IF(C123=1,SUMIF('I2PC para cómputos (base móvil)'!D$104:D$500,'IPC EPH_Correlat (base móvil)'!E123,'I2PC para cómputos (base móvil)'!J$104:J$500),IF(C123=2,SUMIF('I2PC para cómputos (base móvil)'!E$104:E$500,'IPC EPH_Correlat (base móvil)'!E123,'I2PC para cómputos (base móvil)'!K$104:K$500),IF(C123=3,SUMIF('I2PC para cómputos (base móvil)'!F$104:F$500,'IPC EPH_Correlat (base móvil)'!E123,'I2PC para cómputos (base móvil)'!L$104:L$500),IF(C123=4,SUMIF('I2PC para cómputos (base móvil)'!G$104:G$500,'IPC EPH_Correlat (base móvil)'!E123,'I2PC para cómputos (base móvil)'!M$104:M$500),"VER"))))</f>
        <v>80.296073607402292</v>
      </c>
    </row>
    <row r="124" spans="1:6" ht="15" customHeight="1">
      <c r="A124" s="232">
        <f t="shared" si="4"/>
        <v>2018</v>
      </c>
      <c r="B124" s="423"/>
      <c r="C124" s="417">
        <f t="shared" si="5"/>
        <v>1</v>
      </c>
      <c r="D124" s="423"/>
      <c r="E124" s="417" t="str">
        <f t="shared" si="3"/>
        <v>20181</v>
      </c>
      <c r="F124" s="418">
        <f>IF(C124=1,SUMIF('I2PC para cómputos (base móvil)'!D$104:D$500,'IPC EPH_Correlat (base móvil)'!E124,'I2PC para cómputos (base móvil)'!J$104:J$500),IF(C124=2,SUMIF('I2PC para cómputos (base móvil)'!E$104:E$500,'IPC EPH_Correlat (base móvil)'!E124,'I2PC para cómputos (base móvil)'!K$104:K$500),IF(C124=3,SUMIF('I2PC para cómputos (base móvil)'!F$104:F$500,'IPC EPH_Correlat (base móvil)'!E124,'I2PC para cómputos (base móvil)'!L$104:L$500),IF(C124=4,SUMIF('I2PC para cómputos (base móvil)'!G$104:G$500,'IPC EPH_Correlat (base móvil)'!E124,'I2PC para cómputos (base móvil)'!M$104:M$500),"VER"))))</f>
        <v>85.796364677106666</v>
      </c>
    </row>
    <row r="125" spans="1:6" ht="15" customHeight="1">
      <c r="A125" s="232">
        <f t="shared" si="4"/>
        <v>2018</v>
      </c>
      <c r="B125" s="423"/>
      <c r="C125" s="417">
        <f t="shared" si="5"/>
        <v>2</v>
      </c>
      <c r="D125" s="423"/>
      <c r="E125" s="417" t="str">
        <f t="shared" si="3"/>
        <v>20182</v>
      </c>
      <c r="F125" s="418">
        <f>IF(C125=1,SUMIF('I2PC para cómputos (base móvil)'!D$104:D$500,'IPC EPH_Correlat (base móvil)'!E125,'I2PC para cómputos (base móvil)'!J$104:J$500),IF(C125=2,SUMIF('I2PC para cómputos (base móvil)'!E$104:E$500,'IPC EPH_Correlat (base móvil)'!E125,'I2PC para cómputos (base móvil)'!K$104:K$500),IF(C125=3,SUMIF('I2PC para cómputos (base móvil)'!F$104:F$500,'IPC EPH_Correlat (base móvil)'!E125,'I2PC para cómputos (base móvil)'!L$104:L$500),IF(C125=4,SUMIF('I2PC para cómputos (base móvil)'!G$104:G$500,'IPC EPH_Correlat (base móvil)'!E125,'I2PC para cómputos (base móvil)'!M$104:M$500),"VER"))))</f>
        <v>92.61141449540871</v>
      </c>
    </row>
    <row r="126" spans="1:6" ht="15" customHeight="1">
      <c r="A126" s="232">
        <f t="shared" si="4"/>
        <v>2018</v>
      </c>
      <c r="B126" s="423"/>
      <c r="C126" s="417">
        <f t="shared" si="5"/>
        <v>3</v>
      </c>
      <c r="D126" s="423"/>
      <c r="E126" s="417" t="str">
        <f t="shared" si="3"/>
        <v>20183</v>
      </c>
      <c r="F126" s="418">
        <f>IF(C126=1,SUMIF('I2PC para cómputos (base móvil)'!D$104:D$500,'IPC EPH_Correlat (base móvil)'!E126,'I2PC para cómputos (base móvil)'!J$104:J$500),IF(C126=2,SUMIF('I2PC para cómputos (base móvil)'!E$104:E$500,'IPC EPH_Correlat (base móvil)'!E126,'I2PC para cómputos (base móvil)'!K$104:K$500),IF(C126=3,SUMIF('I2PC para cómputos (base móvil)'!F$104:F$500,'IPC EPH_Correlat (base móvil)'!E126,'I2PC para cómputos (base móvil)'!L$104:L$500),IF(C126=4,SUMIF('I2PC para cómputos (base móvil)'!G$104:G$500,'IPC EPH_Correlat (base móvil)'!E126,'I2PC para cómputos (base móvil)'!M$104:M$500),"VER"))))</f>
        <v>103.2750825586272</v>
      </c>
    </row>
    <row r="127" spans="1:6" ht="15" customHeight="1">
      <c r="A127" s="232">
        <f t="shared" si="4"/>
        <v>2018</v>
      </c>
      <c r="B127" s="423"/>
      <c r="C127" s="417">
        <f t="shared" si="5"/>
        <v>4</v>
      </c>
      <c r="D127" s="423"/>
      <c r="E127" s="417" t="str">
        <f t="shared" si="3"/>
        <v>20184</v>
      </c>
      <c r="F127" s="418">
        <f>IF(C127=1,SUMIF('I2PC para cómputos (base móvil)'!D$104:D$500,'IPC EPH_Correlat (base móvil)'!E127,'I2PC para cómputos (base móvil)'!J$104:J$500),IF(C127=2,SUMIF('I2PC para cómputos (base móvil)'!E$104:E$500,'IPC EPH_Correlat (base móvil)'!E127,'I2PC para cómputos (base móvil)'!K$104:K$500),IF(C127=3,SUMIF('I2PC para cómputos (base móvil)'!F$104:F$500,'IPC EPH_Correlat (base móvil)'!E127,'I2PC para cómputos (base móvil)'!L$104:L$500),IF(C127=4,SUMIF('I2PC para cómputos (base móvil)'!G$104:G$500,'IPC EPH_Correlat (base móvil)'!E127,'I2PC para cómputos (base móvil)'!M$104:M$500),"VER"))))</f>
        <v>118.31713826885736</v>
      </c>
    </row>
    <row r="128" spans="1:6" ht="15" customHeight="1">
      <c r="A128" s="232">
        <f t="shared" si="4"/>
        <v>2019</v>
      </c>
      <c r="B128" s="423"/>
      <c r="C128" s="417">
        <f t="shared" si="5"/>
        <v>1</v>
      </c>
      <c r="D128" s="423"/>
      <c r="E128" s="417" t="str">
        <f t="shared" ref="E128:E129" si="6">CONCATENATE(A128,C128)</f>
        <v>20191</v>
      </c>
      <c r="F128" s="418">
        <f>IF(C128=1,SUMIF('I2PC para cómputos (base móvil)'!D$104:D$500,'IPC EPH_Correlat (base móvil)'!E128,'I2PC para cómputos (base móvil)'!J$104:J$500),IF(C128=2,SUMIF('I2PC para cómputos (base móvil)'!E$104:E$500,'IPC EPH_Correlat (base móvil)'!E128,'I2PC para cómputos (base móvil)'!K$104:K$500),IF(C128=3,SUMIF('I2PC para cómputos (base móvil)'!F$104:F$500,'IPC EPH_Correlat (base móvil)'!E128,'I2PC para cómputos (base móvil)'!L$104:L$500),IF(C128=4,SUMIF('I2PC para cómputos (base móvil)'!G$104:G$500,'IPC EPH_Correlat (base móvil)'!E128,'I2PC para cómputos (base móvil)'!M$104:M$500),"VER"))))</f>
        <v>130.25261793683174</v>
      </c>
    </row>
    <row r="129" spans="1:6" ht="15" customHeight="1">
      <c r="A129" s="232">
        <f t="shared" si="4"/>
        <v>2019</v>
      </c>
      <c r="B129" s="423"/>
      <c r="C129" s="417">
        <f t="shared" si="5"/>
        <v>2</v>
      </c>
      <c r="D129" s="423"/>
      <c r="E129" s="417" t="str">
        <f t="shared" si="6"/>
        <v>20192</v>
      </c>
      <c r="F129" s="418">
        <f>IF(C129=1,SUMIF('I2PC para cómputos (base móvil)'!D$104:D$500,'IPC EPH_Correlat (base móvil)'!E129,'I2PC para cómputos (base móvil)'!J$104:J$500),IF(C129=2,SUMIF('I2PC para cómputos (base móvil)'!E$104:E$500,'IPC EPH_Correlat (base móvil)'!E129,'I2PC para cómputos (base móvil)'!K$104:K$500),IF(C129=3,SUMIF('I2PC para cómputos (base móvil)'!F$104:F$500,'IPC EPH_Correlat (base móvil)'!E129,'I2PC para cómputos (base móvil)'!L$104:L$500),IF(C129=4,SUMIF('I2PC para cómputos (base móvil)'!G$104:G$500,'IPC EPH_Correlat (base móvil)'!E129,'I2PC para cómputos (base móvil)'!M$104:M$500),"VER"))))</f>
        <v>144.73117105569216</v>
      </c>
    </row>
    <row r="130" spans="1:6" ht="15" customHeight="1">
      <c r="A130" s="232">
        <f t="shared" si="4"/>
        <v>2019</v>
      </c>
      <c r="B130" s="423"/>
      <c r="C130" s="417">
        <f t="shared" si="5"/>
        <v>3</v>
      </c>
      <c r="D130" s="423"/>
      <c r="E130" s="417" t="str">
        <f t="shared" ref="E130" si="7">CONCATENATE(A130,C130)</f>
        <v>20193</v>
      </c>
      <c r="F130" s="418">
        <f>IF(C130=1,SUMIF('I2PC para cómputos (base móvil)'!D$104:D$500,'IPC EPH_Correlat (base móvil)'!E130,'I2PC para cómputos (base móvil)'!J$104:J$500),IF(C130=2,SUMIF('I2PC para cómputos (base móvil)'!E$104:E$500,'IPC EPH_Correlat (base móvil)'!E130,'I2PC para cómputos (base móvil)'!K$104:K$500),IF(C130=3,SUMIF('I2PC para cómputos (base móvil)'!F$104:F$500,'IPC EPH_Correlat (base móvil)'!E130,'I2PC para cómputos (base móvil)'!L$104:L$500),IF(C130=4,SUMIF('I2PC para cómputos (base móvil)'!G$104:G$500,'IPC EPH_Correlat (base móvil)'!E130,'I2PC para cómputos (base móvil)'!M$104:M$500),"VER"))))</f>
        <v>159.16873417141838</v>
      </c>
    </row>
    <row r="131" spans="1:6" ht="15" customHeight="1">
      <c r="A131" s="232">
        <f t="shared" si="4"/>
        <v>2019</v>
      </c>
      <c r="B131" s="423"/>
      <c r="C131" s="417">
        <f t="shared" si="5"/>
        <v>4</v>
      </c>
      <c r="D131" s="423"/>
      <c r="E131" s="417" t="str">
        <f t="shared" ref="E131:E139" si="8">CONCATENATE(A131,C131)</f>
        <v>20194</v>
      </c>
      <c r="F131" s="418">
        <f>IF(C131=1,SUMIF('I2PC para cómputos (base móvil)'!D$104:D$500,'IPC EPH_Correlat (base móvil)'!E131,'I2PC para cómputos (base móvil)'!J$104:J$500),IF(C131=2,SUMIF('I2PC para cómputos (base móvil)'!E$104:E$500,'IPC EPH_Correlat (base móvil)'!E131,'I2PC para cómputos (base móvil)'!K$104:K$500),IF(C131=3,SUMIF('I2PC para cómputos (base móvil)'!F$104:F$500,'IPC EPH_Correlat (base móvil)'!E131,'I2PC para cómputos (base móvil)'!L$104:L$500),IF(C131=4,SUMIF('I2PC para cómputos (base móvil)'!G$104:G$500,'IPC EPH_Correlat (base móvil)'!E131,'I2PC para cómputos (base móvil)'!M$104:M$500),"VER"))))</f>
        <v>180.0406942329935</v>
      </c>
    </row>
    <row r="132" spans="1:6" ht="15" customHeight="1">
      <c r="A132" s="232">
        <f t="shared" si="4"/>
        <v>2020</v>
      </c>
      <c r="B132" s="423"/>
      <c r="C132" s="417">
        <f t="shared" si="5"/>
        <v>1</v>
      </c>
      <c r="D132" s="423"/>
      <c r="E132" s="417" t="str">
        <f t="shared" si="8"/>
        <v>20201</v>
      </c>
      <c r="F132" s="418">
        <f>IF(C132=1,SUMIF('I2PC para cómputos (base móvil)'!D$104:D$500,'IPC EPH_Correlat (base móvil)'!E132,'I2PC para cómputos (base móvil)'!J$104:J$500),IF(C132=2,SUMIF('I2PC para cómputos (base móvil)'!E$104:E$500,'IPC EPH_Correlat (base móvil)'!E132,'I2PC para cómputos (base móvil)'!K$104:K$500),IF(C132=3,SUMIF('I2PC para cómputos (base móvil)'!F$104:F$500,'IPC EPH_Correlat (base móvil)'!E132,'I2PC para cómputos (base móvil)'!L$104:L$500),IF(C132=4,SUMIF('I2PC para cómputos (base móvil)'!G$104:G$500,'IPC EPH_Correlat (base móvil)'!E132,'I2PC para cómputos (base móvil)'!M$104:M$500),"VER"))))</f>
        <v>195.94439763249744</v>
      </c>
    </row>
    <row r="133" spans="1:6" ht="15" customHeight="1">
      <c r="A133" s="232">
        <f t="shared" si="4"/>
        <v>2020</v>
      </c>
      <c r="B133" s="423"/>
      <c r="C133" s="417">
        <f t="shared" si="5"/>
        <v>2</v>
      </c>
      <c r="D133" s="423"/>
      <c r="E133" s="417" t="str">
        <f t="shared" si="8"/>
        <v>20202</v>
      </c>
      <c r="F133" s="418">
        <f>IF(C133=1,SUMIF('I2PC para cómputos (base móvil)'!D$104:D$500,'IPC EPH_Correlat (base móvil)'!E133,'I2PC para cómputos (base móvil)'!J$104:J$500),IF(C133=2,SUMIF('I2PC para cómputos (base móvil)'!E$104:E$500,'IPC EPH_Correlat (base móvil)'!E133,'I2PC para cómputos (base móvil)'!K$104:K$500),IF(C133=3,SUMIF('I2PC para cómputos (base móvil)'!F$104:F$500,'IPC EPH_Correlat (base móvil)'!E133,'I2PC para cómputos (base móvil)'!L$104:L$500),IF(C133=4,SUMIF('I2PC para cómputos (base móvil)'!G$104:G$500,'IPC EPH_Correlat (base móvil)'!E133,'I2PC para cómputos (base móvil)'!M$104:M$500),"VER"))))</f>
        <v>208.25006276869109</v>
      </c>
    </row>
    <row r="134" spans="1:6" ht="15" customHeight="1">
      <c r="A134" s="232">
        <f t="shared" si="4"/>
        <v>2020</v>
      </c>
      <c r="B134" s="423"/>
      <c r="C134" s="417">
        <f t="shared" si="5"/>
        <v>3</v>
      </c>
      <c r="D134" s="423"/>
      <c r="E134" s="417" t="str">
        <f t="shared" si="8"/>
        <v>20203</v>
      </c>
      <c r="F134" s="418">
        <f>IF(C134=1,SUMIF('I2PC para cómputos (base móvil)'!D$104:D$500,'IPC EPH_Correlat (base móvil)'!E134,'I2PC para cómputos (base móvil)'!J$104:J$500),IF(C134=2,SUMIF('I2PC para cómputos (base móvil)'!E$104:E$500,'IPC EPH_Correlat (base móvil)'!E134,'I2PC para cómputos (base móvil)'!K$104:K$500),IF(C134=3,SUMIF('I2PC para cómputos (base móvil)'!F$104:F$500,'IPC EPH_Correlat (base móvil)'!E134,'I2PC para cómputos (base móvil)'!L$104:L$500),IF(C134=4,SUMIF('I2PC para cómputos (base móvil)'!G$104:G$500,'IPC EPH_Correlat (base móvil)'!E134,'I2PC para cómputos (base móvil)'!M$104:M$500),"VER"))))</f>
        <v>222.51706876837187</v>
      </c>
    </row>
    <row r="135" spans="1:6" ht="15" customHeight="1">
      <c r="A135" s="232">
        <f t="shared" si="4"/>
        <v>2020</v>
      </c>
      <c r="B135" s="423"/>
      <c r="C135" s="417">
        <f t="shared" si="5"/>
        <v>4</v>
      </c>
      <c r="D135" s="423"/>
      <c r="E135" s="417" t="str">
        <f t="shared" si="8"/>
        <v>20204</v>
      </c>
      <c r="F135" s="418">
        <f>IF(C135=1,SUMIF('I2PC para cómputos (base móvil)'!D$104:D$500,'IPC EPH_Correlat (base móvil)'!E135,'I2PC para cómputos (base móvil)'!J$104:J$500),IF(C135=2,SUMIF('I2PC para cómputos (base móvil)'!E$104:E$500,'IPC EPH_Correlat (base móvil)'!E135,'I2PC para cómputos (base móvil)'!K$104:K$500),IF(C135=3,SUMIF('I2PC para cómputos (base móvil)'!F$104:F$500,'IPC EPH_Correlat (base móvil)'!E135,'I2PC para cómputos (base móvil)'!L$104:L$500),IF(C135=4,SUMIF('I2PC para cómputos (base móvil)'!G$104:G$500,'IPC EPH_Correlat (base móvil)'!E135,'I2PC para cómputos (base móvil)'!M$104:M$500),"VER"))))</f>
        <v>245.53555038892392</v>
      </c>
    </row>
    <row r="136" spans="1:6" ht="15" customHeight="1">
      <c r="A136" s="232">
        <f t="shared" si="4"/>
        <v>2021</v>
      </c>
      <c r="B136" s="423"/>
      <c r="C136" s="417">
        <f t="shared" si="5"/>
        <v>1</v>
      </c>
      <c r="D136" s="423"/>
      <c r="E136" s="417" t="str">
        <f t="shared" si="8"/>
        <v>20211</v>
      </c>
      <c r="F136" s="418">
        <f>IF(C136=1,SUMIF('I2PC para cómputos (base móvil)'!D$104:D$500,'IPC EPH_Correlat (base móvil)'!E136,'I2PC para cómputos (base móvil)'!J$104:J$500),IF(C136=2,SUMIF('I2PC para cómputos (base móvil)'!E$104:E$500,'IPC EPH_Correlat (base móvil)'!E136,'I2PC para cómputos (base móvil)'!K$104:K$500),IF(C136=3,SUMIF('I2PC para cómputos (base móvil)'!F$104:F$500,'IPC EPH_Correlat (base móvil)'!E136,'I2PC para cómputos (base móvil)'!L$104:L$500),IF(C136=4,SUMIF('I2PC para cómputos (base móvil)'!G$104:G$500,'IPC EPH_Correlat (base móvil)'!E136,'I2PC para cómputos (base móvil)'!M$104:M$500),"VER"))))</f>
        <v>275.59010678566517</v>
      </c>
    </row>
    <row r="137" spans="1:6" ht="15" customHeight="1">
      <c r="A137" s="232">
        <f t="shared" ref="A137:A139" si="9">A133+1</f>
        <v>2021</v>
      </c>
      <c r="B137" s="423"/>
      <c r="C137" s="417">
        <f t="shared" ref="C137:C139" si="10">C133</f>
        <v>2</v>
      </c>
      <c r="D137" s="423"/>
      <c r="E137" s="417" t="str">
        <f t="shared" si="8"/>
        <v>20212</v>
      </c>
      <c r="F137" s="418">
        <f>IF(C137=1,SUMIF('I2PC para cómputos (base móvil)'!D$104:D$500,'IPC EPH_Correlat (base móvil)'!E137,'I2PC para cómputos (base móvil)'!J$104:J$500),IF(C137=2,SUMIF('I2PC para cómputos (base móvil)'!E$104:E$500,'IPC EPH_Correlat (base móvil)'!E137,'I2PC para cómputos (base móvil)'!K$104:K$500),IF(C137=3,SUMIF('I2PC para cómputos (base móvil)'!F$104:F$500,'IPC EPH_Correlat (base móvil)'!E137,'I2PC para cómputos (base móvil)'!L$104:L$500),IF(C137=4,SUMIF('I2PC para cómputos (base móvil)'!G$104:G$500,'IPC EPH_Correlat (base móvil)'!E137,'I2PC para cómputos (base móvil)'!M$104:M$500),"VER"))))</f>
        <v>309.17989702031372</v>
      </c>
    </row>
    <row r="138" spans="1:6" ht="15" customHeight="1">
      <c r="A138" s="232">
        <f t="shared" si="9"/>
        <v>2021</v>
      </c>
      <c r="B138" s="423"/>
      <c r="C138" s="417">
        <f t="shared" si="10"/>
        <v>3</v>
      </c>
      <c r="D138" s="423"/>
      <c r="E138" s="417" t="str">
        <f t="shared" si="8"/>
        <v>20213</v>
      </c>
      <c r="F138" s="418">
        <f>IF(C138=1,SUMIF('I2PC para cómputos (base móvil)'!D$104:D$500,'IPC EPH_Correlat (base móvil)'!E138,'I2PC para cómputos (base móvil)'!J$104:J$500),IF(C138=2,SUMIF('I2PC para cómputos (base móvil)'!E$104:E$500,'IPC EPH_Correlat (base móvil)'!E138,'I2PC para cómputos (base móvil)'!K$104:K$500),IF(C138=3,SUMIF('I2PC para cómputos (base móvil)'!F$104:F$500,'IPC EPH_Correlat (base móvil)'!E138,'I2PC para cómputos (base móvil)'!L$104:L$500),IF(C138=4,SUMIF('I2PC para cómputos (base móvil)'!G$104:G$500,'IPC EPH_Correlat (base móvil)'!E138,'I2PC para cómputos (base móvil)'!M$104:M$500),"VER"))))</f>
        <v>337.9893380911642</v>
      </c>
    </row>
    <row r="139" spans="1:6" ht="15" customHeight="1">
      <c r="A139" s="232">
        <f t="shared" si="9"/>
        <v>2021</v>
      </c>
      <c r="B139" s="423"/>
      <c r="C139" s="417">
        <f t="shared" si="10"/>
        <v>4</v>
      </c>
      <c r="D139" s="423"/>
      <c r="E139" s="417" t="str">
        <f t="shared" si="8"/>
        <v>20214</v>
      </c>
      <c r="F139" s="418">
        <f>IF(C139=1,SUMIF('I2PC para cómputos (base móvil)'!D$104:D$500,'IPC EPH_Correlat (base móvil)'!E139,'I2PC para cómputos (base móvil)'!J$104:J$500),IF(C139=2,SUMIF('I2PC para cómputos (base móvil)'!E$104:E$500,'IPC EPH_Correlat (base móvil)'!E139,'I2PC para cómputos (base móvil)'!K$104:K$500),IF(C139=3,SUMIF('I2PC para cómputos (base móvil)'!F$104:F$500,'IPC EPH_Correlat (base móvil)'!E139,'I2PC para cómputos (base móvil)'!L$104:L$500),IF(C139=4,SUMIF('I2PC para cómputos (base móvil)'!G$104:G$500,'IPC EPH_Correlat (base móvil)'!E139,'I2PC para cómputos (base móvil)'!M$104:M$500),"VER"))))</f>
        <v>371.73712895484653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G139"/>
  <sheetViews>
    <sheetView zoomScale="80" zoomScaleNormal="80" workbookViewId="0">
      <pane xSplit="1" ySplit="6" topLeftCell="B125" activePane="bottomRight" state="frozen"/>
      <selection pane="topRight" activeCell="B1" sqref="B1"/>
      <selection pane="bottomLeft" activeCell="A7" sqref="A7"/>
      <selection pane="bottomRight" activeCell="F139" sqref="F139"/>
    </sheetView>
  </sheetViews>
  <sheetFormatPr baseColWidth="10" defaultRowHeight="15" customHeight="1"/>
  <cols>
    <col min="1" max="5" width="11.42578125" style="221"/>
    <col min="6" max="6" width="11.7109375" style="221" bestFit="1" customWidth="1"/>
    <col min="7" max="16384" width="11.42578125" style="221"/>
  </cols>
  <sheetData>
    <row r="3" spans="1:6" ht="15" customHeight="1" thickBot="1"/>
    <row r="4" spans="1:6" ht="24.95" customHeight="1" thickBot="1">
      <c r="A4" s="534" t="str">
        <f>'IPC para computos (2017=100)'!A7</f>
        <v>IPC 2017 = 100</v>
      </c>
      <c r="B4" s="535" t="str">
        <f>'I2PC para cómputos (base móvil)'!A7</f>
        <v>IPC 2018 = 100</v>
      </c>
      <c r="C4" s="535">
        <f>'I2PC para cómputos (base móvil)'!B7</f>
        <v>0</v>
      </c>
      <c r="D4" s="535">
        <f>'I2PC para cómputos (base móvil)'!C7</f>
        <v>0</v>
      </c>
      <c r="E4" s="535">
        <f>'I2PC para cómputos (base móvil)'!D7</f>
        <v>0</v>
      </c>
      <c r="F4" s="419">
        <f>'IPC para computos (2017=100)'!E7</f>
        <v>1259.3535939785827</v>
      </c>
    </row>
    <row r="6" spans="1:6" ht="30" customHeight="1" thickBot="1">
      <c r="A6" s="420" t="s">
        <v>74</v>
      </c>
      <c r="B6" s="421" t="s">
        <v>75</v>
      </c>
      <c r="C6" s="421" t="s">
        <v>434</v>
      </c>
      <c r="D6" s="421" t="s">
        <v>435</v>
      </c>
      <c r="E6" s="421" t="s">
        <v>436</v>
      </c>
      <c r="F6" s="422" t="s">
        <v>437</v>
      </c>
    </row>
    <row r="7" spans="1:6" ht="15" customHeight="1">
      <c r="A7" s="232">
        <v>1974</v>
      </c>
      <c r="B7" s="417">
        <v>5</v>
      </c>
      <c r="C7" s="423"/>
      <c r="D7" s="417" t="str">
        <f>CONCATENATE(A7,B7)</f>
        <v>19745</v>
      </c>
      <c r="E7" s="423"/>
      <c r="F7" s="418">
        <f>IF(B7=5,SUMIF('IPC para computos (2017=100)'!B$104:B$500,'IPC EPH_Correlat (2017=100)'!D7,'IPC para computos (2017=100)'!K$104:K$500),IF(B7=10,SUMIF('IPC para computos (2017=100)'!C$104:C$500,'IPC EPH_Correlat (2017=100)'!D7,'IPC para computos (2017=100)'!C$104:C$500),"VER"))</f>
        <v>8.7512347820407174E-11</v>
      </c>
    </row>
    <row r="8" spans="1:6" ht="15" customHeight="1">
      <c r="A8" s="232">
        <v>1974</v>
      </c>
      <c r="B8" s="417">
        <v>10</v>
      </c>
      <c r="C8" s="423"/>
      <c r="D8" s="417" t="str">
        <f>CONCATENATE(A8,B8)</f>
        <v>197410</v>
      </c>
      <c r="E8" s="423"/>
      <c r="F8" s="418">
        <f>IF(B8=5,SUMIF('IPC para computos (2017=100)'!B$104:B$500,'IPC EPH_Correlat (2017=100)'!D8,'IPC para computos (2017=100)'!K$104:K$500),IF(B8=10,SUMIF('IPC para computos (2017=100)'!C$104:C$500,'IPC EPH_Correlat (2017=100)'!D8,'IPC para computos (2017=100)'!L$104:L$500),"VER"))</f>
        <v>1.0150383234279418E-10</v>
      </c>
    </row>
    <row r="9" spans="1:6" ht="15" customHeight="1">
      <c r="A9" s="232">
        <f>A7+1</f>
        <v>1975</v>
      </c>
      <c r="B9" s="417">
        <f>B7</f>
        <v>5</v>
      </c>
      <c r="C9" s="423"/>
      <c r="D9" s="417" t="str">
        <f t="shared" ref="D9:D65" si="0">CONCATENATE(A9,B9)</f>
        <v>19755</v>
      </c>
      <c r="E9" s="423"/>
      <c r="F9" s="418">
        <f>IF(B9=5,SUMIF('IPC para computos (2017=100)'!B$104:B$500,'IPC EPH_Correlat (2017=100)'!D9,'IPC para computos (2017=100)'!K$104:K$500),IF(B9=10,SUMIF('IPC para computos (2017=100)'!C$104:C$500,'IPC EPH_Correlat (2017=100)'!D9,'IPC para computos (2017=100)'!L$104:L$500),"VER"))</f>
        <v>1.5792864929842937E-10</v>
      </c>
    </row>
    <row r="10" spans="1:6" ht="15" customHeight="1">
      <c r="A10" s="232">
        <f t="shared" ref="A10:A69" si="1">A8+1</f>
        <v>1975</v>
      </c>
      <c r="B10" s="417">
        <f t="shared" ref="B10:B65" si="2">B8</f>
        <v>10</v>
      </c>
      <c r="C10" s="423"/>
      <c r="D10" s="417" t="str">
        <f t="shared" si="0"/>
        <v>197510</v>
      </c>
      <c r="E10" s="423"/>
      <c r="F10" s="418">
        <f>IF(B10=5,SUMIF('IPC para computos (2017=100)'!B$104:B$500,'IPC EPH_Correlat (2017=100)'!D10,'IPC para computos (2017=100)'!K$104:K$500),IF(B10=10,SUMIF('IPC para computos (2017=100)'!C$104:C$500,'IPC EPH_Correlat (2017=100)'!D10,'IPC para computos (2017=100)'!L$104:L$500),"VER"))</f>
        <v>3.9805797231103977E-10</v>
      </c>
    </row>
    <row r="11" spans="1:6" ht="15" customHeight="1">
      <c r="A11" s="232">
        <f t="shared" si="1"/>
        <v>1976</v>
      </c>
      <c r="B11" s="417">
        <f t="shared" si="2"/>
        <v>5</v>
      </c>
      <c r="C11" s="423"/>
      <c r="D11" s="417" t="str">
        <f t="shared" si="0"/>
        <v>19765</v>
      </c>
      <c r="E11" s="423"/>
      <c r="F11" s="418">
        <f>IF(B11=5,SUMIF('IPC para computos (2017=100)'!B$104:B$500,'IPC EPH_Correlat (2017=100)'!D11,'IPC para computos (2017=100)'!K$104:K$500),IF(B11=10,SUMIF('IPC para computos (2017=100)'!C$104:C$500,'IPC EPH_Correlat (2017=100)'!D11,'IPC para computos (2017=100)'!L$104:L$500),"VER"))</f>
        <v>1.3860129366746141E-9</v>
      </c>
    </row>
    <row r="12" spans="1:6" ht="15" customHeight="1">
      <c r="A12" s="232">
        <f t="shared" si="1"/>
        <v>1976</v>
      </c>
      <c r="B12" s="417">
        <f t="shared" si="2"/>
        <v>10</v>
      </c>
      <c r="C12" s="423"/>
      <c r="D12" s="417" t="str">
        <f t="shared" si="0"/>
        <v>197610</v>
      </c>
      <c r="E12" s="423"/>
      <c r="F12" s="418">
        <f>IF(B12=5,SUMIF('IPC para computos (2017=100)'!B$104:B$500,'IPC EPH_Correlat (2017=100)'!D12,'IPC para computos (2017=100)'!K$104:K$500),IF(B12=10,SUMIF('IPC para computos (2017=100)'!C$104:C$500,'IPC EPH_Correlat (2017=100)'!D12,'IPC para computos (2017=100)'!L$104:L$500),"VER"))</f>
        <v>1.877903427403292E-9</v>
      </c>
    </row>
    <row r="13" spans="1:6" ht="15" customHeight="1">
      <c r="A13" s="232">
        <f t="shared" si="1"/>
        <v>1977</v>
      </c>
      <c r="B13" s="417">
        <f t="shared" si="2"/>
        <v>5</v>
      </c>
      <c r="C13" s="423"/>
      <c r="D13" s="417" t="str">
        <f t="shared" si="0"/>
        <v>19775</v>
      </c>
      <c r="E13" s="423"/>
      <c r="F13" s="418">
        <f>IF(B13=5,SUMIF('IPC para computos (2017=100)'!B$104:B$500,'IPC EPH_Correlat (2017=100)'!D13,'IPC para computos (2017=100)'!K$104:K$500),IF(B13=10,SUMIF('IPC para computos (2017=100)'!C$104:C$500,'IPC EPH_Correlat (2017=100)'!D13,'IPC para computos (2017=100)'!L$104:L$500),"VER"))</f>
        <v>3.2916420959428882E-9</v>
      </c>
    </row>
    <row r="14" spans="1:6" ht="15" customHeight="1">
      <c r="A14" s="232">
        <f t="shared" si="1"/>
        <v>1977</v>
      </c>
      <c r="B14" s="417">
        <f t="shared" si="2"/>
        <v>10</v>
      </c>
      <c r="C14" s="423"/>
      <c r="D14" s="417" t="str">
        <f t="shared" si="0"/>
        <v>197710</v>
      </c>
      <c r="E14" s="423"/>
      <c r="F14" s="418">
        <f>IF(B14=5,SUMIF('IPC para computos (2017=100)'!B$104:B$500,'IPC EPH_Correlat (2017=100)'!D14,'IPC para computos (2017=100)'!K$104:K$500),IF(B14=10,SUMIF('IPC para computos (2017=100)'!C$104:C$500,'IPC EPH_Correlat (2017=100)'!D14,'IPC para computos (2017=100)'!L$104:L$500),"VER"))</f>
        <v>5.1595210509420023E-9</v>
      </c>
    </row>
    <row r="15" spans="1:6" ht="15" customHeight="1">
      <c r="A15" s="232">
        <f t="shared" si="1"/>
        <v>1978</v>
      </c>
      <c r="B15" s="417">
        <f t="shared" si="2"/>
        <v>5</v>
      </c>
      <c r="C15" s="423"/>
      <c r="D15" s="417" t="str">
        <f t="shared" si="0"/>
        <v>19785</v>
      </c>
      <c r="E15" s="423"/>
      <c r="F15" s="418">
        <f>IF(B15=5,SUMIF('IPC para computos (2017=100)'!B$104:B$500,'IPC EPH_Correlat (2017=100)'!D15,'IPC para computos (2017=100)'!K$104:K$500),IF(B15=10,SUMIF('IPC para computos (2017=100)'!C$104:C$500,'IPC EPH_Correlat (2017=100)'!D15,'IPC para computos (2017=100)'!L$104:L$500),"VER"))</f>
        <v>9.6076502326502962E-9</v>
      </c>
    </row>
    <row r="16" spans="1:6" ht="15" customHeight="1">
      <c r="A16" s="232">
        <f t="shared" si="1"/>
        <v>1978</v>
      </c>
      <c r="B16" s="417">
        <f t="shared" si="2"/>
        <v>10</v>
      </c>
      <c r="C16" s="423"/>
      <c r="D16" s="417" t="str">
        <f t="shared" si="0"/>
        <v>197810</v>
      </c>
      <c r="E16" s="423"/>
      <c r="F16" s="418">
        <f>IF(B16=5,SUMIF('IPC para computos (2017=100)'!B$104:B$500,'IPC EPH_Correlat (2017=100)'!D16,'IPC para computos (2017=100)'!K$104:K$500),IF(B16=10,SUMIF('IPC para computos (2017=100)'!C$104:C$500,'IPC EPH_Correlat (2017=100)'!D16,'IPC para computos (2017=100)'!L$104:L$500),"VER"))</f>
        <v>1.3729926449312721E-8</v>
      </c>
    </row>
    <row r="17" spans="1:6" ht="15" customHeight="1">
      <c r="A17" s="232">
        <f t="shared" si="1"/>
        <v>1979</v>
      </c>
      <c r="B17" s="417">
        <f t="shared" si="2"/>
        <v>5</v>
      </c>
      <c r="C17" s="423"/>
      <c r="D17" s="417" t="str">
        <f t="shared" si="0"/>
        <v>19795</v>
      </c>
      <c r="E17" s="423"/>
      <c r="F17" s="418">
        <f>IF(B17=5,SUMIF('IPC para computos (2017=100)'!B$104:B$500,'IPC EPH_Correlat (2017=100)'!D17,'IPC para computos (2017=100)'!K$104:K$500),IF(B17=10,SUMIF('IPC para computos (2017=100)'!C$104:C$500,'IPC EPH_Correlat (2017=100)'!D17,'IPC para computos (2017=100)'!L$104:L$500),"VER"))</f>
        <v>2.4332678403807781E-8</v>
      </c>
    </row>
    <row r="18" spans="1:6" ht="15" customHeight="1">
      <c r="A18" s="232">
        <f t="shared" si="1"/>
        <v>1979</v>
      </c>
      <c r="B18" s="417">
        <f t="shared" si="2"/>
        <v>10</v>
      </c>
      <c r="C18" s="423"/>
      <c r="D18" s="417" t="str">
        <f t="shared" si="0"/>
        <v>197910</v>
      </c>
      <c r="E18" s="423"/>
      <c r="F18" s="418">
        <f>IF(B18=5,SUMIF('IPC para computos (2017=100)'!B$104:B$500,'IPC EPH_Correlat (2017=100)'!D18,'IPC para computos (2017=100)'!K$104:K$500),IF(B18=10,SUMIF('IPC para computos (2017=100)'!C$104:C$500,'IPC EPH_Correlat (2017=100)'!D18,'IPC para computos (2017=100)'!L$104:L$500),"VER"))</f>
        <v>3.5535890494121533E-8</v>
      </c>
    </row>
    <row r="19" spans="1:6" ht="15" customHeight="1">
      <c r="A19" s="232">
        <f t="shared" si="1"/>
        <v>1980</v>
      </c>
      <c r="B19" s="417">
        <f t="shared" si="2"/>
        <v>5</v>
      </c>
      <c r="C19" s="423"/>
      <c r="D19" s="417" t="str">
        <f t="shared" si="0"/>
        <v>19805</v>
      </c>
      <c r="E19" s="423"/>
      <c r="F19" s="418">
        <f>IF(B19=5,SUMIF('IPC para computos (2017=100)'!B$104:B$500,'IPC EPH_Correlat (2017=100)'!D19,'IPC para computos (2017=100)'!K$104:K$500),IF(B19=10,SUMIF('IPC para computos (2017=100)'!C$104:C$500,'IPC EPH_Correlat (2017=100)'!D19,'IPC para computos (2017=100)'!L$104:L$500),"VER"))</f>
        <v>5.2413875755760653E-8</v>
      </c>
    </row>
    <row r="20" spans="1:6" ht="15" customHeight="1">
      <c r="A20" s="232">
        <f t="shared" si="1"/>
        <v>1980</v>
      </c>
      <c r="B20" s="417">
        <f t="shared" si="2"/>
        <v>10</v>
      </c>
      <c r="C20" s="423"/>
      <c r="D20" s="417" t="str">
        <f t="shared" si="0"/>
        <v>198010</v>
      </c>
      <c r="E20" s="423"/>
      <c r="F20" s="418">
        <f>IF(B20=5,SUMIF('IPC para computos (2017=100)'!B$104:B$500,'IPC EPH_Correlat (2017=100)'!D20,'IPC para computos (2017=100)'!K$104:K$500),IF(B20=10,SUMIF('IPC para computos (2017=100)'!C$104:C$500,'IPC EPH_Correlat (2017=100)'!D20,'IPC para computos (2017=100)'!L$104:L$500),"VER"))</f>
        <v>6.7434741086661934E-8</v>
      </c>
    </row>
    <row r="21" spans="1:6" ht="15" customHeight="1">
      <c r="A21" s="232">
        <f t="shared" si="1"/>
        <v>1981</v>
      </c>
      <c r="B21" s="417">
        <f t="shared" si="2"/>
        <v>5</v>
      </c>
      <c r="C21" s="423"/>
      <c r="D21" s="417" t="str">
        <f t="shared" si="0"/>
        <v>19815</v>
      </c>
      <c r="E21" s="423"/>
      <c r="F21" s="418">
        <f>IF(B21=5,SUMIF('IPC para computos (2017=100)'!B$104:B$500,'IPC EPH_Correlat (2017=100)'!D21,'IPC para computos (2017=100)'!K$104:K$500),IF(B21=10,SUMIF('IPC para computos (2017=100)'!C$104:C$500,'IPC EPH_Correlat (2017=100)'!D21,'IPC para computos (2017=100)'!L$104:L$500),"VER"))</f>
        <v>9.8473157797844088E-8</v>
      </c>
    </row>
    <row r="22" spans="1:6" ht="15" customHeight="1">
      <c r="A22" s="232">
        <f t="shared" si="1"/>
        <v>1981</v>
      </c>
      <c r="B22" s="417">
        <f t="shared" si="2"/>
        <v>10</v>
      </c>
      <c r="C22" s="423"/>
      <c r="D22" s="417" t="str">
        <f t="shared" si="0"/>
        <v>198110</v>
      </c>
      <c r="E22" s="423"/>
      <c r="F22" s="418">
        <f>IF(B22=5,SUMIF('IPC para computos (2017=100)'!B$104:B$500,'IPC EPH_Correlat (2017=100)'!D22,'IPC para computos (2017=100)'!K$104:K$500),IF(B22=10,SUMIF('IPC para computos (2017=100)'!C$104:C$500,'IPC EPH_Correlat (2017=100)'!D22,'IPC para computos (2017=100)'!L$104:L$500),"VER"))</f>
        <v>1.4529723795007328E-7</v>
      </c>
    </row>
    <row r="23" spans="1:6" ht="15" customHeight="1">
      <c r="A23" s="232">
        <f t="shared" si="1"/>
        <v>1982</v>
      </c>
      <c r="B23" s="417">
        <f t="shared" si="2"/>
        <v>5</v>
      </c>
      <c r="C23" s="423"/>
      <c r="D23" s="417" t="str">
        <f t="shared" si="0"/>
        <v>19825</v>
      </c>
      <c r="E23" s="423"/>
      <c r="F23" s="418">
        <f>IF(B23=5,SUMIF('IPC para computos (2017=100)'!B$104:B$500,'IPC EPH_Correlat (2017=100)'!D23,'IPC para computos (2017=100)'!K$104:K$500),IF(B23=10,SUMIF('IPC para computos (2017=100)'!C$104:C$500,'IPC EPH_Correlat (2017=100)'!D23,'IPC para computos (2017=100)'!L$104:L$500),"VER"))</f>
        <v>2.2455682363992829E-7</v>
      </c>
    </row>
    <row r="24" spans="1:6" ht="15" customHeight="1">
      <c r="A24" s="232">
        <f t="shared" si="1"/>
        <v>1982</v>
      </c>
      <c r="B24" s="417">
        <f t="shared" si="2"/>
        <v>10</v>
      </c>
      <c r="C24" s="423"/>
      <c r="D24" s="417" t="str">
        <f t="shared" si="0"/>
        <v>198210</v>
      </c>
      <c r="E24" s="423"/>
      <c r="F24" s="418">
        <f>IF(B24=5,SUMIF('IPC para computos (2017=100)'!B$104:B$500,'IPC EPH_Correlat (2017=100)'!D24,'IPC para computos (2017=100)'!K$104:K$500),IF(B24=10,SUMIF('IPC para computos (2017=100)'!C$104:C$500,'IPC EPH_Correlat (2017=100)'!D24,'IPC para computos (2017=100)'!L$104:L$500),"VER"))</f>
        <v>4.2618410695308014E-7</v>
      </c>
    </row>
    <row r="25" spans="1:6" ht="15" customHeight="1">
      <c r="A25" s="232">
        <f t="shared" si="1"/>
        <v>1983</v>
      </c>
      <c r="B25" s="417">
        <f t="shared" si="2"/>
        <v>5</v>
      </c>
      <c r="C25" s="423"/>
      <c r="D25" s="417" t="str">
        <f t="shared" si="0"/>
        <v>19835</v>
      </c>
      <c r="E25" s="423"/>
      <c r="F25" s="418">
        <f>IF(B25=5,SUMIF('IPC para computos (2017=100)'!B$104:B$500,'IPC EPH_Correlat (2017=100)'!D25,'IPC para computos (2017=100)'!K$104:K$500),IF(B25=10,SUMIF('IPC para computos (2017=100)'!C$104:C$500,'IPC EPH_Correlat (2017=100)'!D25,'IPC para computos (2017=100)'!L$104:L$500),"VER"))</f>
        <v>9.2078235746909287E-7</v>
      </c>
    </row>
    <row r="26" spans="1:6" ht="15" customHeight="1">
      <c r="A26" s="232">
        <f t="shared" si="1"/>
        <v>1983</v>
      </c>
      <c r="B26" s="417">
        <f t="shared" si="2"/>
        <v>10</v>
      </c>
      <c r="C26" s="423"/>
      <c r="D26" s="417" t="str">
        <f t="shared" si="0"/>
        <v>198310</v>
      </c>
      <c r="E26" s="423"/>
      <c r="F26" s="418">
        <f>IF(B26=5,SUMIF('IPC para computos (2017=100)'!B$104:B$500,'IPC EPH_Correlat (2017=100)'!D26,'IPC para computos (2017=100)'!K$104:K$500),IF(B26=10,SUMIF('IPC para computos (2017=100)'!C$104:C$500,'IPC EPH_Correlat (2017=100)'!D26,'IPC para computos (2017=100)'!L$104:L$500),"VER"))</f>
        <v>1.9962526942783706E-6</v>
      </c>
    </row>
    <row r="27" spans="1:6" ht="15" customHeight="1">
      <c r="A27" s="232">
        <f t="shared" si="1"/>
        <v>1984</v>
      </c>
      <c r="B27" s="417">
        <f t="shared" si="2"/>
        <v>5</v>
      </c>
      <c r="C27" s="423"/>
      <c r="D27" s="417" t="str">
        <f t="shared" si="0"/>
        <v>19845</v>
      </c>
      <c r="E27" s="423"/>
      <c r="F27" s="418">
        <f>IF(B27=5,SUMIF('IPC para computos (2017=100)'!B$104:B$500,'IPC EPH_Correlat (2017=100)'!D27,'IPC para computos (2017=100)'!K$104:K$500),IF(B27=10,SUMIF('IPC para computos (2017=100)'!C$104:C$500,'IPC EPH_Correlat (2017=100)'!D27,'IPC para computos (2017=100)'!L$104:L$500),"VER"))</f>
        <v>6.1529520273861555E-6</v>
      </c>
    </row>
    <row r="28" spans="1:6" ht="15" customHeight="1">
      <c r="A28" s="232">
        <f t="shared" si="1"/>
        <v>1984</v>
      </c>
      <c r="B28" s="417">
        <f t="shared" si="2"/>
        <v>10</v>
      </c>
      <c r="C28" s="423"/>
      <c r="D28" s="417" t="str">
        <f t="shared" si="0"/>
        <v>198410</v>
      </c>
      <c r="E28" s="423"/>
      <c r="F28" s="418">
        <f>IF(B28=5,SUMIF('IPC para computos (2017=100)'!B$104:B$500,'IPC EPH_Correlat (2017=100)'!D28,'IPC para computos (2017=100)'!K$104:K$500),IF(B28=10,SUMIF('IPC para computos (2017=100)'!C$104:C$500,'IPC EPH_Correlat (2017=100)'!D28,'IPC para computos (2017=100)'!L$104:L$500),"VER"))</f>
        <v>1.6043476739947136E-5</v>
      </c>
    </row>
    <row r="29" spans="1:6" ht="15" customHeight="1">
      <c r="A29" s="232">
        <f t="shared" si="1"/>
        <v>1985</v>
      </c>
      <c r="B29" s="417">
        <f t="shared" si="2"/>
        <v>5</v>
      </c>
      <c r="C29" s="423"/>
      <c r="D29" s="417" t="str">
        <f t="shared" si="0"/>
        <v>19855</v>
      </c>
      <c r="E29" s="423"/>
      <c r="F29" s="418">
        <f>IF(B29=5,SUMIF('IPC para computos (2017=100)'!B$104:B$500,'IPC EPH_Correlat (2017=100)'!D29,'IPC para computos (2017=100)'!K$104:K$500),IF(B29=10,SUMIF('IPC para computos (2017=100)'!C$104:C$500,'IPC EPH_Correlat (2017=100)'!D29,'IPC para computos (2017=100)'!L$104:L$500),"VER"))</f>
        <v>6.8298919742193717E-5</v>
      </c>
    </row>
    <row r="30" spans="1:6" ht="15" customHeight="1">
      <c r="A30" s="232">
        <f t="shared" si="1"/>
        <v>1985</v>
      </c>
      <c r="B30" s="417">
        <f t="shared" si="2"/>
        <v>10</v>
      </c>
      <c r="C30" s="423"/>
      <c r="D30" s="417" t="str">
        <f t="shared" si="0"/>
        <v>198510</v>
      </c>
      <c r="E30" s="423"/>
      <c r="F30" s="418">
        <f>IF(B30=5,SUMIF('IPC para computos (2017=100)'!B$104:B$500,'IPC EPH_Correlat (2017=100)'!D30,'IPC para computos (2017=100)'!K$104:K$500),IF(B30=10,SUMIF('IPC para computos (2017=100)'!C$104:C$500,'IPC EPH_Correlat (2017=100)'!D30,'IPC para computos (2017=100)'!L$104:L$500),"VER"))</f>
        <v>1.014545741594287E-4</v>
      </c>
    </row>
    <row r="31" spans="1:6" ht="15" customHeight="1">
      <c r="A31" s="232">
        <f t="shared" si="1"/>
        <v>1986</v>
      </c>
      <c r="B31" s="417">
        <f t="shared" si="2"/>
        <v>5</v>
      </c>
      <c r="C31" s="423"/>
      <c r="D31" s="417" t="str">
        <f t="shared" si="0"/>
        <v>19865</v>
      </c>
      <c r="E31" s="423"/>
      <c r="F31" s="418">
        <f>IF(B31=5,SUMIF('IPC para computos (2017=100)'!B$104:B$500,'IPC EPH_Correlat (2017=100)'!D31,'IPC para computos (2017=100)'!K$104:K$500),IF(B31=10,SUMIF('IPC para computos (2017=100)'!C$104:C$500,'IPC EPH_Correlat (2017=100)'!D31,'IPC para computos (2017=100)'!L$104:L$500),"VER"))</f>
        <v>1.2799926186184599E-4</v>
      </c>
    </row>
    <row r="32" spans="1:6" ht="15" customHeight="1">
      <c r="A32" s="232">
        <f t="shared" si="1"/>
        <v>1986</v>
      </c>
      <c r="B32" s="417">
        <f t="shared" si="2"/>
        <v>10</v>
      </c>
      <c r="C32" s="423"/>
      <c r="D32" s="417" t="str">
        <f t="shared" si="0"/>
        <v>198610</v>
      </c>
      <c r="E32" s="423"/>
      <c r="F32" s="418">
        <f>IF(B32=5,SUMIF('IPC para computos (2017=100)'!B$104:B$500,'IPC EPH_Correlat (2017=100)'!D32,'IPC para computos (2017=100)'!K$104:K$500),IF(B32=10,SUMIF('IPC para computos (2017=100)'!C$104:C$500,'IPC EPH_Correlat (2017=100)'!D32,'IPC para computos (2017=100)'!L$104:L$500),"VER"))</f>
        <v>1.7675334101142977E-4</v>
      </c>
    </row>
    <row r="33" spans="1:7" ht="15" customHeight="1">
      <c r="A33" s="232">
        <f t="shared" si="1"/>
        <v>1987</v>
      </c>
      <c r="B33" s="417">
        <f t="shared" si="2"/>
        <v>5</v>
      </c>
      <c r="C33" s="423"/>
      <c r="D33" s="417" t="str">
        <f t="shared" si="0"/>
        <v>19875</v>
      </c>
      <c r="E33" s="423"/>
      <c r="F33" s="418">
        <f>IF(B33=5,SUMIF('IPC para computos (2017=100)'!B$104:B$500,'IPC EPH_Correlat (2017=100)'!D33,'IPC para computos (2017=100)'!K$104:K$500),IF(B33=10,SUMIF('IPC para computos (2017=100)'!C$104:C$500,'IPC EPH_Correlat (2017=100)'!D33,'IPC para computos (2017=100)'!L$104:L$500),"VER"))</f>
        <v>2.6011777531505996E-4</v>
      </c>
    </row>
    <row r="34" spans="1:7" ht="15" customHeight="1">
      <c r="A34" s="232">
        <f t="shared" si="1"/>
        <v>1987</v>
      </c>
      <c r="B34" s="417">
        <f t="shared" si="2"/>
        <v>10</v>
      </c>
      <c r="C34" s="423"/>
      <c r="D34" s="417" t="str">
        <f t="shared" si="0"/>
        <v>198710</v>
      </c>
      <c r="E34" s="423"/>
      <c r="F34" s="418">
        <f>IF(B34=5,SUMIF('IPC para computos (2017=100)'!B$104:B$500,'IPC EPH_Correlat (2017=100)'!D34,'IPC para computos (2017=100)'!K$104:K$500),IF(B34=10,SUMIF('IPC para computos (2017=100)'!C$104:C$500,'IPC EPH_Correlat (2017=100)'!D34,'IPC para computos (2017=100)'!L$104:L$500),"VER"))</f>
        <v>4.6982512905743227E-4</v>
      </c>
    </row>
    <row r="35" spans="1:7" ht="15" customHeight="1">
      <c r="A35" s="232">
        <f t="shared" si="1"/>
        <v>1988</v>
      </c>
      <c r="B35" s="417">
        <f t="shared" si="2"/>
        <v>5</v>
      </c>
      <c r="C35" s="423"/>
      <c r="D35" s="417" t="str">
        <f t="shared" si="0"/>
        <v>19885</v>
      </c>
      <c r="E35" s="423"/>
      <c r="F35" s="418">
        <f>IF(B35=5,SUMIF('IPC para computos (2017=100)'!B$104:B$500,'IPC EPH_Correlat (2017=100)'!D35,'IPC para computos (2017=100)'!K$104:K$500),IF(B35=10,SUMIF('IPC para computos (2017=100)'!C$104:C$500,'IPC EPH_Correlat (2017=100)'!D35,'IPC para computos (2017=100)'!L$104:L$500),"VER"))</f>
        <v>1.0044636572797516E-3</v>
      </c>
    </row>
    <row r="36" spans="1:7" ht="15" customHeight="1">
      <c r="A36" s="232">
        <f t="shared" si="1"/>
        <v>1988</v>
      </c>
      <c r="B36" s="417">
        <f t="shared" si="2"/>
        <v>10</v>
      </c>
      <c r="C36" s="423"/>
      <c r="D36" s="417" t="str">
        <f t="shared" si="0"/>
        <v>198810</v>
      </c>
      <c r="E36" s="423"/>
      <c r="F36" s="418">
        <f>IF(B36=5,SUMIF('IPC para computos (2017=100)'!B$104:B$500,'IPC EPH_Correlat (2017=100)'!D36,'IPC para computos (2017=100)'!K$104:K$500),IF(B36=10,SUMIF('IPC para computos (2017=100)'!C$104:C$500,'IPC EPH_Correlat (2017=100)'!D36,'IPC para computos (2017=100)'!L$104:L$500),"VER"))</f>
        <v>2.3131182013066817E-3</v>
      </c>
    </row>
    <row r="37" spans="1:7" ht="15" customHeight="1">
      <c r="A37" s="232">
        <f t="shared" si="1"/>
        <v>1989</v>
      </c>
      <c r="B37" s="417">
        <f t="shared" si="2"/>
        <v>5</v>
      </c>
      <c r="C37" s="423"/>
      <c r="D37" s="417" t="str">
        <f t="shared" si="0"/>
        <v>19895</v>
      </c>
      <c r="E37" s="423"/>
      <c r="F37" s="418">
        <f>IF(B37=5,SUMIF('IPC para computos (2017=100)'!B$104:B$500,'IPC EPH_Correlat (2017=100)'!D37,'IPC para computos (2017=100)'!K$104:K$500),IF(B37=10,SUMIF('IPC para computos (2017=100)'!C$104:C$500,'IPC EPH_Correlat (2017=100)'!D37,'IPC para computos (2017=100)'!L$104:L$500),"VER"))</f>
        <v>8.6851395178701232E-3</v>
      </c>
      <c r="G37" s="225"/>
    </row>
    <row r="38" spans="1:7" ht="15" customHeight="1">
      <c r="A38" s="232">
        <f t="shared" si="1"/>
        <v>1989</v>
      </c>
      <c r="B38" s="417">
        <f t="shared" si="2"/>
        <v>10</v>
      </c>
      <c r="C38" s="423"/>
      <c r="D38" s="417" t="str">
        <f t="shared" si="0"/>
        <v>198910</v>
      </c>
      <c r="E38" s="423"/>
      <c r="F38" s="418">
        <f>IF(B38=5,SUMIF('IPC para computos (2017=100)'!B$104:B$500,'IPC EPH_Correlat (2017=100)'!D38,'IPC para computos (2017=100)'!K$104:K$500),IF(B38=10,SUMIF('IPC para computos (2017=100)'!C$104:C$500,'IPC EPH_Correlat (2017=100)'!D38,'IPC para computos (2017=100)'!L$104:L$500),"VER"))</f>
        <v>8.7962294885334358E-2</v>
      </c>
    </row>
    <row r="39" spans="1:7" ht="15" customHeight="1">
      <c r="A39" s="232">
        <f t="shared" si="1"/>
        <v>1990</v>
      </c>
      <c r="B39" s="417">
        <f t="shared" si="2"/>
        <v>5</v>
      </c>
      <c r="C39" s="423"/>
      <c r="D39" s="417" t="str">
        <f t="shared" si="0"/>
        <v>19905</v>
      </c>
      <c r="E39" s="423"/>
      <c r="F39" s="418">
        <f>IF(B39=5,SUMIF('IPC para computos (2017=100)'!B$104:B$500,'IPC EPH_Correlat (2017=100)'!D39,'IPC para computos (2017=100)'!K$104:K$500),IF(B39=10,SUMIF('IPC para computos (2017=100)'!C$104:C$500,'IPC EPH_Correlat (2017=100)'!D39,'IPC para computos (2017=100)'!L$104:L$500),"VER"))</f>
        <v>0.94010971006682975</v>
      </c>
    </row>
    <row r="40" spans="1:7" ht="15" customHeight="1">
      <c r="A40" s="232">
        <f t="shared" si="1"/>
        <v>1990</v>
      </c>
      <c r="B40" s="417">
        <f t="shared" si="2"/>
        <v>10</v>
      </c>
      <c r="C40" s="423"/>
      <c r="D40" s="417" t="str">
        <f t="shared" si="0"/>
        <v>199010</v>
      </c>
      <c r="E40" s="423"/>
      <c r="F40" s="418">
        <f>IF(B40=5,SUMIF('IPC para computos (2017=100)'!B$104:B$500,'IPC EPH_Correlat (2017=100)'!D40,'IPC para computos (2017=100)'!K$104:K$500),IF(B40=10,SUMIF('IPC para computos (2017=100)'!C$104:C$500,'IPC EPH_Correlat (2017=100)'!D40,'IPC para computos (2017=100)'!L$104:L$500),"VER"))</f>
        <v>1.7050228834761476</v>
      </c>
    </row>
    <row r="41" spans="1:7" ht="15" customHeight="1">
      <c r="A41" s="232">
        <f t="shared" si="1"/>
        <v>1991</v>
      </c>
      <c r="B41" s="417">
        <f t="shared" si="2"/>
        <v>5</v>
      </c>
      <c r="C41" s="423"/>
      <c r="D41" s="417" t="str">
        <f t="shared" si="0"/>
        <v>19915</v>
      </c>
      <c r="E41" s="423"/>
      <c r="F41" s="418">
        <f>IF(B41=5,SUMIF('IPC para computos (2017=100)'!B$104:B$500,'IPC EPH_Correlat (2017=100)'!D41,'IPC para computos (2017=100)'!K$104:K$500),IF(B41=10,SUMIF('IPC para computos (2017=100)'!C$104:C$500,'IPC EPH_Correlat (2017=100)'!D41,'IPC para computos (2017=100)'!L$104:L$500),"VER"))</f>
        <v>3.1217735560183804</v>
      </c>
    </row>
    <row r="42" spans="1:7" ht="15" customHeight="1">
      <c r="A42" s="232">
        <f t="shared" si="1"/>
        <v>1991</v>
      </c>
      <c r="B42" s="417">
        <f t="shared" si="2"/>
        <v>10</v>
      </c>
      <c r="C42" s="423"/>
      <c r="D42" s="417" t="str">
        <f t="shared" si="0"/>
        <v>199110</v>
      </c>
      <c r="E42" s="423"/>
      <c r="F42" s="418">
        <f>IF(B42=5,SUMIF('IPC para computos (2017=100)'!B$104:B$500,'IPC EPH_Correlat (2017=100)'!D42,'IPC para computos (2017=100)'!K$104:K$500),IF(B42=10,SUMIF('IPC para computos (2017=100)'!C$104:C$500,'IPC EPH_Correlat (2017=100)'!D42,'IPC para computos (2017=100)'!L$104:L$500),"VER"))</f>
        <v>3.4507575094564653</v>
      </c>
    </row>
    <row r="43" spans="1:7" ht="15" customHeight="1">
      <c r="A43" s="232">
        <f t="shared" si="1"/>
        <v>1992</v>
      </c>
      <c r="B43" s="417">
        <f t="shared" si="2"/>
        <v>5</v>
      </c>
      <c r="C43" s="423"/>
      <c r="D43" s="417" t="str">
        <f t="shared" si="0"/>
        <v>19925</v>
      </c>
      <c r="E43" s="423"/>
      <c r="F43" s="418">
        <f>IF(B43=5,SUMIF('IPC para computos (2017=100)'!B$104:B$500,'IPC EPH_Correlat (2017=100)'!D43,'IPC para computos (2017=100)'!K$104:K$500),IF(B43=10,SUMIF('IPC para computos (2017=100)'!C$104:C$500,'IPC EPH_Correlat (2017=100)'!D43,'IPC para computos (2017=100)'!L$104:L$500),"VER"))</f>
        <v>3.8209661229318703</v>
      </c>
    </row>
    <row r="44" spans="1:7" ht="15" customHeight="1">
      <c r="A44" s="232">
        <f t="shared" si="1"/>
        <v>1992</v>
      </c>
      <c r="B44" s="417">
        <f t="shared" si="2"/>
        <v>10</v>
      </c>
      <c r="C44" s="423"/>
      <c r="D44" s="417" t="str">
        <f t="shared" si="0"/>
        <v>199210</v>
      </c>
      <c r="E44" s="423"/>
      <c r="F44" s="418">
        <f>IF(B44=5,SUMIF('IPC para computos (2017=100)'!B$104:B$500,'IPC EPH_Correlat (2017=100)'!D44,'IPC para computos (2017=100)'!K$104:K$500),IF(B44=10,SUMIF('IPC para computos (2017=100)'!C$104:C$500,'IPC EPH_Correlat (2017=100)'!D44,'IPC para computos (2017=100)'!L$104:L$500),"VER"))</f>
        <v>4.0680890176468942</v>
      </c>
    </row>
    <row r="45" spans="1:7" ht="15" customHeight="1">
      <c r="A45" s="232">
        <f t="shared" si="1"/>
        <v>1993</v>
      </c>
      <c r="B45" s="417">
        <f t="shared" si="2"/>
        <v>5</v>
      </c>
      <c r="C45" s="423"/>
      <c r="D45" s="417" t="str">
        <f t="shared" si="0"/>
        <v>19935</v>
      </c>
      <c r="E45" s="423"/>
      <c r="F45" s="418">
        <f>IF(B45=5,SUMIF('IPC para computos (2017=100)'!B$104:B$500,'IPC EPH_Correlat (2017=100)'!D45,'IPC para computos (2017=100)'!K$104:K$500),IF(B45=10,SUMIF('IPC para computos (2017=100)'!C$104:C$500,'IPC EPH_Correlat (2017=100)'!D45,'IPC para computos (2017=100)'!L$104:L$500),"VER"))</f>
        <v>4.2923972245737971</v>
      </c>
    </row>
    <row r="46" spans="1:7" ht="15" customHeight="1">
      <c r="A46" s="232">
        <f t="shared" si="1"/>
        <v>1993</v>
      </c>
      <c r="B46" s="417">
        <f t="shared" si="2"/>
        <v>10</v>
      </c>
      <c r="C46" s="423"/>
      <c r="D46" s="417" t="str">
        <f t="shared" si="0"/>
        <v>199310</v>
      </c>
      <c r="E46" s="423"/>
      <c r="F46" s="418">
        <f>IF(B46=5,SUMIF('IPC para computos (2017=100)'!B$104:B$500,'IPC EPH_Correlat (2017=100)'!D46,'IPC para computos (2017=100)'!K$104:K$500),IF(B46=10,SUMIF('IPC para computos (2017=100)'!C$104:C$500,'IPC EPH_Correlat (2017=100)'!D46,'IPC para computos (2017=100)'!L$104:L$500),"VER"))</f>
        <v>4.3983470543735406</v>
      </c>
    </row>
    <row r="47" spans="1:7" ht="15" customHeight="1">
      <c r="A47" s="232">
        <f t="shared" si="1"/>
        <v>1994</v>
      </c>
      <c r="B47" s="417">
        <f t="shared" si="2"/>
        <v>5</v>
      </c>
      <c r="C47" s="423"/>
      <c r="D47" s="417" t="str">
        <f t="shared" si="0"/>
        <v>19945</v>
      </c>
      <c r="E47" s="423"/>
      <c r="F47" s="418">
        <f>IF(B47=5,SUMIF('IPC para computos (2017=100)'!B$104:B$500,'IPC EPH_Correlat (2017=100)'!D47,'IPC para computos (2017=100)'!K$104:K$500),IF(B47=10,SUMIF('IPC para computos (2017=100)'!C$104:C$500,'IPC EPH_Correlat (2017=100)'!D47,'IPC para computos (2017=100)'!L$104:L$500),"VER"))</f>
        <v>4.4367598444692371</v>
      </c>
    </row>
    <row r="48" spans="1:7" ht="15" customHeight="1">
      <c r="A48" s="232">
        <f t="shared" si="1"/>
        <v>1994</v>
      </c>
      <c r="B48" s="417">
        <f t="shared" si="2"/>
        <v>10</v>
      </c>
      <c r="C48" s="423"/>
      <c r="D48" s="417" t="str">
        <f t="shared" si="0"/>
        <v>199410</v>
      </c>
      <c r="E48" s="423"/>
      <c r="F48" s="418">
        <f>IF(B48=5,SUMIF('IPC para computos (2017=100)'!B$104:B$500,'IPC EPH_Correlat (2017=100)'!D48,'IPC para computos (2017=100)'!K$104:K$500),IF(B48=10,SUMIF('IPC para computos (2017=100)'!C$104:C$500,'IPC EPH_Correlat (2017=100)'!D48,'IPC para computos (2017=100)'!L$104:L$500),"VER"))</f>
        <v>4.5496847731519994</v>
      </c>
    </row>
    <row r="49" spans="1:6" ht="15" customHeight="1">
      <c r="A49" s="232">
        <f t="shared" si="1"/>
        <v>1995</v>
      </c>
      <c r="B49" s="417">
        <f t="shared" si="2"/>
        <v>5</v>
      </c>
      <c r="C49" s="423"/>
      <c r="D49" s="417" t="str">
        <f t="shared" si="0"/>
        <v>19955</v>
      </c>
      <c r="E49" s="423"/>
      <c r="F49" s="418">
        <f>IF(B49=5,SUMIF('IPC para computos (2017=100)'!B$104:B$500,'IPC EPH_Correlat (2017=100)'!D49,'IPC para computos (2017=100)'!K$104:K$500),IF(B49=10,SUMIF('IPC para computos (2017=100)'!C$104:C$500,'IPC EPH_Correlat (2017=100)'!D49,'IPC para computos (2017=100)'!L$104:L$500),"VER"))</f>
        <v>4.6279505794110527</v>
      </c>
    </row>
    <row r="50" spans="1:6" ht="15" customHeight="1">
      <c r="A50" s="232">
        <f t="shared" si="1"/>
        <v>1995</v>
      </c>
      <c r="B50" s="417">
        <f t="shared" si="2"/>
        <v>10</v>
      </c>
      <c r="C50" s="423"/>
      <c r="D50" s="417" t="str">
        <f t="shared" si="0"/>
        <v>199510</v>
      </c>
      <c r="E50" s="423"/>
      <c r="F50" s="418">
        <f>IF(B50=5,SUMIF('IPC para computos (2017=100)'!B$104:B$500,'IPC EPH_Correlat (2017=100)'!D50,'IPC para computos (2017=100)'!K$104:K$500),IF(B50=10,SUMIF('IPC para computos (2017=100)'!C$104:C$500,'IPC EPH_Correlat (2017=100)'!D50,'IPC para computos (2017=100)'!L$104:L$500),"VER"))</f>
        <v>4.649278675704787</v>
      </c>
    </row>
    <row r="51" spans="1:6" ht="15" customHeight="1">
      <c r="A51" s="232">
        <f t="shared" si="1"/>
        <v>1996</v>
      </c>
      <c r="B51" s="417">
        <f t="shared" si="2"/>
        <v>5</v>
      </c>
      <c r="C51" s="423"/>
      <c r="D51" s="417" t="str">
        <f t="shared" si="0"/>
        <v>19965</v>
      </c>
      <c r="E51" s="423"/>
      <c r="F51" s="418">
        <f>IF(B51=5,SUMIF('IPC para computos (2017=100)'!B$104:B$500,'IPC EPH_Correlat (2017=100)'!D51,'IPC para computos (2017=100)'!K$104:K$500),IF(B51=10,SUMIF('IPC para computos (2017=100)'!C$104:C$500,'IPC EPH_Correlat (2017=100)'!D51,'IPC para computos (2017=100)'!L$104:L$500),"VER"))</f>
        <v>4.6130547201290915</v>
      </c>
    </row>
    <row r="52" spans="1:6" ht="15" customHeight="1">
      <c r="A52" s="232">
        <f t="shared" si="1"/>
        <v>1996</v>
      </c>
      <c r="B52" s="417">
        <f t="shared" si="2"/>
        <v>10</v>
      </c>
      <c r="C52" s="423"/>
      <c r="D52" s="417" t="str">
        <f t="shared" si="0"/>
        <v>199610</v>
      </c>
      <c r="E52" s="423"/>
      <c r="F52" s="418">
        <f>IF(B52=5,SUMIF('IPC para computos (2017=100)'!B$104:B$500,'IPC EPH_Correlat (2017=100)'!D52,'IPC para computos (2017=100)'!K$104:K$500),IF(B52=10,SUMIF('IPC para computos (2017=100)'!C$104:C$500,'IPC EPH_Correlat (2017=100)'!D52,'IPC para computos (2017=100)'!L$104:L$500),"VER"))</f>
        <v>4.6664145646654243</v>
      </c>
    </row>
    <row r="53" spans="1:6" ht="15" customHeight="1">
      <c r="A53" s="232">
        <f t="shared" si="1"/>
        <v>1997</v>
      </c>
      <c r="B53" s="417">
        <f t="shared" si="2"/>
        <v>5</v>
      </c>
      <c r="C53" s="423"/>
      <c r="D53" s="417" t="str">
        <f t="shared" si="0"/>
        <v>19975</v>
      </c>
      <c r="E53" s="423"/>
      <c r="F53" s="418">
        <f>IF(B53=5,SUMIF('IPC para computos (2017=100)'!B$104:B$500,'IPC EPH_Correlat (2017=100)'!D53,'IPC para computos (2017=100)'!K$104:K$500),IF(B53=10,SUMIF('IPC para computos (2017=100)'!C$104:C$500,'IPC EPH_Correlat (2017=100)'!D53,'IPC para computos (2017=100)'!L$104:L$500),"VER"))</f>
        <v>4.6431652010017501</v>
      </c>
    </row>
    <row r="54" spans="1:6" ht="15" customHeight="1">
      <c r="A54" s="232">
        <f t="shared" si="1"/>
        <v>1997</v>
      </c>
      <c r="B54" s="417">
        <f t="shared" si="2"/>
        <v>10</v>
      </c>
      <c r="C54" s="423"/>
      <c r="D54" s="417" t="str">
        <f t="shared" si="0"/>
        <v>199710</v>
      </c>
      <c r="E54" s="423"/>
      <c r="F54" s="418">
        <f>IF(B54=5,SUMIF('IPC para computos (2017=100)'!B$104:B$500,'IPC EPH_Correlat (2017=100)'!D54,'IPC para computos (2017=100)'!K$104:K$500),IF(B54=10,SUMIF('IPC para computos (2017=100)'!C$104:C$500,'IPC EPH_Correlat (2017=100)'!D54,'IPC para computos (2017=100)'!L$104:L$500),"VER"))</f>
        <v>4.6622020724581343</v>
      </c>
    </row>
    <row r="55" spans="1:6" ht="15" customHeight="1">
      <c r="A55" s="232">
        <f t="shared" si="1"/>
        <v>1998</v>
      </c>
      <c r="B55" s="417">
        <f t="shared" si="2"/>
        <v>5</v>
      </c>
      <c r="C55" s="423"/>
      <c r="D55" s="417" t="str">
        <f t="shared" si="0"/>
        <v>19985</v>
      </c>
      <c r="E55" s="423"/>
      <c r="F55" s="418">
        <f>IF(B55=5,SUMIF('IPC para computos (2017=100)'!B$104:B$500,'IPC EPH_Correlat (2017=100)'!D55,'IPC para computos (2017=100)'!K$104:K$500),IF(B55=10,SUMIF('IPC para computos (2017=100)'!C$104:C$500,'IPC EPH_Correlat (2017=100)'!D55,'IPC para computos (2017=100)'!L$104:L$500),"VER"))</f>
        <v>4.6979961818902289</v>
      </c>
    </row>
    <row r="56" spans="1:6" ht="15" customHeight="1">
      <c r="A56" s="232">
        <f t="shared" si="1"/>
        <v>1998</v>
      </c>
      <c r="B56" s="417">
        <f t="shared" si="2"/>
        <v>10</v>
      </c>
      <c r="C56" s="423"/>
      <c r="D56" s="417" t="str">
        <f t="shared" si="0"/>
        <v>199810</v>
      </c>
      <c r="E56" s="423"/>
      <c r="F56" s="418">
        <f>IF(B56=5,SUMIF('IPC para computos (2017=100)'!B$104:B$500,'IPC EPH_Correlat (2017=100)'!D56,'IPC para computos (2017=100)'!K$104:K$500),IF(B56=10,SUMIF('IPC para computos (2017=100)'!C$104:C$500,'IPC EPH_Correlat (2017=100)'!D56,'IPC para computos (2017=100)'!L$104:L$500),"VER"))</f>
        <v>4.7038971483874397</v>
      </c>
    </row>
    <row r="57" spans="1:6" ht="15" customHeight="1">
      <c r="A57" s="232">
        <f t="shared" si="1"/>
        <v>1999</v>
      </c>
      <c r="B57" s="417">
        <f t="shared" si="2"/>
        <v>5</v>
      </c>
      <c r="C57" s="423"/>
      <c r="D57" s="417" t="str">
        <f t="shared" si="0"/>
        <v>19995</v>
      </c>
      <c r="E57" s="423"/>
      <c r="F57" s="418">
        <f>IF(B57=5,SUMIF('IPC para computos (2017=100)'!B$104:B$500,'IPC EPH_Correlat (2017=100)'!D57,'IPC para computos (2017=100)'!K$104:K$500),IF(B57=10,SUMIF('IPC para computos (2017=100)'!C$104:C$500,'IPC EPH_Correlat (2017=100)'!D57,'IPC para computos (2017=100)'!L$104:L$500),"VER"))</f>
        <v>4.6437486326213797</v>
      </c>
    </row>
    <row r="58" spans="1:6" ht="15" customHeight="1">
      <c r="A58" s="232">
        <f t="shared" si="1"/>
        <v>1999</v>
      </c>
      <c r="B58" s="417">
        <f t="shared" si="2"/>
        <v>10</v>
      </c>
      <c r="C58" s="423"/>
      <c r="D58" s="417" t="str">
        <f t="shared" si="0"/>
        <v>199910</v>
      </c>
      <c r="E58" s="423"/>
      <c r="F58" s="418">
        <f>IF(B58=5,SUMIF('IPC para computos (2017=100)'!B$104:B$500,'IPC EPH_Correlat (2017=100)'!D58,'IPC para computos (2017=100)'!K$104:K$500),IF(B58=10,SUMIF('IPC para computos (2017=100)'!C$104:C$500,'IPC EPH_Correlat (2017=100)'!D58,'IPC para computos (2017=100)'!L$104:L$500),"VER"))</f>
        <v>4.6246286897754478</v>
      </c>
    </row>
    <row r="59" spans="1:6" ht="15" customHeight="1">
      <c r="A59" s="232">
        <f t="shared" si="1"/>
        <v>2000</v>
      </c>
      <c r="B59" s="417">
        <f t="shared" si="2"/>
        <v>5</v>
      </c>
      <c r="C59" s="423"/>
      <c r="D59" s="417" t="str">
        <f t="shared" si="0"/>
        <v>20005</v>
      </c>
      <c r="E59" s="423"/>
      <c r="F59" s="418">
        <f>IF(B59=5,SUMIF('IPC para computos (2017=100)'!B$104:B$500,'IPC EPH_Correlat (2017=100)'!D59,'IPC para computos (2017=100)'!K$104:K$500),IF(B59=10,SUMIF('IPC para computos (2017=100)'!C$104:C$500,'IPC EPH_Correlat (2017=100)'!D59,'IPC para computos (2017=100)'!L$104:L$500),"VER"))</f>
        <v>4.5985858091515617</v>
      </c>
    </row>
    <row r="60" spans="1:6" ht="15" customHeight="1">
      <c r="A60" s="232">
        <f t="shared" si="1"/>
        <v>2000</v>
      </c>
      <c r="B60" s="417">
        <f t="shared" si="2"/>
        <v>10</v>
      </c>
      <c r="C60" s="423"/>
      <c r="D60" s="417" t="str">
        <f t="shared" si="0"/>
        <v>200010</v>
      </c>
      <c r="E60" s="423"/>
      <c r="F60" s="418">
        <f>IF(B60=5,SUMIF('IPC para computos (2017=100)'!B$104:B$500,'IPC EPH_Correlat (2017=100)'!D60,'IPC para computos (2017=100)'!K$104:K$500),IF(B60=10,SUMIF('IPC para computos (2017=100)'!C$104:C$500,'IPC EPH_Correlat (2017=100)'!D60,'IPC para computos (2017=100)'!L$104:L$500),"VER"))</f>
        <v>4.6012672763305211</v>
      </c>
    </row>
    <row r="61" spans="1:6" ht="15" customHeight="1">
      <c r="A61" s="232">
        <f t="shared" si="1"/>
        <v>2001</v>
      </c>
      <c r="B61" s="417">
        <f t="shared" si="2"/>
        <v>5</v>
      </c>
      <c r="C61" s="423"/>
      <c r="D61" s="417" t="str">
        <f t="shared" si="0"/>
        <v>20015</v>
      </c>
      <c r="E61" s="423"/>
      <c r="F61" s="418">
        <f>IF(B61=5,SUMIF('IPC para computos (2017=100)'!B$104:B$500,'IPC EPH_Correlat (2017=100)'!D61,'IPC para computos (2017=100)'!K$104:K$500),IF(B61=10,SUMIF('IPC para computos (2017=100)'!C$104:C$500,'IPC EPH_Correlat (2017=100)'!D61,'IPC para computos (2017=100)'!L$104:L$500),"VER"))</f>
        <v>4.609048940449286</v>
      </c>
    </row>
    <row r="62" spans="1:6" ht="15" customHeight="1">
      <c r="A62" s="232">
        <f t="shared" si="1"/>
        <v>2001</v>
      </c>
      <c r="B62" s="417">
        <f t="shared" si="2"/>
        <v>10</v>
      </c>
      <c r="C62" s="423"/>
      <c r="D62" s="417" t="str">
        <f t="shared" si="0"/>
        <v>200110</v>
      </c>
      <c r="E62" s="423"/>
      <c r="F62" s="418">
        <f>IF(B62=5,SUMIF('IPC para computos (2017=100)'!B$104:B$500,'IPC EPH_Correlat (2017=100)'!D62,'IPC para computos (2017=100)'!K$104:K$500),IF(B62=10,SUMIF('IPC para computos (2017=100)'!C$104:C$500,'IPC EPH_Correlat (2017=100)'!D62,'IPC para computos (2017=100)'!L$104:L$500),"VER"))</f>
        <v>4.5210521902562153</v>
      </c>
    </row>
    <row r="63" spans="1:6" ht="15" customHeight="1">
      <c r="A63" s="232">
        <f t="shared" si="1"/>
        <v>2002</v>
      </c>
      <c r="B63" s="417">
        <f t="shared" si="2"/>
        <v>5</v>
      </c>
      <c r="C63" s="423"/>
      <c r="D63" s="417" t="str">
        <f t="shared" si="0"/>
        <v>20025</v>
      </c>
      <c r="E63" s="423"/>
      <c r="F63" s="418">
        <f>IF(B63=5,SUMIF('IPC para computos (2017=100)'!B$104:B$500,'IPC EPH_Correlat (2017=100)'!D63,'IPC para computos (2017=100)'!K$104:K$500),IF(B63=10,SUMIF('IPC para computos (2017=100)'!C$104:C$500,'IPC EPH_Correlat (2017=100)'!D63,'IPC para computos (2017=100)'!L$104:L$500),"VER"))</f>
        <v>5.6702984992520014</v>
      </c>
    </row>
    <row r="64" spans="1:6" ht="15" customHeight="1">
      <c r="A64" s="232">
        <f t="shared" si="1"/>
        <v>2002</v>
      </c>
      <c r="B64" s="417">
        <f t="shared" si="2"/>
        <v>10</v>
      </c>
      <c r="C64" s="423"/>
      <c r="D64" s="417" t="str">
        <f t="shared" si="0"/>
        <v>200210</v>
      </c>
      <c r="E64" s="423"/>
      <c r="F64" s="418">
        <f>IF(B64=5,SUMIF('IPC para computos (2017=100)'!B$104:B$500,'IPC EPH_Correlat (2017=100)'!D64,'IPC para computos (2017=100)'!K$104:K$500),IF(B64=10,SUMIF('IPC para computos (2017=100)'!C$104:C$500,'IPC EPH_Correlat (2017=100)'!D64,'IPC para computos (2017=100)'!L$104:L$500),"VER"))</f>
        <v>6.3025876872933582</v>
      </c>
    </row>
    <row r="65" spans="1:6" ht="15" customHeight="1">
      <c r="A65" s="232">
        <f t="shared" si="1"/>
        <v>2003</v>
      </c>
      <c r="B65" s="417">
        <f t="shared" si="2"/>
        <v>5</v>
      </c>
      <c r="C65" s="423"/>
      <c r="D65" s="417" t="str">
        <f t="shared" si="0"/>
        <v>20035</v>
      </c>
      <c r="E65" s="423"/>
      <c r="F65" s="418">
        <f>IF(B65=5,SUMIF('IPC para computos (2017=100)'!B$104:B$500,'IPC EPH_Correlat (2017=100)'!D65,'IPC para computos (2017=100)'!K$104:K$500),IF(B65=10,SUMIF('IPC para computos (2017=100)'!C$104:C$500,'IPC EPH_Correlat (2017=100)'!D65,'IPC para computos (2017=100)'!L$104:L$500),"VER"))</f>
        <v>6.4830457918946092</v>
      </c>
    </row>
    <row r="66" spans="1:6" ht="15" customHeight="1">
      <c r="A66" s="424">
        <f t="shared" si="1"/>
        <v>2003</v>
      </c>
      <c r="B66" s="425"/>
      <c r="C66" s="426">
        <v>3</v>
      </c>
      <c r="D66" s="425"/>
      <c r="E66" s="426" t="str">
        <f>CONCATENATE(A66,C66)</f>
        <v>20033</v>
      </c>
      <c r="F66" s="427">
        <f>IF(C66=1,SUMIF('IPC para computos (2017=100)'!D$104:D$500,'IPC EPH_Correlat (2017=100)'!E66,'IPC para computos (2017=100)'!M$104:M$500),IF(C66=2,SUMIF('IPC para computos (2017=100)'!E$104:E$500,'IPC EPH_Correlat (2017=100)'!E66,'IPC para computos (2017=100)'!N$104:N$500),IF(C66=3,SUMIF('IPC para computos (2017=100)'!F$104:F$500,'IPC EPH_Correlat (2017=100)'!E66,'IPC para computos (2017=100)'!O$104:O$500),IF(C66=4,SUMIF('IPC para computos (2017=100)'!G$104:G$500,'IPC EPH_Correlat (2017=100)'!E66,'IPC para computos (2017=100)'!P$104:P$500),"VER"))))</f>
        <v>6.508173277322796</v>
      </c>
    </row>
    <row r="67" spans="1:6" ht="15" customHeight="1">
      <c r="A67" s="232">
        <v>2003</v>
      </c>
      <c r="B67" s="423"/>
      <c r="C67" s="417">
        <v>4</v>
      </c>
      <c r="D67" s="423"/>
      <c r="E67" s="417" t="str">
        <f>CONCATENATE(A67,C67)</f>
        <v>20034</v>
      </c>
      <c r="F67" s="418">
        <f>IF(C67=1,SUMIF('IPC para computos (2017=100)'!D$104:D$500,'IPC EPH_Correlat (2017=100)'!E67,'IPC para computos (2017=100)'!M$104:M$500),IF(C67=2,SUMIF('IPC para computos (2017=100)'!E$104:E$500,'IPC EPH_Correlat (2017=100)'!E67,'IPC para computos (2017=100)'!N$104:N$500),IF(C67=3,SUMIF('IPC para computos (2017=100)'!F$104:F$500,'IPC EPH_Correlat (2017=100)'!E67,'IPC para computos (2017=100)'!O$104:O$500),IF(C67=4,SUMIF('IPC para computos (2017=100)'!G$104:G$500,'IPC EPH_Correlat (2017=100)'!E67,'IPC para computos (2017=100)'!P$104:P$500),"VER"))))</f>
        <v>6.5642110472346555</v>
      </c>
    </row>
    <row r="68" spans="1:6" ht="15" customHeight="1">
      <c r="A68" s="232">
        <f t="shared" si="1"/>
        <v>2004</v>
      </c>
      <c r="B68" s="423"/>
      <c r="C68" s="417">
        <v>1</v>
      </c>
      <c r="D68" s="423"/>
      <c r="E68" s="417" t="str">
        <f t="shared" ref="E68:E130" si="3">CONCATENATE(A68,C68)</f>
        <v>20041</v>
      </c>
      <c r="F68" s="418">
        <f>IF(C68=1,SUMIF('IPC para computos (2017=100)'!D$104:D$500,'IPC EPH_Correlat (2017=100)'!E68,'IPC para computos (2017=100)'!M$104:M$500),IF(C68=2,SUMIF('IPC para computos (2017=100)'!E$104:E$500,'IPC EPH_Correlat (2017=100)'!E68,'IPC para computos (2017=100)'!N$104:N$500),IF(C68=3,SUMIF('IPC para computos (2017=100)'!F$104:F$500,'IPC EPH_Correlat (2017=100)'!E68,'IPC para computos (2017=100)'!O$104:O$500),IF(C68=4,SUMIF('IPC para computos (2017=100)'!G$104:G$500,'IPC EPH_Correlat (2017=100)'!E68,'IPC para computos (2017=100)'!P$104:P$500),"VER"))))</f>
        <v>6.6240514261022687</v>
      </c>
    </row>
    <row r="69" spans="1:6" ht="15" customHeight="1">
      <c r="A69" s="232">
        <f t="shared" si="1"/>
        <v>2004</v>
      </c>
      <c r="B69" s="423"/>
      <c r="C69" s="417">
        <v>2</v>
      </c>
      <c r="D69" s="423"/>
      <c r="E69" s="417" t="str">
        <f t="shared" si="3"/>
        <v>20042</v>
      </c>
      <c r="F69" s="418">
        <f>IF(C69=1,SUMIF('IPC para computos (2017=100)'!D$104:D$500,'IPC EPH_Correlat (2017=100)'!E69,'IPC para computos (2017=100)'!M$104:M$500),IF(C69=2,SUMIF('IPC para computos (2017=100)'!E$104:E$500,'IPC EPH_Correlat (2017=100)'!E69,'IPC para computos (2017=100)'!N$104:N$500),IF(C69=3,SUMIF('IPC para computos (2017=100)'!F$104:F$500,'IPC EPH_Correlat (2017=100)'!E69,'IPC para computos (2017=100)'!O$104:O$500),IF(C69=4,SUMIF('IPC para computos (2017=100)'!G$104:G$500,'IPC EPH_Correlat (2017=100)'!E69,'IPC para computos (2017=100)'!P$104:P$500),"VER"))))</f>
        <v>6.7549339421415278</v>
      </c>
    </row>
    <row r="70" spans="1:6" ht="15" customHeight="1">
      <c r="A70" s="232">
        <v>2004</v>
      </c>
      <c r="B70" s="423"/>
      <c r="C70" s="417">
        <v>3</v>
      </c>
      <c r="D70" s="423"/>
      <c r="E70" s="417" t="str">
        <f t="shared" si="3"/>
        <v>20043</v>
      </c>
      <c r="F70" s="418">
        <f>IF(C70=1,SUMIF('IPC para computos (2017=100)'!D$104:D$500,'IPC EPH_Correlat (2017=100)'!E70,'IPC para computos (2017=100)'!M$104:M$500),IF(C70=2,SUMIF('IPC para computos (2017=100)'!E$104:E$500,'IPC EPH_Correlat (2017=100)'!E70,'IPC para computos (2017=100)'!N$104:N$500),IF(C70=3,SUMIF('IPC para computos (2017=100)'!F$104:F$500,'IPC EPH_Correlat (2017=100)'!E70,'IPC para computos (2017=100)'!O$104:O$500),IF(C70=4,SUMIF('IPC para computos (2017=100)'!G$104:G$500,'IPC EPH_Correlat (2017=100)'!E70,'IPC para computos (2017=100)'!P$104:P$500),"VER"))))</f>
        <v>6.8581098958909914</v>
      </c>
    </row>
    <row r="71" spans="1:6" ht="15" customHeight="1">
      <c r="A71" s="232">
        <v>2004</v>
      </c>
      <c r="B71" s="423"/>
      <c r="C71" s="417">
        <v>4</v>
      </c>
      <c r="D71" s="423"/>
      <c r="E71" s="417" t="str">
        <f t="shared" si="3"/>
        <v>20044</v>
      </c>
      <c r="F71" s="418">
        <f>IF(C71=1,SUMIF('IPC para computos (2017=100)'!D$104:D$500,'IPC EPH_Correlat (2017=100)'!E71,'IPC para computos (2017=100)'!M$104:M$500),IF(C71=2,SUMIF('IPC para computos (2017=100)'!E$104:E$500,'IPC EPH_Correlat (2017=100)'!E71,'IPC para computos (2017=100)'!N$104:N$500),IF(C71=3,SUMIF('IPC para computos (2017=100)'!F$104:F$500,'IPC EPH_Correlat (2017=100)'!E71,'IPC para computos (2017=100)'!O$104:O$500),IF(C71=4,SUMIF('IPC para computos (2017=100)'!G$104:G$500,'IPC EPH_Correlat (2017=100)'!E71,'IPC para computos (2017=100)'!P$104:P$500),"VER"))))</f>
        <v>6.9413551557910864</v>
      </c>
    </row>
    <row r="72" spans="1:6" ht="15" customHeight="1">
      <c r="A72" s="232">
        <f>A68+1</f>
        <v>2005</v>
      </c>
      <c r="B72" s="423"/>
      <c r="C72" s="417">
        <f>C68</f>
        <v>1</v>
      </c>
      <c r="D72" s="423"/>
      <c r="E72" s="417" t="str">
        <f t="shared" si="3"/>
        <v>20051</v>
      </c>
      <c r="F72" s="418">
        <f>IF(C72=1,SUMIF('IPC para computos (2017=100)'!D$104:D$500,'IPC EPH_Correlat (2017=100)'!E72,'IPC para computos (2017=100)'!M$104:M$500),IF(C72=2,SUMIF('IPC para computos (2017=100)'!E$104:E$500,'IPC EPH_Correlat (2017=100)'!E72,'IPC para computos (2017=100)'!N$104:N$500),IF(C72=3,SUMIF('IPC para computos (2017=100)'!F$104:F$500,'IPC EPH_Correlat (2017=100)'!E72,'IPC para computos (2017=100)'!O$104:O$500),IF(C72=4,SUMIF('IPC para computos (2017=100)'!G$104:G$500,'IPC EPH_Correlat (2017=100)'!E72,'IPC para computos (2017=100)'!P$104:P$500),"VER"))))</f>
        <v>7.1652164515214976</v>
      </c>
    </row>
    <row r="73" spans="1:6" ht="15" customHeight="1">
      <c r="A73" s="232">
        <f t="shared" ref="A73:A136" si="4">A69+1</f>
        <v>2005</v>
      </c>
      <c r="B73" s="423"/>
      <c r="C73" s="417">
        <f t="shared" ref="C73:C136" si="5">C69</f>
        <v>2</v>
      </c>
      <c r="D73" s="423"/>
      <c r="E73" s="417" t="str">
        <f t="shared" si="3"/>
        <v>20052</v>
      </c>
      <c r="F73" s="418">
        <f>IF(C73=1,SUMIF('IPC para computos (2017=100)'!D$104:D$500,'IPC EPH_Correlat (2017=100)'!E73,'IPC para computos (2017=100)'!M$104:M$500),IF(C73=2,SUMIF('IPC para computos (2017=100)'!E$104:E$500,'IPC EPH_Correlat (2017=100)'!E73,'IPC para computos (2017=100)'!N$104:N$500),IF(C73=3,SUMIF('IPC para computos (2017=100)'!F$104:F$500,'IPC EPH_Correlat (2017=100)'!E73,'IPC para computos (2017=100)'!O$104:O$500),IF(C73=4,SUMIF('IPC para computos (2017=100)'!G$104:G$500,'IPC EPH_Correlat (2017=100)'!E73,'IPC para computos (2017=100)'!P$104:P$500),"VER"))))</f>
        <v>7.348479020475378</v>
      </c>
    </row>
    <row r="74" spans="1:6" ht="15" customHeight="1">
      <c r="A74" s="232">
        <f t="shared" si="4"/>
        <v>2005</v>
      </c>
      <c r="B74" s="423"/>
      <c r="C74" s="417">
        <f t="shared" si="5"/>
        <v>3</v>
      </c>
      <c r="D74" s="423"/>
      <c r="E74" s="417" t="str">
        <f t="shared" si="3"/>
        <v>20053</v>
      </c>
      <c r="F74" s="418">
        <f>IF(C74=1,SUMIF('IPC para computos (2017=100)'!D$104:D$500,'IPC EPH_Correlat (2017=100)'!E74,'IPC para computos (2017=100)'!M$104:M$500),IF(C74=2,SUMIF('IPC para computos (2017=100)'!E$104:E$500,'IPC EPH_Correlat (2017=100)'!E74,'IPC para computos (2017=100)'!N$104:N$500),IF(C74=3,SUMIF('IPC para computos (2017=100)'!F$104:F$500,'IPC EPH_Correlat (2017=100)'!E74,'IPC para computos (2017=100)'!O$104:O$500),IF(C74=4,SUMIF('IPC para computos (2017=100)'!G$104:G$500,'IPC EPH_Correlat (2017=100)'!E74,'IPC para computos (2017=100)'!P$104:P$500),"VER"))))</f>
        <v>7.5332227072274378</v>
      </c>
    </row>
    <row r="75" spans="1:6" ht="15" customHeight="1">
      <c r="A75" s="232">
        <f t="shared" si="4"/>
        <v>2005</v>
      </c>
      <c r="B75" s="423"/>
      <c r="C75" s="417">
        <f t="shared" si="5"/>
        <v>4</v>
      </c>
      <c r="D75" s="423"/>
      <c r="E75" s="417" t="str">
        <f t="shared" si="3"/>
        <v>20054</v>
      </c>
      <c r="F75" s="418">
        <f>IF(C75=1,SUMIF('IPC para computos (2017=100)'!D$104:D$500,'IPC EPH_Correlat (2017=100)'!E75,'IPC para computos (2017=100)'!M$104:M$500),IF(C75=2,SUMIF('IPC para computos (2017=100)'!E$104:E$500,'IPC EPH_Correlat (2017=100)'!E75,'IPC para computos (2017=100)'!N$104:N$500),IF(C75=3,SUMIF('IPC para computos (2017=100)'!F$104:F$500,'IPC EPH_Correlat (2017=100)'!E75,'IPC para computos (2017=100)'!O$104:O$500),IF(C75=4,SUMIF('IPC para computos (2017=100)'!G$104:G$500,'IPC EPH_Correlat (2017=100)'!E75,'IPC para computos (2017=100)'!P$104:P$500),"VER"))))</f>
        <v>7.7521866547599654</v>
      </c>
    </row>
    <row r="76" spans="1:6" ht="15" customHeight="1">
      <c r="A76" s="232">
        <f t="shared" si="4"/>
        <v>2006</v>
      </c>
      <c r="B76" s="423"/>
      <c r="C76" s="417">
        <f t="shared" si="5"/>
        <v>1</v>
      </c>
      <c r="D76" s="423"/>
      <c r="E76" s="417" t="str">
        <f t="shared" si="3"/>
        <v>20061</v>
      </c>
      <c r="F76" s="418">
        <f>IF(C76=1,SUMIF('IPC para computos (2017=100)'!D$104:D$500,'IPC EPH_Correlat (2017=100)'!E76,'IPC para computos (2017=100)'!M$104:M$500),IF(C76=2,SUMIF('IPC para computos (2017=100)'!E$104:E$500,'IPC EPH_Correlat (2017=100)'!E76,'IPC para computos (2017=100)'!N$104:N$500),IF(C76=3,SUMIF('IPC para computos (2017=100)'!F$104:F$500,'IPC EPH_Correlat (2017=100)'!E76,'IPC para computos (2017=100)'!O$104:O$500),IF(C76=4,SUMIF('IPC para computos (2017=100)'!G$104:G$500,'IPC EPH_Correlat (2017=100)'!E76,'IPC para computos (2017=100)'!P$104:P$500),"VER"))))</f>
        <v>7.9935927567561613</v>
      </c>
    </row>
    <row r="77" spans="1:6" ht="15" customHeight="1">
      <c r="A77" s="232">
        <f t="shared" si="4"/>
        <v>2006</v>
      </c>
      <c r="B77" s="423"/>
      <c r="C77" s="417">
        <f t="shared" si="5"/>
        <v>2</v>
      </c>
      <c r="D77" s="423"/>
      <c r="E77" s="417" t="str">
        <f t="shared" si="3"/>
        <v>20062</v>
      </c>
      <c r="F77" s="418">
        <f>IF(C77=1,SUMIF('IPC para computos (2017=100)'!D$104:D$500,'IPC EPH_Correlat (2017=100)'!E77,'IPC para computos (2017=100)'!M$104:M$500),IF(C77=2,SUMIF('IPC para computos (2017=100)'!E$104:E$500,'IPC EPH_Correlat (2017=100)'!E77,'IPC para computos (2017=100)'!N$104:N$500),IF(C77=3,SUMIF('IPC para computos (2017=100)'!F$104:F$500,'IPC EPH_Correlat (2017=100)'!E77,'IPC para computos (2017=100)'!O$104:O$500),IF(C77=4,SUMIF('IPC para computos (2017=100)'!G$104:G$500,'IPC EPH_Correlat (2017=100)'!E77,'IPC para computos (2017=100)'!P$104:P$500),"VER"))))</f>
        <v>8.1852365205549411</v>
      </c>
    </row>
    <row r="78" spans="1:6" ht="15" customHeight="1">
      <c r="A78" s="232">
        <f t="shared" si="4"/>
        <v>2006</v>
      </c>
      <c r="B78" s="423"/>
      <c r="C78" s="417">
        <f t="shared" si="5"/>
        <v>3</v>
      </c>
      <c r="D78" s="423"/>
      <c r="E78" s="417" t="str">
        <f t="shared" si="3"/>
        <v>20063</v>
      </c>
      <c r="F78" s="418">
        <f>IF(C78=1,SUMIF('IPC para computos (2017=100)'!D$104:D$500,'IPC EPH_Correlat (2017=100)'!E78,'IPC para computos (2017=100)'!M$104:M$500),IF(C78=2,SUMIF('IPC para computos (2017=100)'!E$104:E$500,'IPC EPH_Correlat (2017=100)'!E78,'IPC para computos (2017=100)'!N$104:N$500),IF(C78=3,SUMIF('IPC para computos (2017=100)'!F$104:F$500,'IPC EPH_Correlat (2017=100)'!E78,'IPC para computos (2017=100)'!O$104:O$500),IF(C78=4,SUMIF('IPC para computos (2017=100)'!G$104:G$500,'IPC EPH_Correlat (2017=100)'!E78,'IPC para computos (2017=100)'!P$104:P$500),"VER"))))</f>
        <v>8.3310976452835757</v>
      </c>
    </row>
    <row r="79" spans="1:6" ht="15" customHeight="1">
      <c r="A79" s="232">
        <f t="shared" si="4"/>
        <v>2006</v>
      </c>
      <c r="B79" s="423"/>
      <c r="C79" s="417">
        <f t="shared" si="5"/>
        <v>4</v>
      </c>
      <c r="D79" s="423"/>
      <c r="E79" s="417" t="str">
        <f t="shared" si="3"/>
        <v>20064</v>
      </c>
      <c r="F79" s="418">
        <f>IF(C79=1,SUMIF('IPC para computos (2017=100)'!D$104:D$500,'IPC EPH_Correlat (2017=100)'!E79,'IPC para computos (2017=100)'!M$104:M$500),IF(C79=2,SUMIF('IPC para computos (2017=100)'!E$104:E$500,'IPC EPH_Correlat (2017=100)'!E79,'IPC para computos (2017=100)'!N$104:N$500),IF(C79=3,SUMIF('IPC para computos (2017=100)'!F$104:F$500,'IPC EPH_Correlat (2017=100)'!E79,'IPC para computos (2017=100)'!O$104:O$500),IF(C79=4,SUMIF('IPC para computos (2017=100)'!G$104:G$500,'IPC EPH_Correlat (2017=100)'!E79,'IPC para computos (2017=100)'!P$104:P$500),"VER"))))</f>
        <v>8.53621958104576</v>
      </c>
    </row>
    <row r="80" spans="1:6" ht="15" customHeight="1">
      <c r="A80" s="232">
        <f t="shared" si="4"/>
        <v>2007</v>
      </c>
      <c r="B80" s="423"/>
      <c r="C80" s="417">
        <f t="shared" si="5"/>
        <v>1</v>
      </c>
      <c r="D80" s="423"/>
      <c r="E80" s="417" t="str">
        <f t="shared" si="3"/>
        <v>20071</v>
      </c>
      <c r="F80" s="418">
        <f>IF(C80=1,SUMIF('IPC para computos (2017=100)'!D$104:D$500,'IPC EPH_Correlat (2017=100)'!E80,'IPC para computos (2017=100)'!M$104:M$500),IF(C80=2,SUMIF('IPC para computos (2017=100)'!E$104:E$500,'IPC EPH_Correlat (2017=100)'!E80,'IPC para computos (2017=100)'!N$104:N$500),IF(C80=3,SUMIF('IPC para computos (2017=100)'!F$104:F$500,'IPC EPH_Correlat (2017=100)'!E80,'IPC para computos (2017=100)'!O$104:O$500),IF(C80=4,SUMIF('IPC para computos (2017=100)'!G$104:G$500,'IPC EPH_Correlat (2017=100)'!E80,'IPC para computos (2017=100)'!P$104:P$500),"VER"))))</f>
        <v>8.8345557335026683</v>
      </c>
    </row>
    <row r="81" spans="1:6" ht="15" customHeight="1">
      <c r="A81" s="232">
        <f t="shared" si="4"/>
        <v>2007</v>
      </c>
      <c r="B81" s="423"/>
      <c r="C81" s="417">
        <f t="shared" si="5"/>
        <v>2</v>
      </c>
      <c r="D81" s="423"/>
      <c r="E81" s="417" t="str">
        <f t="shared" si="3"/>
        <v>20072</v>
      </c>
      <c r="F81" s="418">
        <f>IF(C81=1,SUMIF('IPC para computos (2017=100)'!D$104:D$500,'IPC EPH_Correlat (2017=100)'!E81,'IPC para computos (2017=100)'!M$104:M$500),IF(C81=2,SUMIF('IPC para computos (2017=100)'!E$104:E$500,'IPC EPH_Correlat (2017=100)'!E81,'IPC para computos (2017=100)'!N$104:N$500),IF(C81=3,SUMIF('IPC para computos (2017=100)'!F$104:F$500,'IPC EPH_Correlat (2017=100)'!E81,'IPC para computos (2017=100)'!O$104:O$500),IF(C81=4,SUMIF('IPC para computos (2017=100)'!G$104:G$500,'IPC EPH_Correlat (2017=100)'!E81,'IPC para computos (2017=100)'!P$104:P$500),"VER"))))</f>
        <v>9.3023731514134322</v>
      </c>
    </row>
    <row r="82" spans="1:6" ht="15" customHeight="1">
      <c r="A82" s="232">
        <f t="shared" si="4"/>
        <v>2007</v>
      </c>
      <c r="B82" s="423"/>
      <c r="C82" s="417">
        <f t="shared" si="5"/>
        <v>3</v>
      </c>
      <c r="D82" s="423"/>
      <c r="E82" s="417" t="str">
        <f t="shared" si="3"/>
        <v>20073</v>
      </c>
      <c r="F82" s="418">
        <f>IF(C82=1,SUMIF('IPC para computos (2017=100)'!D$104:D$500,'IPC EPH_Correlat (2017=100)'!E82,'IPC para computos (2017=100)'!M$104:M$500),IF(C82=2,SUMIF('IPC para computos (2017=100)'!E$104:E$500,'IPC EPH_Correlat (2017=100)'!E82,'IPC para computos (2017=100)'!N$104:N$500),IF(C82=3,SUMIF('IPC para computos (2017=100)'!F$104:F$500,'IPC EPH_Correlat (2017=100)'!E82,'IPC para computos (2017=100)'!O$104:O$500),IF(C82=4,SUMIF('IPC para computos (2017=100)'!G$104:G$500,'IPC EPH_Correlat (2017=100)'!E82,'IPC para computos (2017=100)'!P$104:P$500),"VER"))))</f>
        <v>10.099998211191405</v>
      </c>
    </row>
    <row r="83" spans="1:6" ht="15" customHeight="1">
      <c r="A83" s="232">
        <f t="shared" si="4"/>
        <v>2007</v>
      </c>
      <c r="B83" s="423"/>
      <c r="C83" s="417">
        <f t="shared" si="5"/>
        <v>4</v>
      </c>
      <c r="D83" s="423"/>
      <c r="E83" s="417" t="str">
        <f t="shared" si="3"/>
        <v>20074</v>
      </c>
      <c r="F83" s="418">
        <f>IF(C83=1,SUMIF('IPC para computos (2017=100)'!D$104:D$500,'IPC EPH_Correlat (2017=100)'!E83,'IPC para computos (2017=100)'!M$104:M$500),IF(C83=2,SUMIF('IPC para computos (2017=100)'!E$104:E$500,'IPC EPH_Correlat (2017=100)'!E83,'IPC para computos (2017=100)'!N$104:N$500),IF(C83=3,SUMIF('IPC para computos (2017=100)'!F$104:F$500,'IPC EPH_Correlat (2017=100)'!E83,'IPC para computos (2017=100)'!O$104:O$500),IF(C83=4,SUMIF('IPC para computos (2017=100)'!G$104:G$500,'IPC EPH_Correlat (2017=100)'!E83,'IPC para computos (2017=100)'!P$104:P$500),"VER"))))</f>
        <v>10.706123164917656</v>
      </c>
    </row>
    <row r="84" spans="1:6" ht="15" customHeight="1">
      <c r="A84" s="232">
        <f t="shared" si="4"/>
        <v>2008</v>
      </c>
      <c r="B84" s="423"/>
      <c r="C84" s="417">
        <f t="shared" si="5"/>
        <v>1</v>
      </c>
      <c r="D84" s="423"/>
      <c r="E84" s="417" t="str">
        <f t="shared" si="3"/>
        <v>20081</v>
      </c>
      <c r="F84" s="418">
        <f>IF(C84=1,SUMIF('IPC para computos (2017=100)'!D$104:D$500,'IPC EPH_Correlat (2017=100)'!E84,'IPC para computos (2017=100)'!M$104:M$500),IF(C84=2,SUMIF('IPC para computos (2017=100)'!E$104:E$500,'IPC EPH_Correlat (2017=100)'!E84,'IPC para computos (2017=100)'!N$104:N$500),IF(C84=3,SUMIF('IPC para computos (2017=100)'!F$104:F$500,'IPC EPH_Correlat (2017=100)'!E84,'IPC para computos (2017=100)'!O$104:O$500),IF(C84=4,SUMIF('IPC para computos (2017=100)'!G$104:G$500,'IPC EPH_Correlat (2017=100)'!E84,'IPC para computos (2017=100)'!P$104:P$500),"VER"))))</f>
        <v>11.241956411863093</v>
      </c>
    </row>
    <row r="85" spans="1:6" ht="15" customHeight="1">
      <c r="A85" s="232">
        <f t="shared" si="4"/>
        <v>2008</v>
      </c>
      <c r="B85" s="423"/>
      <c r="C85" s="417">
        <f t="shared" si="5"/>
        <v>2</v>
      </c>
      <c r="D85" s="423"/>
      <c r="E85" s="417" t="str">
        <f t="shared" si="3"/>
        <v>20082</v>
      </c>
      <c r="F85" s="418">
        <f>IF(C85=1,SUMIF('IPC para computos (2017=100)'!D$104:D$500,'IPC EPH_Correlat (2017=100)'!E85,'IPC para computos (2017=100)'!M$104:M$500),IF(C85=2,SUMIF('IPC para computos (2017=100)'!E$104:E$500,'IPC EPH_Correlat (2017=100)'!E85,'IPC para computos (2017=100)'!N$104:N$500),IF(C85=3,SUMIF('IPC para computos (2017=100)'!F$104:F$500,'IPC EPH_Correlat (2017=100)'!E85,'IPC para computos (2017=100)'!O$104:O$500),IF(C85=4,SUMIF('IPC para computos (2017=100)'!G$104:G$500,'IPC EPH_Correlat (2017=100)'!E85,'IPC para computos (2017=100)'!P$104:P$500),"VER"))))</f>
        <v>12.235812420749578</v>
      </c>
    </row>
    <row r="86" spans="1:6" ht="15" customHeight="1">
      <c r="A86" s="232">
        <f t="shared" si="4"/>
        <v>2008</v>
      </c>
      <c r="B86" s="423"/>
      <c r="C86" s="417">
        <f t="shared" si="5"/>
        <v>3</v>
      </c>
      <c r="D86" s="423"/>
      <c r="E86" s="417" t="str">
        <f t="shared" si="3"/>
        <v>20083</v>
      </c>
      <c r="F86" s="418">
        <f>IF(C86=1,SUMIF('IPC para computos (2017=100)'!D$104:D$500,'IPC EPH_Correlat (2017=100)'!E86,'IPC para computos (2017=100)'!M$104:M$500),IF(C86=2,SUMIF('IPC para computos (2017=100)'!E$104:E$500,'IPC EPH_Correlat (2017=100)'!E86,'IPC para computos (2017=100)'!N$104:N$500),IF(C86=3,SUMIF('IPC para computos (2017=100)'!F$104:F$500,'IPC EPH_Correlat (2017=100)'!E86,'IPC para computos (2017=100)'!O$104:O$500),IF(C86=4,SUMIF('IPC para computos (2017=100)'!G$104:G$500,'IPC EPH_Correlat (2017=100)'!E86,'IPC para computos (2017=100)'!P$104:P$500),"VER"))))</f>
        <v>12.81697103984391</v>
      </c>
    </row>
    <row r="87" spans="1:6" ht="15" customHeight="1">
      <c r="A87" s="232">
        <f t="shared" si="4"/>
        <v>2008</v>
      </c>
      <c r="B87" s="423"/>
      <c r="C87" s="417">
        <f t="shared" si="5"/>
        <v>4</v>
      </c>
      <c r="D87" s="423"/>
      <c r="E87" s="417" t="str">
        <f t="shared" si="3"/>
        <v>20084</v>
      </c>
      <c r="F87" s="418">
        <f>IF(C87=1,SUMIF('IPC para computos (2017=100)'!D$104:D$500,'IPC EPH_Correlat (2017=100)'!E87,'IPC para computos (2017=100)'!M$104:M$500),IF(C87=2,SUMIF('IPC para computos (2017=100)'!E$104:E$500,'IPC EPH_Correlat (2017=100)'!E87,'IPC para computos (2017=100)'!N$104:N$500),IF(C87=3,SUMIF('IPC para computos (2017=100)'!F$104:F$500,'IPC EPH_Correlat (2017=100)'!E87,'IPC para computos (2017=100)'!O$104:O$500),IF(C87=4,SUMIF('IPC para computos (2017=100)'!G$104:G$500,'IPC EPH_Correlat (2017=100)'!E87,'IPC para computos (2017=100)'!P$104:P$500),"VER"))))</f>
        <v>13.186361093320324</v>
      </c>
    </row>
    <row r="88" spans="1:6" ht="15" customHeight="1">
      <c r="A88" s="232">
        <f t="shared" si="4"/>
        <v>2009</v>
      </c>
      <c r="B88" s="423"/>
      <c r="C88" s="417">
        <f t="shared" si="5"/>
        <v>1</v>
      </c>
      <c r="D88" s="423"/>
      <c r="E88" s="417" t="str">
        <f t="shared" si="3"/>
        <v>20091</v>
      </c>
      <c r="F88" s="418">
        <f>IF(C88=1,SUMIF('IPC para computos (2017=100)'!D$104:D$500,'IPC EPH_Correlat (2017=100)'!E88,'IPC para computos (2017=100)'!M$104:M$500),IF(C88=2,SUMIF('IPC para computos (2017=100)'!E$104:E$500,'IPC EPH_Correlat (2017=100)'!E88,'IPC para computos (2017=100)'!N$104:N$500),IF(C88=3,SUMIF('IPC para computos (2017=100)'!F$104:F$500,'IPC EPH_Correlat (2017=100)'!E88,'IPC para computos (2017=100)'!O$104:O$500),IF(C88=4,SUMIF('IPC para computos (2017=100)'!G$104:G$500,'IPC EPH_Correlat (2017=100)'!E88,'IPC para computos (2017=100)'!P$104:P$500),"VER"))))</f>
        <v>13.502148288687174</v>
      </c>
    </row>
    <row r="89" spans="1:6" ht="15" customHeight="1">
      <c r="A89" s="232">
        <f t="shared" si="4"/>
        <v>2009</v>
      </c>
      <c r="B89" s="423"/>
      <c r="C89" s="417">
        <f t="shared" si="5"/>
        <v>2</v>
      </c>
      <c r="D89" s="423"/>
      <c r="E89" s="417" t="str">
        <f t="shared" si="3"/>
        <v>20092</v>
      </c>
      <c r="F89" s="418">
        <f>IF(C89=1,SUMIF('IPC para computos (2017=100)'!D$104:D$500,'IPC EPH_Correlat (2017=100)'!E89,'IPC para computos (2017=100)'!M$104:M$500),IF(C89=2,SUMIF('IPC para computos (2017=100)'!E$104:E$500,'IPC EPH_Correlat (2017=100)'!E89,'IPC para computos (2017=100)'!N$104:N$500),IF(C89=3,SUMIF('IPC para computos (2017=100)'!F$104:F$500,'IPC EPH_Correlat (2017=100)'!E89,'IPC para computos (2017=100)'!O$104:O$500),IF(C89=4,SUMIF('IPC para computos (2017=100)'!G$104:G$500,'IPC EPH_Correlat (2017=100)'!E89,'IPC para computos (2017=100)'!P$104:P$500),"VER"))))</f>
        <v>13.927209992118614</v>
      </c>
    </row>
    <row r="90" spans="1:6" ht="15" customHeight="1">
      <c r="A90" s="232">
        <f t="shared" si="4"/>
        <v>2009</v>
      </c>
      <c r="B90" s="423"/>
      <c r="C90" s="417">
        <f t="shared" si="5"/>
        <v>3</v>
      </c>
      <c r="D90" s="423"/>
      <c r="E90" s="417" t="str">
        <f t="shared" si="3"/>
        <v>20093</v>
      </c>
      <c r="F90" s="418">
        <f>IF(C90=1,SUMIF('IPC para computos (2017=100)'!D$104:D$500,'IPC EPH_Correlat (2017=100)'!E90,'IPC para computos (2017=100)'!M$104:M$500),IF(C90=2,SUMIF('IPC para computos (2017=100)'!E$104:E$500,'IPC EPH_Correlat (2017=100)'!E90,'IPC para computos (2017=100)'!N$104:N$500),IF(C90=3,SUMIF('IPC para computos (2017=100)'!F$104:F$500,'IPC EPH_Correlat (2017=100)'!E90,'IPC para computos (2017=100)'!O$104:O$500),IF(C90=4,SUMIF('IPC para computos (2017=100)'!G$104:G$500,'IPC EPH_Correlat (2017=100)'!E90,'IPC para computos (2017=100)'!P$104:P$500),"VER"))))</f>
        <v>14.317953101725745</v>
      </c>
    </row>
    <row r="91" spans="1:6" ht="15" customHeight="1">
      <c r="A91" s="232">
        <f t="shared" si="4"/>
        <v>2009</v>
      </c>
      <c r="B91" s="423"/>
      <c r="C91" s="417">
        <f t="shared" si="5"/>
        <v>4</v>
      </c>
      <c r="D91" s="423"/>
      <c r="E91" s="417" t="str">
        <f t="shared" si="3"/>
        <v>20094</v>
      </c>
      <c r="F91" s="418">
        <f>IF(C91=1,SUMIF('IPC para computos (2017=100)'!D$104:D$500,'IPC EPH_Correlat (2017=100)'!E91,'IPC para computos (2017=100)'!M$104:M$500),IF(C91=2,SUMIF('IPC para computos (2017=100)'!E$104:E$500,'IPC EPH_Correlat (2017=100)'!E91,'IPC para computos (2017=100)'!N$104:N$500),IF(C91=3,SUMIF('IPC para computos (2017=100)'!F$104:F$500,'IPC EPH_Correlat (2017=100)'!E91,'IPC para computos (2017=100)'!O$104:O$500),IF(C91=4,SUMIF('IPC para computos (2017=100)'!G$104:G$500,'IPC EPH_Correlat (2017=100)'!E91,'IPC para computos (2017=100)'!P$104:P$500),"VER"))))</f>
        <v>14.951123826181851</v>
      </c>
    </row>
    <row r="92" spans="1:6" ht="15" customHeight="1">
      <c r="A92" s="232">
        <f t="shared" si="4"/>
        <v>2010</v>
      </c>
      <c r="B92" s="423"/>
      <c r="C92" s="417">
        <f t="shared" si="5"/>
        <v>1</v>
      </c>
      <c r="D92" s="423"/>
      <c r="E92" s="417" t="str">
        <f t="shared" si="3"/>
        <v>20101</v>
      </c>
      <c r="F92" s="418">
        <f>IF(C92=1,SUMIF('IPC para computos (2017=100)'!D$104:D$500,'IPC EPH_Correlat (2017=100)'!E92,'IPC para computos (2017=100)'!M$104:M$500),IF(C92=2,SUMIF('IPC para computos (2017=100)'!E$104:E$500,'IPC EPH_Correlat (2017=100)'!E92,'IPC para computos (2017=100)'!N$104:N$500),IF(C92=3,SUMIF('IPC para computos (2017=100)'!F$104:F$500,'IPC EPH_Correlat (2017=100)'!E92,'IPC para computos (2017=100)'!O$104:O$500),IF(C92=4,SUMIF('IPC para computos (2017=100)'!G$104:G$500,'IPC EPH_Correlat (2017=100)'!E92,'IPC para computos (2017=100)'!P$104:P$500),"VER"))))</f>
        <v>16.069953724168407</v>
      </c>
    </row>
    <row r="93" spans="1:6" ht="15" customHeight="1">
      <c r="A93" s="232">
        <f t="shared" si="4"/>
        <v>2010</v>
      </c>
      <c r="B93" s="423"/>
      <c r="C93" s="417">
        <f t="shared" si="5"/>
        <v>2</v>
      </c>
      <c r="D93" s="423"/>
      <c r="E93" s="417" t="str">
        <f t="shared" si="3"/>
        <v>20102</v>
      </c>
      <c r="F93" s="418">
        <f>IF(C93=1,SUMIF('IPC para computos (2017=100)'!D$104:D$500,'IPC EPH_Correlat (2017=100)'!E93,'IPC para computos (2017=100)'!M$104:M$500),IF(C93=2,SUMIF('IPC para computos (2017=100)'!E$104:E$500,'IPC EPH_Correlat (2017=100)'!E93,'IPC para computos (2017=100)'!N$104:N$500),IF(C93=3,SUMIF('IPC para computos (2017=100)'!F$104:F$500,'IPC EPH_Correlat (2017=100)'!E93,'IPC para computos (2017=100)'!O$104:O$500),IF(C93=4,SUMIF('IPC para computos (2017=100)'!G$104:G$500,'IPC EPH_Correlat (2017=100)'!E93,'IPC para computos (2017=100)'!P$104:P$500),"VER"))))</f>
        <v>17.096487585118012</v>
      </c>
    </row>
    <row r="94" spans="1:6" ht="15" customHeight="1">
      <c r="A94" s="232">
        <f t="shared" si="4"/>
        <v>2010</v>
      </c>
      <c r="B94" s="423"/>
      <c r="C94" s="417">
        <f t="shared" si="5"/>
        <v>3</v>
      </c>
      <c r="D94" s="423"/>
      <c r="E94" s="417" t="str">
        <f t="shared" si="3"/>
        <v>20103</v>
      </c>
      <c r="F94" s="418">
        <f>IF(C94=1,SUMIF('IPC para computos (2017=100)'!D$104:D$500,'IPC EPH_Correlat (2017=100)'!E94,'IPC para computos (2017=100)'!M$104:M$500),IF(C94=2,SUMIF('IPC para computos (2017=100)'!E$104:E$500,'IPC EPH_Correlat (2017=100)'!E94,'IPC para computos (2017=100)'!N$104:N$500),IF(C94=3,SUMIF('IPC para computos (2017=100)'!F$104:F$500,'IPC EPH_Correlat (2017=100)'!E94,'IPC para computos (2017=100)'!O$104:O$500),IF(C94=4,SUMIF('IPC para computos (2017=100)'!G$104:G$500,'IPC EPH_Correlat (2017=100)'!E94,'IPC para computos (2017=100)'!P$104:P$500),"VER"))))</f>
        <v>17.776405462813521</v>
      </c>
    </row>
    <row r="95" spans="1:6" ht="15" customHeight="1">
      <c r="A95" s="232">
        <f t="shared" si="4"/>
        <v>2010</v>
      </c>
      <c r="B95" s="423"/>
      <c r="C95" s="417">
        <f t="shared" si="5"/>
        <v>4</v>
      </c>
      <c r="D95" s="423"/>
      <c r="E95" s="417" t="str">
        <f t="shared" si="3"/>
        <v>20104</v>
      </c>
      <c r="F95" s="418">
        <f>IF(C95=1,SUMIF('IPC para computos (2017=100)'!D$104:D$500,'IPC EPH_Correlat (2017=100)'!E95,'IPC para computos (2017=100)'!M$104:M$500),IF(C95=2,SUMIF('IPC para computos (2017=100)'!E$104:E$500,'IPC EPH_Correlat (2017=100)'!E95,'IPC para computos (2017=100)'!N$104:N$500),IF(C95=3,SUMIF('IPC para computos (2017=100)'!F$104:F$500,'IPC EPH_Correlat (2017=100)'!E95,'IPC para computos (2017=100)'!O$104:O$500),IF(C95=4,SUMIF('IPC para computos (2017=100)'!G$104:G$500,'IPC EPH_Correlat (2017=100)'!E95,'IPC para computos (2017=100)'!P$104:P$500),"VER"))))</f>
        <v>18.847021973792412</v>
      </c>
    </row>
    <row r="96" spans="1:6" ht="15" customHeight="1">
      <c r="A96" s="232">
        <f t="shared" si="4"/>
        <v>2011</v>
      </c>
      <c r="B96" s="423"/>
      <c r="C96" s="417">
        <f t="shared" si="5"/>
        <v>1</v>
      </c>
      <c r="D96" s="423"/>
      <c r="E96" s="417" t="str">
        <f t="shared" si="3"/>
        <v>20111</v>
      </c>
      <c r="F96" s="418">
        <f>IF(C96=1,SUMIF('IPC para computos (2017=100)'!D$104:D$500,'IPC EPH_Correlat (2017=100)'!E96,'IPC para computos (2017=100)'!M$104:M$500),IF(C96=2,SUMIF('IPC para computos (2017=100)'!E$104:E$500,'IPC EPH_Correlat (2017=100)'!E96,'IPC para computos (2017=100)'!N$104:N$500),IF(C96=3,SUMIF('IPC para computos (2017=100)'!F$104:F$500,'IPC EPH_Correlat (2017=100)'!E96,'IPC para computos (2017=100)'!O$104:O$500),IF(C96=4,SUMIF('IPC para computos (2017=100)'!G$104:G$500,'IPC EPH_Correlat (2017=100)'!E96,'IPC para computos (2017=100)'!P$104:P$500),"VER"))))</f>
        <v>19.861475416730602</v>
      </c>
    </row>
    <row r="97" spans="1:6" ht="15" customHeight="1">
      <c r="A97" s="232">
        <f t="shared" si="4"/>
        <v>2011</v>
      </c>
      <c r="B97" s="423"/>
      <c r="C97" s="417">
        <f t="shared" si="5"/>
        <v>2</v>
      </c>
      <c r="D97" s="423"/>
      <c r="E97" s="417" t="str">
        <f t="shared" si="3"/>
        <v>20112</v>
      </c>
      <c r="F97" s="418">
        <f>IF(C97=1,SUMIF('IPC para computos (2017=100)'!D$104:D$500,'IPC EPH_Correlat (2017=100)'!E97,'IPC para computos (2017=100)'!M$104:M$500),IF(C97=2,SUMIF('IPC para computos (2017=100)'!E$104:E$500,'IPC EPH_Correlat (2017=100)'!E97,'IPC para computos (2017=100)'!N$104:N$500),IF(C97=3,SUMIF('IPC para computos (2017=100)'!F$104:F$500,'IPC EPH_Correlat (2017=100)'!E97,'IPC para computos (2017=100)'!O$104:O$500),IF(C97=4,SUMIF('IPC para computos (2017=100)'!G$104:G$500,'IPC EPH_Correlat (2017=100)'!E97,'IPC para computos (2017=100)'!P$104:P$500),"VER"))))</f>
        <v>21.000977810575407</v>
      </c>
    </row>
    <row r="98" spans="1:6" ht="15" customHeight="1">
      <c r="A98" s="232">
        <f t="shared" si="4"/>
        <v>2011</v>
      </c>
      <c r="B98" s="423"/>
      <c r="C98" s="417">
        <f t="shared" si="5"/>
        <v>3</v>
      </c>
      <c r="D98" s="423"/>
      <c r="E98" s="417" t="str">
        <f t="shared" si="3"/>
        <v>20113</v>
      </c>
      <c r="F98" s="418">
        <f>IF(C98=1,SUMIF('IPC para computos (2017=100)'!D$104:D$500,'IPC EPH_Correlat (2017=100)'!E98,'IPC para computos (2017=100)'!M$104:M$500),IF(C98=2,SUMIF('IPC para computos (2017=100)'!E$104:E$500,'IPC EPH_Correlat (2017=100)'!E98,'IPC para computos (2017=100)'!N$104:N$500),IF(C98=3,SUMIF('IPC para computos (2017=100)'!F$104:F$500,'IPC EPH_Correlat (2017=100)'!E98,'IPC para computos (2017=100)'!O$104:O$500),IF(C98=4,SUMIF('IPC para computos (2017=100)'!G$104:G$500,'IPC EPH_Correlat (2017=100)'!E98,'IPC para computos (2017=100)'!P$104:P$500),"VER"))))</f>
        <v>22.121768098228273</v>
      </c>
    </row>
    <row r="99" spans="1:6" ht="15" customHeight="1">
      <c r="A99" s="232">
        <f t="shared" si="4"/>
        <v>2011</v>
      </c>
      <c r="B99" s="423"/>
      <c r="C99" s="417">
        <f t="shared" si="5"/>
        <v>4</v>
      </c>
      <c r="D99" s="423"/>
      <c r="E99" s="417" t="str">
        <f t="shared" si="3"/>
        <v>20114</v>
      </c>
      <c r="F99" s="418">
        <f>IF(C99=1,SUMIF('IPC para computos (2017=100)'!D$104:D$500,'IPC EPH_Correlat (2017=100)'!E99,'IPC para computos (2017=100)'!M$104:M$500),IF(C99=2,SUMIF('IPC para computos (2017=100)'!E$104:E$500,'IPC EPH_Correlat (2017=100)'!E99,'IPC para computos (2017=100)'!N$104:N$500),IF(C99=3,SUMIF('IPC para computos (2017=100)'!F$104:F$500,'IPC EPH_Correlat (2017=100)'!E99,'IPC para computos (2017=100)'!O$104:O$500),IF(C99=4,SUMIF('IPC para computos (2017=100)'!G$104:G$500,'IPC EPH_Correlat (2017=100)'!E99,'IPC para computos (2017=100)'!P$104:P$500),"VER"))))</f>
        <v>23.160381793210352</v>
      </c>
    </row>
    <row r="100" spans="1:6" ht="15" customHeight="1">
      <c r="A100" s="232">
        <f t="shared" si="4"/>
        <v>2012</v>
      </c>
      <c r="B100" s="423"/>
      <c r="C100" s="417">
        <f t="shared" si="5"/>
        <v>1</v>
      </c>
      <c r="D100" s="423"/>
      <c r="E100" s="417" t="str">
        <f t="shared" si="3"/>
        <v>20121</v>
      </c>
      <c r="F100" s="418">
        <f>IF(C100=1,SUMIF('IPC para computos (2017=100)'!D$104:D$500,'IPC EPH_Correlat (2017=100)'!E100,'IPC para computos (2017=100)'!M$104:M$500),IF(C100=2,SUMIF('IPC para computos (2017=100)'!E$104:E$500,'IPC EPH_Correlat (2017=100)'!E100,'IPC para computos (2017=100)'!N$104:N$500),IF(C100=3,SUMIF('IPC para computos (2017=100)'!F$104:F$500,'IPC EPH_Correlat (2017=100)'!E100,'IPC para computos (2017=100)'!O$104:O$500),IF(C100=4,SUMIF('IPC para computos (2017=100)'!G$104:G$500,'IPC EPH_Correlat (2017=100)'!E100,'IPC para computos (2017=100)'!P$104:P$500),"VER"))))</f>
        <v>24.297716738627749</v>
      </c>
    </row>
    <row r="101" spans="1:6" ht="15" customHeight="1">
      <c r="A101" s="232">
        <f t="shared" si="4"/>
        <v>2012</v>
      </c>
      <c r="B101" s="423"/>
      <c r="C101" s="417">
        <f t="shared" si="5"/>
        <v>2</v>
      </c>
      <c r="D101" s="423"/>
      <c r="E101" s="417" t="str">
        <f t="shared" si="3"/>
        <v>20122</v>
      </c>
      <c r="F101" s="418">
        <f>IF(C101=1,SUMIF('IPC para computos (2017=100)'!D$104:D$500,'IPC EPH_Correlat (2017=100)'!E101,'IPC para computos (2017=100)'!M$104:M$500),IF(C101=2,SUMIF('IPC para computos (2017=100)'!E$104:E$500,'IPC EPH_Correlat (2017=100)'!E101,'IPC para computos (2017=100)'!N$104:N$500),IF(C101=3,SUMIF('IPC para computos (2017=100)'!F$104:F$500,'IPC EPH_Correlat (2017=100)'!E101,'IPC para computos (2017=100)'!O$104:O$500),IF(C101=4,SUMIF('IPC para computos (2017=100)'!G$104:G$500,'IPC EPH_Correlat (2017=100)'!E101,'IPC para computos (2017=100)'!P$104:P$500),"VER"))))</f>
        <v>25.929880138228338</v>
      </c>
    </row>
    <row r="102" spans="1:6" ht="15" customHeight="1">
      <c r="A102" s="232">
        <f t="shared" si="4"/>
        <v>2012</v>
      </c>
      <c r="B102" s="423"/>
      <c r="C102" s="417">
        <f t="shared" si="5"/>
        <v>3</v>
      </c>
      <c r="D102" s="423"/>
      <c r="E102" s="417" t="str">
        <f t="shared" si="3"/>
        <v>20123</v>
      </c>
      <c r="F102" s="418">
        <f>IF(C102=1,SUMIF('IPC para computos (2017=100)'!D$104:D$500,'IPC EPH_Correlat (2017=100)'!E102,'IPC para computos (2017=100)'!M$104:M$500),IF(C102=2,SUMIF('IPC para computos (2017=100)'!E$104:E$500,'IPC EPH_Correlat (2017=100)'!E102,'IPC para computos (2017=100)'!N$104:N$500),IF(C102=3,SUMIF('IPC para computos (2017=100)'!F$104:F$500,'IPC EPH_Correlat (2017=100)'!E102,'IPC para computos (2017=100)'!O$104:O$500),IF(C102=4,SUMIF('IPC para computos (2017=100)'!G$104:G$500,'IPC EPH_Correlat (2017=100)'!E102,'IPC para computos (2017=100)'!P$104:P$500),"VER"))))</f>
        <v>27.480204454575478</v>
      </c>
    </row>
    <row r="103" spans="1:6" ht="15" customHeight="1">
      <c r="A103" s="232">
        <f t="shared" si="4"/>
        <v>2012</v>
      </c>
      <c r="B103" s="423"/>
      <c r="C103" s="417">
        <f t="shared" si="5"/>
        <v>4</v>
      </c>
      <c r="D103" s="423"/>
      <c r="E103" s="417" t="str">
        <f t="shared" si="3"/>
        <v>20124</v>
      </c>
      <c r="F103" s="418">
        <f>IF(C103=1,SUMIF('IPC para computos (2017=100)'!D$104:D$500,'IPC EPH_Correlat (2017=100)'!E103,'IPC para computos (2017=100)'!M$104:M$500),IF(C103=2,SUMIF('IPC para computos (2017=100)'!E$104:E$500,'IPC EPH_Correlat (2017=100)'!E103,'IPC para computos (2017=100)'!N$104:N$500),IF(C103=3,SUMIF('IPC para computos (2017=100)'!F$104:F$500,'IPC EPH_Correlat (2017=100)'!E103,'IPC para computos (2017=100)'!O$104:O$500),IF(C103=4,SUMIF('IPC para computos (2017=100)'!G$104:G$500,'IPC EPH_Correlat (2017=100)'!E103,'IPC para computos (2017=100)'!P$104:P$500),"VER"))))</f>
        <v>28.813422324063325</v>
      </c>
    </row>
    <row r="104" spans="1:6" ht="15" customHeight="1">
      <c r="A104" s="232">
        <f t="shared" si="4"/>
        <v>2013</v>
      </c>
      <c r="B104" s="423"/>
      <c r="C104" s="417">
        <f t="shared" si="5"/>
        <v>1</v>
      </c>
      <c r="D104" s="423"/>
      <c r="E104" s="417" t="str">
        <f t="shared" si="3"/>
        <v>20131</v>
      </c>
      <c r="F104" s="418">
        <f>IF(C104=1,SUMIF('IPC para computos (2017=100)'!D$104:D$500,'IPC EPH_Correlat (2017=100)'!E104,'IPC para computos (2017=100)'!M$104:M$500),IF(C104=2,SUMIF('IPC para computos (2017=100)'!E$104:E$500,'IPC EPH_Correlat (2017=100)'!E104,'IPC para computos (2017=100)'!N$104:N$500),IF(C104=3,SUMIF('IPC para computos (2017=100)'!F$104:F$500,'IPC EPH_Correlat (2017=100)'!E104,'IPC para computos (2017=100)'!O$104:O$500),IF(C104=4,SUMIF('IPC para computos (2017=100)'!G$104:G$500,'IPC EPH_Correlat (2017=100)'!E104,'IPC para computos (2017=100)'!P$104:P$500),"VER"))))</f>
        <v>30.354103093667874</v>
      </c>
    </row>
    <row r="105" spans="1:6" ht="15" customHeight="1">
      <c r="A105" s="232">
        <f t="shared" si="4"/>
        <v>2013</v>
      </c>
      <c r="B105" s="423"/>
      <c r="C105" s="417">
        <f t="shared" si="5"/>
        <v>2</v>
      </c>
      <c r="D105" s="423"/>
      <c r="E105" s="417" t="str">
        <f t="shared" si="3"/>
        <v>20132</v>
      </c>
      <c r="F105" s="418">
        <f>IF(C105=1,SUMIF('IPC para computos (2017=100)'!D$104:D$500,'IPC EPH_Correlat (2017=100)'!E105,'IPC para computos (2017=100)'!M$104:M$500),IF(C105=2,SUMIF('IPC para computos (2017=100)'!E$104:E$500,'IPC EPH_Correlat (2017=100)'!E105,'IPC para computos (2017=100)'!N$104:N$500),IF(C105=3,SUMIF('IPC para computos (2017=100)'!F$104:F$500,'IPC EPH_Correlat (2017=100)'!E105,'IPC para computos (2017=100)'!O$104:O$500),IF(C105=4,SUMIF('IPC para computos (2017=100)'!G$104:G$500,'IPC EPH_Correlat (2017=100)'!E105,'IPC para computos (2017=100)'!P$104:P$500),"VER"))))</f>
        <v>32.021415794218832</v>
      </c>
    </row>
    <row r="106" spans="1:6" ht="15" customHeight="1">
      <c r="A106" s="232">
        <f t="shared" si="4"/>
        <v>2013</v>
      </c>
      <c r="B106" s="423"/>
      <c r="C106" s="417">
        <f t="shared" si="5"/>
        <v>3</v>
      </c>
      <c r="D106" s="423"/>
      <c r="E106" s="417" t="str">
        <f t="shared" si="3"/>
        <v>20133</v>
      </c>
      <c r="F106" s="418">
        <f>IF(C106=1,SUMIF('IPC para computos (2017=100)'!D$104:D$500,'IPC EPH_Correlat (2017=100)'!E106,'IPC para computos (2017=100)'!M$104:M$500),IF(C106=2,SUMIF('IPC para computos (2017=100)'!E$104:E$500,'IPC EPH_Correlat (2017=100)'!E106,'IPC para computos (2017=100)'!N$104:N$500),IF(C106=3,SUMIF('IPC para computos (2017=100)'!F$104:F$500,'IPC EPH_Correlat (2017=100)'!E106,'IPC para computos (2017=100)'!O$104:O$500),IF(C106=4,SUMIF('IPC para computos (2017=100)'!G$104:G$500,'IPC EPH_Correlat (2017=100)'!E106,'IPC para computos (2017=100)'!P$104:P$500),"VER"))))</f>
        <v>34.384903056803083</v>
      </c>
    </row>
    <row r="107" spans="1:6" ht="15" customHeight="1">
      <c r="A107" s="232">
        <f t="shared" si="4"/>
        <v>2013</v>
      </c>
      <c r="B107" s="423"/>
      <c r="C107" s="417">
        <f t="shared" si="5"/>
        <v>4</v>
      </c>
      <c r="D107" s="423"/>
      <c r="E107" s="417" t="str">
        <f t="shared" si="3"/>
        <v>20134</v>
      </c>
      <c r="F107" s="418">
        <f>IF(C107=1,SUMIF('IPC para computos (2017=100)'!D$104:D$500,'IPC EPH_Correlat (2017=100)'!E107,'IPC para computos (2017=100)'!M$104:M$500),IF(C107=2,SUMIF('IPC para computos (2017=100)'!E$104:E$500,'IPC EPH_Correlat (2017=100)'!E107,'IPC para computos (2017=100)'!N$104:N$500),IF(C107=3,SUMIF('IPC para computos (2017=100)'!F$104:F$500,'IPC EPH_Correlat (2017=100)'!E107,'IPC para computos (2017=100)'!O$104:O$500),IF(C107=4,SUMIF('IPC para computos (2017=100)'!G$104:G$500,'IPC EPH_Correlat (2017=100)'!E107,'IPC para computos (2017=100)'!P$104:P$500),"VER"))))</f>
        <v>36.932903043421973</v>
      </c>
    </row>
    <row r="108" spans="1:6" ht="15" customHeight="1">
      <c r="A108" s="232">
        <f t="shared" si="4"/>
        <v>2014</v>
      </c>
      <c r="B108" s="423"/>
      <c r="C108" s="417">
        <f t="shared" si="5"/>
        <v>1</v>
      </c>
      <c r="D108" s="423"/>
      <c r="E108" s="417" t="str">
        <f t="shared" si="3"/>
        <v>20141</v>
      </c>
      <c r="F108" s="418">
        <f>IF(C108=1,SUMIF('IPC para computos (2017=100)'!D$104:D$500,'IPC EPH_Correlat (2017=100)'!E108,'IPC para computos (2017=100)'!M$104:M$500),IF(C108=2,SUMIF('IPC para computos (2017=100)'!E$104:E$500,'IPC EPH_Correlat (2017=100)'!E108,'IPC para computos (2017=100)'!N$104:N$500),IF(C108=3,SUMIF('IPC para computos (2017=100)'!F$104:F$500,'IPC EPH_Correlat (2017=100)'!E108,'IPC para computos (2017=100)'!O$104:O$500),IF(C108=4,SUMIF('IPC para computos (2017=100)'!G$104:G$500,'IPC EPH_Correlat (2017=100)'!E108,'IPC para computos (2017=100)'!P$104:P$500),"VER"))))</f>
        <v>41.545758476481268</v>
      </c>
    </row>
    <row r="109" spans="1:6" ht="15" customHeight="1">
      <c r="A109" s="232">
        <f t="shared" si="4"/>
        <v>2014</v>
      </c>
      <c r="B109" s="423"/>
      <c r="C109" s="417">
        <f t="shared" si="5"/>
        <v>2</v>
      </c>
      <c r="D109" s="423"/>
      <c r="E109" s="417" t="str">
        <f t="shared" si="3"/>
        <v>20142</v>
      </c>
      <c r="F109" s="418">
        <f>IF(C109=1,SUMIF('IPC para computos (2017=100)'!D$104:D$500,'IPC EPH_Correlat (2017=100)'!E109,'IPC para computos (2017=100)'!M$104:M$500),IF(C109=2,SUMIF('IPC para computos (2017=100)'!E$104:E$500,'IPC EPH_Correlat (2017=100)'!E109,'IPC para computos (2017=100)'!N$104:N$500),IF(C109=3,SUMIF('IPC para computos (2017=100)'!F$104:F$500,'IPC EPH_Correlat (2017=100)'!E109,'IPC para computos (2017=100)'!O$104:O$500),IF(C109=4,SUMIF('IPC para computos (2017=100)'!G$104:G$500,'IPC EPH_Correlat (2017=100)'!E109,'IPC para computos (2017=100)'!P$104:P$500),"VER"))))</f>
        <v>45.138291685125147</v>
      </c>
    </row>
    <row r="110" spans="1:6" ht="15" customHeight="1">
      <c r="A110" s="232">
        <f t="shared" si="4"/>
        <v>2014</v>
      </c>
      <c r="B110" s="423"/>
      <c r="C110" s="417">
        <f t="shared" si="5"/>
        <v>3</v>
      </c>
      <c r="D110" s="423"/>
      <c r="E110" s="417" t="str">
        <f t="shared" si="3"/>
        <v>20143</v>
      </c>
      <c r="F110" s="418">
        <f>IF(C110=1,SUMIF('IPC para computos (2017=100)'!D$104:D$500,'IPC EPH_Correlat (2017=100)'!E110,'IPC para computos (2017=100)'!M$104:M$500),IF(C110=2,SUMIF('IPC para computos (2017=100)'!E$104:E$500,'IPC EPH_Correlat (2017=100)'!E110,'IPC para computos (2017=100)'!N$104:N$500),IF(C110=3,SUMIF('IPC para computos (2017=100)'!F$104:F$500,'IPC EPH_Correlat (2017=100)'!E110,'IPC para computos (2017=100)'!O$104:O$500),IF(C110=4,SUMIF('IPC para computos (2017=100)'!G$104:G$500,'IPC EPH_Correlat (2017=100)'!E110,'IPC para computos (2017=100)'!P$104:P$500),"VER"))))</f>
        <v>47.356712884476302</v>
      </c>
    </row>
    <row r="111" spans="1:6" ht="15" customHeight="1">
      <c r="A111" s="232">
        <f t="shared" si="4"/>
        <v>2014</v>
      </c>
      <c r="B111" s="423"/>
      <c r="C111" s="417">
        <f t="shared" si="5"/>
        <v>4</v>
      </c>
      <c r="D111" s="423"/>
      <c r="E111" s="417" t="str">
        <f t="shared" si="3"/>
        <v>20144</v>
      </c>
      <c r="F111" s="418">
        <f>IF(C111=1,SUMIF('IPC para computos (2017=100)'!D$104:D$500,'IPC EPH_Correlat (2017=100)'!E111,'IPC para computos (2017=100)'!M$104:M$500),IF(C111=2,SUMIF('IPC para computos (2017=100)'!E$104:E$500,'IPC EPH_Correlat (2017=100)'!E111,'IPC para computos (2017=100)'!N$104:N$500),IF(C111=3,SUMIF('IPC para computos (2017=100)'!F$104:F$500,'IPC EPH_Correlat (2017=100)'!E111,'IPC para computos (2017=100)'!O$104:O$500),IF(C111=4,SUMIF('IPC para computos (2017=100)'!G$104:G$500,'IPC EPH_Correlat (2017=100)'!E111,'IPC para computos (2017=100)'!P$104:P$500),"VER"))))</f>
        <v>49.51989057438071</v>
      </c>
    </row>
    <row r="112" spans="1:6" ht="15" customHeight="1">
      <c r="A112" s="232">
        <f t="shared" si="4"/>
        <v>2015</v>
      </c>
      <c r="B112" s="423"/>
      <c r="C112" s="417">
        <f t="shared" si="5"/>
        <v>1</v>
      </c>
      <c r="D112" s="423"/>
      <c r="E112" s="417" t="str">
        <f t="shared" si="3"/>
        <v>20151</v>
      </c>
      <c r="F112" s="418">
        <f>IF(C112=1,SUMIF('IPC para computos (2017=100)'!D$104:D$500,'IPC EPH_Correlat (2017=100)'!E112,'IPC para computos (2017=100)'!M$104:M$500),IF(C112=2,SUMIF('IPC para computos (2017=100)'!E$104:E$500,'IPC EPH_Correlat (2017=100)'!E112,'IPC para computos (2017=100)'!N$104:N$500),IF(C112=3,SUMIF('IPC para computos (2017=100)'!F$104:F$500,'IPC EPH_Correlat (2017=100)'!E112,'IPC para computos (2017=100)'!O$104:O$500),IF(C112=4,SUMIF('IPC para computos (2017=100)'!G$104:G$500,'IPC EPH_Correlat (2017=100)'!E112,'IPC para computos (2017=100)'!P$104:P$500),"VER"))))</f>
        <v>52.037183997001634</v>
      </c>
    </row>
    <row r="113" spans="1:6" ht="15" customHeight="1">
      <c r="A113" s="232">
        <f t="shared" si="4"/>
        <v>2015</v>
      </c>
      <c r="B113" s="423"/>
      <c r="C113" s="417">
        <f t="shared" si="5"/>
        <v>2</v>
      </c>
      <c r="D113" s="423"/>
      <c r="E113" s="417" t="str">
        <f t="shared" si="3"/>
        <v>20152</v>
      </c>
      <c r="F113" s="418">
        <f>IF(C113=1,SUMIF('IPC para computos (2017=100)'!D$104:D$500,'IPC EPH_Correlat (2017=100)'!E113,'IPC para computos (2017=100)'!M$104:M$500),IF(C113=2,SUMIF('IPC para computos (2017=100)'!E$104:E$500,'IPC EPH_Correlat (2017=100)'!E113,'IPC para computos (2017=100)'!N$104:N$500),IF(C113=3,SUMIF('IPC para computos (2017=100)'!F$104:F$500,'IPC EPH_Correlat (2017=100)'!E113,'IPC para computos (2017=100)'!O$104:O$500),IF(C113=4,SUMIF('IPC para computos (2017=100)'!G$104:G$500,'IPC EPH_Correlat (2017=100)'!E113,'IPC para computos (2017=100)'!P$104:P$500),"VER"))))</f>
        <v>55.132579005169546</v>
      </c>
    </row>
    <row r="114" spans="1:6" ht="15" customHeight="1">
      <c r="A114" s="232">
        <f t="shared" si="4"/>
        <v>2015</v>
      </c>
      <c r="B114" s="423"/>
      <c r="C114" s="417">
        <f t="shared" si="5"/>
        <v>3</v>
      </c>
      <c r="D114" s="423"/>
      <c r="E114" s="417" t="str">
        <f t="shared" si="3"/>
        <v>20153</v>
      </c>
      <c r="F114" s="418">
        <f>IF(C114=1,SUMIF('IPC para computos (2017=100)'!D$104:D$500,'IPC EPH_Correlat (2017=100)'!E114,'IPC para computos (2017=100)'!M$104:M$500),IF(C114=2,SUMIF('IPC para computos (2017=100)'!E$104:E$500,'IPC EPH_Correlat (2017=100)'!E114,'IPC para computos (2017=100)'!N$104:N$500),IF(C114=3,SUMIF('IPC para computos (2017=100)'!F$104:F$500,'IPC EPH_Correlat (2017=100)'!E114,'IPC para computos (2017=100)'!O$104:O$500),IF(C114=4,SUMIF('IPC para computos (2017=100)'!G$104:G$500,'IPC EPH_Correlat (2017=100)'!E114,'IPC para computos (2017=100)'!P$104:P$500),"VER"))))</f>
        <v>58.181704656590036</v>
      </c>
    </row>
    <row r="115" spans="1:6" ht="15" customHeight="1">
      <c r="A115" s="232">
        <f t="shared" si="4"/>
        <v>2015</v>
      </c>
      <c r="B115" s="423"/>
      <c r="C115" s="417">
        <f t="shared" si="5"/>
        <v>4</v>
      </c>
      <c r="D115" s="423"/>
      <c r="E115" s="417" t="str">
        <f t="shared" si="3"/>
        <v>20154</v>
      </c>
      <c r="F115" s="418">
        <f>IF(C115=1,SUMIF('IPC para computos (2017=100)'!D$104:D$500,'IPC EPH_Correlat (2017=100)'!E115,'IPC para computos (2017=100)'!M$104:M$500),IF(C115=2,SUMIF('IPC para computos (2017=100)'!E$104:E$500,'IPC EPH_Correlat (2017=100)'!E115,'IPC para computos (2017=100)'!N$104:N$500),IF(C115=3,SUMIF('IPC para computos (2017=100)'!F$104:F$500,'IPC EPH_Correlat (2017=100)'!E115,'IPC para computos (2017=100)'!O$104:O$500),IF(C115=4,SUMIF('IPC para computos (2017=100)'!G$104:G$500,'IPC EPH_Correlat (2017=100)'!E115,'IPC para computos (2017=100)'!P$104:P$500),"VER"))))</f>
        <v>61.791037671477298</v>
      </c>
    </row>
    <row r="116" spans="1:6" ht="15" customHeight="1">
      <c r="A116" s="232">
        <f t="shared" si="4"/>
        <v>2016</v>
      </c>
      <c r="B116" s="423"/>
      <c r="C116" s="417">
        <f t="shared" si="5"/>
        <v>1</v>
      </c>
      <c r="D116" s="423"/>
      <c r="E116" s="417" t="str">
        <f t="shared" si="3"/>
        <v>20161</v>
      </c>
      <c r="F116" s="418">
        <f>IF(C116=1,SUMIF('IPC para computos (2017=100)'!D$104:D$500,'IPC EPH_Correlat (2017=100)'!E116,'IPC para computos (2017=100)'!M$104:M$500),IF(C116=2,SUMIF('IPC para computos (2017=100)'!E$104:E$500,'IPC EPH_Correlat (2017=100)'!E116,'IPC para computos (2017=100)'!N$104:N$500),IF(C116=3,SUMIF('IPC para computos (2017=100)'!F$104:F$500,'IPC EPH_Correlat (2017=100)'!E116,'IPC para computos (2017=100)'!O$104:O$500),IF(C116=4,SUMIF('IPC para computos (2017=100)'!G$104:G$500,'IPC EPH_Correlat (2017=100)'!E116,'IPC para computos (2017=100)'!P$104:P$500),"VER"))))</f>
        <v>68.95549352092759</v>
      </c>
    </row>
    <row r="117" spans="1:6" ht="15" customHeight="1">
      <c r="A117" s="232">
        <f t="shared" si="4"/>
        <v>2016</v>
      </c>
      <c r="B117" s="423"/>
      <c r="C117" s="417">
        <f t="shared" si="5"/>
        <v>2</v>
      </c>
      <c r="D117" s="423"/>
      <c r="E117" s="417" t="str">
        <f t="shared" si="3"/>
        <v>20162</v>
      </c>
      <c r="F117" s="418">
        <f>IF(C117=1,SUMIF('IPC para computos (2017=100)'!D$104:D$500,'IPC EPH_Correlat (2017=100)'!E117,'IPC para computos (2017=100)'!M$104:M$500),IF(C117=2,SUMIF('IPC para computos (2017=100)'!E$104:E$500,'IPC EPH_Correlat (2017=100)'!E117,'IPC para computos (2017=100)'!N$104:N$500),IF(C117=3,SUMIF('IPC para computos (2017=100)'!F$104:F$500,'IPC EPH_Correlat (2017=100)'!E117,'IPC para computos (2017=100)'!O$104:O$500),IF(C117=4,SUMIF('IPC para computos (2017=100)'!G$104:G$500,'IPC EPH_Correlat (2017=100)'!E117,'IPC para computos (2017=100)'!P$104:P$500),"VER"))))</f>
        <v>78.689241578890432</v>
      </c>
    </row>
    <row r="118" spans="1:6" ht="15" customHeight="1">
      <c r="A118" s="232">
        <f t="shared" si="4"/>
        <v>2016</v>
      </c>
      <c r="B118" s="423"/>
      <c r="C118" s="417">
        <f t="shared" si="5"/>
        <v>3</v>
      </c>
      <c r="D118" s="423"/>
      <c r="E118" s="417" t="str">
        <f t="shared" si="3"/>
        <v>20163</v>
      </c>
      <c r="F118" s="418">
        <f>IF(C118=1,SUMIF('IPC para computos (2017=100)'!D$104:D$500,'IPC EPH_Correlat (2017=100)'!E118,'IPC para computos (2017=100)'!M$104:M$500),IF(C118=2,SUMIF('IPC para computos (2017=100)'!E$104:E$500,'IPC EPH_Correlat (2017=100)'!E118,'IPC para computos (2017=100)'!N$104:N$500),IF(C118=3,SUMIF('IPC para computos (2017=100)'!F$104:F$500,'IPC EPH_Correlat (2017=100)'!E118,'IPC para computos (2017=100)'!O$104:O$500),IF(C118=4,SUMIF('IPC para computos (2017=100)'!G$104:G$500,'IPC EPH_Correlat (2017=100)'!E118,'IPC para computos (2017=100)'!P$104:P$500),"VER"))))</f>
        <v>83.462822288693459</v>
      </c>
    </row>
    <row r="119" spans="1:6" ht="15" customHeight="1">
      <c r="A119" s="232">
        <f t="shared" si="4"/>
        <v>2016</v>
      </c>
      <c r="B119" s="423"/>
      <c r="C119" s="417">
        <f t="shared" si="5"/>
        <v>4</v>
      </c>
      <c r="D119" s="423"/>
      <c r="E119" s="417" t="str">
        <f t="shared" si="3"/>
        <v>20164</v>
      </c>
      <c r="F119" s="418">
        <f>IF(C119=1,SUMIF('IPC para computos (2017=100)'!D$104:D$500,'IPC EPH_Correlat (2017=100)'!E119,'IPC para computos (2017=100)'!M$104:M$500),IF(C119=2,SUMIF('IPC para computos (2017=100)'!E$104:E$500,'IPC EPH_Correlat (2017=100)'!E119,'IPC para computos (2017=100)'!N$104:N$500),IF(C119=3,SUMIF('IPC para computos (2017=100)'!F$104:F$500,'IPC EPH_Correlat (2017=100)'!E119,'IPC para computos (2017=100)'!O$104:O$500),IF(C119=4,SUMIF('IPC para computos (2017=100)'!G$104:G$500,'IPC EPH_Correlat (2017=100)'!E119,'IPC para computos (2017=100)'!P$104:P$500),"VER"))))</f>
        <v>87.420523068585268</v>
      </c>
    </row>
    <row r="120" spans="1:6" ht="15" customHeight="1">
      <c r="A120" s="232">
        <f t="shared" si="4"/>
        <v>2017</v>
      </c>
      <c r="B120" s="423"/>
      <c r="C120" s="417">
        <f t="shared" si="5"/>
        <v>1</v>
      </c>
      <c r="D120" s="423"/>
      <c r="E120" s="417" t="str">
        <f t="shared" si="3"/>
        <v>20171</v>
      </c>
      <c r="F120" s="418">
        <f>IF(C120=1,SUMIF('IPC para computos (2017=100)'!D$104:D$500,'IPC EPH_Correlat (2017=100)'!E120,'IPC para computos (2017=100)'!M$104:M$500),IF(C120=2,SUMIF('IPC para computos (2017=100)'!E$104:E$500,'IPC EPH_Correlat (2017=100)'!E120,'IPC para computos (2017=100)'!N$104:N$500),IF(C120=3,SUMIF('IPC para computos (2017=100)'!F$104:F$500,'IPC EPH_Correlat (2017=100)'!E120,'IPC para computos (2017=100)'!O$104:O$500),IF(C120=4,SUMIF('IPC para computos (2017=100)'!G$104:G$500,'IPC EPH_Correlat (2017=100)'!E120,'IPC para computos (2017=100)'!P$104:P$500),"VER"))))</f>
        <v>91.95599763273826</v>
      </c>
    </row>
    <row r="121" spans="1:6" ht="15" customHeight="1">
      <c r="A121" s="232">
        <f t="shared" si="4"/>
        <v>2017</v>
      </c>
      <c r="B121" s="423"/>
      <c r="C121" s="417">
        <f t="shared" si="5"/>
        <v>2</v>
      </c>
      <c r="D121" s="423"/>
      <c r="E121" s="417" t="str">
        <f t="shared" si="3"/>
        <v>20172</v>
      </c>
      <c r="F121" s="418">
        <f>IF(C121=1,SUMIF('IPC para computos (2017=100)'!D$104:D$500,'IPC EPH_Correlat (2017=100)'!E121,'IPC para computos (2017=100)'!M$104:M$500),IF(C121=2,SUMIF('IPC para computos (2017=100)'!E$104:E$500,'IPC EPH_Correlat (2017=100)'!E121,'IPC para computos (2017=100)'!N$104:N$500),IF(C121=3,SUMIF('IPC para computos (2017=100)'!F$104:F$500,'IPC EPH_Correlat (2017=100)'!E121,'IPC para computos (2017=100)'!O$104:O$500),IF(C121=4,SUMIF('IPC para computos (2017=100)'!G$104:G$500,'IPC EPH_Correlat (2017=100)'!E121,'IPC para computos (2017=100)'!P$104:P$500),"VER"))))</f>
        <v>97.839486100162148</v>
      </c>
    </row>
    <row r="122" spans="1:6" ht="15" customHeight="1">
      <c r="A122" s="232">
        <f t="shared" si="4"/>
        <v>2017</v>
      </c>
      <c r="B122" s="423"/>
      <c r="C122" s="417">
        <f t="shared" si="5"/>
        <v>3</v>
      </c>
      <c r="D122" s="423"/>
      <c r="E122" s="417" t="str">
        <f t="shared" si="3"/>
        <v>20173</v>
      </c>
      <c r="F122" s="418">
        <f>IF(C122=1,SUMIF('IPC para computos (2017=100)'!D$104:D$500,'IPC EPH_Correlat (2017=100)'!E122,'IPC para computos (2017=100)'!M$104:M$500),IF(C122=2,SUMIF('IPC para computos (2017=100)'!E$104:E$500,'IPC EPH_Correlat (2017=100)'!E122,'IPC para computos (2017=100)'!N$104:N$500),IF(C122=3,SUMIF('IPC para computos (2017=100)'!F$104:F$500,'IPC EPH_Correlat (2017=100)'!E122,'IPC para computos (2017=100)'!O$104:O$500),IF(C122=4,SUMIF('IPC para computos (2017=100)'!G$104:G$500,'IPC EPH_Correlat (2017=100)'!E122,'IPC para computos (2017=100)'!P$104:P$500),"VER"))))</f>
        <v>102.38517787645223</v>
      </c>
    </row>
    <row r="123" spans="1:6" ht="15" customHeight="1">
      <c r="A123" s="232">
        <f t="shared" si="4"/>
        <v>2017</v>
      </c>
      <c r="B123" s="423"/>
      <c r="C123" s="417">
        <f t="shared" si="5"/>
        <v>4</v>
      </c>
      <c r="D123" s="423"/>
      <c r="E123" s="417" t="str">
        <f t="shared" si="3"/>
        <v>20174</v>
      </c>
      <c r="F123" s="418">
        <f>IF(C123=1,SUMIF('IPC para computos (2017=100)'!D$104:D$500,'IPC EPH_Correlat (2017=100)'!E123,'IPC para computos (2017=100)'!M$104:M$500),IF(C123=2,SUMIF('IPC para computos (2017=100)'!E$104:E$500,'IPC EPH_Correlat (2017=100)'!E123,'IPC para computos (2017=100)'!N$104:N$500),IF(C123=3,SUMIF('IPC para computos (2017=100)'!F$104:F$500,'IPC EPH_Correlat (2017=100)'!E123,'IPC para computos (2017=100)'!O$104:O$500),IF(C123=4,SUMIF('IPC para computos (2017=100)'!G$104:G$500,'IPC EPH_Correlat (2017=100)'!E123,'IPC para computos (2017=100)'!P$104:P$500),"VER"))))</f>
        <v>107.81933839064735</v>
      </c>
    </row>
    <row r="124" spans="1:6" ht="15" customHeight="1">
      <c r="A124" s="232">
        <f t="shared" si="4"/>
        <v>2018</v>
      </c>
      <c r="B124" s="423"/>
      <c r="C124" s="417">
        <f t="shared" si="5"/>
        <v>1</v>
      </c>
      <c r="D124" s="423"/>
      <c r="E124" s="417" t="str">
        <f t="shared" si="3"/>
        <v>20181</v>
      </c>
      <c r="F124" s="418">
        <f>IF(C124=1,SUMIF('IPC para computos (2017=100)'!D$104:D$500,'IPC EPH_Correlat (2017=100)'!E124,'IPC para computos (2017=100)'!M$104:M$500),IF(C124=2,SUMIF('IPC para computos (2017=100)'!E$104:E$500,'IPC EPH_Correlat (2017=100)'!E124,'IPC para computos (2017=100)'!N$104:N$500),IF(C124=3,SUMIF('IPC para computos (2017=100)'!F$104:F$500,'IPC EPH_Correlat (2017=100)'!E124,'IPC para computos (2017=100)'!O$104:O$500),IF(C124=4,SUMIF('IPC para computos (2017=100)'!G$104:G$500,'IPC EPH_Correlat (2017=100)'!E124,'IPC para computos (2017=100)'!P$104:P$500),"VER"))))</f>
        <v>115.20497653518598</v>
      </c>
    </row>
    <row r="125" spans="1:6" ht="15" customHeight="1">
      <c r="A125" s="232">
        <f t="shared" si="4"/>
        <v>2018</v>
      </c>
      <c r="B125" s="423"/>
      <c r="C125" s="417">
        <f t="shared" si="5"/>
        <v>2</v>
      </c>
      <c r="D125" s="423"/>
      <c r="E125" s="417" t="str">
        <f t="shared" si="3"/>
        <v>20182</v>
      </c>
      <c r="F125" s="418">
        <f>IF(C125=1,SUMIF('IPC para computos (2017=100)'!D$104:D$500,'IPC EPH_Correlat (2017=100)'!E125,'IPC para computos (2017=100)'!M$104:M$500),IF(C125=2,SUMIF('IPC para computos (2017=100)'!E$104:E$500,'IPC EPH_Correlat (2017=100)'!E125,'IPC para computos (2017=100)'!N$104:N$500),IF(C125=3,SUMIF('IPC para computos (2017=100)'!F$104:F$500,'IPC EPH_Correlat (2017=100)'!E125,'IPC para computos (2017=100)'!O$104:O$500),IF(C125=4,SUMIF('IPC para computos (2017=100)'!G$104:G$500,'IPC EPH_Correlat (2017=100)'!E125,'IPC para computos (2017=100)'!P$104:P$500),"VER"))))</f>
        <v>124.35603622586665</v>
      </c>
    </row>
    <row r="126" spans="1:6" ht="15" customHeight="1">
      <c r="A126" s="232">
        <f t="shared" si="4"/>
        <v>2018</v>
      </c>
      <c r="B126" s="423"/>
      <c r="C126" s="417">
        <f t="shared" si="5"/>
        <v>3</v>
      </c>
      <c r="D126" s="423"/>
      <c r="E126" s="417" t="str">
        <f t="shared" si="3"/>
        <v>20183</v>
      </c>
      <c r="F126" s="418">
        <f>IF(C126=1,SUMIF('IPC para computos (2017=100)'!D$104:D$500,'IPC EPH_Correlat (2017=100)'!E126,'IPC para computos (2017=100)'!M$104:M$500),IF(C126=2,SUMIF('IPC para computos (2017=100)'!E$104:E$500,'IPC EPH_Correlat (2017=100)'!E126,'IPC para computos (2017=100)'!N$104:N$500),IF(C126=3,SUMIF('IPC para computos (2017=100)'!F$104:F$500,'IPC EPH_Correlat (2017=100)'!E126,'IPC para computos (2017=100)'!O$104:O$500),IF(C126=4,SUMIF('IPC para computos (2017=100)'!G$104:G$500,'IPC EPH_Correlat (2017=100)'!E126,'IPC para computos (2017=100)'!P$104:P$500),"VER"))))</f>
        <v>138.674913647137</v>
      </c>
    </row>
    <row r="127" spans="1:6" ht="15" customHeight="1">
      <c r="A127" s="232">
        <f t="shared" si="4"/>
        <v>2018</v>
      </c>
      <c r="B127" s="423"/>
      <c r="C127" s="417">
        <f t="shared" si="5"/>
        <v>4</v>
      </c>
      <c r="D127" s="423"/>
      <c r="E127" s="417" t="str">
        <f t="shared" si="3"/>
        <v>20184</v>
      </c>
      <c r="F127" s="418">
        <f>IF(C127=1,SUMIF('IPC para computos (2017=100)'!D$104:D$500,'IPC EPH_Correlat (2017=100)'!E127,'IPC para computos (2017=100)'!M$104:M$500),IF(C127=2,SUMIF('IPC para computos (2017=100)'!E$104:E$500,'IPC EPH_Correlat (2017=100)'!E127,'IPC para computos (2017=100)'!N$104:N$500),IF(C127=3,SUMIF('IPC para computos (2017=100)'!F$104:F$500,'IPC EPH_Correlat (2017=100)'!E127,'IPC para computos (2017=100)'!O$104:O$500),IF(C127=4,SUMIF('IPC para computos (2017=100)'!G$104:G$500,'IPC EPH_Correlat (2017=100)'!E127,'IPC para computos (2017=100)'!P$104:P$500),"VER"))))</f>
        <v>158.87296844421195</v>
      </c>
    </row>
    <row r="128" spans="1:6" ht="15" customHeight="1">
      <c r="A128" s="232">
        <f t="shared" si="4"/>
        <v>2019</v>
      </c>
      <c r="B128" s="423"/>
      <c r="C128" s="417">
        <f t="shared" si="5"/>
        <v>1</v>
      </c>
      <c r="D128" s="423"/>
      <c r="E128" s="417" t="str">
        <f t="shared" si="3"/>
        <v>20191</v>
      </c>
      <c r="F128" s="418">
        <f>IF(C128=1,SUMIF('IPC para computos (2017=100)'!D$104:D$500,'IPC EPH_Correlat (2017=100)'!E128,'IPC para computos (2017=100)'!M$104:M$500),IF(C128=2,SUMIF('IPC para computos (2017=100)'!E$104:E$500,'IPC EPH_Correlat (2017=100)'!E128,'IPC para computos (2017=100)'!N$104:N$500),IF(C128=3,SUMIF('IPC para computos (2017=100)'!F$104:F$500,'IPC EPH_Correlat (2017=100)'!E128,'IPC para computos (2017=100)'!O$104:O$500),IF(C128=4,SUMIF('IPC para computos (2017=100)'!G$104:G$500,'IPC EPH_Correlat (2017=100)'!E128,'IPC para computos (2017=100)'!P$104:P$500),"VER"))))</f>
        <v>174.8995991792095</v>
      </c>
    </row>
    <row r="129" spans="1:6" ht="15" customHeight="1">
      <c r="A129" s="232">
        <f t="shared" si="4"/>
        <v>2019</v>
      </c>
      <c r="B129" s="423"/>
      <c r="C129" s="417">
        <f t="shared" si="5"/>
        <v>2</v>
      </c>
      <c r="D129" s="423"/>
      <c r="E129" s="417" t="str">
        <f t="shared" si="3"/>
        <v>20192</v>
      </c>
      <c r="F129" s="418">
        <f>IF(C129=1,SUMIF('IPC para computos (2017=100)'!D$104:D$500,'IPC EPH_Correlat (2017=100)'!E129,'IPC para computos (2017=100)'!M$104:M$500),IF(C129=2,SUMIF('IPC para computos (2017=100)'!E$104:E$500,'IPC EPH_Correlat (2017=100)'!E129,'IPC para computos (2017=100)'!N$104:N$500),IF(C129=3,SUMIF('IPC para computos (2017=100)'!F$104:F$500,'IPC EPH_Correlat (2017=100)'!E129,'IPC para computos (2017=100)'!O$104:O$500),IF(C129=4,SUMIF('IPC para computos (2017=100)'!G$104:G$500,'IPC EPH_Correlat (2017=100)'!E129,'IPC para computos (2017=100)'!P$104:P$500),"VER"))))</f>
        <v>194.34099834104177</v>
      </c>
    </row>
    <row r="130" spans="1:6" ht="15" customHeight="1">
      <c r="A130" s="232">
        <f t="shared" si="4"/>
        <v>2019</v>
      </c>
      <c r="B130" s="423"/>
      <c r="C130" s="417">
        <f t="shared" si="5"/>
        <v>3</v>
      </c>
      <c r="D130" s="423"/>
      <c r="E130" s="417" t="str">
        <f t="shared" si="3"/>
        <v>20193</v>
      </c>
      <c r="F130" s="418">
        <f>IF(C130=1,SUMIF('IPC para computos (2017=100)'!D$104:D$500,'IPC EPH_Correlat (2017=100)'!E130,'IPC para computos (2017=100)'!M$104:M$500),IF(C130=2,SUMIF('IPC para computos (2017=100)'!E$104:E$500,'IPC EPH_Correlat (2017=100)'!E130,'IPC para computos (2017=100)'!N$104:N$500),IF(C130=3,SUMIF('IPC para computos (2017=100)'!F$104:F$500,'IPC EPH_Correlat (2017=100)'!E130,'IPC para computos (2017=100)'!O$104:O$500),IF(C130=4,SUMIF('IPC para computos (2017=100)'!G$104:G$500,'IPC EPH_Correlat (2017=100)'!E130,'IPC para computos (2017=100)'!P$104:P$500),"VER"))))</f>
        <v>213.72735726466553</v>
      </c>
    </row>
    <row r="131" spans="1:6" ht="15" customHeight="1">
      <c r="A131" s="232">
        <f t="shared" si="4"/>
        <v>2019</v>
      </c>
      <c r="B131" s="423"/>
      <c r="C131" s="417">
        <f t="shared" si="5"/>
        <v>4</v>
      </c>
      <c r="D131" s="423"/>
      <c r="E131" s="417" t="str">
        <f t="shared" ref="E131:E139" si="6">CONCATENATE(A131,C131)</f>
        <v>20194</v>
      </c>
      <c r="F131" s="418">
        <f>IF(C131=1,SUMIF('IPC para computos (2017=100)'!D$104:D$500,'IPC EPH_Correlat (2017=100)'!E131,'IPC para computos (2017=100)'!M$104:M$500),IF(C131=2,SUMIF('IPC para computos (2017=100)'!E$104:E$500,'IPC EPH_Correlat (2017=100)'!E131,'IPC para computos (2017=100)'!N$104:N$500),IF(C131=3,SUMIF('IPC para computos (2017=100)'!F$104:F$500,'IPC EPH_Correlat (2017=100)'!E131,'IPC para computos (2017=100)'!O$104:O$500),IF(C131=4,SUMIF('IPC para computos (2017=100)'!G$104:G$500,'IPC EPH_Correlat (2017=100)'!E131,'IPC para computos (2017=100)'!P$104:P$500),"VER"))))</f>
        <v>241.75364576985575</v>
      </c>
    </row>
    <row r="132" spans="1:6" ht="15" customHeight="1">
      <c r="A132" s="232">
        <f t="shared" si="4"/>
        <v>2020</v>
      </c>
      <c r="B132" s="423"/>
      <c r="C132" s="417">
        <f t="shared" si="5"/>
        <v>1</v>
      </c>
      <c r="D132" s="423"/>
      <c r="E132" s="417" t="str">
        <f t="shared" si="6"/>
        <v>20201</v>
      </c>
      <c r="F132" s="418">
        <f>IF(C132=1,SUMIF('IPC para computos (2017=100)'!D$104:D$500,'IPC EPH_Correlat (2017=100)'!E132,'IPC para computos (2017=100)'!M$104:M$500),IF(C132=2,SUMIF('IPC para computos (2017=100)'!E$104:E$500,'IPC EPH_Correlat (2017=100)'!E132,'IPC para computos (2017=100)'!N$104:N$500),IF(C132=3,SUMIF('IPC para computos (2017=100)'!F$104:F$500,'IPC EPH_Correlat (2017=100)'!E132,'IPC para computos (2017=100)'!O$104:O$500),IF(C132=4,SUMIF('IPC para computos (2017=100)'!G$104:G$500,'IPC EPH_Correlat (2017=100)'!E132,'IPC para computos (2017=100)'!P$104:P$500),"VER"))))</f>
        <v>263.10869716227563</v>
      </c>
    </row>
    <row r="133" spans="1:6" ht="15" customHeight="1">
      <c r="A133" s="232">
        <f t="shared" si="4"/>
        <v>2020</v>
      </c>
      <c r="B133" s="423"/>
      <c r="C133" s="417">
        <f t="shared" si="5"/>
        <v>2</v>
      </c>
      <c r="D133" s="423"/>
      <c r="E133" s="417" t="str">
        <f t="shared" si="6"/>
        <v>20202</v>
      </c>
      <c r="F133" s="418">
        <f>IF(C133=1,SUMIF('IPC para computos (2017=100)'!D$104:D$500,'IPC EPH_Correlat (2017=100)'!E133,'IPC para computos (2017=100)'!M$104:M$500),IF(C133=2,SUMIF('IPC para computos (2017=100)'!E$104:E$500,'IPC EPH_Correlat (2017=100)'!E133,'IPC para computos (2017=100)'!N$104:N$500),IF(C133=3,SUMIF('IPC para computos (2017=100)'!F$104:F$500,'IPC EPH_Correlat (2017=100)'!E133,'IPC para computos (2017=100)'!O$104:O$500),IF(C133=4,SUMIF('IPC para computos (2017=100)'!G$104:G$500,'IPC EPH_Correlat (2017=100)'!E133,'IPC para computos (2017=100)'!P$104:P$500),"VER"))))</f>
        <v>279.63240266658738</v>
      </c>
    </row>
    <row r="134" spans="1:6" ht="15" customHeight="1">
      <c r="A134" s="232">
        <f t="shared" si="4"/>
        <v>2020</v>
      </c>
      <c r="B134" s="423"/>
      <c r="C134" s="417">
        <f t="shared" si="5"/>
        <v>3</v>
      </c>
      <c r="D134" s="423"/>
      <c r="E134" s="417" t="str">
        <f t="shared" si="6"/>
        <v>20203</v>
      </c>
      <c r="F134" s="418">
        <f>IF(C134=1,SUMIF('IPC para computos (2017=100)'!D$104:D$500,'IPC EPH_Correlat (2017=100)'!E134,'IPC para computos (2017=100)'!M$104:M$500),IF(C134=2,SUMIF('IPC para computos (2017=100)'!E$104:E$500,'IPC EPH_Correlat (2017=100)'!E134,'IPC para computos (2017=100)'!N$104:N$500),IF(C134=3,SUMIF('IPC para computos (2017=100)'!F$104:F$500,'IPC EPH_Correlat (2017=100)'!E134,'IPC para computos (2017=100)'!O$104:O$500),IF(C134=4,SUMIF('IPC para computos (2017=100)'!G$104:G$500,'IPC EPH_Correlat (2017=100)'!E134,'IPC para computos (2017=100)'!P$104:P$500),"VER"))))</f>
        <v>298.78974222994015</v>
      </c>
    </row>
    <row r="135" spans="1:6" ht="15" customHeight="1">
      <c r="A135" s="232">
        <f t="shared" si="4"/>
        <v>2020</v>
      </c>
      <c r="B135" s="423"/>
      <c r="C135" s="417">
        <f t="shared" si="5"/>
        <v>4</v>
      </c>
      <c r="D135" s="423"/>
      <c r="E135" s="417" t="str">
        <f t="shared" si="6"/>
        <v>20204</v>
      </c>
      <c r="F135" s="418">
        <f>IF(C135=1,SUMIF('IPC para computos (2017=100)'!D$104:D$500,'IPC EPH_Correlat (2017=100)'!E135,'IPC para computos (2017=100)'!M$104:M$500),IF(C135=2,SUMIF('IPC para computos (2017=100)'!E$104:E$500,'IPC EPH_Correlat (2017=100)'!E135,'IPC para computos (2017=100)'!N$104:N$500),IF(C135=3,SUMIF('IPC para computos (2017=100)'!F$104:F$500,'IPC EPH_Correlat (2017=100)'!E135,'IPC para computos (2017=100)'!O$104:O$500),IF(C135=4,SUMIF('IPC para computos (2017=100)'!G$104:G$500,'IPC EPH_Correlat (2017=100)'!E135,'IPC para computos (2017=100)'!P$104:P$500),"VER"))))</f>
        <v>329.69832029092777</v>
      </c>
    </row>
    <row r="136" spans="1:6" ht="15" customHeight="1">
      <c r="A136" s="232">
        <f t="shared" si="4"/>
        <v>2021</v>
      </c>
      <c r="B136" s="423"/>
      <c r="C136" s="417">
        <f t="shared" si="5"/>
        <v>1</v>
      </c>
      <c r="D136" s="423"/>
      <c r="E136" s="417" t="str">
        <f t="shared" si="6"/>
        <v>20211</v>
      </c>
      <c r="F136" s="418">
        <f>IF(C136=1,SUMIF('IPC para computos (2017=100)'!D$104:D$500,'IPC EPH_Correlat (2017=100)'!E136,'IPC para computos (2017=100)'!M$104:M$500),IF(C136=2,SUMIF('IPC para computos (2017=100)'!E$104:E$500,'IPC EPH_Correlat (2017=100)'!E136,'IPC para computos (2017=100)'!N$104:N$500),IF(C136=3,SUMIF('IPC para computos (2017=100)'!F$104:F$500,'IPC EPH_Correlat (2017=100)'!E136,'IPC para computos (2017=100)'!O$104:O$500),IF(C136=4,SUMIF('IPC para computos (2017=100)'!G$104:G$500,'IPC EPH_Correlat (2017=100)'!E136,'IPC para computos (2017=100)'!P$104:P$500),"VER"))))</f>
        <v>370.05474421975987</v>
      </c>
    </row>
    <row r="137" spans="1:6" ht="15" customHeight="1">
      <c r="A137" s="232">
        <f t="shared" ref="A137:A139" si="7">A133+1</f>
        <v>2021</v>
      </c>
      <c r="B137" s="423"/>
      <c r="C137" s="417">
        <f t="shared" ref="C137:C139" si="8">C133</f>
        <v>2</v>
      </c>
      <c r="D137" s="423"/>
      <c r="E137" s="417" t="str">
        <f t="shared" si="6"/>
        <v>20212</v>
      </c>
      <c r="F137" s="418">
        <f>IF(C137=1,SUMIF('IPC para computos (2017=100)'!D$104:D$500,'IPC EPH_Correlat (2017=100)'!E137,'IPC para computos (2017=100)'!M$104:M$500),IF(C137=2,SUMIF('IPC para computos (2017=100)'!E$104:E$500,'IPC EPH_Correlat (2017=100)'!E137,'IPC para computos (2017=100)'!N$104:N$500),IF(C137=3,SUMIF('IPC para computos (2017=100)'!F$104:F$500,'IPC EPH_Correlat (2017=100)'!E137,'IPC para computos (2017=100)'!O$104:O$500),IF(C137=4,SUMIF('IPC para computos (2017=100)'!G$104:G$500,'IPC EPH_Correlat (2017=100)'!E137,'IPC para computos (2017=100)'!P$104:P$500),"VER"))))</f>
        <v>415.15818199790016</v>
      </c>
    </row>
    <row r="138" spans="1:6" ht="15" customHeight="1">
      <c r="A138" s="232">
        <f t="shared" si="7"/>
        <v>2021</v>
      </c>
      <c r="B138" s="423"/>
      <c r="C138" s="417">
        <f t="shared" si="8"/>
        <v>3</v>
      </c>
      <c r="D138" s="423"/>
      <c r="E138" s="417" t="str">
        <f t="shared" si="6"/>
        <v>20213</v>
      </c>
      <c r="F138" s="418">
        <f>IF(C138=1,SUMIF('IPC para computos (2017=100)'!D$104:D$500,'IPC EPH_Correlat (2017=100)'!E138,'IPC para computos (2017=100)'!M$104:M$500),IF(C138=2,SUMIF('IPC para computos (2017=100)'!E$104:E$500,'IPC EPH_Correlat (2017=100)'!E138,'IPC para computos (2017=100)'!N$104:N$500),IF(C138=3,SUMIF('IPC para computos (2017=100)'!F$104:F$500,'IPC EPH_Correlat (2017=100)'!E138,'IPC para computos (2017=100)'!O$104:O$500),IF(C138=4,SUMIF('IPC para computos (2017=100)'!G$104:G$500,'IPC EPH_Correlat (2017=100)'!E138,'IPC para computos (2017=100)'!P$104:P$500),"VER"))))</f>
        <v>453.84269963509996</v>
      </c>
    </row>
    <row r="139" spans="1:6" ht="15" customHeight="1">
      <c r="A139" s="232">
        <f t="shared" si="7"/>
        <v>2021</v>
      </c>
      <c r="B139" s="423"/>
      <c r="C139" s="417">
        <f t="shared" si="8"/>
        <v>4</v>
      </c>
      <c r="D139" s="423"/>
      <c r="E139" s="417" t="str">
        <f t="shared" si="6"/>
        <v>20214</v>
      </c>
      <c r="F139" s="418">
        <f>IF(C139=1,SUMIF('IPC para computos (2017=100)'!D$104:D$500,'IPC EPH_Correlat (2017=100)'!E139,'IPC para computos (2017=100)'!M$104:M$500),IF(C139=2,SUMIF('IPC para computos (2017=100)'!E$104:E$500,'IPC EPH_Correlat (2017=100)'!E139,'IPC para computos (2017=100)'!N$104:N$500),IF(C139=3,SUMIF('IPC para computos (2017=100)'!F$104:F$500,'IPC EPH_Correlat (2017=100)'!E139,'IPC para computos (2017=100)'!O$104:O$500),IF(C139=4,SUMIF('IPC para computos (2017=100)'!G$104:G$500,'IPC EPH_Correlat (2017=100)'!E139,'IPC para computos (2017=100)'!P$104:P$500),"VER"))))</f>
        <v>499.15829627135588</v>
      </c>
    </row>
  </sheetData>
  <mergeCells count="1">
    <mergeCell ref="A4:E4"/>
  </mergeCells>
  <pageMargins left="0.7" right="0.7" top="0.75" bottom="0.75" header="0.3" footer="0.3"/>
  <pageSetup paperSize="9" orientation="portrait" horizontalDpi="200" verticalDpi="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6:Z152"/>
  <sheetViews>
    <sheetView zoomScale="80" zoomScaleNormal="80" workbookViewId="0">
      <pane xSplit="1" ySplit="11" topLeftCell="B144" activePane="bottomRight" state="frozen"/>
      <selection pane="topRight" activeCell="B1" sqref="B1"/>
      <selection pane="bottomLeft" activeCell="A7" sqref="A7"/>
      <selection pane="bottomRight" activeCell="S152" sqref="S152"/>
    </sheetView>
  </sheetViews>
  <sheetFormatPr baseColWidth="10" defaultRowHeight="15" customHeight="1"/>
  <cols>
    <col min="1" max="3" width="11.42578125" style="221"/>
    <col min="4" max="10" width="8.7109375" style="222" customWidth="1"/>
    <col min="11" max="11" width="14.42578125" style="223" customWidth="1"/>
    <col min="12" max="12" width="14" style="222" customWidth="1"/>
    <col min="13" max="16" width="11.42578125" style="221"/>
    <col min="17" max="19" width="8.7109375" style="222" customWidth="1"/>
    <col min="20" max="20" width="11.7109375" style="221" bestFit="1" customWidth="1"/>
    <col min="21" max="21" width="11.42578125" style="221"/>
    <col min="22" max="22" width="12.28515625" style="221" bestFit="1" customWidth="1"/>
    <col min="23" max="24" width="11.42578125" style="221"/>
    <col min="25" max="25" width="11.7109375" style="221" bestFit="1" customWidth="1"/>
    <col min="26" max="16384" width="11.42578125" style="221"/>
  </cols>
  <sheetData>
    <row r="6" spans="1:20" ht="15" customHeight="1" thickBot="1">
      <c r="D6" s="247"/>
      <c r="E6" s="247"/>
      <c r="F6" s="247"/>
      <c r="G6" s="247"/>
      <c r="H6" s="247"/>
      <c r="I6" s="247"/>
      <c r="J6" s="247"/>
      <c r="K6" s="251"/>
      <c r="L6" s="247"/>
      <c r="Q6" s="247"/>
      <c r="R6" s="247"/>
      <c r="S6" s="247"/>
    </row>
    <row r="7" spans="1:20" ht="24.95" customHeight="1" thickBot="1">
      <c r="A7" s="250" t="s">
        <v>433</v>
      </c>
      <c r="B7" s="249"/>
      <c r="C7" s="249"/>
      <c r="D7" s="249"/>
      <c r="E7" s="248">
        <f>AVERAGE('IPC mensual'!$H$894:$H$905)</f>
        <v>1259.3535939785827</v>
      </c>
      <c r="F7" s="247"/>
      <c r="G7" s="247"/>
      <c r="H7" s="247"/>
      <c r="I7" s="247"/>
      <c r="J7" s="247"/>
      <c r="Q7" s="247"/>
      <c r="R7" s="247"/>
      <c r="S7" s="247"/>
    </row>
    <row r="8" spans="1:20" ht="15" customHeight="1">
      <c r="D8" s="246"/>
      <c r="E8" s="246"/>
      <c r="F8" s="246"/>
      <c r="G8" s="246"/>
      <c r="H8" s="246"/>
      <c r="I8" s="246"/>
      <c r="J8" s="246"/>
      <c r="K8" s="246"/>
      <c r="L8" s="246"/>
      <c r="Q8" s="246"/>
      <c r="R8" s="246"/>
      <c r="S8" s="246"/>
    </row>
    <row r="9" spans="1:20" ht="15" customHeight="1">
      <c r="A9" s="501" t="s">
        <v>74</v>
      </c>
      <c r="B9" s="508" t="s">
        <v>347</v>
      </c>
      <c r="C9" s="509"/>
      <c r="D9" s="510" t="s">
        <v>346</v>
      </c>
      <c r="E9" s="511"/>
      <c r="F9" s="511"/>
      <c r="G9" s="512"/>
      <c r="H9" s="527" t="s">
        <v>481</v>
      </c>
      <c r="I9" s="499"/>
      <c r="J9" s="528"/>
      <c r="K9" s="509" t="s">
        <v>347</v>
      </c>
      <c r="L9" s="514"/>
      <c r="M9" s="498" t="s">
        <v>346</v>
      </c>
      <c r="N9" s="499"/>
      <c r="O9" s="499"/>
      <c r="P9" s="499"/>
      <c r="Q9" s="510" t="s">
        <v>481</v>
      </c>
      <c r="R9" s="511"/>
      <c r="S9" s="512"/>
      <c r="T9" s="491" t="s">
        <v>345</v>
      </c>
    </row>
    <row r="10" spans="1:20" ht="15" customHeight="1">
      <c r="A10" s="502"/>
      <c r="B10" s="493" t="s">
        <v>224</v>
      </c>
      <c r="C10" s="494"/>
      <c r="D10" s="495" t="s">
        <v>344</v>
      </c>
      <c r="E10" s="496"/>
      <c r="F10" s="496"/>
      <c r="G10" s="497"/>
      <c r="H10" s="531" t="s">
        <v>480</v>
      </c>
      <c r="I10" s="532"/>
      <c r="J10" s="533"/>
      <c r="K10" s="504" t="s">
        <v>90</v>
      </c>
      <c r="L10" s="506" t="s">
        <v>100</v>
      </c>
      <c r="M10" s="515">
        <v>1</v>
      </c>
      <c r="N10" s="517">
        <v>2</v>
      </c>
      <c r="O10" s="517">
        <v>3</v>
      </c>
      <c r="P10" s="529">
        <v>4</v>
      </c>
      <c r="Q10" s="521">
        <v>1</v>
      </c>
      <c r="R10" s="523">
        <v>2</v>
      </c>
      <c r="S10" s="525">
        <v>3</v>
      </c>
      <c r="T10" s="491"/>
    </row>
    <row r="11" spans="1:20" ht="15" customHeight="1" thickBot="1">
      <c r="A11" s="503"/>
      <c r="B11" s="245">
        <v>5</v>
      </c>
      <c r="C11" s="244">
        <v>10</v>
      </c>
      <c r="D11" s="243">
        <v>1</v>
      </c>
      <c r="E11" s="242">
        <v>2</v>
      </c>
      <c r="F11" s="242">
        <v>3</v>
      </c>
      <c r="G11" s="241">
        <v>4</v>
      </c>
      <c r="H11" s="481">
        <v>1</v>
      </c>
      <c r="I11" s="242">
        <v>2</v>
      </c>
      <c r="J11" s="241">
        <v>3</v>
      </c>
      <c r="K11" s="505"/>
      <c r="L11" s="507"/>
      <c r="M11" s="516"/>
      <c r="N11" s="518"/>
      <c r="O11" s="518"/>
      <c r="P11" s="530"/>
      <c r="Q11" s="522"/>
      <c r="R11" s="524"/>
      <c r="S11" s="526"/>
      <c r="T11" s="492"/>
    </row>
    <row r="12" spans="1:20" ht="15" customHeight="1">
      <c r="A12" s="233">
        <v>1882</v>
      </c>
      <c r="B12" s="240"/>
      <c r="C12" s="239"/>
      <c r="D12" s="236"/>
      <c r="E12" s="235"/>
      <c r="F12" s="235"/>
      <c r="G12" s="238"/>
      <c r="H12" s="482" t="str">
        <f t="shared" ref="H12:J75" si="0">CONCATENATE($A12,H$11)</f>
        <v>18821</v>
      </c>
      <c r="I12" s="227" t="str">
        <f t="shared" si="0"/>
        <v>18822</v>
      </c>
      <c r="J12" s="230" t="str">
        <f t="shared" si="0"/>
        <v>18823</v>
      </c>
      <c r="K12" s="237"/>
      <c r="L12" s="234"/>
      <c r="M12" s="236"/>
      <c r="N12" s="235"/>
      <c r="O12" s="235"/>
      <c r="P12" s="484"/>
      <c r="Q12" s="236"/>
      <c r="R12" s="235"/>
      <c r="S12" s="483"/>
      <c r="T12" s="225">
        <f>(SUMIF(IPC_anual!$A$12:$A$1144,A12,IPC_anual!$B$12:$B$1144)/E$7)*100</f>
        <v>3.695700063058081E-14</v>
      </c>
    </row>
    <row r="13" spans="1:20" ht="15" customHeight="1">
      <c r="A13" s="233">
        <f t="shared" ref="A13:A76" si="1">A12+1</f>
        <v>1883</v>
      </c>
      <c r="B13" s="240"/>
      <c r="C13" s="239"/>
      <c r="D13" s="236"/>
      <c r="E13" s="235"/>
      <c r="F13" s="235"/>
      <c r="G13" s="238"/>
      <c r="H13" s="482" t="str">
        <f t="shared" si="0"/>
        <v>18831</v>
      </c>
      <c r="I13" s="227" t="str">
        <f t="shared" si="0"/>
        <v>18832</v>
      </c>
      <c r="J13" s="230" t="str">
        <f t="shared" si="0"/>
        <v>18833</v>
      </c>
      <c r="K13" s="237"/>
      <c r="L13" s="234"/>
      <c r="M13" s="236"/>
      <c r="N13" s="235"/>
      <c r="O13" s="235"/>
      <c r="P13" s="484"/>
      <c r="Q13" s="236"/>
      <c r="R13" s="235"/>
      <c r="S13" s="238"/>
      <c r="T13" s="225">
        <f>(SUMIF(IPC_anual!$A$12:$A$1144,A13,IPC_anual!$B$12:$B$1144)/E$7)*100</f>
        <v>3.525129290916939E-14</v>
      </c>
    </row>
    <row r="14" spans="1:20" ht="15" customHeight="1">
      <c r="A14" s="233">
        <f t="shared" si="1"/>
        <v>1884</v>
      </c>
      <c r="B14" s="240"/>
      <c r="C14" s="239"/>
      <c r="D14" s="236"/>
      <c r="E14" s="235"/>
      <c r="F14" s="235"/>
      <c r="G14" s="238"/>
      <c r="H14" s="482" t="str">
        <f t="shared" si="0"/>
        <v>18841</v>
      </c>
      <c r="I14" s="227" t="str">
        <f t="shared" si="0"/>
        <v>18842</v>
      </c>
      <c r="J14" s="230" t="str">
        <f t="shared" si="0"/>
        <v>18843</v>
      </c>
      <c r="K14" s="237"/>
      <c r="L14" s="234"/>
      <c r="M14" s="236"/>
      <c r="N14" s="235"/>
      <c r="O14" s="235"/>
      <c r="P14" s="484"/>
      <c r="Q14" s="236"/>
      <c r="R14" s="235"/>
      <c r="S14" s="238"/>
      <c r="T14" s="225">
        <f>(SUMIF(IPC_anual!$A$12:$A$1144,A14,IPC_anual!$B$12:$B$1144)/E$7)*100</f>
        <v>3.5819862149639869E-14</v>
      </c>
    </row>
    <row r="15" spans="1:20" ht="15" customHeight="1">
      <c r="A15" s="233">
        <f t="shared" si="1"/>
        <v>1885</v>
      </c>
      <c r="B15" s="240"/>
      <c r="C15" s="239"/>
      <c r="D15" s="236"/>
      <c r="E15" s="235"/>
      <c r="F15" s="235"/>
      <c r="G15" s="238"/>
      <c r="H15" s="482" t="str">
        <f t="shared" si="0"/>
        <v>18851</v>
      </c>
      <c r="I15" s="227" t="str">
        <f t="shared" si="0"/>
        <v>18852</v>
      </c>
      <c r="J15" s="230" t="str">
        <f t="shared" si="0"/>
        <v>18853</v>
      </c>
      <c r="K15" s="237"/>
      <c r="L15" s="234"/>
      <c r="M15" s="236"/>
      <c r="N15" s="235"/>
      <c r="O15" s="235"/>
      <c r="P15" s="484"/>
      <c r="Q15" s="236"/>
      <c r="R15" s="235"/>
      <c r="S15" s="238"/>
      <c r="T15" s="225">
        <f>(SUMIF(IPC_anual!$A$12:$A$1144,A15,IPC_anual!$B$12:$B$1144)/E$7)*100</f>
        <v>3.6388431390110336E-14</v>
      </c>
    </row>
    <row r="16" spans="1:20" ht="15" customHeight="1">
      <c r="A16" s="233">
        <f t="shared" si="1"/>
        <v>1886</v>
      </c>
      <c r="B16" s="240"/>
      <c r="C16" s="239"/>
      <c r="D16" s="236"/>
      <c r="E16" s="235"/>
      <c r="F16" s="235"/>
      <c r="G16" s="238"/>
      <c r="H16" s="482" t="str">
        <f t="shared" si="0"/>
        <v>18861</v>
      </c>
      <c r="I16" s="227" t="str">
        <f t="shared" si="0"/>
        <v>18862</v>
      </c>
      <c r="J16" s="230" t="str">
        <f t="shared" si="0"/>
        <v>18863</v>
      </c>
      <c r="K16" s="237"/>
      <c r="L16" s="234"/>
      <c r="M16" s="236"/>
      <c r="N16" s="235"/>
      <c r="O16" s="235"/>
      <c r="P16" s="484"/>
      <c r="Q16" s="236"/>
      <c r="R16" s="235"/>
      <c r="S16" s="238"/>
      <c r="T16" s="225">
        <f>(SUMIF(IPC_anual!$A$12:$A$1144,A16,IPC_anual!$B$12:$B$1144)/E$7)*100</f>
        <v>3.695700063058081E-14</v>
      </c>
    </row>
    <row r="17" spans="1:20" ht="15" customHeight="1">
      <c r="A17" s="233">
        <f t="shared" si="1"/>
        <v>1887</v>
      </c>
      <c r="B17" s="240"/>
      <c r="C17" s="239"/>
      <c r="D17" s="236"/>
      <c r="E17" s="235"/>
      <c r="F17" s="235"/>
      <c r="G17" s="238"/>
      <c r="H17" s="482" t="str">
        <f t="shared" si="0"/>
        <v>18871</v>
      </c>
      <c r="I17" s="227" t="str">
        <f t="shared" si="0"/>
        <v>18872</v>
      </c>
      <c r="J17" s="230" t="str">
        <f t="shared" si="0"/>
        <v>18873</v>
      </c>
      <c r="K17" s="237"/>
      <c r="L17" s="234"/>
      <c r="M17" s="236"/>
      <c r="N17" s="235"/>
      <c r="O17" s="235"/>
      <c r="P17" s="484"/>
      <c r="Q17" s="236"/>
      <c r="R17" s="235"/>
      <c r="S17" s="238"/>
      <c r="T17" s="225">
        <f>(SUMIF(IPC_anual!$A$12:$A$1144,A17,IPC_anual!$B$12:$B$1144)/E$7)*100</f>
        <v>4.6054108478108395E-14</v>
      </c>
    </row>
    <row r="18" spans="1:20" ht="15" customHeight="1">
      <c r="A18" s="233">
        <f t="shared" si="1"/>
        <v>1888</v>
      </c>
      <c r="B18" s="240"/>
      <c r="C18" s="239"/>
      <c r="D18" s="236"/>
      <c r="E18" s="235"/>
      <c r="F18" s="235"/>
      <c r="G18" s="238"/>
      <c r="H18" s="482" t="str">
        <f t="shared" si="0"/>
        <v>18881</v>
      </c>
      <c r="I18" s="227" t="str">
        <f t="shared" si="0"/>
        <v>18882</v>
      </c>
      <c r="J18" s="230" t="str">
        <f t="shared" si="0"/>
        <v>18883</v>
      </c>
      <c r="K18" s="237"/>
      <c r="L18" s="234"/>
      <c r="M18" s="236"/>
      <c r="N18" s="235"/>
      <c r="O18" s="235"/>
      <c r="P18" s="484"/>
      <c r="Q18" s="236"/>
      <c r="R18" s="235"/>
      <c r="S18" s="238"/>
      <c r="T18" s="225">
        <f>(SUMIF(IPC_anual!$A$12:$A$1144,A18,IPC_anual!$B$12:$B$1144)/E$7)*100</f>
        <v>4.6622677718578881E-14</v>
      </c>
    </row>
    <row r="19" spans="1:20" ht="15" customHeight="1">
      <c r="A19" s="233">
        <f t="shared" si="1"/>
        <v>1889</v>
      </c>
      <c r="B19" s="240"/>
      <c r="C19" s="239"/>
      <c r="D19" s="236"/>
      <c r="E19" s="235"/>
      <c r="F19" s="235"/>
      <c r="G19" s="238"/>
      <c r="H19" s="482" t="str">
        <f t="shared" si="0"/>
        <v>18891</v>
      </c>
      <c r="I19" s="227" t="str">
        <f t="shared" si="0"/>
        <v>18892</v>
      </c>
      <c r="J19" s="230" t="str">
        <f t="shared" si="0"/>
        <v>18893</v>
      </c>
      <c r="K19" s="237"/>
      <c r="L19" s="234"/>
      <c r="M19" s="236"/>
      <c r="N19" s="235"/>
      <c r="O19" s="235"/>
      <c r="P19" s="484"/>
      <c r="Q19" s="236"/>
      <c r="R19" s="235"/>
      <c r="S19" s="238"/>
      <c r="T19" s="225">
        <f>(SUMIF(IPC_anual!$A$12:$A$1144,A19,IPC_anual!$B$12:$B$1144)/E$7)*100</f>
        <v>4.7191246959049361E-14</v>
      </c>
    </row>
    <row r="20" spans="1:20" ht="15" customHeight="1">
      <c r="A20" s="233">
        <f t="shared" si="1"/>
        <v>1890</v>
      </c>
      <c r="B20" s="240"/>
      <c r="C20" s="239"/>
      <c r="D20" s="236"/>
      <c r="E20" s="235"/>
      <c r="F20" s="235"/>
      <c r="G20" s="238"/>
      <c r="H20" s="482" t="str">
        <f t="shared" si="0"/>
        <v>18901</v>
      </c>
      <c r="I20" s="227" t="str">
        <f t="shared" si="0"/>
        <v>18902</v>
      </c>
      <c r="J20" s="230" t="str">
        <f t="shared" si="0"/>
        <v>18903</v>
      </c>
      <c r="K20" s="237"/>
      <c r="L20" s="234"/>
      <c r="M20" s="236"/>
      <c r="N20" s="235"/>
      <c r="O20" s="235"/>
      <c r="P20" s="484"/>
      <c r="Q20" s="236"/>
      <c r="R20" s="235"/>
      <c r="S20" s="238"/>
      <c r="T20" s="225">
        <f>(SUMIF(IPC_anual!$A$12:$A$1144,A20,IPC_anual!$B$12:$B$1144)/E$7)*100</f>
        <v>5.4014077844695041E-14</v>
      </c>
    </row>
    <row r="21" spans="1:20" ht="15" customHeight="1">
      <c r="A21" s="233">
        <f t="shared" si="1"/>
        <v>1891</v>
      </c>
      <c r="B21" s="240"/>
      <c r="C21" s="239"/>
      <c r="D21" s="236"/>
      <c r="E21" s="235"/>
      <c r="F21" s="235"/>
      <c r="G21" s="238"/>
      <c r="H21" s="482" t="str">
        <f t="shared" si="0"/>
        <v>18911</v>
      </c>
      <c r="I21" s="227" t="str">
        <f t="shared" si="0"/>
        <v>18912</v>
      </c>
      <c r="J21" s="230" t="str">
        <f t="shared" si="0"/>
        <v>18913</v>
      </c>
      <c r="K21" s="237"/>
      <c r="L21" s="234"/>
      <c r="M21" s="236"/>
      <c r="N21" s="235"/>
      <c r="O21" s="235"/>
      <c r="P21" s="484"/>
      <c r="Q21" s="236"/>
      <c r="R21" s="235"/>
      <c r="S21" s="238"/>
      <c r="T21" s="225">
        <f>(SUMIF(IPC_anual!$A$12:$A$1144,A21,IPC_anual!$B$12:$B$1144)/E$7)*100</f>
        <v>5.6098831726420095E-14</v>
      </c>
    </row>
    <row r="22" spans="1:20" ht="15" customHeight="1">
      <c r="A22" s="233">
        <f t="shared" si="1"/>
        <v>1892</v>
      </c>
      <c r="B22" s="240"/>
      <c r="C22" s="239"/>
      <c r="D22" s="236"/>
      <c r="E22" s="235"/>
      <c r="F22" s="235"/>
      <c r="G22" s="238"/>
      <c r="H22" s="482" t="str">
        <f t="shared" si="0"/>
        <v>18921</v>
      </c>
      <c r="I22" s="227" t="str">
        <f t="shared" si="0"/>
        <v>18922</v>
      </c>
      <c r="J22" s="230" t="str">
        <f t="shared" si="0"/>
        <v>18923</v>
      </c>
      <c r="K22" s="237"/>
      <c r="L22" s="234"/>
      <c r="M22" s="236"/>
      <c r="N22" s="235"/>
      <c r="O22" s="235"/>
      <c r="P22" s="484"/>
      <c r="Q22" s="236"/>
      <c r="R22" s="235"/>
      <c r="S22" s="238"/>
      <c r="T22" s="225">
        <f>(SUMIF(IPC_anual!$A$12:$A$1144,A22,IPC_anual!$B$12:$B$1144)/E$7)*100</f>
        <v>5.8183585608145181E-14</v>
      </c>
    </row>
    <row r="23" spans="1:20" ht="15" customHeight="1">
      <c r="A23" s="233">
        <f t="shared" si="1"/>
        <v>1893</v>
      </c>
      <c r="B23" s="240"/>
      <c r="C23" s="239"/>
      <c r="D23" s="236"/>
      <c r="E23" s="235"/>
      <c r="F23" s="235"/>
      <c r="G23" s="238"/>
      <c r="H23" s="482" t="str">
        <f t="shared" si="0"/>
        <v>18931</v>
      </c>
      <c r="I23" s="227" t="str">
        <f t="shared" si="0"/>
        <v>18932</v>
      </c>
      <c r="J23" s="230" t="str">
        <f t="shared" si="0"/>
        <v>18933</v>
      </c>
      <c r="K23" s="237"/>
      <c r="L23" s="234"/>
      <c r="M23" s="236"/>
      <c r="N23" s="235"/>
      <c r="O23" s="235"/>
      <c r="P23" s="484"/>
      <c r="Q23" s="236"/>
      <c r="R23" s="235"/>
      <c r="S23" s="238"/>
      <c r="T23" s="225">
        <f>(SUMIF(IPC_anual!$A$12:$A$1144,A23,IPC_anual!$B$12:$B$1144)/E$7)*100</f>
        <v>6.0268339489870247E-14</v>
      </c>
    </row>
    <row r="24" spans="1:20" ht="15" customHeight="1">
      <c r="A24" s="233">
        <f t="shared" si="1"/>
        <v>1894</v>
      </c>
      <c r="B24" s="240"/>
      <c r="C24" s="239"/>
      <c r="D24" s="236"/>
      <c r="E24" s="235"/>
      <c r="F24" s="235"/>
      <c r="G24" s="238"/>
      <c r="H24" s="482" t="str">
        <f t="shared" si="0"/>
        <v>18941</v>
      </c>
      <c r="I24" s="227" t="str">
        <f t="shared" si="0"/>
        <v>18942</v>
      </c>
      <c r="J24" s="230" t="str">
        <f t="shared" si="0"/>
        <v>18943</v>
      </c>
      <c r="K24" s="237"/>
      <c r="L24" s="234"/>
      <c r="M24" s="236"/>
      <c r="N24" s="235"/>
      <c r="O24" s="235"/>
      <c r="P24" s="484"/>
      <c r="Q24" s="236"/>
      <c r="R24" s="235"/>
      <c r="S24" s="238"/>
      <c r="T24" s="225">
        <f>(SUMIF(IPC_anual!$A$12:$A$1144,A24,IPC_anual!$B$12:$B$1144)/E$7)*100</f>
        <v>6.2353093371595314E-14</v>
      </c>
    </row>
    <row r="25" spans="1:20" ht="15" customHeight="1">
      <c r="A25" s="233">
        <f t="shared" si="1"/>
        <v>1895</v>
      </c>
      <c r="B25" s="240"/>
      <c r="C25" s="239"/>
      <c r="D25" s="236"/>
      <c r="E25" s="235"/>
      <c r="F25" s="235"/>
      <c r="G25" s="238"/>
      <c r="H25" s="482" t="str">
        <f t="shared" si="0"/>
        <v>18951</v>
      </c>
      <c r="I25" s="227" t="str">
        <f t="shared" si="0"/>
        <v>18952</v>
      </c>
      <c r="J25" s="230" t="str">
        <f t="shared" si="0"/>
        <v>18953</v>
      </c>
      <c r="K25" s="237"/>
      <c r="L25" s="234"/>
      <c r="M25" s="236"/>
      <c r="N25" s="235"/>
      <c r="O25" s="235"/>
      <c r="P25" s="484"/>
      <c r="Q25" s="236"/>
      <c r="R25" s="235"/>
      <c r="S25" s="238"/>
      <c r="T25" s="225">
        <f>(SUMIF(IPC_anual!$A$12:$A$1144,A25,IPC_anual!$B$12:$B$1144)/E$7)*100</f>
        <v>6.4437847253320393E-14</v>
      </c>
    </row>
    <row r="26" spans="1:20" ht="15" customHeight="1">
      <c r="A26" s="233">
        <f t="shared" si="1"/>
        <v>1896</v>
      </c>
      <c r="B26" s="240"/>
      <c r="C26" s="239"/>
      <c r="D26" s="236"/>
      <c r="E26" s="235"/>
      <c r="F26" s="235"/>
      <c r="G26" s="238"/>
      <c r="H26" s="482" t="str">
        <f t="shared" si="0"/>
        <v>18961</v>
      </c>
      <c r="I26" s="227" t="str">
        <f t="shared" si="0"/>
        <v>18962</v>
      </c>
      <c r="J26" s="230" t="str">
        <f t="shared" si="0"/>
        <v>18963</v>
      </c>
      <c r="K26" s="237"/>
      <c r="L26" s="234"/>
      <c r="M26" s="236"/>
      <c r="N26" s="235"/>
      <c r="O26" s="235"/>
      <c r="P26" s="484"/>
      <c r="Q26" s="236"/>
      <c r="R26" s="235"/>
      <c r="S26" s="238"/>
      <c r="T26" s="225">
        <f>(SUMIF(IPC_anual!$A$12:$A$1144,A26,IPC_anual!$B$12:$B$1144)/E$7)*100</f>
        <v>6.652260113504546E-14</v>
      </c>
    </row>
    <row r="27" spans="1:20" ht="15" customHeight="1">
      <c r="A27" s="233">
        <f t="shared" si="1"/>
        <v>1897</v>
      </c>
      <c r="B27" s="240"/>
      <c r="C27" s="239"/>
      <c r="D27" s="236"/>
      <c r="E27" s="235"/>
      <c r="F27" s="235"/>
      <c r="G27" s="238"/>
      <c r="H27" s="482" t="str">
        <f t="shared" si="0"/>
        <v>18971</v>
      </c>
      <c r="I27" s="227" t="str">
        <f t="shared" si="0"/>
        <v>18972</v>
      </c>
      <c r="J27" s="230" t="str">
        <f t="shared" si="0"/>
        <v>18973</v>
      </c>
      <c r="K27" s="237"/>
      <c r="L27" s="234"/>
      <c r="M27" s="236"/>
      <c r="N27" s="235"/>
      <c r="O27" s="235"/>
      <c r="P27" s="484"/>
      <c r="Q27" s="236"/>
      <c r="R27" s="235"/>
      <c r="S27" s="238"/>
      <c r="T27" s="225">
        <f>(SUMIF(IPC_anual!$A$12:$A$1144,A27,IPC_anual!$B$12:$B$1144)/E$7)*100</f>
        <v>6.1026431810497541E-14</v>
      </c>
    </row>
    <row r="28" spans="1:20" ht="15" customHeight="1">
      <c r="A28" s="233">
        <f t="shared" si="1"/>
        <v>1898</v>
      </c>
      <c r="B28" s="240"/>
      <c r="C28" s="239"/>
      <c r="D28" s="236"/>
      <c r="E28" s="235"/>
      <c r="F28" s="235"/>
      <c r="G28" s="238"/>
      <c r="H28" s="482" t="str">
        <f t="shared" si="0"/>
        <v>18981</v>
      </c>
      <c r="I28" s="227" t="str">
        <f t="shared" si="0"/>
        <v>18982</v>
      </c>
      <c r="J28" s="230" t="str">
        <f t="shared" si="0"/>
        <v>18983</v>
      </c>
      <c r="K28" s="237"/>
      <c r="L28" s="234"/>
      <c r="M28" s="236"/>
      <c r="N28" s="235"/>
      <c r="O28" s="235"/>
      <c r="P28" s="484"/>
      <c r="Q28" s="236"/>
      <c r="R28" s="235"/>
      <c r="S28" s="238"/>
      <c r="T28" s="225">
        <f>(SUMIF(IPC_anual!$A$12:$A$1144,A28,IPC_anual!$B$12:$B$1144)/E$7)*100</f>
        <v>5.5530262485949628E-14</v>
      </c>
    </row>
    <row r="29" spans="1:20" ht="15" customHeight="1">
      <c r="A29" s="233">
        <f t="shared" si="1"/>
        <v>1899</v>
      </c>
      <c r="B29" s="240"/>
      <c r="C29" s="239"/>
      <c r="D29" s="236"/>
      <c r="E29" s="235"/>
      <c r="F29" s="235"/>
      <c r="G29" s="238"/>
      <c r="H29" s="482" t="str">
        <f t="shared" si="0"/>
        <v>18991</v>
      </c>
      <c r="I29" s="227" t="str">
        <f t="shared" si="0"/>
        <v>18992</v>
      </c>
      <c r="J29" s="230" t="str">
        <f t="shared" si="0"/>
        <v>18993</v>
      </c>
      <c r="K29" s="237"/>
      <c r="L29" s="234"/>
      <c r="M29" s="236"/>
      <c r="N29" s="235"/>
      <c r="O29" s="235"/>
      <c r="P29" s="484"/>
      <c r="Q29" s="236"/>
      <c r="R29" s="235"/>
      <c r="S29" s="238"/>
      <c r="T29" s="225">
        <f>(SUMIF(IPC_anual!$A$12:$A$1144,A29,IPC_anual!$B$12:$B$1144)/E$7)*100</f>
        <v>5.0034093161401721E-14</v>
      </c>
    </row>
    <row r="30" spans="1:20" ht="15" customHeight="1">
      <c r="A30" s="233">
        <f t="shared" si="1"/>
        <v>1900</v>
      </c>
      <c r="B30" s="240"/>
      <c r="C30" s="239"/>
      <c r="D30" s="236"/>
      <c r="E30" s="235"/>
      <c r="F30" s="235"/>
      <c r="G30" s="238"/>
      <c r="H30" s="482" t="str">
        <f t="shared" si="0"/>
        <v>19001</v>
      </c>
      <c r="I30" s="227" t="str">
        <f t="shared" si="0"/>
        <v>19002</v>
      </c>
      <c r="J30" s="230" t="str">
        <f t="shared" si="0"/>
        <v>19003</v>
      </c>
      <c r="K30" s="237"/>
      <c r="L30" s="234"/>
      <c r="M30" s="236"/>
      <c r="N30" s="235"/>
      <c r="O30" s="235"/>
      <c r="P30" s="484"/>
      <c r="Q30" s="236"/>
      <c r="R30" s="235"/>
      <c r="S30" s="238"/>
      <c r="T30" s="225">
        <f>(SUMIF(IPC_anual!$A$12:$A$1144,A30,IPC_anual!$B$12:$B$1144)/E$7)*100</f>
        <v>5.4014077844695022E-14</v>
      </c>
    </row>
    <row r="31" spans="1:20" ht="15" customHeight="1">
      <c r="A31" s="233">
        <f t="shared" si="1"/>
        <v>1901</v>
      </c>
      <c r="B31" s="240"/>
      <c r="C31" s="239"/>
      <c r="D31" s="236"/>
      <c r="E31" s="235"/>
      <c r="F31" s="235"/>
      <c r="G31" s="238"/>
      <c r="H31" s="482" t="str">
        <f t="shared" si="0"/>
        <v>19011</v>
      </c>
      <c r="I31" s="227" t="str">
        <f t="shared" si="0"/>
        <v>19012</v>
      </c>
      <c r="J31" s="230" t="str">
        <f t="shared" si="0"/>
        <v>19013</v>
      </c>
      <c r="K31" s="237"/>
      <c r="L31" s="234"/>
      <c r="M31" s="236"/>
      <c r="N31" s="235"/>
      <c r="O31" s="235"/>
      <c r="P31" s="484"/>
      <c r="Q31" s="236"/>
      <c r="R31" s="235"/>
      <c r="S31" s="238"/>
      <c r="T31" s="225">
        <f>(SUMIF(IPC_anual!$A$12:$A$1144,A31,IPC_anual!$B$12:$B$1144)/E$7)*100</f>
        <v>5.2572420962719188E-14</v>
      </c>
    </row>
    <row r="32" spans="1:20" ht="15" customHeight="1">
      <c r="A32" s="233">
        <f t="shared" si="1"/>
        <v>1902</v>
      </c>
      <c r="B32" s="240"/>
      <c r="C32" s="239"/>
      <c r="D32" s="236"/>
      <c r="E32" s="235"/>
      <c r="F32" s="235"/>
      <c r="G32" s="238"/>
      <c r="H32" s="482" t="str">
        <f t="shared" si="0"/>
        <v>19021</v>
      </c>
      <c r="I32" s="227" t="str">
        <f t="shared" si="0"/>
        <v>19022</v>
      </c>
      <c r="J32" s="230" t="str">
        <f t="shared" si="0"/>
        <v>19023</v>
      </c>
      <c r="K32" s="237"/>
      <c r="L32" s="234"/>
      <c r="M32" s="236"/>
      <c r="N32" s="235"/>
      <c r="O32" s="235"/>
      <c r="P32" s="484"/>
      <c r="Q32" s="236"/>
      <c r="R32" s="235"/>
      <c r="S32" s="238"/>
      <c r="T32" s="225">
        <f>(SUMIF(IPC_anual!$A$12:$A$1144,A32,IPC_anual!$B$12:$B$1144)/E$7)*100</f>
        <v>5.6673133871450468E-14</v>
      </c>
    </row>
    <row r="33" spans="1:20" ht="15" customHeight="1">
      <c r="A33" s="233">
        <f t="shared" si="1"/>
        <v>1903</v>
      </c>
      <c r="B33" s="240"/>
      <c r="C33" s="239"/>
      <c r="D33" s="236"/>
      <c r="E33" s="235"/>
      <c r="F33" s="235"/>
      <c r="G33" s="238"/>
      <c r="H33" s="482" t="str">
        <f t="shared" si="0"/>
        <v>19031</v>
      </c>
      <c r="I33" s="227" t="str">
        <f t="shared" si="0"/>
        <v>19032</v>
      </c>
      <c r="J33" s="230" t="str">
        <f t="shared" si="0"/>
        <v>19033</v>
      </c>
      <c r="K33" s="237"/>
      <c r="L33" s="234"/>
      <c r="M33" s="236"/>
      <c r="N33" s="235"/>
      <c r="O33" s="235"/>
      <c r="P33" s="484"/>
      <c r="Q33" s="236"/>
      <c r="R33" s="235"/>
      <c r="S33" s="238"/>
      <c r="T33" s="225">
        <f>(SUMIF(IPC_anual!$A$12:$A$1144,A33,IPC_anual!$B$12:$B$1144)/E$7)*100</f>
        <v>5.5103329711076772E-14</v>
      </c>
    </row>
    <row r="34" spans="1:20" ht="15" customHeight="1">
      <c r="A34" s="233">
        <f t="shared" si="1"/>
        <v>1904</v>
      </c>
      <c r="B34" s="240"/>
      <c r="C34" s="239"/>
      <c r="D34" s="236"/>
      <c r="E34" s="235"/>
      <c r="F34" s="235"/>
      <c r="G34" s="238"/>
      <c r="H34" s="482" t="str">
        <f t="shared" si="0"/>
        <v>19041</v>
      </c>
      <c r="I34" s="227" t="str">
        <f t="shared" si="0"/>
        <v>19042</v>
      </c>
      <c r="J34" s="230" t="str">
        <f t="shared" si="0"/>
        <v>19043</v>
      </c>
      <c r="K34" s="237"/>
      <c r="L34" s="234"/>
      <c r="M34" s="236"/>
      <c r="N34" s="235"/>
      <c r="O34" s="235"/>
      <c r="P34" s="484"/>
      <c r="Q34" s="236"/>
      <c r="R34" s="235"/>
      <c r="S34" s="238"/>
      <c r="T34" s="225">
        <f>(SUMIF(IPC_anual!$A$12:$A$1144,A34,IPC_anual!$B$12:$B$1144)/E$7)*100</f>
        <v>5.4430556499488066E-14</v>
      </c>
    </row>
    <row r="35" spans="1:20" ht="15" customHeight="1">
      <c r="A35" s="233">
        <f t="shared" si="1"/>
        <v>1905</v>
      </c>
      <c r="B35" s="240"/>
      <c r="C35" s="239"/>
      <c r="D35" s="236"/>
      <c r="E35" s="235"/>
      <c r="F35" s="235"/>
      <c r="G35" s="238"/>
      <c r="H35" s="482" t="str">
        <f t="shared" si="0"/>
        <v>19051</v>
      </c>
      <c r="I35" s="227" t="str">
        <f t="shared" si="0"/>
        <v>19052</v>
      </c>
      <c r="J35" s="230" t="str">
        <f t="shared" si="0"/>
        <v>19053</v>
      </c>
      <c r="K35" s="237"/>
      <c r="L35" s="234"/>
      <c r="M35" s="236"/>
      <c r="N35" s="235"/>
      <c r="O35" s="235"/>
      <c r="P35" s="484"/>
      <c r="Q35" s="236"/>
      <c r="R35" s="235"/>
      <c r="S35" s="238"/>
      <c r="T35" s="225">
        <f>(SUMIF(IPC_anual!$A$12:$A$1144,A35,IPC_anual!$B$12:$B$1144)/E$7)*100</f>
        <v>5.8339048490622575E-14</v>
      </c>
    </row>
    <row r="36" spans="1:20" ht="15" customHeight="1">
      <c r="A36" s="233">
        <f t="shared" si="1"/>
        <v>1906</v>
      </c>
      <c r="B36" s="240"/>
      <c r="C36" s="239"/>
      <c r="D36" s="236"/>
      <c r="E36" s="235"/>
      <c r="F36" s="235"/>
      <c r="G36" s="238"/>
      <c r="H36" s="482" t="str">
        <f t="shared" si="0"/>
        <v>19061</v>
      </c>
      <c r="I36" s="227" t="str">
        <f t="shared" si="0"/>
        <v>19062</v>
      </c>
      <c r="J36" s="230" t="str">
        <f t="shared" si="0"/>
        <v>19063</v>
      </c>
      <c r="K36" s="237"/>
      <c r="L36" s="234"/>
      <c r="M36" s="236"/>
      <c r="N36" s="235"/>
      <c r="O36" s="235"/>
      <c r="P36" s="484"/>
      <c r="Q36" s="236"/>
      <c r="R36" s="235"/>
      <c r="S36" s="238"/>
      <c r="T36" s="225">
        <f>(SUMIF(IPC_anual!$A$12:$A$1144,A36,IPC_anual!$B$12:$B$1144)/E$7)*100</f>
        <v>5.9652558094200566E-14</v>
      </c>
    </row>
    <row r="37" spans="1:20" ht="15" customHeight="1">
      <c r="A37" s="233">
        <f t="shared" si="1"/>
        <v>1907</v>
      </c>
      <c r="B37" s="240"/>
      <c r="C37" s="239"/>
      <c r="D37" s="236"/>
      <c r="E37" s="235"/>
      <c r="F37" s="235"/>
      <c r="G37" s="238"/>
      <c r="H37" s="482" t="str">
        <f t="shared" si="0"/>
        <v>19071</v>
      </c>
      <c r="I37" s="227" t="str">
        <f t="shared" si="0"/>
        <v>19072</v>
      </c>
      <c r="J37" s="230" t="str">
        <f t="shared" si="0"/>
        <v>19073</v>
      </c>
      <c r="K37" s="237"/>
      <c r="L37" s="234"/>
      <c r="M37" s="236"/>
      <c r="N37" s="235"/>
      <c r="O37" s="235"/>
      <c r="P37" s="484"/>
      <c r="Q37" s="236"/>
      <c r="R37" s="235"/>
      <c r="S37" s="238"/>
      <c r="T37" s="225">
        <f>(SUMIF(IPC_anual!$A$12:$A$1144,A37,IPC_anual!$B$12:$B$1144)/E$7)*100</f>
        <v>6.0261257666590363E-14</v>
      </c>
    </row>
    <row r="38" spans="1:20" ht="15" customHeight="1">
      <c r="A38" s="233">
        <f t="shared" si="1"/>
        <v>1908</v>
      </c>
      <c r="B38" s="240"/>
      <c r="C38" s="239"/>
      <c r="D38" s="236"/>
      <c r="E38" s="235"/>
      <c r="F38" s="235"/>
      <c r="G38" s="238"/>
      <c r="H38" s="482" t="str">
        <f t="shared" si="0"/>
        <v>19081</v>
      </c>
      <c r="I38" s="227" t="str">
        <f t="shared" si="0"/>
        <v>19082</v>
      </c>
      <c r="J38" s="230" t="str">
        <f t="shared" si="0"/>
        <v>19083</v>
      </c>
      <c r="K38" s="237"/>
      <c r="L38" s="234"/>
      <c r="M38" s="236"/>
      <c r="N38" s="235"/>
      <c r="O38" s="235"/>
      <c r="P38" s="484"/>
      <c r="Q38" s="236"/>
      <c r="R38" s="235"/>
      <c r="S38" s="238"/>
      <c r="T38" s="225">
        <f>(SUMIF(IPC_anual!$A$12:$A$1144,A38,IPC_anual!$B$12:$B$1144)/E$7)*100</f>
        <v>6.1959209105361921E-14</v>
      </c>
    </row>
    <row r="39" spans="1:20" ht="15" customHeight="1">
      <c r="A39" s="233">
        <f t="shared" si="1"/>
        <v>1909</v>
      </c>
      <c r="B39" s="240"/>
      <c r="C39" s="239"/>
      <c r="D39" s="236"/>
      <c r="E39" s="235"/>
      <c r="F39" s="235"/>
      <c r="G39" s="238"/>
      <c r="H39" s="482" t="str">
        <f t="shared" si="0"/>
        <v>19091</v>
      </c>
      <c r="I39" s="227" t="str">
        <f t="shared" si="0"/>
        <v>19092</v>
      </c>
      <c r="J39" s="230" t="str">
        <f t="shared" si="0"/>
        <v>19093</v>
      </c>
      <c r="K39" s="237"/>
      <c r="L39" s="234"/>
      <c r="M39" s="236"/>
      <c r="N39" s="235"/>
      <c r="O39" s="235"/>
      <c r="P39" s="484"/>
      <c r="Q39" s="236"/>
      <c r="R39" s="235"/>
      <c r="S39" s="238"/>
      <c r="T39" s="225">
        <f>(SUMIF(IPC_anual!$A$12:$A$1144,A39,IPC_anual!$B$12:$B$1144)/E$7)*100</f>
        <v>6.2439761399353875E-14</v>
      </c>
    </row>
    <row r="40" spans="1:20" ht="15" customHeight="1">
      <c r="A40" s="233">
        <f t="shared" si="1"/>
        <v>1910</v>
      </c>
      <c r="B40" s="240"/>
      <c r="C40" s="239"/>
      <c r="D40" s="236"/>
      <c r="E40" s="235"/>
      <c r="F40" s="235"/>
      <c r="G40" s="238"/>
      <c r="H40" s="482" t="str">
        <f t="shared" si="0"/>
        <v>19101</v>
      </c>
      <c r="I40" s="227" t="str">
        <f t="shared" si="0"/>
        <v>19102</v>
      </c>
      <c r="J40" s="230" t="str">
        <f t="shared" si="0"/>
        <v>19103</v>
      </c>
      <c r="K40" s="237"/>
      <c r="L40" s="234"/>
      <c r="M40" s="236"/>
      <c r="N40" s="235"/>
      <c r="O40" s="235"/>
      <c r="P40" s="484"/>
      <c r="Q40" s="236"/>
      <c r="R40" s="235"/>
      <c r="S40" s="238"/>
      <c r="T40" s="225">
        <f>(SUMIF(IPC_anual!$A$12:$A$1144,A40,IPC_anual!$B$12:$B$1144)/E$7)*100</f>
        <v>6.4458081034120035E-14</v>
      </c>
    </row>
    <row r="41" spans="1:20" ht="15" customHeight="1">
      <c r="A41" s="233">
        <f t="shared" si="1"/>
        <v>1911</v>
      </c>
      <c r="B41" s="240"/>
      <c r="C41" s="239"/>
      <c r="D41" s="236"/>
      <c r="E41" s="235"/>
      <c r="F41" s="235"/>
      <c r="G41" s="238"/>
      <c r="H41" s="482" t="str">
        <f t="shared" si="0"/>
        <v>19111</v>
      </c>
      <c r="I41" s="227" t="str">
        <f t="shared" si="0"/>
        <v>19112</v>
      </c>
      <c r="J41" s="230" t="str">
        <f t="shared" si="0"/>
        <v>19113</v>
      </c>
      <c r="K41" s="237"/>
      <c r="L41" s="234"/>
      <c r="M41" s="236"/>
      <c r="N41" s="235"/>
      <c r="O41" s="235"/>
      <c r="P41" s="484"/>
      <c r="Q41" s="236"/>
      <c r="R41" s="235"/>
      <c r="S41" s="238"/>
      <c r="T41" s="225">
        <f>(SUMIF(IPC_anual!$A$12:$A$1144,A41,IPC_anual!$B$12:$B$1144)/E$7)*100</f>
        <v>6.3304755528539357E-14</v>
      </c>
    </row>
    <row r="42" spans="1:20" ht="15" customHeight="1">
      <c r="A42" s="233">
        <f t="shared" si="1"/>
        <v>1912</v>
      </c>
      <c r="B42" s="240"/>
      <c r="C42" s="239"/>
      <c r="D42" s="236"/>
      <c r="E42" s="235"/>
      <c r="F42" s="235"/>
      <c r="G42" s="238"/>
      <c r="H42" s="482" t="str">
        <f t="shared" si="0"/>
        <v>19121</v>
      </c>
      <c r="I42" s="227" t="str">
        <f t="shared" si="0"/>
        <v>19122</v>
      </c>
      <c r="J42" s="230" t="str">
        <f t="shared" si="0"/>
        <v>19123</v>
      </c>
      <c r="K42" s="237"/>
      <c r="L42" s="234"/>
      <c r="M42" s="236"/>
      <c r="N42" s="235"/>
      <c r="O42" s="235"/>
      <c r="P42" s="484"/>
      <c r="Q42" s="236"/>
      <c r="R42" s="235"/>
      <c r="S42" s="238"/>
      <c r="T42" s="225">
        <f>(SUMIF(IPC_anual!$A$12:$A$1144,A42,IPC_anual!$B$12:$B$1144)/E$7)*100</f>
        <v>6.71171370608755E-14</v>
      </c>
    </row>
    <row r="43" spans="1:20" ht="15" customHeight="1">
      <c r="A43" s="233">
        <f t="shared" si="1"/>
        <v>1913</v>
      </c>
      <c r="B43" s="240"/>
      <c r="C43" s="239"/>
      <c r="D43" s="236"/>
      <c r="E43" s="235"/>
      <c r="F43" s="235"/>
      <c r="G43" s="238"/>
      <c r="H43" s="482" t="str">
        <f t="shared" si="0"/>
        <v>19131</v>
      </c>
      <c r="I43" s="227" t="str">
        <f t="shared" si="0"/>
        <v>19132</v>
      </c>
      <c r="J43" s="230" t="str">
        <f t="shared" si="0"/>
        <v>19133</v>
      </c>
      <c r="K43" s="237"/>
      <c r="L43" s="234"/>
      <c r="M43" s="236"/>
      <c r="N43" s="235"/>
      <c r="O43" s="235"/>
      <c r="P43" s="484"/>
      <c r="Q43" s="236"/>
      <c r="R43" s="235"/>
      <c r="S43" s="238"/>
      <c r="T43" s="225">
        <f>(SUMIF(IPC_anual!$A$12:$A$1144,A43,IPC_anual!$B$12:$B$1144)/E$7)*100</f>
        <v>6.7853983911663127E-14</v>
      </c>
    </row>
    <row r="44" spans="1:20" ht="15" customHeight="1">
      <c r="A44" s="233">
        <f t="shared" si="1"/>
        <v>1914</v>
      </c>
      <c r="B44" s="240"/>
      <c r="C44" s="239"/>
      <c r="D44" s="236"/>
      <c r="E44" s="235"/>
      <c r="F44" s="235"/>
      <c r="G44" s="238"/>
      <c r="H44" s="482" t="str">
        <f t="shared" si="0"/>
        <v>19141</v>
      </c>
      <c r="I44" s="227" t="str">
        <f t="shared" si="0"/>
        <v>19142</v>
      </c>
      <c r="J44" s="230" t="str">
        <f t="shared" si="0"/>
        <v>19143</v>
      </c>
      <c r="K44" s="237"/>
      <c r="L44" s="234"/>
      <c r="M44" s="236"/>
      <c r="N44" s="235"/>
      <c r="O44" s="235"/>
      <c r="P44" s="484"/>
      <c r="Q44" s="236"/>
      <c r="R44" s="235"/>
      <c r="S44" s="238"/>
      <c r="T44" s="225">
        <f>(SUMIF(IPC_anual!$A$12:$A$1144,A44,IPC_anual!$B$12:$B$1144)/E$7)*100</f>
        <v>6.7853983911663127E-14</v>
      </c>
    </row>
    <row r="45" spans="1:20" ht="15" customHeight="1">
      <c r="A45" s="233">
        <f t="shared" si="1"/>
        <v>1915</v>
      </c>
      <c r="B45" s="240"/>
      <c r="C45" s="239"/>
      <c r="D45" s="236"/>
      <c r="E45" s="235"/>
      <c r="F45" s="235"/>
      <c r="G45" s="238"/>
      <c r="H45" s="482" t="str">
        <f t="shared" si="0"/>
        <v>19151</v>
      </c>
      <c r="I45" s="227" t="str">
        <f t="shared" si="0"/>
        <v>19152</v>
      </c>
      <c r="J45" s="230" t="str">
        <f t="shared" si="0"/>
        <v>19153</v>
      </c>
      <c r="K45" s="237"/>
      <c r="L45" s="234"/>
      <c r="M45" s="236"/>
      <c r="N45" s="235"/>
      <c r="O45" s="235"/>
      <c r="P45" s="484"/>
      <c r="Q45" s="236"/>
      <c r="R45" s="235"/>
      <c r="S45" s="238"/>
      <c r="T45" s="225">
        <f>(SUMIF(IPC_anual!$A$12:$A$1144,A45,IPC_anual!$B$12:$B$1144)/E$7)*100</f>
        <v>7.3140059145574574E-14</v>
      </c>
    </row>
    <row r="46" spans="1:20" ht="15" customHeight="1">
      <c r="A46" s="233">
        <f t="shared" si="1"/>
        <v>1916</v>
      </c>
      <c r="B46" s="240"/>
      <c r="C46" s="239"/>
      <c r="D46" s="236"/>
      <c r="E46" s="235"/>
      <c r="F46" s="235"/>
      <c r="G46" s="238"/>
      <c r="H46" s="482" t="str">
        <f t="shared" si="0"/>
        <v>19161</v>
      </c>
      <c r="I46" s="227" t="str">
        <f t="shared" si="0"/>
        <v>19162</v>
      </c>
      <c r="J46" s="230" t="str">
        <f t="shared" si="0"/>
        <v>19163</v>
      </c>
      <c r="K46" s="237"/>
      <c r="L46" s="234"/>
      <c r="M46" s="236"/>
      <c r="N46" s="235"/>
      <c r="O46" s="235"/>
      <c r="P46" s="484"/>
      <c r="Q46" s="236"/>
      <c r="R46" s="235"/>
      <c r="S46" s="238"/>
      <c r="T46" s="225">
        <f>(SUMIF(IPC_anual!$A$12:$A$1144,A46,IPC_anual!$B$12:$B$1144)/E$7)*100</f>
        <v>7.8522244838284381E-14</v>
      </c>
    </row>
    <row r="47" spans="1:20" ht="15" customHeight="1">
      <c r="A47" s="233">
        <f t="shared" si="1"/>
        <v>1917</v>
      </c>
      <c r="B47" s="240"/>
      <c r="C47" s="239"/>
      <c r="D47" s="236"/>
      <c r="E47" s="235"/>
      <c r="F47" s="235"/>
      <c r="G47" s="238"/>
      <c r="H47" s="482" t="str">
        <f t="shared" si="0"/>
        <v>19171</v>
      </c>
      <c r="I47" s="227" t="str">
        <f t="shared" si="0"/>
        <v>19172</v>
      </c>
      <c r="J47" s="230" t="str">
        <f t="shared" si="0"/>
        <v>19173</v>
      </c>
      <c r="K47" s="237"/>
      <c r="L47" s="234"/>
      <c r="M47" s="236"/>
      <c r="N47" s="235"/>
      <c r="O47" s="235"/>
      <c r="P47" s="484"/>
      <c r="Q47" s="236"/>
      <c r="R47" s="235"/>
      <c r="S47" s="238"/>
      <c r="T47" s="225">
        <f>(SUMIF(IPC_anual!$A$12:$A$1144,A47,IPC_anual!$B$12:$B$1144)/E$7)*100</f>
        <v>9.1913635430860016E-14</v>
      </c>
    </row>
    <row r="48" spans="1:20" ht="15" customHeight="1">
      <c r="A48" s="233">
        <f t="shared" si="1"/>
        <v>1918</v>
      </c>
      <c r="B48" s="240"/>
      <c r="C48" s="239"/>
      <c r="D48" s="236"/>
      <c r="E48" s="235"/>
      <c r="F48" s="235"/>
      <c r="G48" s="238"/>
      <c r="H48" s="482" t="str">
        <f t="shared" si="0"/>
        <v>19181</v>
      </c>
      <c r="I48" s="227" t="str">
        <f t="shared" si="0"/>
        <v>19182</v>
      </c>
      <c r="J48" s="230" t="str">
        <f t="shared" si="0"/>
        <v>19183</v>
      </c>
      <c r="K48" s="237"/>
      <c r="L48" s="234"/>
      <c r="M48" s="236"/>
      <c r="N48" s="235"/>
      <c r="O48" s="235"/>
      <c r="P48" s="484"/>
      <c r="Q48" s="236"/>
      <c r="R48" s="235"/>
      <c r="S48" s="238"/>
      <c r="T48" s="225">
        <f>(SUMIF(IPC_anual!$A$12:$A$1144,A48,IPC_anual!$B$12:$B$1144)/E$7)*100</f>
        <v>1.1597328695005688E-13</v>
      </c>
    </row>
    <row r="49" spans="1:20" ht="15" customHeight="1">
      <c r="A49" s="233">
        <f t="shared" si="1"/>
        <v>1919</v>
      </c>
      <c r="B49" s="240"/>
      <c r="C49" s="239"/>
      <c r="D49" s="236"/>
      <c r="E49" s="235"/>
      <c r="F49" s="235"/>
      <c r="G49" s="238"/>
      <c r="H49" s="482" t="str">
        <f t="shared" si="0"/>
        <v>19191</v>
      </c>
      <c r="I49" s="227" t="str">
        <f t="shared" si="0"/>
        <v>19192</v>
      </c>
      <c r="J49" s="230" t="str">
        <f t="shared" si="0"/>
        <v>19193</v>
      </c>
      <c r="K49" s="237"/>
      <c r="L49" s="234"/>
      <c r="M49" s="236"/>
      <c r="N49" s="235"/>
      <c r="O49" s="235"/>
      <c r="P49" s="484"/>
      <c r="Q49" s="236"/>
      <c r="R49" s="235"/>
      <c r="S49" s="238"/>
      <c r="T49" s="225">
        <f>(SUMIF(IPC_anual!$A$12:$A$1144,A49,IPC_anual!$B$12:$B$1144)/E$7)*100</f>
        <v>1.0892518663817493E-13</v>
      </c>
    </row>
    <row r="50" spans="1:20" ht="15" customHeight="1">
      <c r="A50" s="233">
        <f t="shared" si="1"/>
        <v>1920</v>
      </c>
      <c r="B50" s="240"/>
      <c r="C50" s="239"/>
      <c r="D50" s="236"/>
      <c r="E50" s="235"/>
      <c r="F50" s="235"/>
      <c r="G50" s="238"/>
      <c r="H50" s="482" t="str">
        <f t="shared" si="0"/>
        <v>19201</v>
      </c>
      <c r="I50" s="227" t="str">
        <f t="shared" si="0"/>
        <v>19202</v>
      </c>
      <c r="J50" s="230" t="str">
        <f t="shared" si="0"/>
        <v>19203</v>
      </c>
      <c r="K50" s="237"/>
      <c r="L50" s="234"/>
      <c r="M50" s="236"/>
      <c r="N50" s="235"/>
      <c r="O50" s="235"/>
      <c r="P50" s="484"/>
      <c r="Q50" s="236"/>
      <c r="R50" s="235"/>
      <c r="S50" s="238"/>
      <c r="T50" s="225">
        <f>(SUMIF(IPC_anual!$A$12:$A$1144,A50,IPC_anual!$B$12:$B$1144)/E$7)*100</f>
        <v>1.2760265246466205E-13</v>
      </c>
    </row>
    <row r="51" spans="1:20" ht="15" customHeight="1">
      <c r="A51" s="233">
        <f t="shared" si="1"/>
        <v>1921</v>
      </c>
      <c r="B51" s="240"/>
      <c r="C51" s="239"/>
      <c r="D51" s="236"/>
      <c r="E51" s="235"/>
      <c r="F51" s="235"/>
      <c r="G51" s="238"/>
      <c r="H51" s="482" t="str">
        <f t="shared" si="0"/>
        <v>19211</v>
      </c>
      <c r="I51" s="227" t="str">
        <f t="shared" si="0"/>
        <v>19212</v>
      </c>
      <c r="J51" s="230" t="str">
        <f t="shared" si="0"/>
        <v>19213</v>
      </c>
      <c r="K51" s="237"/>
      <c r="L51" s="234"/>
      <c r="M51" s="236"/>
      <c r="N51" s="235"/>
      <c r="O51" s="235"/>
      <c r="P51" s="484"/>
      <c r="Q51" s="236"/>
      <c r="R51" s="235"/>
      <c r="S51" s="238"/>
      <c r="T51" s="225">
        <f>(SUMIF(IPC_anual!$A$12:$A$1144,A51,IPC_anual!$B$12:$B$1144)/E$7)*100</f>
        <v>1.1337830456250033E-13</v>
      </c>
    </row>
    <row r="52" spans="1:20" ht="15" customHeight="1">
      <c r="A52" s="233">
        <f t="shared" si="1"/>
        <v>1922</v>
      </c>
      <c r="B52" s="240"/>
      <c r="C52" s="239"/>
      <c r="D52" s="236"/>
      <c r="E52" s="235"/>
      <c r="F52" s="235"/>
      <c r="G52" s="238"/>
      <c r="H52" s="482" t="str">
        <f t="shared" si="0"/>
        <v>19221</v>
      </c>
      <c r="I52" s="227" t="str">
        <f t="shared" si="0"/>
        <v>19222</v>
      </c>
      <c r="J52" s="230" t="str">
        <f t="shared" si="0"/>
        <v>19223</v>
      </c>
      <c r="K52" s="237"/>
      <c r="L52" s="234"/>
      <c r="M52" s="236"/>
      <c r="N52" s="235"/>
      <c r="O52" s="235"/>
      <c r="P52" s="484"/>
      <c r="Q52" s="236"/>
      <c r="R52" s="235"/>
      <c r="S52" s="238"/>
      <c r="T52" s="225">
        <f>(SUMIF(IPC_anual!$A$12:$A$1144,A52,IPC_anual!$B$12:$B$1144)/E$7)*100</f>
        <v>9.5437685586800926E-14</v>
      </c>
    </row>
    <row r="53" spans="1:20" ht="15" customHeight="1">
      <c r="A53" s="233">
        <f t="shared" si="1"/>
        <v>1923</v>
      </c>
      <c r="B53" s="240"/>
      <c r="C53" s="239"/>
      <c r="D53" s="236"/>
      <c r="E53" s="235"/>
      <c r="F53" s="235"/>
      <c r="G53" s="238"/>
      <c r="H53" s="482" t="str">
        <f t="shared" si="0"/>
        <v>19231</v>
      </c>
      <c r="I53" s="227" t="str">
        <f t="shared" si="0"/>
        <v>19232</v>
      </c>
      <c r="J53" s="230" t="str">
        <f t="shared" si="0"/>
        <v>19233</v>
      </c>
      <c r="K53" s="237"/>
      <c r="L53" s="234"/>
      <c r="M53" s="236"/>
      <c r="N53" s="235"/>
      <c r="O53" s="235"/>
      <c r="P53" s="484"/>
      <c r="Q53" s="236"/>
      <c r="R53" s="235"/>
      <c r="S53" s="238"/>
      <c r="T53" s="225">
        <f>(SUMIF(IPC_anual!$A$12:$A$1144,A53,IPC_anual!$B$12:$B$1144)/E$7)*100</f>
        <v>9.3675660508830477E-14</v>
      </c>
    </row>
    <row r="54" spans="1:20" ht="15" customHeight="1">
      <c r="A54" s="233">
        <f t="shared" si="1"/>
        <v>1924</v>
      </c>
      <c r="B54" s="240"/>
      <c r="C54" s="239"/>
      <c r="D54" s="236"/>
      <c r="E54" s="235"/>
      <c r="F54" s="235"/>
      <c r="G54" s="238"/>
      <c r="H54" s="482" t="str">
        <f t="shared" si="0"/>
        <v>19241</v>
      </c>
      <c r="I54" s="227" t="str">
        <f t="shared" si="0"/>
        <v>19242</v>
      </c>
      <c r="J54" s="230" t="str">
        <f t="shared" si="0"/>
        <v>19243</v>
      </c>
      <c r="K54" s="237"/>
      <c r="L54" s="234"/>
      <c r="M54" s="236"/>
      <c r="N54" s="235"/>
      <c r="O54" s="235"/>
      <c r="P54" s="484"/>
      <c r="Q54" s="236"/>
      <c r="R54" s="235"/>
      <c r="S54" s="238"/>
      <c r="T54" s="225">
        <f>(SUMIF(IPC_anual!$A$12:$A$1144,A54,IPC_anual!$B$12:$B$1144)/E$7)*100</f>
        <v>9.5437685586800939E-14</v>
      </c>
    </row>
    <row r="55" spans="1:20" ht="15" customHeight="1">
      <c r="A55" s="233">
        <f t="shared" si="1"/>
        <v>1925</v>
      </c>
      <c r="B55" s="240"/>
      <c r="C55" s="239"/>
      <c r="D55" s="236"/>
      <c r="E55" s="235"/>
      <c r="F55" s="235"/>
      <c r="G55" s="238"/>
      <c r="H55" s="482" t="str">
        <f t="shared" si="0"/>
        <v>19251</v>
      </c>
      <c r="I55" s="227" t="str">
        <f t="shared" si="0"/>
        <v>19252</v>
      </c>
      <c r="J55" s="230" t="str">
        <f t="shared" si="0"/>
        <v>19253</v>
      </c>
      <c r="K55" s="237"/>
      <c r="L55" s="234"/>
      <c r="M55" s="236"/>
      <c r="N55" s="235"/>
      <c r="O55" s="235"/>
      <c r="P55" s="484"/>
      <c r="Q55" s="236"/>
      <c r="R55" s="235"/>
      <c r="S55" s="238"/>
      <c r="T55" s="225">
        <f>(SUMIF(IPC_anual!$A$12:$A$1144,A55,IPC_anual!$B$12:$B$1144)/E$7)*100</f>
        <v>9.2842703199244402E-14</v>
      </c>
    </row>
    <row r="56" spans="1:20" ht="15" customHeight="1">
      <c r="A56" s="233">
        <f t="shared" si="1"/>
        <v>1926</v>
      </c>
      <c r="B56" s="240"/>
      <c r="C56" s="239"/>
      <c r="D56" s="236"/>
      <c r="E56" s="235"/>
      <c r="F56" s="235"/>
      <c r="G56" s="238"/>
      <c r="H56" s="482" t="str">
        <f t="shared" si="0"/>
        <v>19261</v>
      </c>
      <c r="I56" s="227" t="str">
        <f t="shared" si="0"/>
        <v>19262</v>
      </c>
      <c r="J56" s="230" t="str">
        <f t="shared" si="0"/>
        <v>19263</v>
      </c>
      <c r="K56" s="237"/>
      <c r="L56" s="234"/>
      <c r="M56" s="236"/>
      <c r="N56" s="235"/>
      <c r="O56" s="235"/>
      <c r="P56" s="484"/>
      <c r="Q56" s="236"/>
      <c r="R56" s="235"/>
      <c r="S56" s="238"/>
      <c r="T56" s="225">
        <f>(SUMIF(IPC_anual!$A$12:$A$1144,A56,IPC_anual!$B$12:$B$1144)/E$7)*100</f>
        <v>9.0151610352889517E-14</v>
      </c>
    </row>
    <row r="57" spans="1:20" ht="15" customHeight="1">
      <c r="A57" s="233">
        <f t="shared" si="1"/>
        <v>1927</v>
      </c>
      <c r="B57" s="240"/>
      <c r="C57" s="239"/>
      <c r="D57" s="236"/>
      <c r="E57" s="235"/>
      <c r="F57" s="235"/>
      <c r="G57" s="238"/>
      <c r="H57" s="482" t="str">
        <f t="shared" si="0"/>
        <v>19271</v>
      </c>
      <c r="I57" s="227" t="str">
        <f t="shared" si="0"/>
        <v>19272</v>
      </c>
      <c r="J57" s="230" t="str">
        <f t="shared" si="0"/>
        <v>19273</v>
      </c>
      <c r="K57" s="237"/>
      <c r="L57" s="234"/>
      <c r="M57" s="236"/>
      <c r="N57" s="235"/>
      <c r="O57" s="235"/>
      <c r="P57" s="484"/>
      <c r="Q57" s="236"/>
      <c r="R57" s="235"/>
      <c r="S57" s="238"/>
      <c r="T57" s="225">
        <f>(SUMIF(IPC_anual!$A$12:$A$1144,A57,IPC_anual!$B$12:$B$1144)/E$7)*100</f>
        <v>8.9222542584505068E-14</v>
      </c>
    </row>
    <row r="58" spans="1:20" ht="15" customHeight="1">
      <c r="A58" s="233">
        <f t="shared" si="1"/>
        <v>1928</v>
      </c>
      <c r="B58" s="240"/>
      <c r="C58" s="239"/>
      <c r="D58" s="236"/>
      <c r="E58" s="235"/>
      <c r="F58" s="235"/>
      <c r="G58" s="238"/>
      <c r="H58" s="482" t="str">
        <f t="shared" si="0"/>
        <v>19281</v>
      </c>
      <c r="I58" s="227" t="str">
        <f t="shared" si="0"/>
        <v>19282</v>
      </c>
      <c r="J58" s="230" t="str">
        <f t="shared" si="0"/>
        <v>19283</v>
      </c>
      <c r="K58" s="237"/>
      <c r="L58" s="234"/>
      <c r="M58" s="236"/>
      <c r="N58" s="235"/>
      <c r="O58" s="235"/>
      <c r="P58" s="484"/>
      <c r="Q58" s="236"/>
      <c r="R58" s="235"/>
      <c r="S58" s="238"/>
      <c r="T58" s="225">
        <f>(SUMIF(IPC_anual!$A$12:$A$1144,A58,IPC_anual!$B$12:$B$1144)/E$7)*100</f>
        <v>8.8389585274919018E-14</v>
      </c>
    </row>
    <row r="59" spans="1:20" ht="15" customHeight="1">
      <c r="A59" s="233">
        <f t="shared" si="1"/>
        <v>1929</v>
      </c>
      <c r="B59" s="240"/>
      <c r="C59" s="239"/>
      <c r="D59" s="236"/>
      <c r="E59" s="235"/>
      <c r="F59" s="235"/>
      <c r="G59" s="238"/>
      <c r="H59" s="482" t="str">
        <f t="shared" si="0"/>
        <v>19291</v>
      </c>
      <c r="I59" s="227" t="str">
        <f t="shared" si="0"/>
        <v>19292</v>
      </c>
      <c r="J59" s="230" t="str">
        <f t="shared" si="0"/>
        <v>19293</v>
      </c>
      <c r="K59" s="237"/>
      <c r="L59" s="234"/>
      <c r="M59" s="236"/>
      <c r="N59" s="235"/>
      <c r="O59" s="235"/>
      <c r="P59" s="484"/>
      <c r="Q59" s="236"/>
      <c r="R59" s="235"/>
      <c r="S59" s="238"/>
      <c r="T59" s="225">
        <f>(SUMIF(IPC_anual!$A$12:$A$1144,A59,IPC_anual!$B$12:$B$1144)/E$7)*100</f>
        <v>8.9222542584505068E-14</v>
      </c>
    </row>
    <row r="60" spans="1:20" ht="15" customHeight="1">
      <c r="A60" s="233">
        <f t="shared" si="1"/>
        <v>1930</v>
      </c>
      <c r="B60" s="240"/>
      <c r="C60" s="239"/>
      <c r="D60" s="236"/>
      <c r="E60" s="235"/>
      <c r="F60" s="235"/>
      <c r="G60" s="238"/>
      <c r="H60" s="482" t="str">
        <f t="shared" si="0"/>
        <v>19301</v>
      </c>
      <c r="I60" s="227" t="str">
        <f t="shared" si="0"/>
        <v>19302</v>
      </c>
      <c r="J60" s="230" t="str">
        <f t="shared" si="0"/>
        <v>19303</v>
      </c>
      <c r="K60" s="237"/>
      <c r="L60" s="234"/>
      <c r="M60" s="236"/>
      <c r="N60" s="235"/>
      <c r="O60" s="235"/>
      <c r="P60" s="484"/>
      <c r="Q60" s="236"/>
      <c r="R60" s="235"/>
      <c r="S60" s="238"/>
      <c r="T60" s="225">
        <f>(SUMIF(IPC_anual!$A$12:$A$1144,A60,IPC_anual!$B$12:$B$1144)/E$7)*100</f>
        <v>9.0151610352889492E-14</v>
      </c>
    </row>
    <row r="61" spans="1:20" ht="15" customHeight="1">
      <c r="A61" s="233">
        <f t="shared" si="1"/>
        <v>1931</v>
      </c>
      <c r="B61" s="240"/>
      <c r="C61" s="239"/>
      <c r="D61" s="236"/>
      <c r="E61" s="235"/>
      <c r="F61" s="235"/>
      <c r="G61" s="238"/>
      <c r="H61" s="482" t="str">
        <f t="shared" si="0"/>
        <v>19311</v>
      </c>
      <c r="I61" s="227" t="str">
        <f t="shared" si="0"/>
        <v>19312</v>
      </c>
      <c r="J61" s="230" t="str">
        <f t="shared" si="0"/>
        <v>19313</v>
      </c>
      <c r="K61" s="237"/>
      <c r="L61" s="234"/>
      <c r="M61" s="236"/>
      <c r="N61" s="235"/>
      <c r="O61" s="235"/>
      <c r="P61" s="484"/>
      <c r="Q61" s="236"/>
      <c r="R61" s="235"/>
      <c r="S61" s="238"/>
      <c r="T61" s="225">
        <f>(SUMIF(IPC_anual!$A$12:$A$1144,A61,IPC_anual!$B$12:$B$1144)/E$7)*100</f>
        <v>7.7593177069899907E-14</v>
      </c>
    </row>
    <row r="62" spans="1:20" ht="15" customHeight="1">
      <c r="A62" s="233">
        <f t="shared" si="1"/>
        <v>1932</v>
      </c>
      <c r="B62" s="240"/>
      <c r="C62" s="239"/>
      <c r="D62" s="236"/>
      <c r="E62" s="235"/>
      <c r="F62" s="235"/>
      <c r="G62" s="238"/>
      <c r="H62" s="482" t="str">
        <f t="shared" si="0"/>
        <v>19321</v>
      </c>
      <c r="I62" s="227" t="str">
        <f t="shared" si="0"/>
        <v>19322</v>
      </c>
      <c r="J62" s="230" t="str">
        <f t="shared" si="0"/>
        <v>19323</v>
      </c>
      <c r="K62" s="237"/>
      <c r="L62" s="234"/>
      <c r="M62" s="236"/>
      <c r="N62" s="235"/>
      <c r="O62" s="235"/>
      <c r="P62" s="484"/>
      <c r="Q62" s="236"/>
      <c r="R62" s="235"/>
      <c r="S62" s="238"/>
      <c r="T62" s="225">
        <f>(SUMIF(IPC_anual!$A$12:$A$1144,A62,IPC_anual!$B$12:$B$1144)/E$7)*100</f>
        <v>6.9616008989633588E-14</v>
      </c>
    </row>
    <row r="63" spans="1:20" ht="15" customHeight="1">
      <c r="A63" s="233">
        <f t="shared" si="1"/>
        <v>1933</v>
      </c>
      <c r="B63" s="240"/>
      <c r="C63" s="239"/>
      <c r="D63" s="236"/>
      <c r="E63" s="235"/>
      <c r="F63" s="235"/>
      <c r="G63" s="238"/>
      <c r="H63" s="482" t="str">
        <f t="shared" si="0"/>
        <v>19331</v>
      </c>
      <c r="I63" s="227" t="str">
        <f t="shared" si="0"/>
        <v>19332</v>
      </c>
      <c r="J63" s="230" t="str">
        <f t="shared" si="0"/>
        <v>19333</v>
      </c>
      <c r="K63" s="237"/>
      <c r="L63" s="234"/>
      <c r="M63" s="236"/>
      <c r="N63" s="235"/>
      <c r="O63" s="235"/>
      <c r="P63" s="484"/>
      <c r="Q63" s="236"/>
      <c r="R63" s="235"/>
      <c r="S63" s="238"/>
      <c r="T63" s="225">
        <f>(SUMIF(IPC_anual!$A$12:$A$1144,A63,IPC_anual!$B$12:$B$1144)/E$7)*100</f>
        <v>7.8522244838284369E-14</v>
      </c>
    </row>
    <row r="64" spans="1:20" ht="15" customHeight="1">
      <c r="A64" s="233">
        <f t="shared" si="1"/>
        <v>1934</v>
      </c>
      <c r="B64" s="240"/>
      <c r="C64" s="239"/>
      <c r="D64" s="236"/>
      <c r="E64" s="235"/>
      <c r="F64" s="235"/>
      <c r="G64" s="238"/>
      <c r="H64" s="482" t="str">
        <f t="shared" si="0"/>
        <v>19341</v>
      </c>
      <c r="I64" s="227" t="str">
        <f t="shared" si="0"/>
        <v>19342</v>
      </c>
      <c r="J64" s="230" t="str">
        <f t="shared" si="0"/>
        <v>19343</v>
      </c>
      <c r="K64" s="237"/>
      <c r="L64" s="234"/>
      <c r="M64" s="236"/>
      <c r="N64" s="235"/>
      <c r="O64" s="235"/>
      <c r="P64" s="484"/>
      <c r="Q64" s="236"/>
      <c r="R64" s="235"/>
      <c r="S64" s="238"/>
      <c r="T64" s="225">
        <f>(SUMIF(IPC_anual!$A$12:$A$1144,A64,IPC_anual!$B$12:$B$1144)/E$7)*100</f>
        <v>6.9616008989633588E-14</v>
      </c>
    </row>
    <row r="65" spans="1:25" ht="15" customHeight="1">
      <c r="A65" s="233">
        <f t="shared" si="1"/>
        <v>1935</v>
      </c>
      <c r="B65" s="240"/>
      <c r="C65" s="239"/>
      <c r="D65" s="236"/>
      <c r="E65" s="235"/>
      <c r="F65" s="235"/>
      <c r="G65" s="238"/>
      <c r="H65" s="482" t="str">
        <f t="shared" si="0"/>
        <v>19351</v>
      </c>
      <c r="I65" s="227" t="str">
        <f t="shared" si="0"/>
        <v>19352</v>
      </c>
      <c r="J65" s="230" t="str">
        <f t="shared" si="0"/>
        <v>19353</v>
      </c>
      <c r="K65" s="237"/>
      <c r="L65" s="234"/>
      <c r="M65" s="236"/>
      <c r="N65" s="235"/>
      <c r="O65" s="235"/>
      <c r="P65" s="484"/>
      <c r="Q65" s="236"/>
      <c r="R65" s="235"/>
      <c r="S65" s="238"/>
      <c r="T65" s="225">
        <f>(SUMIF(IPC_anual!$A$12:$A$1144,A65,IPC_anual!$B$12:$B$1144)/E$7)*100</f>
        <v>7.3780795537563778E-14</v>
      </c>
    </row>
    <row r="66" spans="1:25" ht="15" customHeight="1">
      <c r="A66" s="233">
        <f t="shared" si="1"/>
        <v>1936</v>
      </c>
      <c r="B66" s="240"/>
      <c r="C66" s="239"/>
      <c r="D66" s="236"/>
      <c r="E66" s="235"/>
      <c r="F66" s="235"/>
      <c r="G66" s="238"/>
      <c r="H66" s="482" t="str">
        <f t="shared" si="0"/>
        <v>19361</v>
      </c>
      <c r="I66" s="227" t="str">
        <f t="shared" si="0"/>
        <v>19362</v>
      </c>
      <c r="J66" s="230" t="str">
        <f t="shared" si="0"/>
        <v>19363</v>
      </c>
      <c r="K66" s="237"/>
      <c r="L66" s="234"/>
      <c r="M66" s="236"/>
      <c r="N66" s="235"/>
      <c r="O66" s="235"/>
      <c r="P66" s="484"/>
      <c r="Q66" s="236"/>
      <c r="R66" s="235"/>
      <c r="S66" s="238"/>
      <c r="T66" s="225">
        <f>(SUMIF(IPC_anual!$A$12:$A$1144,A66,IPC_anual!$B$12:$B$1144)/E$7)*100</f>
        <v>8.0027975359459144E-14</v>
      </c>
    </row>
    <row r="67" spans="1:25" ht="15" customHeight="1">
      <c r="A67" s="233">
        <f t="shared" si="1"/>
        <v>1937</v>
      </c>
      <c r="B67" s="240"/>
      <c r="C67" s="239"/>
      <c r="D67" s="236"/>
      <c r="E67" s="235"/>
      <c r="F67" s="235"/>
      <c r="G67" s="238"/>
      <c r="H67" s="482" t="str">
        <f t="shared" si="0"/>
        <v>19371</v>
      </c>
      <c r="I67" s="227" t="str">
        <f t="shared" si="0"/>
        <v>19372</v>
      </c>
      <c r="J67" s="230" t="str">
        <f t="shared" si="0"/>
        <v>19373</v>
      </c>
      <c r="K67" s="237"/>
      <c r="L67" s="234"/>
      <c r="M67" s="236"/>
      <c r="N67" s="235"/>
      <c r="O67" s="235"/>
      <c r="P67" s="484"/>
      <c r="Q67" s="236"/>
      <c r="R67" s="235"/>
      <c r="S67" s="238"/>
      <c r="T67" s="225">
        <f>(SUMIF(IPC_anual!$A$12:$A$1144,A67,IPC_anual!$B$12:$B$1144)/E$7)*100</f>
        <v>8.2142405453023677E-14</v>
      </c>
    </row>
    <row r="68" spans="1:25" ht="15" customHeight="1">
      <c r="A68" s="233">
        <f t="shared" si="1"/>
        <v>1938</v>
      </c>
      <c r="B68" s="240"/>
      <c r="C68" s="239"/>
      <c r="D68" s="236"/>
      <c r="E68" s="235"/>
      <c r="F68" s="235"/>
      <c r="G68" s="238"/>
      <c r="H68" s="482" t="str">
        <f t="shared" si="0"/>
        <v>19381</v>
      </c>
      <c r="I68" s="227" t="str">
        <f t="shared" si="0"/>
        <v>19382</v>
      </c>
      <c r="J68" s="230" t="str">
        <f t="shared" si="0"/>
        <v>19383</v>
      </c>
      <c r="K68" s="237"/>
      <c r="L68" s="234"/>
      <c r="M68" s="236"/>
      <c r="N68" s="235"/>
      <c r="O68" s="235"/>
      <c r="P68" s="484"/>
      <c r="Q68" s="236"/>
      <c r="R68" s="235"/>
      <c r="S68" s="238"/>
      <c r="T68" s="225">
        <f>(SUMIF(IPC_anual!$A$12:$A$1144,A68,IPC_anual!$B$12:$B$1144)/E$7)*100</f>
        <v>8.1597779519832821E-14</v>
      </c>
    </row>
    <row r="69" spans="1:25" ht="15" customHeight="1">
      <c r="A69" s="233">
        <f t="shared" si="1"/>
        <v>1939</v>
      </c>
      <c r="B69" s="240"/>
      <c r="C69" s="239"/>
      <c r="D69" s="236"/>
      <c r="E69" s="235"/>
      <c r="F69" s="235"/>
      <c r="G69" s="238"/>
      <c r="H69" s="482" t="str">
        <f t="shared" si="0"/>
        <v>19391</v>
      </c>
      <c r="I69" s="227" t="str">
        <f t="shared" si="0"/>
        <v>19392</v>
      </c>
      <c r="J69" s="230" t="str">
        <f t="shared" si="0"/>
        <v>19393</v>
      </c>
      <c r="K69" s="237"/>
      <c r="L69" s="234"/>
      <c r="M69" s="236"/>
      <c r="N69" s="235"/>
      <c r="O69" s="235"/>
      <c r="P69" s="484"/>
      <c r="Q69" s="236"/>
      <c r="R69" s="235"/>
      <c r="S69" s="238"/>
      <c r="T69" s="225">
        <f>(SUMIF(IPC_anual!$A$12:$A$1144,A69,IPC_anual!$B$12:$B$1144)/E$7)*100</f>
        <v>8.2879252303811329E-14</v>
      </c>
    </row>
    <row r="70" spans="1:25" ht="15" customHeight="1">
      <c r="A70" s="233">
        <f t="shared" si="1"/>
        <v>1940</v>
      </c>
      <c r="B70" s="240"/>
      <c r="C70" s="239"/>
      <c r="D70" s="236"/>
      <c r="E70" s="235"/>
      <c r="F70" s="235"/>
      <c r="G70" s="238"/>
      <c r="H70" s="482" t="str">
        <f t="shared" si="0"/>
        <v>19401</v>
      </c>
      <c r="I70" s="227" t="str">
        <f t="shared" si="0"/>
        <v>19402</v>
      </c>
      <c r="J70" s="230" t="str">
        <f t="shared" si="0"/>
        <v>19403</v>
      </c>
      <c r="K70" s="237"/>
      <c r="L70" s="234"/>
      <c r="M70" s="236"/>
      <c r="N70" s="235"/>
      <c r="O70" s="235"/>
      <c r="P70" s="484"/>
      <c r="Q70" s="236"/>
      <c r="R70" s="235"/>
      <c r="S70" s="238"/>
      <c r="T70" s="225">
        <f>(SUMIF(IPC_anual!$A$12:$A$1144,A70,IPC_anual!$B$12:$B$1144)/E$7)*100</f>
        <v>8.4737387840580201E-14</v>
      </c>
    </row>
    <row r="71" spans="1:25" ht="15" customHeight="1">
      <c r="A71" s="233">
        <f t="shared" si="1"/>
        <v>1941</v>
      </c>
      <c r="B71" s="240"/>
      <c r="C71" s="239"/>
      <c r="D71" s="236"/>
      <c r="E71" s="235"/>
      <c r="F71" s="235"/>
      <c r="G71" s="238"/>
      <c r="H71" s="482" t="str">
        <f t="shared" si="0"/>
        <v>19411</v>
      </c>
      <c r="I71" s="227" t="str">
        <f t="shared" si="0"/>
        <v>19412</v>
      </c>
      <c r="J71" s="230" t="str">
        <f t="shared" si="0"/>
        <v>19413</v>
      </c>
      <c r="K71" s="237"/>
      <c r="L71" s="234"/>
      <c r="M71" s="236"/>
      <c r="N71" s="235"/>
      <c r="O71" s="235"/>
      <c r="P71" s="484"/>
      <c r="Q71" s="236"/>
      <c r="R71" s="235"/>
      <c r="S71" s="238"/>
      <c r="T71" s="225">
        <f>(SUMIF(IPC_anual!$A$12:$A$1144,A71,IPC_anual!$B$12:$B$1144)/E$7)*100</f>
        <v>8.6979965212542654E-14</v>
      </c>
    </row>
    <row r="72" spans="1:25" ht="15" customHeight="1">
      <c r="A72" s="233">
        <f t="shared" si="1"/>
        <v>1942</v>
      </c>
      <c r="B72" s="240"/>
      <c r="C72" s="239"/>
      <c r="D72" s="236"/>
      <c r="E72" s="235"/>
      <c r="F72" s="235"/>
      <c r="G72" s="238"/>
      <c r="H72" s="482" t="str">
        <f t="shared" si="0"/>
        <v>19421</v>
      </c>
      <c r="I72" s="227" t="str">
        <f t="shared" si="0"/>
        <v>19422</v>
      </c>
      <c r="J72" s="230" t="str">
        <f t="shared" si="0"/>
        <v>19423</v>
      </c>
      <c r="K72" s="237"/>
      <c r="L72" s="234"/>
      <c r="M72" s="236"/>
      <c r="N72" s="235"/>
      <c r="O72" s="235"/>
      <c r="P72" s="484"/>
      <c r="Q72" s="236"/>
      <c r="R72" s="235"/>
      <c r="S72" s="238"/>
      <c r="T72" s="225">
        <f>(SUMIF(IPC_anual!$A$12:$A$1144,A72,IPC_anual!$B$12:$B$1144)/E$7)*100</f>
        <v>9.1913635430859991E-14</v>
      </c>
    </row>
    <row r="73" spans="1:25" ht="15" customHeight="1">
      <c r="A73" s="233">
        <f t="shared" si="1"/>
        <v>1943</v>
      </c>
      <c r="B73" s="232" t="str">
        <f t="shared" ref="B73:G103" si="2">CONCATENATE($A73,B$11)</f>
        <v>19435</v>
      </c>
      <c r="C73" s="231" t="str">
        <f t="shared" si="2"/>
        <v>194310</v>
      </c>
      <c r="D73" s="228" t="str">
        <f t="shared" si="2"/>
        <v>19431</v>
      </c>
      <c r="E73" s="227" t="str">
        <f t="shared" si="2"/>
        <v>19432</v>
      </c>
      <c r="F73" s="227" t="str">
        <f t="shared" si="2"/>
        <v>19433</v>
      </c>
      <c r="G73" s="230" t="str">
        <f t="shared" si="2"/>
        <v>19434</v>
      </c>
      <c r="H73" s="482" t="str">
        <f t="shared" si="0"/>
        <v>19431</v>
      </c>
      <c r="I73" s="227" t="str">
        <f t="shared" si="0"/>
        <v>19432</v>
      </c>
      <c r="J73" s="230" t="str">
        <f t="shared" si="0"/>
        <v>19433</v>
      </c>
      <c r="K73" s="486">
        <f>AVERAGEIF('IPC mensual'!$E$6:$E$1956,B73,'IPC mensual'!$H$6:$H$11956)/$E$7*100</f>
        <v>9.5333308682745476E-14</v>
      </c>
      <c r="L73" s="487">
        <f>AVERAGEIF('IPC mensual'!$E$6:$E$1956,C73,'IPC mensual'!$H$6:$H$11956)/$E$7*100</f>
        <v>9.1084430293047588E-14</v>
      </c>
      <c r="M73" s="488">
        <f>AVERAGEIF('IPC mensual'!$F$6:$F$1956,D73,'IPC mensual'!$H$6:$H$11956)/$E$7*100</f>
        <v>9.4728383623873144E-14</v>
      </c>
      <c r="N73" s="489">
        <f>AVERAGEIF('IPC mensual'!$F$6:$F$1956,E73,'IPC mensual'!$H$6:$H$11956)/$E$7*100</f>
        <v>9.5645373197242964E-14</v>
      </c>
      <c r="O73" s="489">
        <f>AVERAGEIF('IPC mensual'!$F$6:$F$1956,F73,'IPC mensual'!$H$6:$H$11956)/$E$7*100</f>
        <v>9.0393087368622155E-14</v>
      </c>
      <c r="P73" s="490">
        <f>AVERAGEIF('IPC mensual'!$F$6:$F$1956,G73,'IPC mensual'!$H$6:$H$11956)/$E$7*100</f>
        <v>9.0988410442432949E-14</v>
      </c>
      <c r="Q73" s="228">
        <f>AVERAGEIF('IPC mensual'!$G$6:$G$1956,H73,'IPC mensual'!$H$6:$H$11956)/$E$7*100</f>
        <v>9.5088458063678028E-14</v>
      </c>
      <c r="R73" s="227">
        <f>AVERAGEIF('IPC mensual'!$G$6:$G$1956,I73,'IPC mensual'!$H$6:$H$11956)/$E$7*100</f>
        <v>9.2949615891236999E-14</v>
      </c>
      <c r="S73" s="230">
        <f>AVERAGEIF('IPC mensual'!$G$6:$G$1956,J73,'IPC mensual'!$H$6:$H$11956)/$E$7*100</f>
        <v>9.0778367019213385E-14</v>
      </c>
      <c r="T73" s="225">
        <f>AVERAGEIF('IPC mensual'!A$6:A$1956,'IPC para computos (2017=100)'!A73,'IPC mensual'!H$6:H$11956)/E$7*100</f>
        <v>9.29388136580428E-14</v>
      </c>
      <c r="Y73" s="224"/>
    </row>
    <row r="74" spans="1:25" ht="15" customHeight="1">
      <c r="A74" s="233">
        <f t="shared" si="1"/>
        <v>1944</v>
      </c>
      <c r="B74" s="232" t="str">
        <f t="shared" si="2"/>
        <v>19445</v>
      </c>
      <c r="C74" s="231" t="str">
        <f t="shared" si="2"/>
        <v>194410</v>
      </c>
      <c r="D74" s="228" t="str">
        <f t="shared" si="2"/>
        <v>19441</v>
      </c>
      <c r="E74" s="227" t="str">
        <f t="shared" si="2"/>
        <v>19442</v>
      </c>
      <c r="F74" s="227" t="str">
        <f t="shared" si="2"/>
        <v>19443</v>
      </c>
      <c r="G74" s="230" t="str">
        <f t="shared" si="2"/>
        <v>19444</v>
      </c>
      <c r="H74" s="482" t="str">
        <f t="shared" si="0"/>
        <v>19441</v>
      </c>
      <c r="I74" s="227" t="str">
        <f t="shared" si="0"/>
        <v>19442</v>
      </c>
      <c r="J74" s="230" t="str">
        <f t="shared" si="0"/>
        <v>19443</v>
      </c>
      <c r="K74" s="486">
        <f>AVERAGEIF('IPC mensual'!$E$6:$E$1956,B74,'IPC mensual'!$H$6:$H$11956)/$E$7*100</f>
        <v>9.0796370741203646E-14</v>
      </c>
      <c r="L74" s="487">
        <f>AVERAGEIF('IPC mensual'!$E$6:$E$1956,C74,'IPC mensual'!$H$6:$H$11956)/$E$7*100</f>
        <v>9.4123458565000964E-14</v>
      </c>
      <c r="M74" s="488">
        <f>AVERAGEIF('IPC mensual'!$F$6:$F$1956,D74,'IPC mensual'!$H$6:$H$11956)/$E$7*100</f>
        <v>9.1751768254819324E-14</v>
      </c>
      <c r="N74" s="489">
        <f>AVERAGEIF('IPC mensual'!$F$6:$F$1956,E74,'IPC mensual'!$H$6:$H$11956)/$E$7*100</f>
        <v>9.1473310688036932E-14</v>
      </c>
      <c r="O74" s="489">
        <f>AVERAGEIF('IPC mensual'!$F$6:$F$1956,F74,'IPC mensual'!$H$6:$H$11956)/$E$7*100</f>
        <v>9.3177663036446849E-14</v>
      </c>
      <c r="P74" s="490">
        <f>AVERAGEIF('IPC mensual'!$F$6:$F$1956,G74,'IPC mensual'!$H$6:$H$11956)/$E$7*100</f>
        <v>9.4185871467900533E-14</v>
      </c>
      <c r="Q74" s="228">
        <f>AVERAGEIF('IPC mensual'!$G$6:$G$1956,H74,'IPC mensual'!$H$6:$H$11956)/$E$7*100</f>
        <v>9.1606538230764766E-14</v>
      </c>
      <c r="R74" s="227">
        <f>AVERAGEIF('IPC mensual'!$G$6:$G$1956,I74,'IPC mensual'!$H$6:$H$11956)/$E$7*100</f>
        <v>9.2323086365976496E-14</v>
      </c>
      <c r="S74" s="230">
        <f>AVERAGEIF('IPC mensual'!$G$6:$G$1956,J74,'IPC mensual'!$H$6:$H$11956)/$E$7*100</f>
        <v>9.4011835488661477E-14</v>
      </c>
      <c r="T74" s="225">
        <f>AVERAGEIF('IPC mensual'!A$6:A$1956,'IPC para computos (2017=100)'!A74,'IPC mensual'!H$6:H$11956)/E$7*100</f>
        <v>9.2647153361800909E-14</v>
      </c>
      <c r="Y74" s="224"/>
    </row>
    <row r="75" spans="1:25" ht="15" customHeight="1">
      <c r="A75" s="233">
        <f t="shared" si="1"/>
        <v>1945</v>
      </c>
      <c r="B75" s="232" t="str">
        <f t="shared" si="2"/>
        <v>19455</v>
      </c>
      <c r="C75" s="231" t="str">
        <f t="shared" si="2"/>
        <v>194510</v>
      </c>
      <c r="D75" s="228" t="str">
        <f t="shared" si="2"/>
        <v>19451</v>
      </c>
      <c r="E75" s="227" t="str">
        <f t="shared" si="2"/>
        <v>19452</v>
      </c>
      <c r="F75" s="227" t="str">
        <f t="shared" si="2"/>
        <v>19453</v>
      </c>
      <c r="G75" s="230" t="str">
        <f t="shared" si="2"/>
        <v>19454</v>
      </c>
      <c r="H75" s="482" t="str">
        <f t="shared" si="0"/>
        <v>19451</v>
      </c>
      <c r="I75" s="227" t="str">
        <f t="shared" si="0"/>
        <v>19452</v>
      </c>
      <c r="J75" s="230" t="str">
        <f t="shared" si="0"/>
        <v>19453</v>
      </c>
      <c r="K75" s="486">
        <f>AVERAGEIF('IPC mensual'!$E$6:$E$1956,B75,'IPC mensual'!$H$6:$H$11956)/$E$7*100</f>
        <v>1.1181031504821794E-13</v>
      </c>
      <c r="L75" s="487">
        <f>AVERAGEIF('IPC mensual'!$E$6:$E$1956,C75,'IPC mensual'!$H$6:$H$11956)/$E$7*100</f>
        <v>1.1289053836763259E-13</v>
      </c>
      <c r="M75" s="488">
        <f>AVERAGEIF('IPC mensual'!$F$6:$F$1956,D75,'IPC mensual'!$H$6:$H$11956)/$E$7*100</f>
        <v>1.0552581582548962E-13</v>
      </c>
      <c r="N75" s="489">
        <f>AVERAGEIF('IPC mensual'!$F$6:$F$1956,E75,'IPC mensual'!$H$6:$H$11956)/$E$7*100</f>
        <v>1.1169989222001082E-13</v>
      </c>
      <c r="O75" s="489">
        <f>AVERAGEIF('IPC mensual'!$F$6:$F$1956,F75,'IPC mensual'!$H$6:$H$11956)/$E$7*100</f>
        <v>1.1271290164399525E-13</v>
      </c>
      <c r="P75" s="490">
        <f>AVERAGEIF('IPC mensual'!$F$6:$F$1956,G75,'IPC mensual'!$H$6:$H$11956)/$E$7*100</f>
        <v>1.1385553786630965E-13</v>
      </c>
      <c r="Q75" s="228">
        <f>AVERAGEIF('IPC mensual'!$G$6:$G$1956,H75,'IPC mensual'!$H$6:$H$11956)/$E$7*100</f>
        <v>1.0699972053242429E-13</v>
      </c>
      <c r="R75" s="227">
        <f>AVERAGEIF('IPC mensual'!$G$6:$G$1956,I75,'IPC mensual'!$H$6:$H$11956)/$E$7*100</f>
        <v>1.1225320660917773E-13</v>
      </c>
      <c r="S75" s="230">
        <f>AVERAGEIF('IPC mensual'!$G$6:$G$1956,J75,'IPC mensual'!$H$6:$H$11956)/$E$7*100</f>
        <v>1.1359268352525202E-13</v>
      </c>
      <c r="T75" s="225">
        <f>AVERAGEIF('IPC mensual'!A$6:A$1956,'IPC para computos (2017=100)'!A75,'IPC mensual'!H$6:H$11956)/E$7*100</f>
        <v>1.1094853688895137E-13</v>
      </c>
      <c r="Y75" s="224"/>
    </row>
    <row r="76" spans="1:25" ht="15" customHeight="1">
      <c r="A76" s="233">
        <f t="shared" si="1"/>
        <v>1946</v>
      </c>
      <c r="B76" s="232" t="str">
        <f t="shared" si="2"/>
        <v>19465</v>
      </c>
      <c r="C76" s="231" t="str">
        <f t="shared" si="2"/>
        <v>194610</v>
      </c>
      <c r="D76" s="228" t="str">
        <f t="shared" si="2"/>
        <v>19461</v>
      </c>
      <c r="E76" s="227" t="str">
        <f t="shared" si="2"/>
        <v>19462</v>
      </c>
      <c r="F76" s="227" t="str">
        <f t="shared" si="2"/>
        <v>19463</v>
      </c>
      <c r="G76" s="230" t="str">
        <f t="shared" si="2"/>
        <v>19464</v>
      </c>
      <c r="H76" s="482" t="str">
        <f t="shared" ref="H76:J139" si="3">CONCATENATE($A76,H$11)</f>
        <v>19461</v>
      </c>
      <c r="I76" s="227" t="str">
        <f t="shared" si="3"/>
        <v>19462</v>
      </c>
      <c r="J76" s="230" t="str">
        <f t="shared" si="3"/>
        <v>19463</v>
      </c>
      <c r="K76" s="486">
        <f>AVERAGEIF('IPC mensual'!$E$6:$E$1956,B76,'IPC mensual'!$H$6:$H$11956)/$E$7*100</f>
        <v>1.2936754473310454E-13</v>
      </c>
      <c r="L76" s="487">
        <f>AVERAGEIF('IPC mensual'!$E$6:$E$1956,C76,'IPC mensual'!$H$6:$H$11956)/$E$7*100</f>
        <v>1.3436537795759664E-13</v>
      </c>
      <c r="M76" s="488">
        <f>AVERAGEIF('IPC mensual'!$F$6:$F$1956,D76,'IPC mensual'!$H$6:$H$11956)/$E$7*100</f>
        <v>1.2502744748532297E-13</v>
      </c>
      <c r="N76" s="489">
        <f>AVERAGEIF('IPC mensual'!$F$6:$F$1956,E76,'IPC mensual'!$H$6:$H$11956)/$E$7*100</f>
        <v>1.3021732041104419E-13</v>
      </c>
      <c r="O76" s="489">
        <f>AVERAGEIF('IPC mensual'!$F$6:$F$1956,F76,'IPC mensual'!$H$6:$H$11956)/$E$7*100</f>
        <v>1.3130714571552049E-13</v>
      </c>
      <c r="P76" s="490">
        <f>AVERAGEIF('IPC mensual'!$F$6:$F$1956,G76,'IPC mensual'!$H$6:$H$11956)/$E$7*100</f>
        <v>1.3551761616497236E-13</v>
      </c>
      <c r="Q76" s="228">
        <f>AVERAGEIF('IPC mensual'!$G$6:$G$1956,H76,'IPC mensual'!$H$6:$H$11956)/$E$7*100</f>
        <v>1.2619888966282153E-13</v>
      </c>
      <c r="R76" s="227">
        <f>AVERAGEIF('IPC mensual'!$G$6:$G$1956,I76,'IPC mensual'!$H$6:$H$11956)/$E$7*100</f>
        <v>1.3093386854625602E-13</v>
      </c>
      <c r="S76" s="230">
        <f>AVERAGEIF('IPC mensual'!$G$6:$G$1956,J76,'IPC mensual'!$H$6:$H$11956)/$E$7*100</f>
        <v>1.3441938912356747E-13</v>
      </c>
      <c r="T76" s="225">
        <f>AVERAGEIF('IPC mensual'!A$6:A$1956,'IPC para computos (2017=100)'!A76,'IPC mensual'!H$6:H$11956)/E$7*100</f>
        <v>1.3051738244421496E-13</v>
      </c>
      <c r="Y76" s="224"/>
    </row>
    <row r="77" spans="1:25" ht="15" customHeight="1">
      <c r="A77" s="233">
        <f t="shared" ref="A77:A103" si="4">A76+1</f>
        <v>1947</v>
      </c>
      <c r="B77" s="232" t="str">
        <f t="shared" si="2"/>
        <v>19475</v>
      </c>
      <c r="C77" s="231" t="str">
        <f t="shared" si="2"/>
        <v>194710</v>
      </c>
      <c r="D77" s="228" t="str">
        <f t="shared" si="2"/>
        <v>19471</v>
      </c>
      <c r="E77" s="227" t="str">
        <f t="shared" si="2"/>
        <v>19472</v>
      </c>
      <c r="F77" s="227" t="str">
        <f t="shared" si="2"/>
        <v>19473</v>
      </c>
      <c r="G77" s="230" t="str">
        <f t="shared" si="2"/>
        <v>19474</v>
      </c>
      <c r="H77" s="482" t="str">
        <f t="shared" si="3"/>
        <v>19471</v>
      </c>
      <c r="I77" s="227" t="str">
        <f t="shared" si="3"/>
        <v>19472</v>
      </c>
      <c r="J77" s="230" t="str">
        <f t="shared" si="3"/>
        <v>19473</v>
      </c>
      <c r="K77" s="486">
        <f>AVERAGEIF('IPC mensual'!$E$6:$E$1956,B77,'IPC mensual'!$H$6:$H$11956)/$E$7*100</f>
        <v>1.4559970047950953E-13</v>
      </c>
      <c r="L77" s="487">
        <f>AVERAGEIF('IPC mensual'!$E$6:$E$1956,C77,'IPC mensual'!$H$6:$H$11956)/$E$7*100</f>
        <v>1.5146171235953346E-13</v>
      </c>
      <c r="M77" s="488">
        <f>AVERAGEIF('IPC mensual'!$F$6:$F$1956,D77,'IPC mensual'!$H$6:$H$11956)/$E$7*100</f>
        <v>1.3946883301776463E-13</v>
      </c>
      <c r="N77" s="489">
        <f>AVERAGEIF('IPC mensual'!$F$6:$F$1956,E77,'IPC mensual'!$H$6:$H$11956)/$E$7*100</f>
        <v>1.4781295803617695E-13</v>
      </c>
      <c r="O77" s="489">
        <f>AVERAGEIF('IPC mensual'!$F$6:$F$1956,F77,'IPC mensual'!$H$6:$H$11956)/$E$7*100</f>
        <v>1.5171136397113135E-13</v>
      </c>
      <c r="P77" s="490">
        <f>AVERAGEIF('IPC mensual'!$F$6:$F$1956,G77,'IPC mensual'!$H$6:$H$11956)/$E$7*100</f>
        <v>1.5401584038588279E-13</v>
      </c>
      <c r="Q77" s="228">
        <f>AVERAGEIF('IPC mensual'!$G$6:$G$1956,H77,'IPC mensual'!$H$6:$H$11956)/$E$7*100</f>
        <v>1.4096194169482236E-13</v>
      </c>
      <c r="R77" s="227">
        <f>AVERAGEIF('IPC mensual'!$G$6:$G$1956,I77,'IPC mensual'!$H$6:$H$11956)/$E$7*100</f>
        <v>1.502086533090122E-13</v>
      </c>
      <c r="S77" s="230">
        <f>AVERAGEIF('IPC mensual'!$G$6:$G$1956,J77,'IPC mensual'!$H$6:$H$11956)/$E$7*100</f>
        <v>1.5358615155438226E-13</v>
      </c>
      <c r="T77" s="225">
        <f>AVERAGEIF('IPC mensual'!A$6:A$1956,'IPC para computos (2017=100)'!A77,'IPC mensual'!H$6:H$11956)/E$7*100</f>
        <v>1.4825224885273895E-13</v>
      </c>
      <c r="Y77" s="224"/>
    </row>
    <row r="78" spans="1:25" ht="15" customHeight="1">
      <c r="A78" s="233">
        <f t="shared" si="4"/>
        <v>1948</v>
      </c>
      <c r="B78" s="232" t="str">
        <f t="shared" si="2"/>
        <v>19485</v>
      </c>
      <c r="C78" s="231" t="str">
        <f t="shared" si="2"/>
        <v>194810</v>
      </c>
      <c r="D78" s="228" t="str">
        <f t="shared" si="2"/>
        <v>19481</v>
      </c>
      <c r="E78" s="227" t="str">
        <f t="shared" si="2"/>
        <v>19482</v>
      </c>
      <c r="F78" s="227" t="str">
        <f t="shared" si="2"/>
        <v>19483</v>
      </c>
      <c r="G78" s="230" t="str">
        <f t="shared" si="2"/>
        <v>19484</v>
      </c>
      <c r="H78" s="482" t="str">
        <f t="shared" si="3"/>
        <v>19481</v>
      </c>
      <c r="I78" s="227" t="str">
        <f t="shared" si="3"/>
        <v>19482</v>
      </c>
      <c r="J78" s="230" t="str">
        <f t="shared" si="3"/>
        <v>19483</v>
      </c>
      <c r="K78" s="486">
        <f>AVERAGEIF('IPC mensual'!$E$6:$E$1956,B78,'IPC mensual'!$H$6:$H$11956)/$E$7*100</f>
        <v>1.6236476639682593E-13</v>
      </c>
      <c r="L78" s="487">
        <f>AVERAGEIF('IPC mensual'!$E$6:$E$1956,C78,'IPC mensual'!$H$6:$H$11956)/$E$7*100</f>
        <v>1.775743107341846E-13</v>
      </c>
      <c r="M78" s="488">
        <f>AVERAGEIF('IPC mensual'!$F$6:$F$1956,D78,'IPC mensual'!$H$6:$H$11956)/$E$7*100</f>
        <v>1.5581141159237658E-13</v>
      </c>
      <c r="N78" s="489">
        <f>AVERAGEIF('IPC mensual'!$F$6:$F$1956,E78,'IPC mensual'!$H$6:$H$11956)/$E$7*100</f>
        <v>1.6260481602336248E-13</v>
      </c>
      <c r="O78" s="489">
        <f>AVERAGEIF('IPC mensual'!$F$6:$F$1956,F78,'IPC mensual'!$H$6:$H$11956)/$E$7*100</f>
        <v>1.7123700059361841E-13</v>
      </c>
      <c r="P78" s="490">
        <f>AVERAGEIF('IPC mensual'!$F$6:$F$1956,G78,'IPC mensual'!$H$6:$H$11956)/$E$7*100</f>
        <v>1.8099261741606581E-13</v>
      </c>
      <c r="Q78" s="228">
        <f>AVERAGEIF('IPC mensual'!$G$6:$G$1956,H78,'IPC mensual'!$H$6:$H$11956)/$E$7*100</f>
        <v>1.5647034781721957E-13</v>
      </c>
      <c r="R78" s="227">
        <f>AVERAGEIF('IPC mensual'!$G$6:$G$1956,I78,'IPC mensual'!$H$6:$H$11956)/$E$7*100</f>
        <v>1.6651282394337818E-13</v>
      </c>
      <c r="S78" s="230">
        <f>AVERAGEIF('IPC mensual'!$G$6:$G$1956,J78,'IPC mensual'!$H$6:$H$11956)/$E$7*100</f>
        <v>1.8000121245846965E-13</v>
      </c>
      <c r="T78" s="225">
        <f>AVERAGEIF('IPC mensual'!A$6:A$1956,'IPC para computos (2017=100)'!A78,'IPC mensual'!H$6:H$11956)/E$7*100</f>
        <v>1.6766146140635578E-13</v>
      </c>
      <c r="Y78" s="224"/>
    </row>
    <row r="79" spans="1:25" ht="15" customHeight="1">
      <c r="A79" s="233">
        <f t="shared" si="4"/>
        <v>1949</v>
      </c>
      <c r="B79" s="232" t="str">
        <f t="shared" si="2"/>
        <v>19495</v>
      </c>
      <c r="C79" s="231" t="str">
        <f t="shared" si="2"/>
        <v>194910</v>
      </c>
      <c r="D79" s="228" t="str">
        <f t="shared" si="2"/>
        <v>19491</v>
      </c>
      <c r="E79" s="227" t="str">
        <f t="shared" si="2"/>
        <v>19492</v>
      </c>
      <c r="F79" s="227" t="str">
        <f t="shared" si="2"/>
        <v>19493</v>
      </c>
      <c r="G79" s="230" t="str">
        <f t="shared" si="2"/>
        <v>19494</v>
      </c>
      <c r="H79" s="482" t="str">
        <f t="shared" si="3"/>
        <v>19491</v>
      </c>
      <c r="I79" s="227" t="str">
        <f t="shared" si="3"/>
        <v>19492</v>
      </c>
      <c r="J79" s="230" t="str">
        <f t="shared" si="3"/>
        <v>19493</v>
      </c>
      <c r="K79" s="486">
        <f>AVERAGEIF('IPC mensual'!$E$6:$E$1956,B79,'IPC mensual'!$H$6:$H$11956)/$E$7*100</f>
        <v>2.1669279787458916E-13</v>
      </c>
      <c r="L79" s="487">
        <f>AVERAGEIF('IPC mensual'!$E$6:$E$1956,C79,'IPC mensual'!$H$6:$H$11956)/$E$7*100</f>
        <v>2.3697219032440103E-13</v>
      </c>
      <c r="M79" s="488">
        <f>AVERAGEIF('IPC mensual'!$F$6:$F$1956,D79,'IPC mensual'!$H$6:$H$11956)/$E$7*100</f>
        <v>1.9241897963920805E-13</v>
      </c>
      <c r="N79" s="489">
        <f>AVERAGEIF('IPC mensual'!$F$6:$F$1956,E79,'IPC mensual'!$H$6:$H$11956)/$E$7*100</f>
        <v>2.15497350734437E-13</v>
      </c>
      <c r="O79" s="489">
        <f>AVERAGEIF('IPC mensual'!$F$6:$F$1956,F79,'IPC mensual'!$H$6:$H$11956)/$E$7*100</f>
        <v>2.2701973280819363E-13</v>
      </c>
      <c r="P79" s="490">
        <f>AVERAGEIF('IPC mensual'!$F$6:$F$1956,G79,'IPC mensual'!$H$6:$H$11956)/$E$7*100</f>
        <v>2.4402964934457717E-13</v>
      </c>
      <c r="Q79" s="228">
        <f>AVERAGEIF('IPC mensual'!$G$6:$G$1956,H79,'IPC mensual'!$H$6:$H$11956)/$E$7*100</f>
        <v>1.9695711782888257E-13</v>
      </c>
      <c r="R79" s="227">
        <f>AVERAGEIF('IPC mensual'!$G$6:$G$1956,I79,'IPC mensual'!$H$6:$H$11956)/$E$7*100</f>
        <v>2.2157900802274169E-13</v>
      </c>
      <c r="S79" s="230">
        <f>AVERAGEIF('IPC mensual'!$G$6:$G$1956,J79,'IPC mensual'!$H$6:$H$11956)/$E$7*100</f>
        <v>2.4068815854318771E-13</v>
      </c>
      <c r="T79" s="225">
        <f>AVERAGEIF('IPC mensual'!A$6:A$1956,'IPC para computos (2017=100)'!A79,'IPC mensual'!H$6:H$11956)/E$7*100</f>
        <v>2.1974142813160394E-13</v>
      </c>
      <c r="Y79" s="224"/>
    </row>
    <row r="80" spans="1:25" ht="15" customHeight="1">
      <c r="A80" s="233">
        <f t="shared" si="4"/>
        <v>1950</v>
      </c>
      <c r="B80" s="232" t="str">
        <f t="shared" si="2"/>
        <v>19505</v>
      </c>
      <c r="C80" s="231" t="str">
        <f t="shared" si="2"/>
        <v>195010</v>
      </c>
      <c r="D80" s="228" t="str">
        <f t="shared" si="2"/>
        <v>19501</v>
      </c>
      <c r="E80" s="227" t="str">
        <f t="shared" si="2"/>
        <v>19502</v>
      </c>
      <c r="F80" s="227" t="str">
        <f t="shared" si="2"/>
        <v>19503</v>
      </c>
      <c r="G80" s="230" t="str">
        <f t="shared" si="2"/>
        <v>19504</v>
      </c>
      <c r="H80" s="482" t="str">
        <f t="shared" si="3"/>
        <v>19501</v>
      </c>
      <c r="I80" s="227" t="str">
        <f t="shared" si="3"/>
        <v>19502</v>
      </c>
      <c r="J80" s="230" t="str">
        <f t="shared" si="3"/>
        <v>19503</v>
      </c>
      <c r="K80" s="486">
        <f>AVERAGEIF('IPC mensual'!$E$6:$E$1956,B80,'IPC mensual'!$H$6:$H$11956)/$E$7*100</f>
        <v>2.70329486427927E-13</v>
      </c>
      <c r="L80" s="487">
        <f>AVERAGEIF('IPC mensual'!$E$6:$E$1956,C80,'IPC mensual'!$H$6:$H$11956)/$E$7*100</f>
        <v>3.0071976914746066E-13</v>
      </c>
      <c r="M80" s="488">
        <f>AVERAGEIF('IPC mensual'!$F$6:$F$1956,D80,'IPC mensual'!$H$6:$H$11956)/$E$7*100</f>
        <v>2.5037656147020474E-13</v>
      </c>
      <c r="N80" s="489">
        <f>AVERAGEIF('IPC mensual'!$F$6:$F$1956,E80,'IPC mensual'!$H$6:$H$11956)/$E$7*100</f>
        <v>2.6881237278821578E-13</v>
      </c>
      <c r="O80" s="489">
        <f>AVERAGEIF('IPC mensual'!$F$6:$F$1956,F80,'IPC mensual'!$H$6:$H$11956)/$E$7*100</f>
        <v>2.8218313698630439E-13</v>
      </c>
      <c r="P80" s="490">
        <f>AVERAGEIF('IPC mensual'!$F$6:$F$1956,G80,'IPC mensual'!$H$6:$H$11956)/$E$7*100</f>
        <v>3.0223208179464129E-13</v>
      </c>
      <c r="Q80" s="228">
        <f>AVERAGEIF('IPC mensual'!$G$6:$G$1956,H80,'IPC mensual'!$H$6:$H$11956)/$E$7*100</f>
        <v>2.5229695848249757E-13</v>
      </c>
      <c r="R80" s="227">
        <f>AVERAGEIF('IPC mensual'!$G$6:$G$1956,I80,'IPC mensual'!$H$6:$H$11956)/$E$7*100</f>
        <v>2.7629952063989229E-13</v>
      </c>
      <c r="S80" s="230">
        <f>AVERAGEIF('IPC mensual'!$G$6:$G$1956,J80,'IPC mensual'!$H$6:$H$11956)/$E$7*100</f>
        <v>2.9910663565713475E-13</v>
      </c>
      <c r="T80" s="225">
        <f>AVERAGEIF('IPC mensual'!A$6:A$1956,'IPC para computos (2017=100)'!A80,'IPC mensual'!H$6:H$11956)/E$7*100</f>
        <v>2.7590103825984159E-13</v>
      </c>
      <c r="Y80" s="224"/>
    </row>
    <row r="81" spans="1:25" ht="15" customHeight="1">
      <c r="A81" s="233">
        <f t="shared" si="4"/>
        <v>1951</v>
      </c>
      <c r="B81" s="232" t="str">
        <f t="shared" si="2"/>
        <v>19515</v>
      </c>
      <c r="C81" s="231" t="str">
        <f t="shared" si="2"/>
        <v>195110</v>
      </c>
      <c r="D81" s="228" t="str">
        <f t="shared" si="2"/>
        <v>19511</v>
      </c>
      <c r="E81" s="227" t="str">
        <f t="shared" si="2"/>
        <v>19512</v>
      </c>
      <c r="F81" s="227" t="str">
        <f t="shared" si="2"/>
        <v>19513</v>
      </c>
      <c r="G81" s="230" t="str">
        <f t="shared" si="2"/>
        <v>19514</v>
      </c>
      <c r="H81" s="482" t="str">
        <f t="shared" si="3"/>
        <v>19511</v>
      </c>
      <c r="I81" s="227" t="str">
        <f t="shared" si="3"/>
        <v>19512</v>
      </c>
      <c r="J81" s="230" t="str">
        <f t="shared" si="3"/>
        <v>19513</v>
      </c>
      <c r="K81" s="486">
        <f>AVERAGEIF('IPC mensual'!$E$6:$E$1956,B81,'IPC mensual'!$H$6:$H$11956)/$E$7*100</f>
        <v>3.6649816781102011E-13</v>
      </c>
      <c r="L81" s="487">
        <f>AVERAGEIF('IPC mensual'!$E$6:$E$1956,C81,'IPC mensual'!$H$6:$H$11956)/$E$7*100</f>
        <v>4.2143112434765545E-13</v>
      </c>
      <c r="M81" s="488">
        <f>AVERAGEIF('IPC mensual'!$F$6:$F$1956,D81,'IPC mensual'!$H$6:$H$11956)/$E$7*100</f>
        <v>3.0920312294926409E-13</v>
      </c>
      <c r="N81" s="489">
        <f>AVERAGEIF('IPC mensual'!$F$6:$F$1956,E81,'IPC mensual'!$H$6:$H$11956)/$E$7*100</f>
        <v>3.6207645369021581E-13</v>
      </c>
      <c r="O81" s="489">
        <f>AVERAGEIF('IPC mensual'!$F$6:$F$1956,F81,'IPC mensual'!$H$6:$H$11956)/$E$7*100</f>
        <v>4.0247200484379477E-13</v>
      </c>
      <c r="P81" s="490">
        <f>AVERAGEIF('IPC mensual'!$F$6:$F$1956,G81,'IPC mensual'!$H$6:$H$11956)/$E$7*100</f>
        <v>4.3459064487439199E-13</v>
      </c>
      <c r="Q81" s="228">
        <f>AVERAGEIF('IPC mensual'!$G$6:$G$1956,H81,'IPC mensual'!$H$6:$H$11956)/$E$7*100</f>
        <v>3.1716796955774852E-13</v>
      </c>
      <c r="R81" s="227">
        <f>AVERAGEIF('IPC mensual'!$G$6:$G$1956,I81,'IPC mensual'!$H$6:$H$11956)/$E$7*100</f>
        <v>3.8590257937210602E-13</v>
      </c>
      <c r="S81" s="230">
        <f>AVERAGEIF('IPC mensual'!$G$6:$G$1956,J81,'IPC mensual'!$H$6:$H$11956)/$E$7*100</f>
        <v>4.2818612083839547E-13</v>
      </c>
      <c r="T81" s="225">
        <f>AVERAGEIF('IPC mensual'!A$6:A$1956,'IPC para computos (2017=100)'!A81,'IPC mensual'!H$6:H$11956)/E$7*100</f>
        <v>3.7708555658941665E-13</v>
      </c>
      <c r="Y81" s="224"/>
    </row>
    <row r="82" spans="1:25" ht="15" customHeight="1">
      <c r="A82" s="233">
        <f t="shared" si="4"/>
        <v>1952</v>
      </c>
      <c r="B82" s="232" t="str">
        <f t="shared" si="2"/>
        <v>19525</v>
      </c>
      <c r="C82" s="231" t="str">
        <f t="shared" si="2"/>
        <v>195210</v>
      </c>
      <c r="D82" s="228" t="str">
        <f t="shared" si="2"/>
        <v>19521</v>
      </c>
      <c r="E82" s="227" t="str">
        <f t="shared" si="2"/>
        <v>19522</v>
      </c>
      <c r="F82" s="227" t="str">
        <f t="shared" si="2"/>
        <v>19523</v>
      </c>
      <c r="G82" s="230" t="str">
        <f t="shared" si="2"/>
        <v>19524</v>
      </c>
      <c r="H82" s="482" t="str">
        <f t="shared" si="3"/>
        <v>19521</v>
      </c>
      <c r="I82" s="227" t="str">
        <f t="shared" si="3"/>
        <v>19522</v>
      </c>
      <c r="J82" s="230" t="str">
        <f t="shared" si="3"/>
        <v>19523</v>
      </c>
      <c r="K82" s="486">
        <f>AVERAGEIF('IPC mensual'!$E$6:$E$1956,B82,'IPC mensual'!$H$6:$H$11956)/$E$7*100</f>
        <v>5.3423524484973363E-13</v>
      </c>
      <c r="L82" s="487">
        <f>AVERAGEIF('IPC mensual'!$E$6:$E$1956,C82,'IPC mensual'!$H$6:$H$11956)/$E$7*100</f>
        <v>5.4381322494854499E-13</v>
      </c>
      <c r="M82" s="488">
        <f>AVERAGEIF('IPC mensual'!$F$6:$F$1956,D82,'IPC mensual'!$H$6:$H$11956)/$E$7*100</f>
        <v>4.8449696223134964E-13</v>
      </c>
      <c r="N82" s="489">
        <f>AVERAGEIF('IPC mensual'!$F$6:$F$1956,E82,'IPC mensual'!$H$6:$H$11956)/$E$7*100</f>
        <v>5.3516663740069643E-13</v>
      </c>
      <c r="O82" s="489">
        <f>AVERAGEIF('IPC mensual'!$F$6:$F$1956,F82,'IPC mensual'!$H$6:$H$11956)/$E$7*100</f>
        <v>5.2738902950091244E-13</v>
      </c>
      <c r="P82" s="490">
        <f>AVERAGEIF('IPC mensual'!$F$6:$F$1956,G82,'IPC mensual'!$H$6:$H$11956)/$E$7*100</f>
        <v>5.453879504986242E-13</v>
      </c>
      <c r="Q82" s="228">
        <f>AVERAGEIF('IPC mensual'!$G$6:$G$1956,H82,'IPC mensual'!$H$6:$H$11956)/$E$7*100</f>
        <v>4.9486470560146542E-13</v>
      </c>
      <c r="R82" s="227">
        <f>AVERAGEIF('IPC mensual'!$G$6:$G$1956,I82,'IPC mensual'!$H$6:$H$11956)/$E$7*100</f>
        <v>5.3083974288237533E-13</v>
      </c>
      <c r="S82" s="230">
        <f>AVERAGEIF('IPC mensual'!$G$6:$G$1956,J82,'IPC mensual'!$H$6:$H$11956)/$E$7*100</f>
        <v>5.4362598623984626E-13</v>
      </c>
      <c r="T82" s="225">
        <f>AVERAGEIF('IPC mensual'!A$6:A$1956,'IPC para computos (2017=100)'!A82,'IPC mensual'!H$6:H$11956)/E$7*100</f>
        <v>5.231101449078957E-13</v>
      </c>
      <c r="Y82" s="224"/>
    </row>
    <row r="83" spans="1:25" ht="15" customHeight="1">
      <c r="A83" s="233">
        <f t="shared" si="4"/>
        <v>1953</v>
      </c>
      <c r="B83" s="232" t="str">
        <f t="shared" si="2"/>
        <v>19535</v>
      </c>
      <c r="C83" s="231" t="str">
        <f t="shared" si="2"/>
        <v>195310</v>
      </c>
      <c r="D83" s="228" t="str">
        <f t="shared" si="2"/>
        <v>19531</v>
      </c>
      <c r="E83" s="227" t="str">
        <f t="shared" si="2"/>
        <v>19532</v>
      </c>
      <c r="F83" s="227" t="str">
        <f t="shared" si="2"/>
        <v>19533</v>
      </c>
      <c r="G83" s="230" t="str">
        <f t="shared" si="2"/>
        <v>19534</v>
      </c>
      <c r="H83" s="482" t="str">
        <f t="shared" si="3"/>
        <v>19531</v>
      </c>
      <c r="I83" s="227" t="str">
        <f t="shared" si="3"/>
        <v>19532</v>
      </c>
      <c r="J83" s="230" t="str">
        <f t="shared" si="3"/>
        <v>19533</v>
      </c>
      <c r="K83" s="486">
        <f>AVERAGEIF('IPC mensual'!$E$6:$E$1956,B83,'IPC mensual'!$H$6:$H$11956)/$E$7*100</f>
        <v>5.3609322895912858E-13</v>
      </c>
      <c r="L83" s="487">
        <f>AVERAGEIF('IPC mensual'!$E$6:$E$1956,C83,'IPC mensual'!$H$6:$H$11956)/$E$7*100</f>
        <v>5.3378875254437705E-13</v>
      </c>
      <c r="M83" s="488">
        <f>AVERAGEIF('IPC mensual'!$F$6:$F$1956,D83,'IPC mensual'!$H$6:$H$11956)/$E$7*100</f>
        <v>5.6014140054556507E-13</v>
      </c>
      <c r="N83" s="489">
        <f>AVERAGEIF('IPC mensual'!$F$6:$F$1956,E83,'IPC mensual'!$H$6:$H$11956)/$E$7*100</f>
        <v>5.3873377485103078E-13</v>
      </c>
      <c r="O83" s="489">
        <f>AVERAGEIF('IPC mensual'!$F$6:$F$1956,F83,'IPC mensual'!$H$6:$H$11956)/$E$7*100</f>
        <v>5.3842171033653316E-13</v>
      </c>
      <c r="P83" s="490">
        <f>AVERAGEIF('IPC mensual'!$F$6:$F$1956,G83,'IPC mensual'!$H$6:$H$11956)/$E$7*100</f>
        <v>5.3822006865024248E-13</v>
      </c>
      <c r="Q83" s="228">
        <f>AVERAGEIF('IPC mensual'!$G$6:$G$1956,H83,'IPC mensual'!$H$6:$H$11956)/$E$7*100</f>
        <v>5.5634021470935797E-13</v>
      </c>
      <c r="R83" s="227">
        <f>AVERAGEIF('IPC mensual'!$G$6:$G$1956,I83,'IPC mensual'!$H$6:$H$11956)/$E$7*100</f>
        <v>5.3760914235070664E-13</v>
      </c>
      <c r="S83" s="230">
        <f>AVERAGEIF('IPC mensual'!$G$6:$G$1956,J83,'IPC mensual'!$H$6:$H$11956)/$E$7*100</f>
        <v>5.3768835872746406E-13</v>
      </c>
      <c r="T83" s="225">
        <f>AVERAGEIF('IPC mensual'!A$6:A$1956,'IPC para computos (2017=100)'!A83,'IPC mensual'!H$6:H$11956)/E$7*100</f>
        <v>5.4387923859584282E-13</v>
      </c>
      <c r="Y83" s="224"/>
    </row>
    <row r="84" spans="1:25" ht="15" customHeight="1">
      <c r="A84" s="233">
        <f t="shared" si="4"/>
        <v>1954</v>
      </c>
      <c r="B84" s="232" t="str">
        <f t="shared" si="2"/>
        <v>19545</v>
      </c>
      <c r="C84" s="231" t="str">
        <f t="shared" si="2"/>
        <v>195410</v>
      </c>
      <c r="D84" s="228" t="str">
        <f t="shared" si="2"/>
        <v>19541</v>
      </c>
      <c r="E84" s="227" t="str">
        <f t="shared" si="2"/>
        <v>19542</v>
      </c>
      <c r="F84" s="227" t="str">
        <f t="shared" si="2"/>
        <v>19543</v>
      </c>
      <c r="G84" s="230" t="str">
        <f t="shared" si="2"/>
        <v>19544</v>
      </c>
      <c r="H84" s="482" t="str">
        <f t="shared" si="3"/>
        <v>19541</v>
      </c>
      <c r="I84" s="227" t="str">
        <f t="shared" si="3"/>
        <v>19542</v>
      </c>
      <c r="J84" s="230" t="str">
        <f t="shared" si="3"/>
        <v>19543</v>
      </c>
      <c r="K84" s="486">
        <f>AVERAGEIF('IPC mensual'!$E$6:$E$1956,B84,'IPC mensual'!$H$6:$H$11956)/$E$7*100</f>
        <v>5.4215688252544061E-13</v>
      </c>
      <c r="L84" s="487">
        <f>AVERAGEIF('IPC mensual'!$E$6:$E$1956,C84,'IPC mensual'!$H$6:$H$11956)/$E$7*100</f>
        <v>5.9753633136743481E-13</v>
      </c>
      <c r="M84" s="488">
        <f>AVERAGEIF('IPC mensual'!$F$6:$F$1956,D84,'IPC mensual'!$H$6:$H$11956)/$E$7*100</f>
        <v>5.320363902706603E-13</v>
      </c>
      <c r="N84" s="489">
        <f>AVERAGEIF('IPC mensual'!$F$6:$F$1956,E84,'IPC mensual'!$H$6:$H$11956)/$E$7*100</f>
        <v>5.4534474156584867E-13</v>
      </c>
      <c r="O84" s="489">
        <f>AVERAGEIF('IPC mensual'!$F$6:$F$1956,F84,'IPC mensual'!$H$6:$H$11956)/$E$7*100</f>
        <v>5.7021388287504071E-13</v>
      </c>
      <c r="P84" s="490">
        <f>AVERAGEIF('IPC mensual'!$F$6:$F$1956,G84,'IPC mensual'!$H$6:$H$11956)/$E$7*100</f>
        <v>6.1047980723028852E-13</v>
      </c>
      <c r="Q84" s="228">
        <f>AVERAGEIF('IPC mensual'!$G$6:$G$1956,H84,'IPC mensual'!$H$6:$H$11956)/$E$7*100</f>
        <v>5.3482216618661764E-13</v>
      </c>
      <c r="R84" s="227">
        <f>AVERAGEIF('IPC mensual'!$G$6:$G$1956,I84,'IPC mensual'!$H$6:$H$11956)/$E$7*100</f>
        <v>5.5569208071770869E-13</v>
      </c>
      <c r="S84" s="230">
        <f>AVERAGEIF('IPC mensual'!$G$6:$G$1956,J84,'IPC mensual'!$H$6:$H$11956)/$E$7*100</f>
        <v>6.0304186955205237E-13</v>
      </c>
      <c r="T84" s="225">
        <f>AVERAGEIF('IPC mensual'!A$6:A$1956,'IPC para computos (2017=100)'!A84,'IPC mensual'!H$6:H$11956)/E$7*100</f>
        <v>5.645187054854596E-13</v>
      </c>
      <c r="Y84" s="224"/>
    </row>
    <row r="85" spans="1:25" ht="15" customHeight="1">
      <c r="A85" s="233">
        <f t="shared" si="4"/>
        <v>1955</v>
      </c>
      <c r="B85" s="232" t="str">
        <f t="shared" si="2"/>
        <v>19555</v>
      </c>
      <c r="C85" s="231" t="str">
        <f t="shared" si="2"/>
        <v>195510</v>
      </c>
      <c r="D85" s="228" t="str">
        <f t="shared" si="2"/>
        <v>19551</v>
      </c>
      <c r="E85" s="227" t="str">
        <f t="shared" si="2"/>
        <v>19552</v>
      </c>
      <c r="F85" s="227" t="str">
        <f t="shared" si="2"/>
        <v>19553</v>
      </c>
      <c r="G85" s="230" t="str">
        <f t="shared" si="2"/>
        <v>19554</v>
      </c>
      <c r="H85" s="482" t="str">
        <f t="shared" si="3"/>
        <v>19551</v>
      </c>
      <c r="I85" s="227" t="str">
        <f t="shared" si="3"/>
        <v>19552</v>
      </c>
      <c r="J85" s="230" t="str">
        <f t="shared" si="3"/>
        <v>19553</v>
      </c>
      <c r="K85" s="486">
        <f>AVERAGEIF('IPC mensual'!$E$6:$E$1956,B85,'IPC mensual'!$H$6:$H$11956)/$E$7*100</f>
        <v>6.2791221110937667E-13</v>
      </c>
      <c r="L85" s="487">
        <f>AVERAGEIF('IPC mensual'!$E$6:$E$1956,C85,'IPC mensual'!$H$6:$H$11956)/$E$7*100</f>
        <v>6.403707867266272E-13</v>
      </c>
      <c r="M85" s="488">
        <f>AVERAGEIF('IPC mensual'!$F$6:$F$1956,D85,'IPC mensual'!$H$6:$H$11956)/$E$7*100</f>
        <v>6.173212215865835E-13</v>
      </c>
      <c r="N85" s="489">
        <f>AVERAGEIF('IPC mensual'!$F$6:$F$1956,E85,'IPC mensual'!$H$6:$H$11956)/$E$7*100</f>
        <v>6.2887240961552448E-13</v>
      </c>
      <c r="O85" s="489">
        <f>AVERAGEIF('IPC mensual'!$F$6:$F$1956,F85,'IPC mensual'!$H$6:$H$11956)/$E$7*100</f>
        <v>6.3729815150695865E-13</v>
      </c>
      <c r="P85" s="490">
        <f>AVERAGEIF('IPC mensual'!$F$6:$F$1956,G85,'IPC mensual'!$H$6:$H$11956)/$E$7*100</f>
        <v>6.5279095440362991E-13</v>
      </c>
      <c r="Q85" s="228">
        <f>AVERAGEIF('IPC mensual'!$G$6:$G$1956,H85,'IPC mensual'!$H$6:$H$11956)/$E$7*100</f>
        <v>6.1976012579219532E-13</v>
      </c>
      <c r="R85" s="227">
        <f>AVERAGEIF('IPC mensual'!$G$6:$G$1956,I85,'IPC mensual'!$H$6:$H$11956)/$E$7*100</f>
        <v>6.3262918627082176E-13</v>
      </c>
      <c r="S85" s="230">
        <f>AVERAGEIF('IPC mensual'!$G$6:$G$1956,J85,'IPC mensual'!$H$6:$H$11956)/$E$7*100</f>
        <v>6.498227407715053E-13</v>
      </c>
      <c r="T85" s="225">
        <f>AVERAGEIF('IPC mensual'!A$6:A$1956,'IPC para computos (2017=100)'!A85,'IPC mensual'!H$6:H$11956)/E$7*100</f>
        <v>6.3407068427817426E-13</v>
      </c>
      <c r="Y85" s="224"/>
    </row>
    <row r="86" spans="1:25" ht="15" customHeight="1">
      <c r="A86" s="233">
        <f t="shared" si="4"/>
        <v>1956</v>
      </c>
      <c r="B86" s="232" t="str">
        <f t="shared" si="2"/>
        <v>19565</v>
      </c>
      <c r="C86" s="231" t="str">
        <f t="shared" si="2"/>
        <v>195610</v>
      </c>
      <c r="D86" s="228" t="str">
        <f t="shared" si="2"/>
        <v>19561</v>
      </c>
      <c r="E86" s="227" t="str">
        <f t="shared" si="2"/>
        <v>19562</v>
      </c>
      <c r="F86" s="227" t="str">
        <f t="shared" si="2"/>
        <v>19563</v>
      </c>
      <c r="G86" s="230" t="str">
        <f t="shared" si="2"/>
        <v>19564</v>
      </c>
      <c r="H86" s="482" t="str">
        <f t="shared" si="3"/>
        <v>19561</v>
      </c>
      <c r="I86" s="227" t="str">
        <f t="shared" si="3"/>
        <v>19562</v>
      </c>
      <c r="J86" s="230" t="str">
        <f t="shared" si="3"/>
        <v>19563</v>
      </c>
      <c r="K86" s="486">
        <f>AVERAGEIF('IPC mensual'!$E$6:$E$1956,B86,'IPC mensual'!$H$6:$H$11956)/$E$7*100</f>
        <v>7.1201119727020825E-13</v>
      </c>
      <c r="L86" s="487">
        <f>AVERAGEIF('IPC mensual'!$E$6:$E$1956,C86,'IPC mensual'!$H$6:$H$11956)/$E$7*100</f>
        <v>7.4574297079113431E-13</v>
      </c>
      <c r="M86" s="488">
        <f>AVERAGEIF('IPC mensual'!$F$6:$F$1956,D86,'IPC mensual'!$H$6:$H$11956)/$E$7*100</f>
        <v>6.6476943076780649E-13</v>
      </c>
      <c r="N86" s="489">
        <f>AVERAGEIF('IPC mensual'!$F$6:$F$1956,E86,'IPC mensual'!$H$6:$H$11956)/$E$7*100</f>
        <v>7.1244808759050677E-13</v>
      </c>
      <c r="O86" s="489">
        <f>AVERAGEIF('IPC mensual'!$F$6:$F$1956,F86,'IPC mensual'!$H$6:$H$11956)/$E$7*100</f>
        <v>7.3481591179118746E-13</v>
      </c>
      <c r="P86" s="490">
        <f>AVERAGEIF('IPC mensual'!$F$6:$F$1956,G86,'IPC mensual'!$H$6:$H$11956)/$E$7*100</f>
        <v>7.644332347132732E-13</v>
      </c>
      <c r="Q86" s="228">
        <f>AVERAGEIF('IPC mensual'!$G$6:$G$1956,H86,'IPC mensual'!$H$6:$H$11956)/$E$7*100</f>
        <v>6.7000491312257032E-13</v>
      </c>
      <c r="R86" s="227">
        <f>AVERAGEIF('IPC mensual'!$G$6:$G$1956,I86,'IPC mensual'!$H$6:$H$11956)/$E$7*100</f>
        <v>7.299321021392998E-13</v>
      </c>
      <c r="S86" s="230">
        <f>AVERAGEIF('IPC mensual'!$G$6:$G$1956,J86,'IPC mensual'!$H$6:$H$11956)/$E$7*100</f>
        <v>7.5741298338521035E-13</v>
      </c>
      <c r="T86" s="225">
        <f>AVERAGEIF('IPC mensual'!A$6:A$1956,'IPC para computos (2017=100)'!A86,'IPC mensual'!H$6:H$11956)/E$7*100</f>
        <v>7.1911666621569356E-13</v>
      </c>
      <c r="Y86" s="224"/>
    </row>
    <row r="87" spans="1:25" ht="15" customHeight="1">
      <c r="A87" s="233">
        <f t="shared" si="4"/>
        <v>1957</v>
      </c>
      <c r="B87" s="232" t="str">
        <f t="shared" si="2"/>
        <v>19575</v>
      </c>
      <c r="C87" s="231" t="str">
        <f t="shared" si="2"/>
        <v>195710</v>
      </c>
      <c r="D87" s="228" t="str">
        <f t="shared" si="2"/>
        <v>19571</v>
      </c>
      <c r="E87" s="227" t="str">
        <f t="shared" si="2"/>
        <v>19572</v>
      </c>
      <c r="F87" s="227" t="str">
        <f t="shared" si="2"/>
        <v>19573</v>
      </c>
      <c r="G87" s="230" t="str">
        <f t="shared" si="2"/>
        <v>19574</v>
      </c>
      <c r="H87" s="482" t="str">
        <f t="shared" si="3"/>
        <v>19571</v>
      </c>
      <c r="I87" s="227" t="str">
        <f t="shared" si="3"/>
        <v>19572</v>
      </c>
      <c r="J87" s="230" t="str">
        <f t="shared" si="3"/>
        <v>19573</v>
      </c>
      <c r="K87" s="486">
        <f>AVERAGEIF('IPC mensual'!$E$6:$E$1956,B87,'IPC mensual'!$H$6:$H$11956)/$E$7*100</f>
        <v>8.6151410467720662E-13</v>
      </c>
      <c r="L87" s="487">
        <f>AVERAGEIF('IPC mensual'!$E$6:$E$1956,C87,'IPC mensual'!$H$6:$H$11956)/$E$7*100</f>
        <v>9.6803852694908485E-13</v>
      </c>
      <c r="M87" s="488">
        <f>AVERAGEIF('IPC mensual'!$F$6:$F$1956,D87,'IPC mensual'!$H$6:$H$11956)/$E$7*100</f>
        <v>7.9506356705934409E-13</v>
      </c>
      <c r="N87" s="489">
        <f>AVERAGEIF('IPC mensual'!$F$6:$F$1956,E87,'IPC mensual'!$H$6:$H$11956)/$E$7*100</f>
        <v>8.6472116768773575E-13</v>
      </c>
      <c r="O87" s="489">
        <f>AVERAGEIF('IPC mensual'!$F$6:$F$1956,F87,'IPC mensual'!$H$6:$H$11956)/$E$7*100</f>
        <v>9.4300615189385045E-13</v>
      </c>
      <c r="P87" s="490">
        <f>AVERAGEIF('IPC mensual'!$F$6:$F$1956,G87,'IPC mensual'!$H$6:$H$11956)/$E$7*100</f>
        <v>9.8442431445647382E-13</v>
      </c>
      <c r="Q87" s="228">
        <f>AVERAGEIF('IPC mensual'!$G$6:$G$1956,H87,'IPC mensual'!$H$6:$H$11956)/$E$7*100</f>
        <v>8.058069880949899E-13</v>
      </c>
      <c r="R87" s="227">
        <f>AVERAGEIF('IPC mensual'!$G$6:$G$1956,I87,'IPC mensual'!$H$6:$H$11956)/$E$7*100</f>
        <v>9.0680786846026407E-13</v>
      </c>
      <c r="S87" s="230">
        <f>AVERAGEIF('IPC mensual'!$G$6:$G$1956,J87,'IPC mensual'!$H$6:$H$11956)/$E$7*100</f>
        <v>9.7779654426779887E-13</v>
      </c>
      <c r="T87" s="225">
        <f>AVERAGEIF('IPC mensual'!A$6:A$1956,'IPC para computos (2017=100)'!A87,'IPC mensual'!H$6:H$11956)/E$7*100</f>
        <v>8.9680380027435098E-13</v>
      </c>
      <c r="Y87" s="224"/>
    </row>
    <row r="88" spans="1:25" ht="15" customHeight="1">
      <c r="A88" s="233">
        <f t="shared" si="4"/>
        <v>1958</v>
      </c>
      <c r="B88" s="232" t="str">
        <f t="shared" si="2"/>
        <v>19585</v>
      </c>
      <c r="C88" s="231" t="str">
        <f t="shared" si="2"/>
        <v>195810</v>
      </c>
      <c r="D88" s="228" t="str">
        <f t="shared" si="2"/>
        <v>19581</v>
      </c>
      <c r="E88" s="227" t="str">
        <f t="shared" si="2"/>
        <v>19582</v>
      </c>
      <c r="F88" s="227" t="str">
        <f t="shared" si="2"/>
        <v>19583</v>
      </c>
      <c r="G88" s="230" t="str">
        <f t="shared" si="2"/>
        <v>19584</v>
      </c>
      <c r="H88" s="482" t="str">
        <f t="shared" si="3"/>
        <v>19581</v>
      </c>
      <c r="I88" s="227" t="str">
        <f t="shared" si="3"/>
        <v>19582</v>
      </c>
      <c r="J88" s="230" t="str">
        <f t="shared" si="3"/>
        <v>19583</v>
      </c>
      <c r="K88" s="486">
        <f>AVERAGEIF('IPC mensual'!$E$6:$E$1956,B88,'IPC mensual'!$H$6:$H$11956)/$E$7*100</f>
        <v>1.1062062909910248E-12</v>
      </c>
      <c r="L88" s="487">
        <f>AVERAGEIF('IPC mensual'!$E$6:$E$1956,C88,'IPC mensual'!$H$6:$H$11956)/$E$7*100</f>
        <v>1.3143869291086249E-12</v>
      </c>
      <c r="M88" s="488">
        <f>AVERAGEIF('IPC mensual'!$F$6:$F$1956,D88,'IPC mensual'!$H$6:$H$11956)/$E$7*100</f>
        <v>9.8085717700614089E-13</v>
      </c>
      <c r="N88" s="489">
        <f>AVERAGEIF('IPC mensual'!$F$6:$F$1956,E88,'IPC mensual'!$H$6:$H$11956)/$E$7*100</f>
        <v>1.1001138314695244E-12</v>
      </c>
      <c r="O88" s="489">
        <f>AVERAGEIF('IPC mensual'!$F$6:$F$1956,F88,'IPC mensual'!$H$6:$H$11956)/$E$7*100</f>
        <v>1.2419495538049399E-12</v>
      </c>
      <c r="P88" s="490">
        <f>AVERAGEIF('IPC mensual'!$F$6:$F$1956,G88,'IPC mensual'!$H$6:$H$11956)/$E$7*100</f>
        <v>1.397420094927635E-12</v>
      </c>
      <c r="Q88" s="228">
        <f>AVERAGEIF('IPC mensual'!$G$6:$G$1956,H88,'IPC mensual'!$H$6:$H$11956)/$E$7*100</f>
        <v>9.9542578884064724E-13</v>
      </c>
      <c r="R88" s="227">
        <f>AVERAGEIF('IPC mensual'!$G$6:$G$1956,I88,'IPC mensual'!$H$6:$H$11956)/$E$7*100</f>
        <v>1.1776522613371109E-12</v>
      </c>
      <c r="S88" s="230">
        <f>AVERAGEIF('IPC mensual'!$G$6:$G$1956,J88,'IPC mensual'!$H$6:$H$11956)/$E$7*100</f>
        <v>1.3671774427284216E-12</v>
      </c>
      <c r="T88" s="225">
        <f>AVERAGEIF('IPC mensual'!A$6:A$1956,'IPC para computos (2017=100)'!A88,'IPC mensual'!H$6:H$11956)/E$7*100</f>
        <v>1.1800851643020599E-12</v>
      </c>
      <c r="Y88" s="224"/>
    </row>
    <row r="89" spans="1:25" ht="15" customHeight="1">
      <c r="A89" s="233">
        <f t="shared" si="4"/>
        <v>1959</v>
      </c>
      <c r="B89" s="232" t="str">
        <f t="shared" si="2"/>
        <v>19595</v>
      </c>
      <c r="C89" s="231" t="str">
        <f t="shared" si="2"/>
        <v>195910</v>
      </c>
      <c r="D89" s="228" t="str">
        <f t="shared" si="2"/>
        <v>19591</v>
      </c>
      <c r="E89" s="227" t="str">
        <f t="shared" si="2"/>
        <v>19592</v>
      </c>
      <c r="F89" s="227" t="str">
        <f t="shared" si="2"/>
        <v>19593</v>
      </c>
      <c r="G89" s="230" t="str">
        <f t="shared" si="2"/>
        <v>19594</v>
      </c>
      <c r="H89" s="482" t="str">
        <f t="shared" si="3"/>
        <v>19591</v>
      </c>
      <c r="I89" s="227" t="str">
        <f t="shared" si="3"/>
        <v>19592</v>
      </c>
      <c r="J89" s="230" t="str">
        <f t="shared" si="3"/>
        <v>19593</v>
      </c>
      <c r="K89" s="486">
        <f>AVERAGEIF('IPC mensual'!$E$6:$E$1956,B89,'IPC mensual'!$H$6:$H$11956)/$E$7*100</f>
        <v>2.46724446452077E-12</v>
      </c>
      <c r="L89" s="487">
        <f>AVERAGEIF('IPC mensual'!$E$6:$E$1956,C89,'IPC mensual'!$H$6:$H$11956)/$E$7*100</f>
        <v>2.8729475373377474E-12</v>
      </c>
      <c r="M89" s="488">
        <f>AVERAGEIF('IPC mensual'!$F$6:$F$1956,D89,'IPC mensual'!$H$6:$H$11956)/$E$7*100</f>
        <v>1.9161769398582874E-12</v>
      </c>
      <c r="N89" s="489">
        <f>AVERAGEIF('IPC mensual'!$F$6:$F$1956,E89,'IPC mensual'!$H$6:$H$11956)/$E$7*100</f>
        <v>2.4415255475336389E-12</v>
      </c>
      <c r="O89" s="489">
        <f>AVERAGEIF('IPC mensual'!$F$6:$F$1956,F89,'IPC mensual'!$H$6:$H$11956)/$E$7*100</f>
        <v>2.7880851933645293E-12</v>
      </c>
      <c r="P89" s="490">
        <f>AVERAGEIF('IPC mensual'!$F$6:$F$1956,G89,'IPC mensual'!$H$6:$H$11956)/$E$7*100</f>
        <v>2.9412272531098178E-12</v>
      </c>
      <c r="Q89" s="228">
        <f>AVERAGEIF('IPC mensual'!$G$6:$G$1956,H89,'IPC mensual'!$H$6:$H$11956)/$E$7*100</f>
        <v>1.9956765751746788E-12</v>
      </c>
      <c r="R89" s="227">
        <f>AVERAGEIF('IPC mensual'!$G$6:$G$1956,I89,'IPC mensual'!$H$6:$H$11956)/$E$7*100</f>
        <v>2.6498382129458363E-12</v>
      </c>
      <c r="S89" s="230">
        <f>AVERAGEIF('IPC mensual'!$G$6:$G$1956,J89,'IPC mensual'!$H$6:$H$11956)/$E$7*100</f>
        <v>2.9197464122791899E-12</v>
      </c>
      <c r="T89" s="225">
        <f>AVERAGEIF('IPC mensual'!A$6:A$1956,'IPC para computos (2017=100)'!A89,'IPC mensual'!H$6:H$11956)/E$7*100</f>
        <v>2.5217537334665683E-12</v>
      </c>
      <c r="Y89" s="224"/>
    </row>
    <row r="90" spans="1:25" ht="15" customHeight="1">
      <c r="A90" s="233">
        <f t="shared" si="4"/>
        <v>1960</v>
      </c>
      <c r="B90" s="232" t="str">
        <f t="shared" si="2"/>
        <v>19605</v>
      </c>
      <c r="C90" s="231" t="str">
        <f t="shared" si="2"/>
        <v>196010</v>
      </c>
      <c r="D90" s="228" t="str">
        <f t="shared" si="2"/>
        <v>19601</v>
      </c>
      <c r="E90" s="227" t="str">
        <f t="shared" si="2"/>
        <v>19602</v>
      </c>
      <c r="F90" s="227" t="str">
        <f t="shared" si="2"/>
        <v>19603</v>
      </c>
      <c r="G90" s="230" t="str">
        <f t="shared" si="2"/>
        <v>19604</v>
      </c>
      <c r="H90" s="482" t="str">
        <f t="shared" si="3"/>
        <v>19601</v>
      </c>
      <c r="I90" s="227" t="str">
        <f t="shared" si="3"/>
        <v>19602</v>
      </c>
      <c r="J90" s="230" t="str">
        <f t="shared" si="3"/>
        <v>19603</v>
      </c>
      <c r="K90" s="486">
        <f>AVERAGEIF('IPC mensual'!$E$6:$E$1956,B90,'IPC mensual'!$H$6:$H$11956)/$E$7*100</f>
        <v>3.1386680709361696E-12</v>
      </c>
      <c r="L90" s="487">
        <f>AVERAGEIF('IPC mensual'!$E$6:$E$1956,C90,'IPC mensual'!$H$6:$H$11956)/$E$7*100</f>
        <v>3.1961359515290327E-12</v>
      </c>
      <c r="M90" s="488">
        <f>AVERAGEIF('IPC mensual'!$F$6:$F$1956,D90,'IPC mensual'!$H$6:$H$11956)/$E$7*100</f>
        <v>3.1248220084775402E-12</v>
      </c>
      <c r="N90" s="489">
        <f>AVERAGEIF('IPC mensual'!$F$6:$F$1956,E90,'IPC mensual'!$H$6:$H$11956)/$E$7*100</f>
        <v>3.1354754109032357E-12</v>
      </c>
      <c r="O90" s="489">
        <f>AVERAGEIF('IPC mensual'!$F$6:$F$1956,F90,'IPC mensual'!$H$6:$H$11956)/$E$7*100</f>
        <v>3.1631435308578429E-12</v>
      </c>
      <c r="P90" s="490">
        <f>AVERAGEIF('IPC mensual'!$F$6:$F$1956,G90,'IPC mensual'!$H$6:$H$11956)/$E$7*100</f>
        <v>3.3493980360875919E-12</v>
      </c>
      <c r="Q90" s="228">
        <f>AVERAGEIF('IPC mensual'!$G$6:$G$1956,H90,'IPC mensual'!$H$6:$H$11956)/$E$7*100</f>
        <v>3.1298786538605343E-12</v>
      </c>
      <c r="R90" s="227">
        <f>AVERAGEIF('IPC mensual'!$G$6:$G$1956,I90,'IPC mensual'!$H$6:$H$11956)/$E$7*100</f>
        <v>3.1450521907539131E-12</v>
      </c>
      <c r="S90" s="230">
        <f>AVERAGEIF('IPC mensual'!$G$6:$G$1956,J90,'IPC mensual'!$H$6:$H$11956)/$E$7*100</f>
        <v>3.3046983951302118E-12</v>
      </c>
      <c r="T90" s="225">
        <f>AVERAGEIF('IPC mensual'!A$6:A$1956,'IPC para computos (2017=100)'!A90,'IPC mensual'!H$6:H$11956)/E$7*100</f>
        <v>3.1932097465815535E-12</v>
      </c>
      <c r="Y90" s="224"/>
    </row>
    <row r="91" spans="1:25" ht="15" customHeight="1">
      <c r="A91" s="233">
        <f t="shared" si="4"/>
        <v>1961</v>
      </c>
      <c r="B91" s="232" t="str">
        <f t="shared" si="2"/>
        <v>19615</v>
      </c>
      <c r="C91" s="231" t="str">
        <f t="shared" si="2"/>
        <v>196110</v>
      </c>
      <c r="D91" s="228" t="str">
        <f t="shared" si="2"/>
        <v>19611</v>
      </c>
      <c r="E91" s="227" t="str">
        <f t="shared" si="2"/>
        <v>19612</v>
      </c>
      <c r="F91" s="227" t="str">
        <f t="shared" si="2"/>
        <v>19613</v>
      </c>
      <c r="G91" s="230" t="str">
        <f t="shared" si="2"/>
        <v>19614</v>
      </c>
      <c r="H91" s="482" t="str">
        <f t="shared" si="3"/>
        <v>19611</v>
      </c>
      <c r="I91" s="227" t="str">
        <f t="shared" si="3"/>
        <v>19612</v>
      </c>
      <c r="J91" s="230" t="str">
        <f t="shared" si="3"/>
        <v>19613</v>
      </c>
      <c r="K91" s="486">
        <f>AVERAGEIF('IPC mensual'!$E$6:$E$1956,B91,'IPC mensual'!$H$6:$H$11956)/$E$7*100</f>
        <v>3.540972041041392E-12</v>
      </c>
      <c r="L91" s="487">
        <f>AVERAGEIF('IPC mensual'!$E$6:$E$1956,C91,'IPC mensual'!$H$6:$H$11956)/$E$7*100</f>
        <v>3.7133900857975688E-12</v>
      </c>
      <c r="M91" s="488">
        <f>AVERAGEIF('IPC mensual'!$F$6:$F$1956,D91,'IPC mensual'!$H$6:$H$11956)/$E$7*100</f>
        <v>3.3994243782578211E-12</v>
      </c>
      <c r="N91" s="489">
        <f>AVERAGEIF('IPC mensual'!$F$6:$F$1956,E91,'IPC mensual'!$H$6:$H$11956)/$E$7*100</f>
        <v>3.5484231814490884E-12</v>
      </c>
      <c r="O91" s="489">
        <f>AVERAGEIF('IPC mensual'!$F$6:$F$1956,F91,'IPC mensual'!$H$6:$H$11956)/$E$7*100</f>
        <v>3.6750781654023287E-12</v>
      </c>
      <c r="P91" s="490">
        <f>AVERAGEIF('IPC mensual'!$F$6:$F$1956,G91,'IPC mensual'!$H$6:$H$11956)/$E$7*100</f>
        <v>3.9028420520527851E-12</v>
      </c>
      <c r="Q91" s="228">
        <f>AVERAGEIF('IPC mensual'!$G$6:$G$1956,H91,'IPC mensual'!$H$6:$H$11956)/$E$7*100</f>
        <v>3.4284271741359724E-12</v>
      </c>
      <c r="R91" s="227">
        <f>AVERAGEIF('IPC mensual'!$G$6:$G$1956,I91,'IPC mensual'!$H$6:$H$11956)/$E$7*100</f>
        <v>3.6112153627585313E-12</v>
      </c>
      <c r="S91" s="230">
        <f>AVERAGEIF('IPC mensual'!$G$6:$G$1956,J91,'IPC mensual'!$H$6:$H$11956)/$E$7*100</f>
        <v>3.8546832959770133E-12</v>
      </c>
      <c r="T91" s="225">
        <f>AVERAGEIF('IPC mensual'!A$6:A$1956,'IPC para computos (2017=100)'!A91,'IPC mensual'!H$6:H$11956)/E$7*100</f>
        <v>3.631441944290505E-12</v>
      </c>
      <c r="Y91" s="224"/>
    </row>
    <row r="92" spans="1:25" ht="15" customHeight="1">
      <c r="A92" s="233">
        <f t="shared" si="4"/>
        <v>1962</v>
      </c>
      <c r="B92" s="232" t="str">
        <f t="shared" si="2"/>
        <v>19625</v>
      </c>
      <c r="C92" s="231" t="str">
        <f t="shared" si="2"/>
        <v>196210</v>
      </c>
      <c r="D92" s="228" t="str">
        <f t="shared" si="2"/>
        <v>19621</v>
      </c>
      <c r="E92" s="227" t="str">
        <f t="shared" si="2"/>
        <v>19622</v>
      </c>
      <c r="F92" s="227" t="str">
        <f t="shared" si="2"/>
        <v>19623</v>
      </c>
      <c r="G92" s="230" t="str">
        <f t="shared" si="2"/>
        <v>19624</v>
      </c>
      <c r="H92" s="482" t="str">
        <f t="shared" si="3"/>
        <v>19621</v>
      </c>
      <c r="I92" s="227" t="str">
        <f t="shared" si="3"/>
        <v>19622</v>
      </c>
      <c r="J92" s="230" t="str">
        <f t="shared" si="3"/>
        <v>19623</v>
      </c>
      <c r="K92" s="486">
        <f>AVERAGEIF('IPC mensual'!$E$6:$E$1956,B92,'IPC mensual'!$H$6:$H$11956)/$E$7*100</f>
        <v>4.3998792067744093E-12</v>
      </c>
      <c r="L92" s="487">
        <f>AVERAGEIF('IPC mensual'!$E$6:$E$1956,C92,'IPC mensual'!$H$6:$H$11956)/$E$7*100</f>
        <v>4.9841936047122291E-12</v>
      </c>
      <c r="M92" s="488">
        <f>AVERAGEIF('IPC mensual'!$F$6:$F$1956,D92,'IPC mensual'!$H$6:$H$11956)/$E$7*100</f>
        <v>4.0571651559606338E-12</v>
      </c>
      <c r="N92" s="489">
        <f>AVERAGEIF('IPC mensual'!$F$6:$F$1956,E92,'IPC mensual'!$H$6:$H$11956)/$E$7*100</f>
        <v>4.3722014848347384E-12</v>
      </c>
      <c r="O92" s="489">
        <f>AVERAGEIF('IPC mensual'!$F$6:$F$1956,F92,'IPC mensual'!$H$6:$H$11956)/$E$7*100</f>
        <v>4.7635879979250796E-12</v>
      </c>
      <c r="P92" s="490">
        <f>AVERAGEIF('IPC mensual'!$F$6:$F$1956,G92,'IPC mensual'!$H$6:$H$11956)/$E$7*100</f>
        <v>5.1278729081794229E-12</v>
      </c>
      <c r="Q92" s="228">
        <f>AVERAGEIF('IPC mensual'!$G$6:$G$1956,H92,'IPC mensual'!$H$6:$H$11956)/$E$7*100</f>
        <v>4.1061232772927732E-12</v>
      </c>
      <c r="R92" s="227">
        <f>AVERAGEIF('IPC mensual'!$G$6:$G$1956,I92,'IPC mensual'!$H$6:$H$11956)/$E$7*100</f>
        <v>4.5635150359437504E-12</v>
      </c>
      <c r="S92" s="230">
        <f>AVERAGEIF('IPC mensual'!$G$6:$G$1956,J92,'IPC mensual'!$H$6:$H$11956)/$E$7*100</f>
        <v>5.0709823469383816E-12</v>
      </c>
      <c r="T92" s="225">
        <f>AVERAGEIF('IPC mensual'!A$6:A$1956,'IPC para computos (2017=100)'!A92,'IPC mensual'!H$6:H$11956)/E$7*100</f>
        <v>4.5802068867249687E-12</v>
      </c>
      <c r="Y92" s="224"/>
    </row>
    <row r="93" spans="1:25" ht="15" customHeight="1">
      <c r="A93" s="233">
        <f t="shared" si="4"/>
        <v>1963</v>
      </c>
      <c r="B93" s="232" t="str">
        <f t="shared" si="2"/>
        <v>19635</v>
      </c>
      <c r="C93" s="231" t="str">
        <f t="shared" si="2"/>
        <v>196310</v>
      </c>
      <c r="D93" s="228" t="str">
        <f t="shared" si="2"/>
        <v>19631</v>
      </c>
      <c r="E93" s="227" t="str">
        <f t="shared" si="2"/>
        <v>19632</v>
      </c>
      <c r="F93" s="227" t="str">
        <f t="shared" si="2"/>
        <v>19633</v>
      </c>
      <c r="G93" s="230" t="str">
        <f t="shared" si="2"/>
        <v>19634</v>
      </c>
      <c r="H93" s="482" t="str">
        <f t="shared" si="3"/>
        <v>19631</v>
      </c>
      <c r="I93" s="227" t="str">
        <f t="shared" si="3"/>
        <v>19632</v>
      </c>
      <c r="J93" s="230" t="str">
        <f t="shared" si="3"/>
        <v>19633</v>
      </c>
      <c r="K93" s="486">
        <f>AVERAGEIF('IPC mensual'!$E$6:$E$1956,B93,'IPC mensual'!$H$6:$H$11956)/$E$7*100</f>
        <v>5.6004250009942971E-12</v>
      </c>
      <c r="L93" s="487">
        <f>AVERAGEIF('IPC mensual'!$E$6:$E$1956,C93,'IPC mensual'!$H$6:$H$11956)/$E$7*100</f>
        <v>6.0474358135457214E-12</v>
      </c>
      <c r="M93" s="488">
        <f>AVERAGEIF('IPC mensual'!$F$6:$F$1956,D93,'IPC mensual'!$H$6:$H$11956)/$E$7*100</f>
        <v>5.3322175532649811E-12</v>
      </c>
      <c r="N93" s="489">
        <f>AVERAGEIF('IPC mensual'!$F$6:$F$1956,E93,'IPC mensual'!$H$6:$H$11956)/$E$7*100</f>
        <v>5.6217126018755745E-12</v>
      </c>
      <c r="O93" s="489">
        <f>AVERAGEIF('IPC mensual'!$F$6:$F$1956,F93,'IPC mensual'!$H$6:$H$11956)/$E$7*100</f>
        <v>5.7973233066646932E-12</v>
      </c>
      <c r="P93" s="490">
        <f>AVERAGEIF('IPC mensual'!$F$6:$F$1956,G93,'IPC mensual'!$H$6:$H$11956)/$E$7*100</f>
        <v>6.3284187023993406E-12</v>
      </c>
      <c r="Q93" s="228">
        <f>AVERAGEIF('IPC mensual'!$G$6:$G$1956,H93,'IPC mensual'!$H$6:$H$11956)/$E$7*100</f>
        <v>5.3992694151973091E-12</v>
      </c>
      <c r="R93" s="227">
        <f>AVERAGEIF('IPC mensual'!$G$6:$G$1956,I93,'IPC mensual'!$H$6:$H$11956)/$E$7*100</f>
        <v>5.697810733983948E-12</v>
      </c>
      <c r="S93" s="230">
        <f>AVERAGEIF('IPC mensual'!$G$6:$G$1956,J93,'IPC mensual'!$H$6:$H$11956)/$E$7*100</f>
        <v>6.2126739739721831E-12</v>
      </c>
      <c r="T93" s="225">
        <f>AVERAGEIF('IPC mensual'!A$6:A$1956,'IPC para computos (2017=100)'!A93,'IPC mensual'!H$6:H$11956)/E$7*100</f>
        <v>5.7699180410511467E-12</v>
      </c>
      <c r="Y93" s="224"/>
    </row>
    <row r="94" spans="1:25" ht="15" customHeight="1">
      <c r="A94" s="233">
        <f t="shared" si="4"/>
        <v>1964</v>
      </c>
      <c r="B94" s="232" t="str">
        <f t="shared" si="2"/>
        <v>19645</v>
      </c>
      <c r="C94" s="231" t="str">
        <f t="shared" si="2"/>
        <v>196410</v>
      </c>
      <c r="D94" s="228" t="str">
        <f t="shared" si="2"/>
        <v>19641</v>
      </c>
      <c r="E94" s="227" t="str">
        <f t="shared" si="2"/>
        <v>19642</v>
      </c>
      <c r="F94" s="227" t="str">
        <f t="shared" si="2"/>
        <v>19643</v>
      </c>
      <c r="G94" s="230" t="str">
        <f t="shared" si="2"/>
        <v>19644</v>
      </c>
      <c r="H94" s="482" t="str">
        <f t="shared" si="3"/>
        <v>19641</v>
      </c>
      <c r="I94" s="227" t="str">
        <f t="shared" si="3"/>
        <v>19642</v>
      </c>
      <c r="J94" s="230" t="str">
        <f t="shared" si="3"/>
        <v>19643</v>
      </c>
      <c r="K94" s="486">
        <f>AVERAGEIF('IPC mensual'!$E$6:$E$1956,B94,'IPC mensual'!$H$6:$H$11956)/$E$7*100</f>
        <v>6.8999624602053636E-12</v>
      </c>
      <c r="L94" s="487">
        <f>AVERAGEIF('IPC mensual'!$E$6:$E$1956,C94,'IPC mensual'!$H$6:$H$11956)/$E$7*100</f>
        <v>7.3405783507058695E-12</v>
      </c>
      <c r="M94" s="488">
        <f>AVERAGEIF('IPC mensual'!$F$6:$F$1956,D94,'IPC mensual'!$H$6:$H$11956)/$E$7*100</f>
        <v>6.664733030169633E-12</v>
      </c>
      <c r="N94" s="489">
        <f>AVERAGEIF('IPC mensual'!$F$6:$F$1956,E94,'IPC mensual'!$H$6:$H$11956)/$E$7*100</f>
        <v>6.9286915995092668E-12</v>
      </c>
      <c r="O94" s="489">
        <f>AVERAGEIF('IPC mensual'!$F$6:$F$1956,F94,'IPC mensual'!$H$6:$H$11956)/$E$7*100</f>
        <v>7.0234199831331673E-12</v>
      </c>
      <c r="P94" s="490">
        <f>AVERAGEIF('IPC mensual'!$F$6:$F$1956,G94,'IPC mensual'!$H$6:$H$11956)/$E$7*100</f>
        <v>7.5736665380729001E-12</v>
      </c>
      <c r="Q94" s="228">
        <f>AVERAGEIF('IPC mensual'!$G$6:$G$1956,H94,'IPC mensual'!$H$6:$H$11956)/$E$7*100</f>
        <v>6.7211422919094651E-12</v>
      </c>
      <c r="R94" s="227">
        <f>AVERAGEIF('IPC mensual'!$G$6:$G$1956,I94,'IPC mensual'!$H$6:$H$11956)/$E$7*100</f>
        <v>6.9757905364838991E-12</v>
      </c>
      <c r="S94" s="230">
        <f>AVERAGEIF('IPC mensual'!$G$6:$G$1956,J94,'IPC mensual'!$H$6:$H$11956)/$E$7*100</f>
        <v>7.4459505347703618E-12</v>
      </c>
      <c r="T94" s="225">
        <f>AVERAGEIF('IPC mensual'!A$6:A$1956,'IPC para computos (2017=100)'!A94,'IPC mensual'!H$6:H$11956)/E$7*100</f>
        <v>7.047627787721242E-12</v>
      </c>
      <c r="Y94" s="224"/>
    </row>
    <row r="95" spans="1:25" ht="15" customHeight="1">
      <c r="A95" s="233">
        <f t="shared" si="4"/>
        <v>1965</v>
      </c>
      <c r="B95" s="232" t="str">
        <f t="shared" si="2"/>
        <v>19655</v>
      </c>
      <c r="C95" s="231" t="str">
        <f t="shared" si="2"/>
        <v>196510</v>
      </c>
      <c r="D95" s="228" t="str">
        <f t="shared" si="2"/>
        <v>19651</v>
      </c>
      <c r="E95" s="227" t="str">
        <f t="shared" si="2"/>
        <v>19652</v>
      </c>
      <c r="F95" s="227" t="str">
        <f t="shared" si="2"/>
        <v>19653</v>
      </c>
      <c r="G95" s="230" t="str">
        <f t="shared" si="2"/>
        <v>19654</v>
      </c>
      <c r="H95" s="482" t="str">
        <f t="shared" si="3"/>
        <v>19651</v>
      </c>
      <c r="I95" s="227" t="str">
        <f t="shared" si="3"/>
        <v>19652</v>
      </c>
      <c r="J95" s="230" t="str">
        <f t="shared" si="3"/>
        <v>19653</v>
      </c>
      <c r="K95" s="486">
        <f>AVERAGEIF('IPC mensual'!$E$6:$E$1956,B95,'IPC mensual'!$H$6:$H$11956)/$E$7*100</f>
        <v>8.4932342444316905E-12</v>
      </c>
      <c r="L95" s="487">
        <f>AVERAGEIF('IPC mensual'!$E$6:$E$1956,C95,'IPC mensual'!$H$6:$H$11956)/$E$7*100</f>
        <v>9.8119276638403804E-12</v>
      </c>
      <c r="M95" s="488">
        <f>AVERAGEIF('IPC mensual'!$F$6:$F$1956,D95,'IPC mensual'!$H$6:$H$11956)/$E$7*100</f>
        <v>7.9749094888288076E-12</v>
      </c>
      <c r="N95" s="489">
        <f>AVERAGEIF('IPC mensual'!$F$6:$F$1956,E95,'IPC mensual'!$H$6:$H$11956)/$E$7*100</f>
        <v>8.547519066976675E-12</v>
      </c>
      <c r="O95" s="489">
        <f>AVERAGEIF('IPC mensual'!$F$6:$F$1956,F95,'IPC mensual'!$H$6:$H$11956)/$E$7*100</f>
        <v>9.4042945920260439E-12</v>
      </c>
      <c r="P95" s="490">
        <f>AVERAGEIF('IPC mensual'!$F$6:$F$1956,G95,'IPC mensual'!$H$6:$H$11956)/$E$7*100</f>
        <v>1.0324923317734172E-11</v>
      </c>
      <c r="Q95" s="228">
        <f>AVERAGEIF('IPC mensual'!$G$6:$G$1956,H95,'IPC mensual'!$H$6:$H$11956)/$E$7*100</f>
        <v>8.0597910367721474E-12</v>
      </c>
      <c r="R95" s="227">
        <f>AVERAGEIF('IPC mensual'!$G$6:$G$1956,I95,'IPC mensual'!$H$6:$H$11956)/$E$7*100</f>
        <v>8.9937341150161019E-12</v>
      </c>
      <c r="S95" s="230">
        <f>AVERAGEIF('IPC mensual'!$G$6:$G$1956,J95,'IPC mensual'!$H$6:$H$11956)/$E$7*100</f>
        <v>1.0135209697386024E-11</v>
      </c>
      <c r="T95" s="225">
        <f>AVERAGEIF('IPC mensual'!A$6:A$1956,'IPC para computos (2017=100)'!A95,'IPC mensual'!H$6:H$11956)/E$7*100</f>
        <v>9.0629116163914235E-12</v>
      </c>
      <c r="Y95" s="224"/>
    </row>
    <row r="96" spans="1:25" ht="15" customHeight="1">
      <c r="A96" s="233">
        <f t="shared" si="4"/>
        <v>1966</v>
      </c>
      <c r="B96" s="232" t="str">
        <f t="shared" si="2"/>
        <v>19665</v>
      </c>
      <c r="C96" s="231" t="str">
        <f t="shared" si="2"/>
        <v>196610</v>
      </c>
      <c r="D96" s="228" t="str">
        <f t="shared" si="2"/>
        <v>19661</v>
      </c>
      <c r="E96" s="227" t="str">
        <f t="shared" si="2"/>
        <v>19662</v>
      </c>
      <c r="F96" s="227" t="str">
        <f t="shared" si="2"/>
        <v>19663</v>
      </c>
      <c r="G96" s="230" t="str">
        <f t="shared" si="2"/>
        <v>19664</v>
      </c>
      <c r="H96" s="482" t="str">
        <f t="shared" si="3"/>
        <v>19661</v>
      </c>
      <c r="I96" s="227" t="str">
        <f t="shared" si="3"/>
        <v>19662</v>
      </c>
      <c r="J96" s="230" t="str">
        <f t="shared" si="3"/>
        <v>19663</v>
      </c>
      <c r="K96" s="486">
        <f>AVERAGEIF('IPC mensual'!$E$6:$E$1956,B96,'IPC mensual'!$H$6:$H$11956)/$E$7*100</f>
        <v>1.157443443477501E-11</v>
      </c>
      <c r="L96" s="487">
        <f>AVERAGEIF('IPC mensual'!$E$6:$E$1956,C96,'IPC mensual'!$H$6:$H$11956)/$E$7*100</f>
        <v>1.256744772486898E-11</v>
      </c>
      <c r="M96" s="488">
        <f>AVERAGEIF('IPC mensual'!$F$6:$F$1956,D96,'IPC mensual'!$H$6:$H$11956)/$E$7*100</f>
        <v>1.098480053711316E-11</v>
      </c>
      <c r="N96" s="489">
        <f>AVERAGEIF('IPC mensual'!$F$6:$F$1956,E96,'IPC mensual'!$H$6:$H$11956)/$E$7*100</f>
        <v>1.1568049114709137E-11</v>
      </c>
      <c r="O96" s="489">
        <f>AVERAGEIF('IPC mensual'!$F$6:$F$1956,F96,'IPC mensual'!$H$6:$H$11956)/$E$7*100</f>
        <v>1.2010801446885773E-11</v>
      </c>
      <c r="P96" s="490">
        <f>AVERAGEIF('IPC mensual'!$F$6:$F$1956,G96,'IPC mensual'!$H$6:$H$11956)/$E$7*100</f>
        <v>1.3239024963045353E-11</v>
      </c>
      <c r="Q96" s="228">
        <f>AVERAGEIF('IPC mensual'!$G$6:$G$1956,H96,'IPC mensual'!$H$6:$H$11956)/$E$7*100</f>
        <v>1.110267570597583E-11</v>
      </c>
      <c r="R96" s="227">
        <f>AVERAGEIF('IPC mensual'!$G$6:$G$1956,I96,'IPC mensual'!$H$6:$H$11956)/$E$7*100</f>
        <v>1.1775586419827616E-11</v>
      </c>
      <c r="S96" s="230">
        <f>AVERAGEIF('IPC mensual'!$G$6:$G$1956,J96,'IPC mensual'!$H$6:$H$11956)/$E$7*100</f>
        <v>1.2973744920511619E-11</v>
      </c>
      <c r="T96" s="225">
        <f>AVERAGEIF('IPC mensual'!A$6:A$1956,'IPC para computos (2017=100)'!A96,'IPC mensual'!H$6:H$11956)/E$7*100</f>
        <v>1.1950669015438355E-11</v>
      </c>
      <c r="Y96" s="224"/>
    </row>
    <row r="97" spans="1:25" ht="15" customHeight="1">
      <c r="A97" s="233">
        <f t="shared" si="4"/>
        <v>1967</v>
      </c>
      <c r="B97" s="232" t="str">
        <f t="shared" si="2"/>
        <v>19675</v>
      </c>
      <c r="C97" s="231" t="str">
        <f t="shared" si="2"/>
        <v>196710</v>
      </c>
      <c r="D97" s="228" t="str">
        <f t="shared" si="2"/>
        <v>19671</v>
      </c>
      <c r="E97" s="227" t="str">
        <f t="shared" si="2"/>
        <v>19672</v>
      </c>
      <c r="F97" s="227" t="str">
        <f t="shared" si="2"/>
        <v>19673</v>
      </c>
      <c r="G97" s="230" t="str">
        <f t="shared" si="2"/>
        <v>19674</v>
      </c>
      <c r="H97" s="482" t="str">
        <f t="shared" si="3"/>
        <v>19671</v>
      </c>
      <c r="I97" s="227" t="str">
        <f t="shared" si="3"/>
        <v>19672</v>
      </c>
      <c r="J97" s="230" t="str">
        <f t="shared" si="3"/>
        <v>19673</v>
      </c>
      <c r="K97" s="486">
        <f>AVERAGEIF('IPC mensual'!$E$6:$E$1956,B97,'IPC mensual'!$H$6:$H$11956)/$E$7*100</f>
        <v>1.4524682752850092E-11</v>
      </c>
      <c r="L97" s="487">
        <f>AVERAGEIF('IPC mensual'!$E$6:$E$1956,C97,'IPC mensual'!$H$6:$H$11956)/$E$7*100</f>
        <v>1.6501203367827128E-11</v>
      </c>
      <c r="M97" s="488">
        <f>AVERAGEIF('IPC mensual'!$F$6:$F$1956,D97,'IPC mensual'!$H$6:$H$11956)/$E$7*100</f>
        <v>1.3913804463239729E-11</v>
      </c>
      <c r="N97" s="489">
        <f>AVERAGEIF('IPC mensual'!$F$6:$F$1956,E97,'IPC mensual'!$H$6:$H$11956)/$E$7*100</f>
        <v>1.4689692866131329E-11</v>
      </c>
      <c r="O97" s="489">
        <f>AVERAGEIF('IPC mensual'!$F$6:$F$1956,F97,'IPC mensual'!$H$6:$H$11956)/$E$7*100</f>
        <v>1.5974294437579301E-11</v>
      </c>
      <c r="P97" s="490">
        <f>AVERAGEIF('IPC mensual'!$F$6:$F$1956,G97,'IPC mensual'!$H$6:$H$11956)/$E$7*100</f>
        <v>1.7192978381580321E-11</v>
      </c>
      <c r="Q97" s="228">
        <f>AVERAGEIF('IPC mensual'!$G$6:$G$1956,H97,'IPC mensual'!$H$6:$H$11956)/$E$7*100</f>
        <v>1.4032208941528904E-11</v>
      </c>
      <c r="R97" s="227">
        <f>AVERAGEIF('IPC mensual'!$G$6:$G$1956,I97,'IPC mensual'!$H$6:$H$11956)/$E$7*100</f>
        <v>1.5390805810356784E-11</v>
      </c>
      <c r="S97" s="230">
        <f>AVERAGEIF('IPC mensual'!$G$6:$G$1956,J97,'IPC mensual'!$H$6:$H$11956)/$E$7*100</f>
        <v>1.6905062859512316E-11</v>
      </c>
      <c r="T97" s="225">
        <f>AVERAGEIF('IPC mensual'!A$6:A$1956,'IPC para computos (2017=100)'!A97,'IPC mensual'!H$6:H$11956)/E$7*100</f>
        <v>1.5442692537132668E-11</v>
      </c>
      <c r="Y97" s="224"/>
    </row>
    <row r="98" spans="1:25" ht="15" customHeight="1">
      <c r="A98" s="233">
        <f t="shared" si="4"/>
        <v>1968</v>
      </c>
      <c r="B98" s="232" t="str">
        <f t="shared" si="2"/>
        <v>19685</v>
      </c>
      <c r="C98" s="231" t="str">
        <f t="shared" si="2"/>
        <v>196810</v>
      </c>
      <c r="D98" s="228" t="str">
        <f t="shared" si="2"/>
        <v>19681</v>
      </c>
      <c r="E98" s="227" t="str">
        <f t="shared" si="2"/>
        <v>19682</v>
      </c>
      <c r="F98" s="227" t="str">
        <f t="shared" si="2"/>
        <v>19683</v>
      </c>
      <c r="G98" s="230" t="str">
        <f t="shared" si="2"/>
        <v>19684</v>
      </c>
      <c r="H98" s="482" t="str">
        <f t="shared" si="3"/>
        <v>19681</v>
      </c>
      <c r="I98" s="227" t="str">
        <f t="shared" si="3"/>
        <v>19682</v>
      </c>
      <c r="J98" s="230" t="str">
        <f t="shared" si="3"/>
        <v>19683</v>
      </c>
      <c r="K98" s="486">
        <f>AVERAGEIF('IPC mensual'!$E$6:$E$1956,B98,'IPC mensual'!$H$6:$H$11956)/$E$7*100</f>
        <v>1.7573937138893902E-11</v>
      </c>
      <c r="L98" s="487">
        <f>AVERAGEIF('IPC mensual'!$E$6:$E$1956,C98,'IPC mensual'!$H$6:$H$11956)/$E$7*100</f>
        <v>1.8250877085727122E-11</v>
      </c>
      <c r="M98" s="488">
        <f>AVERAGEIF('IPC mensual'!$F$6:$F$1956,D98,'IPC mensual'!$H$6:$H$11956)/$E$7*100</f>
        <v>1.7647392324614089E-11</v>
      </c>
      <c r="N98" s="489">
        <f>AVERAGEIF('IPC mensual'!$F$6:$F$1956,E98,'IPC mensual'!$H$6:$H$11956)/$E$7*100</f>
        <v>1.7587860017233025E-11</v>
      </c>
      <c r="O98" s="489">
        <f>AVERAGEIF('IPC mensual'!$F$6:$F$1956,F98,'IPC mensual'!$H$6:$H$11956)/$E$7*100</f>
        <v>1.77262246219687E-11</v>
      </c>
      <c r="P98" s="490">
        <f>AVERAGEIF('IPC mensual'!$F$6:$F$1956,G98,'IPC mensual'!$H$6:$H$11956)/$E$7*100</f>
        <v>1.8833045440003668E-11</v>
      </c>
      <c r="Q98" s="228">
        <f>AVERAGEIF('IPC mensual'!$G$6:$G$1956,H98,'IPC mensual'!$H$6:$H$11956)/$E$7*100</f>
        <v>1.7624239538134636E-11</v>
      </c>
      <c r="R98" s="227">
        <f>AVERAGEIF('IPC mensual'!$G$6:$G$1956,I98,'IPC mensual'!$H$6:$H$11956)/$E$7*100</f>
        <v>1.7621935061719886E-11</v>
      </c>
      <c r="S98" s="230">
        <f>AVERAGEIF('IPC mensual'!$G$6:$G$1956,J98,'IPC mensual'!$H$6:$H$11956)/$E$7*100</f>
        <v>1.8599717203010092E-11</v>
      </c>
      <c r="T98" s="225">
        <f>AVERAGEIF('IPC mensual'!A$6:A$1956,'IPC para computos (2017=100)'!A98,'IPC mensual'!H$6:H$11956)/E$7*100</f>
        <v>1.7948630600954871E-11</v>
      </c>
      <c r="Y98" s="224"/>
    </row>
    <row r="99" spans="1:25" ht="15" customHeight="1">
      <c r="A99" s="233">
        <f t="shared" si="4"/>
        <v>1969</v>
      </c>
      <c r="B99" s="232" t="str">
        <f t="shared" si="2"/>
        <v>19695</v>
      </c>
      <c r="C99" s="231" t="str">
        <f t="shared" si="2"/>
        <v>196910</v>
      </c>
      <c r="D99" s="228" t="str">
        <f t="shared" si="2"/>
        <v>19691</v>
      </c>
      <c r="E99" s="227" t="str">
        <f t="shared" si="2"/>
        <v>19692</v>
      </c>
      <c r="F99" s="227" t="str">
        <f t="shared" si="2"/>
        <v>19693</v>
      </c>
      <c r="G99" s="230" t="str">
        <f t="shared" si="2"/>
        <v>19694</v>
      </c>
      <c r="H99" s="482" t="str">
        <f t="shared" si="3"/>
        <v>19691</v>
      </c>
      <c r="I99" s="227" t="str">
        <f t="shared" si="3"/>
        <v>19692</v>
      </c>
      <c r="J99" s="230" t="str">
        <f t="shared" si="3"/>
        <v>19693</v>
      </c>
      <c r="K99" s="486">
        <f>AVERAGEIF('IPC mensual'!$E$6:$E$1956,B99,'IPC mensual'!$H$6:$H$11956)/$E$7*100</f>
        <v>1.8729776090667638E-11</v>
      </c>
      <c r="L99" s="487">
        <f>AVERAGEIF('IPC mensual'!$E$6:$E$1956,C99,'IPC mensual'!$H$6:$H$11956)/$E$7*100</f>
        <v>1.9671730825197226E-11</v>
      </c>
      <c r="M99" s="488">
        <f>AVERAGEIF('IPC mensual'!$F$6:$F$1956,D99,'IPC mensual'!$H$6:$H$11956)/$E$7*100</f>
        <v>1.8917110819216779E-11</v>
      </c>
      <c r="N99" s="489">
        <f>AVERAGEIF('IPC mensual'!$F$6:$F$1956,E99,'IPC mensual'!$H$6:$H$11956)/$E$7*100</f>
        <v>1.887879889882155E-11</v>
      </c>
      <c r="O99" s="489">
        <f>AVERAGEIF('IPC mensual'!$F$6:$F$1956,F99,'IPC mensual'!$H$6:$H$11956)/$E$7*100</f>
        <v>1.918961515526113E-11</v>
      </c>
      <c r="P99" s="490">
        <f>AVERAGEIF('IPC mensual'!$F$6:$F$1956,G99,'IPC mensual'!$H$6:$H$11956)/$E$7*100</f>
        <v>2.0249626296121449E-11</v>
      </c>
      <c r="Q99" s="228">
        <f>AVERAGEIF('IPC mensual'!$G$6:$G$1956,H99,'IPC mensual'!$H$6:$H$11956)/$E$7*100</f>
        <v>1.8935738670236026E-11</v>
      </c>
      <c r="R99" s="227">
        <f>AVERAGEIF('IPC mensual'!$G$6:$G$1956,I99,'IPC mensual'!$H$6:$H$11956)/$E$7*100</f>
        <v>1.8958891456715479E-11</v>
      </c>
      <c r="S99" s="230">
        <f>AVERAGEIF('IPC mensual'!$G$6:$G$1956,J99,'IPC mensual'!$H$6:$H$11956)/$E$7*100</f>
        <v>2.0031733250114181E-11</v>
      </c>
      <c r="T99" s="225">
        <f>AVERAGEIF('IPC mensual'!A$6:A$1956,'IPC para computos (2017=100)'!A99,'IPC mensual'!H$6:H$11956)/E$7*100</f>
        <v>1.9308787792355233E-11</v>
      </c>
      <c r="Y99" s="224"/>
    </row>
    <row r="100" spans="1:25" ht="15" customHeight="1">
      <c r="A100" s="233">
        <f t="shared" si="4"/>
        <v>1970</v>
      </c>
      <c r="B100" s="232" t="str">
        <f t="shared" si="2"/>
        <v>19705</v>
      </c>
      <c r="C100" s="231" t="str">
        <f t="shared" si="2"/>
        <v>197010</v>
      </c>
      <c r="D100" s="228" t="str">
        <f t="shared" si="2"/>
        <v>19701</v>
      </c>
      <c r="E100" s="227" t="str">
        <f t="shared" si="2"/>
        <v>19702</v>
      </c>
      <c r="F100" s="227" t="str">
        <f t="shared" si="2"/>
        <v>19703</v>
      </c>
      <c r="G100" s="230" t="str">
        <f t="shared" si="2"/>
        <v>19704</v>
      </c>
      <c r="H100" s="482" t="str">
        <f t="shared" si="3"/>
        <v>19701</v>
      </c>
      <c r="I100" s="227" t="str">
        <f t="shared" si="3"/>
        <v>19702</v>
      </c>
      <c r="J100" s="230" t="str">
        <f t="shared" si="3"/>
        <v>19703</v>
      </c>
      <c r="K100" s="486">
        <f>AVERAGEIF('IPC mensual'!$E$6:$E$1956,B100,'IPC mensual'!$H$6:$H$11956)/$E$7*100</f>
        <v>2.1116637537246371E-11</v>
      </c>
      <c r="L100" s="487">
        <f>AVERAGEIF('IPC mensual'!$E$6:$E$1956,C100,'IPC mensual'!$H$6:$H$11956)/$E$7*100</f>
        <v>2.3100935760123193E-11</v>
      </c>
      <c r="M100" s="488">
        <f>AVERAGEIF('IPC mensual'!$F$6:$F$1956,D100,'IPC mensual'!$H$6:$H$11956)/$E$7*100</f>
        <v>2.0533845053940783E-11</v>
      </c>
      <c r="N100" s="489">
        <f>AVERAGEIF('IPC mensual'!$F$6:$F$1956,E100,'IPC mensual'!$H$6:$H$11956)/$E$7*100</f>
        <v>2.1116589527321051E-11</v>
      </c>
      <c r="O100" s="489">
        <f>AVERAGEIF('IPC mensual'!$F$6:$F$1956,F100,'IPC mensual'!$H$6:$H$11956)/$E$7*100</f>
        <v>2.1842931687295483E-11</v>
      </c>
      <c r="P100" s="490">
        <f>AVERAGEIF('IPC mensual'!$F$6:$F$1956,G100,'IPC mensual'!$H$6:$H$11956)/$E$7*100</f>
        <v>2.4229169004845219E-11</v>
      </c>
      <c r="Q100" s="228">
        <f>AVERAGEIF('IPC mensual'!$G$6:$G$1956,H100,'IPC mensual'!$H$6:$H$11956)/$E$7*100</f>
        <v>2.0640799165044167E-11</v>
      </c>
      <c r="R100" s="227">
        <f>AVERAGEIF('IPC mensual'!$G$6:$G$1956,I100,'IPC mensual'!$H$6:$H$11956)/$E$7*100</f>
        <v>2.1424285138615658E-11</v>
      </c>
      <c r="S100" s="230">
        <f>AVERAGEIF('IPC mensual'!$G$6:$G$1956,J100,'IPC mensual'!$H$6:$H$11956)/$E$7*100</f>
        <v>2.3726817151392078E-11</v>
      </c>
      <c r="T100" s="225">
        <f>AVERAGEIF('IPC mensual'!A$6:A$1956,'IPC para computos (2017=100)'!A100,'IPC mensual'!H$6:H$11956)/E$7*100</f>
        <v>2.1930633818350633E-11</v>
      </c>
      <c r="Y100" s="224"/>
    </row>
    <row r="101" spans="1:25" ht="15" customHeight="1">
      <c r="A101" s="233">
        <f t="shared" si="4"/>
        <v>1971</v>
      </c>
      <c r="B101" s="232" t="str">
        <f t="shared" si="2"/>
        <v>19715</v>
      </c>
      <c r="C101" s="231" t="str">
        <f t="shared" si="2"/>
        <v>197110</v>
      </c>
      <c r="D101" s="228" t="str">
        <f t="shared" si="2"/>
        <v>19711</v>
      </c>
      <c r="E101" s="227" t="str">
        <f t="shared" si="2"/>
        <v>19712</v>
      </c>
      <c r="F101" s="227" t="str">
        <f t="shared" si="2"/>
        <v>19713</v>
      </c>
      <c r="G101" s="230" t="str">
        <f t="shared" si="2"/>
        <v>19714</v>
      </c>
      <c r="H101" s="482" t="str">
        <f t="shared" si="3"/>
        <v>19711</v>
      </c>
      <c r="I101" s="227" t="str">
        <f t="shared" si="3"/>
        <v>19712</v>
      </c>
      <c r="J101" s="230" t="str">
        <f t="shared" si="3"/>
        <v>19713</v>
      </c>
      <c r="K101" s="486">
        <f>AVERAGEIF('IPC mensual'!$E$6:$E$1956,B101,'IPC mensual'!$H$6:$H$11956)/$E$7*100</f>
        <v>2.7861695973447672E-11</v>
      </c>
      <c r="L101" s="487">
        <f>AVERAGEIF('IPC mensual'!$E$6:$E$1956,C101,'IPC mensual'!$H$6:$H$11956)/$E$7*100</f>
        <v>3.1348224759190576E-11</v>
      </c>
      <c r="M101" s="488">
        <f>AVERAGEIF('IPC mensual'!$F$6:$F$1956,D101,'IPC mensual'!$H$6:$H$11956)/$E$7*100</f>
        <v>2.6483379027799809E-11</v>
      </c>
      <c r="N101" s="489">
        <f>AVERAGEIF('IPC mensual'!$F$6:$F$1956,E101,'IPC mensual'!$H$6:$H$11956)/$E$7*100</f>
        <v>2.7930878275815517E-11</v>
      </c>
      <c r="O101" s="489">
        <f>AVERAGEIF('IPC mensual'!$F$6:$F$1956,F101,'IPC mensual'!$H$6:$H$11956)/$E$7*100</f>
        <v>3.0582034361211043E-11</v>
      </c>
      <c r="P101" s="490">
        <f>AVERAGEIF('IPC mensual'!$F$6:$F$1956,G101,'IPC mensual'!$H$6:$H$11956)/$E$7*100</f>
        <v>3.318642877935722E-11</v>
      </c>
      <c r="Q101" s="228">
        <f>AVERAGEIF('IPC mensual'!$G$6:$G$1956,H101,'IPC mensual'!$H$6:$H$11956)/$E$7*100</f>
        <v>2.6662720103785296E-11</v>
      </c>
      <c r="R101" s="227">
        <f>AVERAGEIF('IPC mensual'!$G$6:$G$1956,I101,'IPC mensual'!$H$6:$H$11956)/$E$7*100</f>
        <v>2.9327234950897606E-11</v>
      </c>
      <c r="S101" s="230">
        <f>AVERAGEIF('IPC mensual'!$G$6:$G$1956,J101,'IPC mensual'!$H$6:$H$11956)/$E$7*100</f>
        <v>3.2647085278454794E-11</v>
      </c>
      <c r="T101" s="225">
        <f>AVERAGEIF('IPC mensual'!A$6:A$1956,'IPC para computos (2017=100)'!A101,'IPC mensual'!H$6:H$11956)/E$7*100</f>
        <v>2.9545680111045893E-11</v>
      </c>
      <c r="Y101" s="224"/>
    </row>
    <row r="102" spans="1:25" ht="15" customHeight="1">
      <c r="A102" s="233">
        <f t="shared" si="4"/>
        <v>1972</v>
      </c>
      <c r="B102" s="232" t="str">
        <f t="shared" si="2"/>
        <v>19725</v>
      </c>
      <c r="C102" s="231" t="str">
        <f t="shared" si="2"/>
        <v>197210</v>
      </c>
      <c r="D102" s="228" t="str">
        <f t="shared" si="2"/>
        <v>19721</v>
      </c>
      <c r="E102" s="227" t="str">
        <f t="shared" si="2"/>
        <v>19722</v>
      </c>
      <c r="F102" s="227" t="str">
        <f t="shared" si="2"/>
        <v>19723</v>
      </c>
      <c r="G102" s="230" t="str">
        <f t="shared" si="2"/>
        <v>19724</v>
      </c>
      <c r="H102" s="482" t="str">
        <f t="shared" si="3"/>
        <v>19721</v>
      </c>
      <c r="I102" s="227" t="str">
        <f t="shared" si="3"/>
        <v>19722</v>
      </c>
      <c r="J102" s="230" t="str">
        <f t="shared" si="3"/>
        <v>19723</v>
      </c>
      <c r="K102" s="486">
        <f>AVERAGEIF('IPC mensual'!$E$6:$E$1956,B102,'IPC mensual'!$H$6:$H$11956)/$E$7*100</f>
        <v>4.3609335553651089E-11</v>
      </c>
      <c r="L102" s="487">
        <f>AVERAGEIF('IPC mensual'!$E$6:$E$1956,C102,'IPC mensual'!$H$6:$H$11956)/$E$7*100</f>
        <v>5.1802325327195915E-11</v>
      </c>
      <c r="M102" s="488">
        <f>AVERAGEIF('IPC mensual'!$F$6:$F$1956,D102,'IPC mensual'!$H$6:$H$11956)/$E$7*100</f>
        <v>3.9360313134177368E-11</v>
      </c>
      <c r="N102" s="489">
        <f>AVERAGEIF('IPC mensual'!$F$6:$F$1956,E102,'IPC mensual'!$H$6:$H$11956)/$E$7*100</f>
        <v>4.4178685257870609E-11</v>
      </c>
      <c r="O102" s="489">
        <f>AVERAGEIF('IPC mensual'!$F$6:$F$1956,F102,'IPC mensual'!$H$6:$H$11956)/$E$7*100</f>
        <v>4.8643512291600803E-11</v>
      </c>
      <c r="P102" s="490">
        <f>AVERAGEIF('IPC mensual'!$F$6:$F$1956,G102,'IPC mensual'!$H$6:$H$11956)/$E$7*100</f>
        <v>5.5083659692175261E-11</v>
      </c>
      <c r="Q102" s="228">
        <f>AVERAGEIF('IPC mensual'!$G$6:$G$1956,H102,'IPC mensual'!$H$6:$H$11956)/$E$7*100</f>
        <v>4.0250129089823233E-11</v>
      </c>
      <c r="R102" s="227">
        <f>AVERAGEIF('IPC mensual'!$G$6:$G$1956,I102,'IPC mensual'!$H$6:$H$11956)/$E$7*100</f>
        <v>4.6534040190966392E-11</v>
      </c>
      <c r="S102" s="230">
        <f>AVERAGEIF('IPC mensual'!$G$6:$G$1956,J102,'IPC mensual'!$H$6:$H$11956)/$E$7*100</f>
        <v>5.366545850107841E-11</v>
      </c>
      <c r="T102" s="225">
        <f>AVERAGEIF('IPC mensual'!A$6:A$1956,'IPC para computos (2017=100)'!A102,'IPC mensual'!H$6:H$11956)/E$7*100</f>
        <v>4.6816542593956005E-11</v>
      </c>
      <c r="Y102" s="224"/>
    </row>
    <row r="103" spans="1:25" ht="15" customHeight="1">
      <c r="A103" s="233">
        <f t="shared" si="4"/>
        <v>1973</v>
      </c>
      <c r="B103" s="232" t="str">
        <f t="shared" si="2"/>
        <v>19735</v>
      </c>
      <c r="C103" s="231" t="str">
        <f t="shared" si="2"/>
        <v>197310</v>
      </c>
      <c r="D103" s="228" t="str">
        <f t="shared" si="2"/>
        <v>19731</v>
      </c>
      <c r="E103" s="227" t="str">
        <f t="shared" si="2"/>
        <v>19732</v>
      </c>
      <c r="F103" s="227" t="str">
        <f t="shared" si="2"/>
        <v>19733</v>
      </c>
      <c r="G103" s="230" t="str">
        <f t="shared" si="2"/>
        <v>19734</v>
      </c>
      <c r="H103" s="482" t="str">
        <f t="shared" si="3"/>
        <v>19731</v>
      </c>
      <c r="I103" s="227" t="str">
        <f t="shared" si="3"/>
        <v>19732</v>
      </c>
      <c r="J103" s="230" t="str">
        <f t="shared" si="3"/>
        <v>19733</v>
      </c>
      <c r="K103" s="486">
        <f>AVERAGEIF('IPC mensual'!$E$6:$E$1956,B103,'IPC mensual'!$H$6:$H$11956)/$E$7*100</f>
        <v>7.8089919879592454E-11</v>
      </c>
      <c r="L103" s="487">
        <f>AVERAGEIF('IPC mensual'!$E$6:$E$1956,C103,'IPC mensual'!$H$6:$H$11956)/$E$7*100</f>
        <v>7.798780276846368E-11</v>
      </c>
      <c r="M103" s="488">
        <f>AVERAGEIF('IPC mensual'!$F$6:$F$1956,D103,'IPC mensual'!$H$6:$H$11956)/$E$7*100</f>
        <v>6.6879506300482487E-11</v>
      </c>
      <c r="N103" s="489">
        <f>AVERAGEIF('IPC mensual'!$F$6:$F$1956,E103,'IPC mensual'!$H$6:$H$11956)/$E$7*100</f>
        <v>7.6455133912952807E-11</v>
      </c>
      <c r="O103" s="489">
        <f>AVERAGEIF('IPC mensual'!$F$6:$F$1956,F103,'IPC mensual'!$H$6:$H$11956)/$E$7*100</f>
        <v>7.6328531739917602E-11</v>
      </c>
      <c r="P103" s="490">
        <f>AVERAGEIF('IPC mensual'!$F$6:$F$1956,G103,'IPC mensual'!$H$6:$H$11956)/$E$7*100</f>
        <v>8.0530360402814049E-11</v>
      </c>
      <c r="Q103" s="228">
        <f>AVERAGEIF('IPC mensual'!$G$6:$G$1956,H103,'IPC mensual'!$H$6:$H$11956)/$E$7*100</f>
        <v>6.9029150706117748E-11</v>
      </c>
      <c r="R103" s="227">
        <f>AVERAGEIF('IPC mensual'!$G$6:$G$1956,I103,'IPC mensual'!$H$6:$H$11956)/$E$7*100</f>
        <v>7.6519023121055617E-11</v>
      </c>
      <c r="S103" s="230">
        <f>AVERAGEIF('IPC mensual'!$G$6:$G$1956,J103,'IPC mensual'!$H$6:$H$11956)/$E$7*100</f>
        <v>7.9596975439951822E-11</v>
      </c>
      <c r="T103" s="225">
        <f>AVERAGEIF('IPC mensual'!A$6:A$1956,'IPC para computos (2017=100)'!A103,'IPC mensual'!H$6:H$11956)/E$7*100</f>
        <v>7.5048383089041746E-11</v>
      </c>
      <c r="Y103" s="224"/>
    </row>
    <row r="104" spans="1:25" ht="15" customHeight="1">
      <c r="A104" s="233">
        <v>1974</v>
      </c>
      <c r="B104" s="232" t="str">
        <f t="shared" ref="B104:J119" si="5">CONCATENATE($A104,B$11)</f>
        <v>19745</v>
      </c>
      <c r="C104" s="231" t="str">
        <f t="shared" si="5"/>
        <v>197410</v>
      </c>
      <c r="D104" s="228" t="str">
        <f t="shared" si="5"/>
        <v>19741</v>
      </c>
      <c r="E104" s="227" t="str">
        <f t="shared" si="5"/>
        <v>19742</v>
      </c>
      <c r="F104" s="227" t="str">
        <f t="shared" si="5"/>
        <v>19743</v>
      </c>
      <c r="G104" s="230" t="str">
        <f t="shared" si="5"/>
        <v>19744</v>
      </c>
      <c r="H104" s="482" t="str">
        <f t="shared" si="5"/>
        <v>19741</v>
      </c>
      <c r="I104" s="227" t="str">
        <f t="shared" si="5"/>
        <v>19742</v>
      </c>
      <c r="J104" s="230" t="str">
        <f t="shared" si="5"/>
        <v>19743</v>
      </c>
      <c r="K104" s="229">
        <f>AVERAGEIF('IPC mensual'!$E$6:$E$1956,B104,'IPC mensual'!$H$6:$H$11956)/$E$7*100</f>
        <v>8.7512347820407174E-11</v>
      </c>
      <c r="L104" s="226">
        <f>AVERAGEIF('IPC mensual'!$E$6:$E$1956,C104,'IPC mensual'!$H$6:$H$11956)/$E$7*100</f>
        <v>1.0150383234279418E-10</v>
      </c>
      <c r="M104" s="228">
        <f>AVERAGEIF('IPC mensual'!$F$6:$F$1956,D104,'IPC mensual'!$H$6:$H$11956)/$E$7*100</f>
        <v>8.1292565976993076E-11</v>
      </c>
      <c r="N104" s="227">
        <f>AVERAGEIF('IPC mensual'!$F$6:$F$1956,E104,'IPC mensual'!$H$6:$H$11956)/$E$7*100</f>
        <v>8.7690032553969515E-11</v>
      </c>
      <c r="O104" s="227">
        <f>AVERAGEIF('IPC mensual'!$F$6:$F$1956,F104,'IPC mensual'!$H$6:$H$11956)/$E$7*100</f>
        <v>9.5144725696138234E-11</v>
      </c>
      <c r="P104" s="485">
        <f>AVERAGEIF('IPC mensual'!$F$6:$F$1956,G104,'IPC mensual'!$H$6:$H$11956)/$E$7*100</f>
        <v>1.0876240494008236E-10</v>
      </c>
      <c r="Q104" s="228">
        <f>AVERAGEIF('IPC mensual'!$G$6:$G$1956,H104,'IPC mensual'!$H$6:$H$11956)/$E$7*100</f>
        <v>8.2142629714484465E-11</v>
      </c>
      <c r="R104" s="227">
        <f>AVERAGEIF('IPC mensual'!$G$6:$G$1956,I104,'IPC mensual'!$H$6:$H$11956)/$E$7*100</f>
        <v>9.1501252464565796E-11</v>
      </c>
      <c r="S104" s="230">
        <f>AVERAGEIF('IPC mensual'!$G$6:$G$1956,J104,'IPC mensual'!$H$6:$H$11956)/$E$7*100</f>
        <v>1.0602341469633712E-10</v>
      </c>
      <c r="T104" s="225">
        <f>AVERAGEIF('IPC mensual'!A$6:A$1956,'IPC para computos (2017=100)'!A104,'IPC mensual'!H$6:H$11956)/E$7*100</f>
        <v>9.3222432291795804E-11</v>
      </c>
      <c r="Y104" s="224"/>
    </row>
    <row r="105" spans="1:25" ht="15" customHeight="1">
      <c r="A105" s="233">
        <f t="shared" ref="A105:A152" si="6">A104+1</f>
        <v>1975</v>
      </c>
      <c r="B105" s="232" t="str">
        <f t="shared" si="5"/>
        <v>19755</v>
      </c>
      <c r="C105" s="231" t="str">
        <f t="shared" si="5"/>
        <v>197510</v>
      </c>
      <c r="D105" s="228" t="str">
        <f t="shared" si="5"/>
        <v>19751</v>
      </c>
      <c r="E105" s="227" t="str">
        <f t="shared" si="5"/>
        <v>19752</v>
      </c>
      <c r="F105" s="227" t="str">
        <f t="shared" si="5"/>
        <v>19753</v>
      </c>
      <c r="G105" s="230" t="str">
        <f t="shared" si="5"/>
        <v>19754</v>
      </c>
      <c r="H105" s="482" t="str">
        <f t="shared" si="3"/>
        <v>19751</v>
      </c>
      <c r="I105" s="227" t="str">
        <f t="shared" si="3"/>
        <v>19752</v>
      </c>
      <c r="J105" s="230" t="str">
        <f t="shared" si="3"/>
        <v>19753</v>
      </c>
      <c r="K105" s="229">
        <f>AVERAGEIF('IPC mensual'!$E$6:$E$1956,B105,'IPC mensual'!$H$6:$H$11956)/$E$7*100</f>
        <v>1.5792864929842937E-10</v>
      </c>
      <c r="L105" s="226">
        <f>AVERAGEIF('IPC mensual'!$E$6:$E$1956,C105,'IPC mensual'!$H$6:$H$11956)/$E$7*100</f>
        <v>3.9805797231103977E-10</v>
      </c>
      <c r="M105" s="228">
        <f>AVERAGEIF('IPC mensual'!$F$6:$F$1956,D105,'IPC mensual'!$H$6:$H$11956)/$E$7*100</f>
        <v>1.2976026592211853E-10</v>
      </c>
      <c r="N105" s="227">
        <f>AVERAGEIF('IPC mensual'!$F$6:$F$1956,E105,'IPC mensual'!$H$6:$H$11956)/$E$7*100</f>
        <v>1.670865425508008E-10</v>
      </c>
      <c r="O105" s="227">
        <f>AVERAGEIF('IPC mensual'!$F$6:$F$1956,F105,'IPC mensual'!$H$6:$H$11956)/$E$7*100</f>
        <v>3.0775418340348918E-10</v>
      </c>
      <c r="P105" s="485">
        <f>AVERAGEIF('IPC mensual'!$F$6:$F$1956,G105,'IPC mensual'!$H$6:$H$11956)/$E$7*100</f>
        <v>4.4990341055116219E-10</v>
      </c>
      <c r="Q105" s="228">
        <f>AVERAGEIF('IPC mensual'!$G$6:$G$1956,H105,'IPC mensual'!$H$6:$H$11956)/$E$7*100</f>
        <v>1.3532425619079715E-10</v>
      </c>
      <c r="R105" s="227">
        <f>AVERAGEIF('IPC mensual'!$G$6:$G$1956,I105,'IPC mensual'!$H$6:$H$11956)/$E$7*100</f>
        <v>2.306748484466532E-10</v>
      </c>
      <c r="S105" s="230">
        <f>AVERAGEIF('IPC mensual'!$G$6:$G$1956,J105,'IPC mensual'!$H$6:$H$11956)/$E$7*100</f>
        <v>4.2487919718322775E-10</v>
      </c>
      <c r="T105" s="225">
        <f>AVERAGEIF('IPC mensual'!A$6:A$1956,'IPC para computos (2017=100)'!A105,'IPC mensual'!H$6:H$11956)/E$7*100</f>
        <v>2.6362610060689264E-10</v>
      </c>
      <c r="Y105" s="224"/>
    </row>
    <row r="106" spans="1:25" ht="15" customHeight="1">
      <c r="A106" s="233">
        <f t="shared" si="6"/>
        <v>1976</v>
      </c>
      <c r="B106" s="232" t="str">
        <f t="shared" si="5"/>
        <v>19765</v>
      </c>
      <c r="C106" s="231" t="str">
        <f t="shared" si="5"/>
        <v>197610</v>
      </c>
      <c r="D106" s="228" t="str">
        <f t="shared" si="5"/>
        <v>19761</v>
      </c>
      <c r="E106" s="227" t="str">
        <f t="shared" si="5"/>
        <v>19762</v>
      </c>
      <c r="F106" s="227" t="str">
        <f t="shared" si="5"/>
        <v>19763</v>
      </c>
      <c r="G106" s="230" t="str">
        <f t="shared" si="5"/>
        <v>19764</v>
      </c>
      <c r="H106" s="482" t="str">
        <f t="shared" si="3"/>
        <v>19761</v>
      </c>
      <c r="I106" s="227" t="str">
        <f t="shared" si="3"/>
        <v>19762</v>
      </c>
      <c r="J106" s="230" t="str">
        <f t="shared" si="3"/>
        <v>19763</v>
      </c>
      <c r="K106" s="229">
        <f>AVERAGEIF('IPC mensual'!$E$6:$E$1956,B106,'IPC mensual'!$H$6:$H$11956)/$E$7*100</f>
        <v>1.3860129366746141E-9</v>
      </c>
      <c r="L106" s="226">
        <f>AVERAGEIF('IPC mensual'!$E$6:$E$1956,C106,'IPC mensual'!$H$6:$H$11956)/$E$7*100</f>
        <v>1.877903427403292E-9</v>
      </c>
      <c r="M106" s="228">
        <f>AVERAGEIF('IPC mensual'!$F$6:$F$1956,D106,'IPC mensual'!$H$6:$H$11956)/$E$7*100</f>
        <v>7.1949114363309086E-10</v>
      </c>
      <c r="N106" s="227">
        <f>AVERAGEIF('IPC mensual'!$F$6:$F$1956,E106,'IPC mensual'!$H$6:$H$11956)/$E$7*100</f>
        <v>1.3487956425763803E-9</v>
      </c>
      <c r="O106" s="227">
        <f>AVERAGEIF('IPC mensual'!$F$6:$F$1956,F106,'IPC mensual'!$H$6:$H$11956)/$E$7*100</f>
        <v>1.5939295202030255E-9</v>
      </c>
      <c r="P106" s="485">
        <f>AVERAGEIF('IPC mensual'!$F$6:$F$1956,G106,'IPC mensual'!$H$6:$H$11956)/$E$7*100</f>
        <v>2.0744224546637468E-9</v>
      </c>
      <c r="Q106" s="228">
        <f>AVERAGEIF('IPC mensual'!$G$6:$G$1956,H106,'IPC mensual'!$H$6:$H$11956)/$E$7*100</f>
        <v>8.4874226429732523E-10</v>
      </c>
      <c r="R106" s="227">
        <f>AVERAGEIF('IPC mensual'!$G$6:$G$1956,I106,'IPC mensual'!$H$6:$H$11956)/$E$7*100</f>
        <v>1.465063679189382E-9</v>
      </c>
      <c r="S106" s="230">
        <f>AVERAGEIF('IPC mensual'!$G$6:$G$1956,J106,'IPC mensual'!$H$6:$H$11956)/$E$7*100</f>
        <v>1.9886731273204754E-9</v>
      </c>
      <c r="T106" s="225">
        <f>AVERAGEIF('IPC mensual'!A$6:A$1956,'IPC para computos (2017=100)'!A106,'IPC mensual'!H$6:H$11956)/E$7*100</f>
        <v>1.4341596902690608E-9</v>
      </c>
      <c r="Y106" s="224"/>
    </row>
    <row r="107" spans="1:25" ht="15" customHeight="1">
      <c r="A107" s="233">
        <f t="shared" si="6"/>
        <v>1977</v>
      </c>
      <c r="B107" s="232" t="str">
        <f t="shared" si="5"/>
        <v>19775</v>
      </c>
      <c r="C107" s="231" t="str">
        <f t="shared" si="5"/>
        <v>197710</v>
      </c>
      <c r="D107" s="228" t="str">
        <f t="shared" si="5"/>
        <v>19771</v>
      </c>
      <c r="E107" s="227" t="str">
        <f t="shared" si="5"/>
        <v>19772</v>
      </c>
      <c r="F107" s="227" t="str">
        <f t="shared" si="5"/>
        <v>19773</v>
      </c>
      <c r="G107" s="230" t="str">
        <f t="shared" si="5"/>
        <v>19774</v>
      </c>
      <c r="H107" s="482" t="str">
        <f t="shared" si="3"/>
        <v>19771</v>
      </c>
      <c r="I107" s="227" t="str">
        <f t="shared" si="3"/>
        <v>19772</v>
      </c>
      <c r="J107" s="230" t="str">
        <f t="shared" si="3"/>
        <v>19773</v>
      </c>
      <c r="K107" s="229">
        <f>AVERAGEIF('IPC mensual'!$E$6:$E$1956,B107,'IPC mensual'!$H$6:$H$11956)/$E$7*100</f>
        <v>3.2916420959428882E-9</v>
      </c>
      <c r="L107" s="226">
        <f>AVERAGEIF('IPC mensual'!$E$6:$E$1956,C107,'IPC mensual'!$H$6:$H$11956)/$E$7*100</f>
        <v>5.1595210509420023E-9</v>
      </c>
      <c r="M107" s="228">
        <f>AVERAGEIF('IPC mensual'!$F$6:$F$1956,D107,'IPC mensual'!$H$6:$H$11956)/$E$7*100</f>
        <v>2.7103139153592008E-9</v>
      </c>
      <c r="N107" s="227">
        <f>AVERAGEIF('IPC mensual'!$F$6:$F$1956,E107,'IPC mensual'!$H$6:$H$11956)/$E$7*100</f>
        <v>3.3086232065240863E-9</v>
      </c>
      <c r="O107" s="227">
        <f>AVERAGEIF('IPC mensual'!$F$6:$F$1956,F107,'IPC mensual'!$H$6:$H$11956)/$E$7*100</f>
        <v>4.2084972415218363E-9</v>
      </c>
      <c r="P107" s="485">
        <f>AVERAGEIF('IPC mensual'!$F$6:$F$1956,G107,'IPC mensual'!$H$6:$H$11956)/$E$7*100</f>
        <v>5.6075112659696732E-9</v>
      </c>
      <c r="Q107" s="228">
        <f>AVERAGEIF('IPC mensual'!$G$6:$G$1956,H107,'IPC mensual'!$H$6:$H$11956)/$E$7*100</f>
        <v>2.8054515835963196E-9</v>
      </c>
      <c r="R107" s="227">
        <f>AVERAGEIF('IPC mensual'!$G$6:$G$1956,I107,'IPC mensual'!$H$6:$H$11956)/$E$7*100</f>
        <v>3.7184959413540025E-9</v>
      </c>
      <c r="S107" s="230">
        <f>AVERAGEIF('IPC mensual'!$G$6:$G$1956,J107,'IPC mensual'!$H$6:$H$11956)/$E$7*100</f>
        <v>5.352261697080775E-9</v>
      </c>
      <c r="T107" s="225">
        <f>AVERAGEIF('IPC mensual'!A$6:A$1956,'IPC para computos (2017=100)'!A107,'IPC mensual'!H$6:H$11956)/E$7*100</f>
        <v>3.9587364073436983E-9</v>
      </c>
      <c r="Y107" s="224"/>
    </row>
    <row r="108" spans="1:25" ht="15" customHeight="1">
      <c r="A108" s="233">
        <f t="shared" si="6"/>
        <v>1978</v>
      </c>
      <c r="B108" s="232" t="str">
        <f t="shared" si="5"/>
        <v>19785</v>
      </c>
      <c r="C108" s="231" t="str">
        <f t="shared" si="5"/>
        <v>197810</v>
      </c>
      <c r="D108" s="228" t="str">
        <f t="shared" si="5"/>
        <v>19781</v>
      </c>
      <c r="E108" s="227" t="str">
        <f t="shared" si="5"/>
        <v>19782</v>
      </c>
      <c r="F108" s="227" t="str">
        <f t="shared" si="5"/>
        <v>19783</v>
      </c>
      <c r="G108" s="230" t="str">
        <f t="shared" si="5"/>
        <v>19784</v>
      </c>
      <c r="H108" s="482" t="str">
        <f t="shared" si="3"/>
        <v>19781</v>
      </c>
      <c r="I108" s="227" t="str">
        <f t="shared" si="3"/>
        <v>19782</v>
      </c>
      <c r="J108" s="230" t="str">
        <f t="shared" si="3"/>
        <v>19783</v>
      </c>
      <c r="K108" s="229">
        <f>AVERAGEIF('IPC mensual'!$E$6:$E$1956,B108,'IPC mensual'!$H$6:$H$11956)/$E$7*100</f>
        <v>9.6076502326502962E-9</v>
      </c>
      <c r="L108" s="226">
        <f>AVERAGEIF('IPC mensual'!$E$6:$E$1956,C108,'IPC mensual'!$H$6:$H$11956)/$E$7*100</f>
        <v>1.3729926449312721E-8</v>
      </c>
      <c r="M108" s="228">
        <f>AVERAGEIF('IPC mensual'!$F$6:$F$1956,D108,'IPC mensual'!$H$6:$H$11956)/$E$7*100</f>
        <v>7.3566088647659609E-9</v>
      </c>
      <c r="N108" s="227">
        <f>AVERAGEIF('IPC mensual'!$F$6:$F$1956,E108,'IPC mensual'!$H$6:$H$11956)/$E$7*100</f>
        <v>9.5594482676417338E-9</v>
      </c>
      <c r="O108" s="227">
        <f>AVERAGEIF('IPC mensual'!$F$6:$F$1956,F108,'IPC mensual'!$H$6:$H$11956)/$E$7*100</f>
        <v>1.1724551869225938E-8</v>
      </c>
      <c r="P108" s="485">
        <f>AVERAGEIF('IPC mensual'!$F$6:$F$1956,G108,'IPC mensual'!$H$6:$H$11956)/$E$7*100</f>
        <v>1.4986058135053429E-8</v>
      </c>
      <c r="Q108" s="228">
        <f>AVERAGEIF('IPC mensual'!$G$6:$G$1956,H108,'IPC mensual'!$H$6:$H$11956)/$E$7*100</f>
        <v>7.7273055005451022E-9</v>
      </c>
      <c r="R108" s="227">
        <f>AVERAGEIF('IPC mensual'!$G$6:$G$1956,I108,'IPC mensual'!$H$6:$H$11956)/$E$7*100</f>
        <v>1.0625796718642619E-8</v>
      </c>
      <c r="S108" s="230">
        <f>AVERAGEIF('IPC mensual'!$G$6:$G$1956,J108,'IPC mensual'!$H$6:$H$11956)/$E$7*100</f>
        <v>1.4366898133327573E-8</v>
      </c>
      <c r="T108" s="225">
        <f>AVERAGEIF('IPC mensual'!A$6:A$1956,'IPC para computos (2017=100)'!A108,'IPC mensual'!H$6:H$11956)/E$7*100</f>
        <v>1.0906666784171766E-8</v>
      </c>
      <c r="Y108" s="224"/>
    </row>
    <row r="109" spans="1:25" ht="15" customHeight="1">
      <c r="A109" s="233">
        <f t="shared" si="6"/>
        <v>1979</v>
      </c>
      <c r="B109" s="232" t="str">
        <f t="shared" si="5"/>
        <v>19795</v>
      </c>
      <c r="C109" s="231" t="str">
        <f t="shared" si="5"/>
        <v>197910</v>
      </c>
      <c r="D109" s="228" t="str">
        <f t="shared" si="5"/>
        <v>19791</v>
      </c>
      <c r="E109" s="227" t="str">
        <f t="shared" si="5"/>
        <v>19792</v>
      </c>
      <c r="F109" s="227" t="str">
        <f t="shared" si="5"/>
        <v>19793</v>
      </c>
      <c r="G109" s="230" t="str">
        <f t="shared" si="5"/>
        <v>19794</v>
      </c>
      <c r="H109" s="482" t="str">
        <f t="shared" si="3"/>
        <v>19791</v>
      </c>
      <c r="I109" s="227" t="str">
        <f t="shared" si="3"/>
        <v>19792</v>
      </c>
      <c r="J109" s="230" t="str">
        <f t="shared" si="3"/>
        <v>19793</v>
      </c>
      <c r="K109" s="229">
        <f>AVERAGEIF('IPC mensual'!$E$6:$E$1956,B109,'IPC mensual'!$H$6:$H$11956)/$E$7*100</f>
        <v>2.4332678403807781E-8</v>
      </c>
      <c r="L109" s="226">
        <f>AVERAGEIF('IPC mensual'!$E$6:$E$1956,C109,'IPC mensual'!$H$6:$H$11956)/$E$7*100</f>
        <v>3.5535890494121533E-8</v>
      </c>
      <c r="M109" s="228">
        <f>AVERAGEIF('IPC mensual'!$F$6:$F$1956,D109,'IPC mensual'!$H$6:$H$11956)/$E$7*100</f>
        <v>1.979295588659822E-8</v>
      </c>
      <c r="N109" s="227">
        <f>AVERAGEIF('IPC mensual'!$F$6:$F$1956,E109,'IPC mensual'!$H$6:$H$11956)/$E$7*100</f>
        <v>2.4594044437180855E-8</v>
      </c>
      <c r="O109" s="227">
        <f>AVERAGEIF('IPC mensual'!$F$6:$F$1956,F109,'IPC mensual'!$H$6:$H$11956)/$E$7*100</f>
        <v>3.1511266465534213E-8</v>
      </c>
      <c r="P109" s="485">
        <f>AVERAGEIF('IPC mensual'!$F$6:$F$1956,G109,'IPC mensual'!$H$6:$H$11956)/$E$7*100</f>
        <v>3.7317730861977418E-8</v>
      </c>
      <c r="Q109" s="228">
        <f>AVERAGEIF('IPC mensual'!$G$6:$G$1956,H109,'IPC mensual'!$H$6:$H$11956)/$E$7*100</f>
        <v>2.0534145115973965E-8</v>
      </c>
      <c r="R109" s="227">
        <f>AVERAGEIF('IPC mensual'!$G$6:$G$1956,I109,'IPC mensual'!$H$6:$H$11956)/$E$7*100</f>
        <v>2.7875162757496372E-8</v>
      </c>
      <c r="S109" s="230">
        <f>AVERAGEIF('IPC mensual'!$G$6:$G$1956,J109,'IPC mensual'!$H$6:$H$11956)/$E$7*100</f>
        <v>3.6502690364997707E-8</v>
      </c>
      <c r="T109" s="225">
        <f>AVERAGEIF('IPC mensual'!A$6:A$1956,'IPC para computos (2017=100)'!A109,'IPC mensual'!H$6:H$11956)/E$7*100</f>
        <v>2.8303999412822682E-8</v>
      </c>
      <c r="Y109" s="224"/>
    </row>
    <row r="110" spans="1:25" ht="15" customHeight="1">
      <c r="A110" s="233">
        <f t="shared" si="6"/>
        <v>1980</v>
      </c>
      <c r="B110" s="232" t="str">
        <f t="shared" si="5"/>
        <v>19805</v>
      </c>
      <c r="C110" s="231" t="str">
        <f t="shared" si="5"/>
        <v>198010</v>
      </c>
      <c r="D110" s="228" t="str">
        <f t="shared" si="5"/>
        <v>19801</v>
      </c>
      <c r="E110" s="227" t="str">
        <f t="shared" si="5"/>
        <v>19802</v>
      </c>
      <c r="F110" s="227" t="str">
        <f t="shared" si="5"/>
        <v>19803</v>
      </c>
      <c r="G110" s="230" t="str">
        <f t="shared" si="5"/>
        <v>19804</v>
      </c>
      <c r="H110" s="482" t="str">
        <f t="shared" si="3"/>
        <v>19801</v>
      </c>
      <c r="I110" s="227" t="str">
        <f t="shared" si="3"/>
        <v>19802</v>
      </c>
      <c r="J110" s="230" t="str">
        <f t="shared" si="3"/>
        <v>19803</v>
      </c>
      <c r="K110" s="229">
        <f>AVERAGEIF('IPC mensual'!$E$6:$E$1956,B110,'IPC mensual'!$H$6:$H$11956)/$E$7*100</f>
        <v>5.2413875755760653E-8</v>
      </c>
      <c r="L110" s="226">
        <f>AVERAGEIF('IPC mensual'!$E$6:$E$1956,C110,'IPC mensual'!$H$6:$H$11956)/$E$7*100</f>
        <v>6.7434741086661934E-8</v>
      </c>
      <c r="M110" s="228">
        <f>AVERAGEIF('IPC mensual'!$F$6:$F$1956,D110,'IPC mensual'!$H$6:$H$11956)/$E$7*100</f>
        <v>4.4215220811029494E-8</v>
      </c>
      <c r="N110" s="227">
        <f>AVERAGEIF('IPC mensual'!$F$6:$F$1956,E110,'IPC mensual'!$H$6:$H$11956)/$E$7*100</f>
        <v>5.2460925482561772E-8</v>
      </c>
      <c r="O110" s="227">
        <f>AVERAGEIF('IPC mensual'!$F$6:$F$1956,F110,'IPC mensual'!$H$6:$H$11956)/$E$7*100</f>
        <v>6.0186202563762669E-8</v>
      </c>
      <c r="P110" s="485">
        <f>AVERAGEIF('IPC mensual'!$F$6:$F$1956,G110,'IPC mensual'!$H$6:$H$11956)/$E$7*100</f>
        <v>7.0434881319116394E-8</v>
      </c>
      <c r="Q110" s="228">
        <f>AVERAGEIF('IPC mensual'!$G$6:$G$1956,H110,'IPC mensual'!$H$6:$H$11956)/$E$7*100</f>
        <v>4.5548336412000538E-8</v>
      </c>
      <c r="R110" s="227">
        <f>AVERAGEIF('IPC mensual'!$G$6:$G$1956,I110,'IPC mensual'!$H$6:$H$11956)/$E$7*100</f>
        <v>5.6432666578423069E-8</v>
      </c>
      <c r="S110" s="230">
        <f>AVERAGEIF('IPC mensual'!$G$6:$G$1956,J110,'IPC mensual'!$H$6:$H$11956)/$E$7*100</f>
        <v>6.8491919641929133E-8</v>
      </c>
      <c r="T110" s="225">
        <f>AVERAGEIF('IPC mensual'!A$6:A$1956,'IPC para computos (2017=100)'!A110,'IPC mensual'!H$6:H$11956)/E$7*100</f>
        <v>5.6824307544117589E-8</v>
      </c>
      <c r="Y110" s="224"/>
    </row>
    <row r="111" spans="1:25" ht="15" customHeight="1">
      <c r="A111" s="233">
        <f t="shared" si="6"/>
        <v>1981</v>
      </c>
      <c r="B111" s="232" t="str">
        <f t="shared" si="5"/>
        <v>19815</v>
      </c>
      <c r="C111" s="231" t="str">
        <f t="shared" si="5"/>
        <v>198110</v>
      </c>
      <c r="D111" s="228" t="str">
        <f t="shared" si="5"/>
        <v>19811</v>
      </c>
      <c r="E111" s="227" t="str">
        <f t="shared" si="5"/>
        <v>19812</v>
      </c>
      <c r="F111" s="227" t="str">
        <f t="shared" si="5"/>
        <v>19813</v>
      </c>
      <c r="G111" s="230" t="str">
        <f t="shared" si="5"/>
        <v>19814</v>
      </c>
      <c r="H111" s="482" t="str">
        <f t="shared" si="3"/>
        <v>19811</v>
      </c>
      <c r="I111" s="227" t="str">
        <f t="shared" si="3"/>
        <v>19812</v>
      </c>
      <c r="J111" s="230" t="str">
        <f t="shared" si="3"/>
        <v>19813</v>
      </c>
      <c r="K111" s="229">
        <f>AVERAGEIF('IPC mensual'!$E$6:$E$1956,B111,'IPC mensual'!$H$6:$H$11956)/$E$7*100</f>
        <v>9.8473157797844088E-8</v>
      </c>
      <c r="L111" s="226">
        <f>AVERAGEIF('IPC mensual'!$E$6:$E$1956,C111,'IPC mensual'!$H$6:$H$11956)/$E$7*100</f>
        <v>1.4529723795007328E-7</v>
      </c>
      <c r="M111" s="228">
        <f>AVERAGEIF('IPC mensual'!$F$6:$F$1956,D111,'IPC mensual'!$H$6:$H$11956)/$E$7*100</f>
        <v>8.0608664590990322E-8</v>
      </c>
      <c r="N111" s="227">
        <f>AVERAGEIF('IPC mensual'!$F$6:$F$1956,E111,'IPC mensual'!$H$6:$H$11956)/$E$7*100</f>
        <v>9.9250918587822787E-8</v>
      </c>
      <c r="O111" s="227">
        <f>AVERAGEIF('IPC mensual'!$F$6:$F$1956,F111,'IPC mensual'!$H$6:$H$11956)/$E$7*100</f>
        <v>1.2806167476474569E-7</v>
      </c>
      <c r="P111" s="485">
        <f>AVERAGEIF('IPC mensual'!$F$6:$F$1956,G111,'IPC mensual'!$H$6:$H$11956)/$E$7*100</f>
        <v>1.5684842597901456E-7</v>
      </c>
      <c r="Q111" s="228">
        <f>AVERAGEIF('IPC mensual'!$G$6:$G$1956,H111,'IPC mensual'!$H$6:$H$11956)/$E$7*100</f>
        <v>8.3350031326038382E-8</v>
      </c>
      <c r="R111" s="227">
        <f>AVERAGEIF('IPC mensual'!$G$6:$G$1956,I111,'IPC mensual'!$H$6:$H$11956)/$E$7*100</f>
        <v>1.1326501578502956E-7</v>
      </c>
      <c r="S111" s="230">
        <f>AVERAGEIF('IPC mensual'!$G$6:$G$1956,J111,'IPC mensual'!$H$6:$H$11956)/$E$7*100</f>
        <v>1.5196221583086212E-7</v>
      </c>
      <c r="T111" s="225">
        <f>AVERAGEIF('IPC mensual'!A$6:A$1956,'IPC para computos (2017=100)'!A111,'IPC mensual'!H$6:H$11956)/E$7*100</f>
        <v>1.1619242098064337E-7</v>
      </c>
      <c r="Y111" s="224"/>
    </row>
    <row r="112" spans="1:25" ht="15" customHeight="1">
      <c r="A112" s="233">
        <f t="shared" si="6"/>
        <v>1982</v>
      </c>
      <c r="B112" s="232" t="str">
        <f t="shared" si="5"/>
        <v>19825</v>
      </c>
      <c r="C112" s="231" t="str">
        <f t="shared" si="5"/>
        <v>198210</v>
      </c>
      <c r="D112" s="228" t="str">
        <f t="shared" si="5"/>
        <v>19821</v>
      </c>
      <c r="E112" s="227" t="str">
        <f t="shared" si="5"/>
        <v>19822</v>
      </c>
      <c r="F112" s="227" t="str">
        <f t="shared" si="5"/>
        <v>19823</v>
      </c>
      <c r="G112" s="230" t="str">
        <f t="shared" si="5"/>
        <v>19824</v>
      </c>
      <c r="H112" s="482" t="str">
        <f t="shared" si="3"/>
        <v>19821</v>
      </c>
      <c r="I112" s="227" t="str">
        <f t="shared" si="3"/>
        <v>19822</v>
      </c>
      <c r="J112" s="230" t="str">
        <f t="shared" si="3"/>
        <v>19823</v>
      </c>
      <c r="K112" s="229">
        <f>AVERAGEIF('IPC mensual'!$E$6:$E$1956,B112,'IPC mensual'!$H$6:$H$11956)/$E$7*100</f>
        <v>2.2455682363992829E-7</v>
      </c>
      <c r="L112" s="226">
        <f>AVERAGEIF('IPC mensual'!$E$6:$E$1956,C112,'IPC mensual'!$H$6:$H$11956)/$E$7*100</f>
        <v>4.2618410695308014E-7</v>
      </c>
      <c r="M112" s="228">
        <f>AVERAGEIF('IPC mensual'!$F$6:$F$1956,D112,'IPC mensual'!$H$6:$H$11956)/$E$7*100</f>
        <v>1.9951004560709929E-7</v>
      </c>
      <c r="N112" s="227">
        <f>AVERAGEIF('IPC mensual'!$F$6:$F$1956,E112,'IPC mensual'!$H$6:$H$11956)/$E$7*100</f>
        <v>2.2824398590353032E-7</v>
      </c>
      <c r="O112" s="227">
        <f>AVERAGEIF('IPC mensual'!$F$6:$F$1956,F112,'IPC mensual'!$H$6:$H$11956)/$E$7*100</f>
        <v>3.2764373525980579E-7</v>
      </c>
      <c r="P112" s="485">
        <f>AVERAGEIF('IPC mensual'!$F$6:$F$1956,G112,'IPC mensual'!$H$6:$H$11956)/$E$7*100</f>
        <v>4.752166436694466E-7</v>
      </c>
      <c r="Q112" s="228">
        <f>AVERAGEIF('IPC mensual'!$G$6:$G$1956,H112,'IPC mensual'!$H$6:$H$11956)/$E$7*100</f>
        <v>2.041045954590098E-7</v>
      </c>
      <c r="R112" s="227">
        <f>AVERAGEIF('IPC mensual'!$G$6:$G$1956,I112,'IPC mensual'!$H$6:$H$11956)/$E$7*100</f>
        <v>2.6789538321484587E-7</v>
      </c>
      <c r="S112" s="230">
        <f>AVERAGEIF('IPC mensual'!$G$6:$G$1956,J112,'IPC mensual'!$H$6:$H$11956)/$E$7*100</f>
        <v>4.5096082915605571E-7</v>
      </c>
      <c r="T112" s="225">
        <f>AVERAGEIF('IPC mensual'!A$6:A$1956,'IPC para computos (2017=100)'!A112,'IPC mensual'!H$6:H$11956)/E$7*100</f>
        <v>3.0765360260997047E-7</v>
      </c>
      <c r="Y112" s="224"/>
    </row>
    <row r="113" spans="1:25" ht="15" customHeight="1">
      <c r="A113" s="233">
        <f t="shared" si="6"/>
        <v>1983</v>
      </c>
      <c r="B113" s="232" t="str">
        <f t="shared" si="5"/>
        <v>19835</v>
      </c>
      <c r="C113" s="231" t="str">
        <f t="shared" si="5"/>
        <v>198310</v>
      </c>
      <c r="D113" s="228" t="str">
        <f t="shared" si="5"/>
        <v>19831</v>
      </c>
      <c r="E113" s="227" t="str">
        <f t="shared" si="5"/>
        <v>19832</v>
      </c>
      <c r="F113" s="227" t="str">
        <f t="shared" si="5"/>
        <v>19833</v>
      </c>
      <c r="G113" s="230" t="str">
        <f t="shared" si="5"/>
        <v>19834</v>
      </c>
      <c r="H113" s="482" t="str">
        <f t="shared" si="3"/>
        <v>19831</v>
      </c>
      <c r="I113" s="227" t="str">
        <f t="shared" si="3"/>
        <v>19832</v>
      </c>
      <c r="J113" s="230" t="str">
        <f t="shared" si="3"/>
        <v>19833</v>
      </c>
      <c r="K113" s="229">
        <f>AVERAGEIF('IPC mensual'!$E$6:$E$1956,B113,'IPC mensual'!$H$6:$H$11956)/$E$7*100</f>
        <v>9.2078235746909287E-7</v>
      </c>
      <c r="L113" s="226">
        <f>AVERAGEIF('IPC mensual'!$E$6:$E$1956,C113,'IPC mensual'!$H$6:$H$11956)/$E$7*100</f>
        <v>1.9962526942783706E-6</v>
      </c>
      <c r="M113" s="228">
        <f>AVERAGEIF('IPC mensual'!$F$6:$F$1956,D113,'IPC mensual'!$H$6:$H$11956)/$E$7*100</f>
        <v>6.8755014032613094E-7</v>
      </c>
      <c r="N113" s="227">
        <f>AVERAGEIF('IPC mensual'!$F$6:$F$1956,E113,'IPC mensual'!$H$6:$H$11956)/$E$7*100</f>
        <v>9.4387513154191196E-7</v>
      </c>
      <c r="O113" s="227">
        <f>AVERAGEIF('IPC mensual'!$F$6:$F$1956,F113,'IPC mensual'!$H$6:$H$11956)/$E$7*100</f>
        <v>1.4373691537758557E-6</v>
      </c>
      <c r="P113" s="485">
        <f>AVERAGEIF('IPC mensual'!$F$6:$F$1956,G113,'IPC mensual'!$H$6:$H$11956)/$E$7*100</f>
        <v>2.3926706475409113E-6</v>
      </c>
      <c r="Q113" s="228">
        <f>AVERAGEIF('IPC mensual'!$G$6:$G$1956,H113,'IPC mensual'!$H$6:$H$11956)/$E$7*100</f>
        <v>7.267382418582307E-7</v>
      </c>
      <c r="R113" s="227">
        <f>AVERAGEIF('IPC mensual'!$G$6:$G$1956,I113,'IPC mensual'!$H$6:$H$11956)/$E$7*100</f>
        <v>1.1482053736498667E-6</v>
      </c>
      <c r="S113" s="230">
        <f>AVERAGEIF('IPC mensual'!$G$6:$G$1956,J113,'IPC mensual'!$H$6:$H$11956)/$E$7*100</f>
        <v>2.2211551893805109E-6</v>
      </c>
      <c r="T113" s="225">
        <f>AVERAGEIF('IPC mensual'!A$6:A$1956,'IPC para computos (2017=100)'!A113,'IPC mensual'!H$6:H$11956)/E$7*100</f>
        <v>1.3653662682962025E-6</v>
      </c>
      <c r="Y113" s="224"/>
    </row>
    <row r="114" spans="1:25" ht="15" customHeight="1">
      <c r="A114" s="233">
        <f t="shared" si="6"/>
        <v>1984</v>
      </c>
      <c r="B114" s="232" t="str">
        <f t="shared" si="5"/>
        <v>19845</v>
      </c>
      <c r="C114" s="231" t="str">
        <f t="shared" si="5"/>
        <v>198410</v>
      </c>
      <c r="D114" s="228" t="str">
        <f t="shared" si="5"/>
        <v>19841</v>
      </c>
      <c r="E114" s="227" t="str">
        <f t="shared" si="5"/>
        <v>19842</v>
      </c>
      <c r="F114" s="227" t="str">
        <f t="shared" si="5"/>
        <v>19843</v>
      </c>
      <c r="G114" s="230" t="str">
        <f t="shared" si="5"/>
        <v>19844</v>
      </c>
      <c r="H114" s="482" t="str">
        <f t="shared" si="3"/>
        <v>19841</v>
      </c>
      <c r="I114" s="227" t="str">
        <f t="shared" si="3"/>
        <v>19842</v>
      </c>
      <c r="J114" s="230" t="str">
        <f t="shared" si="3"/>
        <v>19843</v>
      </c>
      <c r="K114" s="229">
        <f>AVERAGEIF('IPC mensual'!$E$6:$E$1956,B114,'IPC mensual'!$H$6:$H$11956)/$E$7*100</f>
        <v>6.1529520273861555E-6</v>
      </c>
      <c r="L114" s="226">
        <f>AVERAGEIF('IPC mensual'!$E$6:$E$1956,C114,'IPC mensual'!$H$6:$H$11956)/$E$7*100</f>
        <v>1.6043476739947136E-5</v>
      </c>
      <c r="M114" s="228">
        <f>AVERAGEIF('IPC mensual'!$F$6:$F$1956,D114,'IPC mensual'!$H$6:$H$11956)/$E$7*100</f>
        <v>3.7582169530570153E-6</v>
      </c>
      <c r="N114" s="227">
        <f>AVERAGEIF('IPC mensual'!$F$6:$F$1956,E114,'IPC mensual'!$H$6:$H$11956)/$E$7*100</f>
        <v>6.2211261213225296E-6</v>
      </c>
      <c r="O114" s="227">
        <f>AVERAGEIF('IPC mensual'!$F$6:$F$1956,F114,'IPC mensual'!$H$6:$H$11956)/$E$7*100</f>
        <v>1.0856004310491219E-5</v>
      </c>
      <c r="P114" s="485">
        <f>AVERAGEIF('IPC mensual'!$F$6:$F$1956,G114,'IPC mensual'!$H$6:$H$11956)/$E$7*100</f>
        <v>1.8854937965943799E-5</v>
      </c>
      <c r="Q114" s="228">
        <f>AVERAGEIF('IPC mensual'!$G$6:$G$1956,H114,'IPC mensual'!$H$6:$H$11956)/$E$7*100</f>
        <v>4.132574345640841E-6</v>
      </c>
      <c r="R114" s="227">
        <f>AVERAGEIF('IPC mensual'!$G$6:$G$1956,I114,'IPC mensual'!$H$6:$H$11956)/$E$7*100</f>
        <v>8.1326412974334793E-6</v>
      </c>
      <c r="S114" s="230">
        <f>AVERAGEIF('IPC mensual'!$G$6:$G$1956,J114,'IPC mensual'!$H$6:$H$11956)/$E$7*100</f>
        <v>1.7502498370036604E-5</v>
      </c>
      <c r="T114" s="225">
        <f>AVERAGEIF('IPC mensual'!A$6:A$1956,'IPC para computos (2017=100)'!A114,'IPC mensual'!H$6:H$11956)/E$7*100</f>
        <v>9.9225713377036415E-6</v>
      </c>
      <c r="Y114" s="224"/>
    </row>
    <row r="115" spans="1:25" ht="15" customHeight="1">
      <c r="A115" s="233">
        <f t="shared" si="6"/>
        <v>1985</v>
      </c>
      <c r="B115" s="232" t="str">
        <f t="shared" si="5"/>
        <v>19855</v>
      </c>
      <c r="C115" s="231" t="str">
        <f t="shared" si="5"/>
        <v>198510</v>
      </c>
      <c r="D115" s="228" t="str">
        <f t="shared" si="5"/>
        <v>19851</v>
      </c>
      <c r="E115" s="227" t="str">
        <f t="shared" si="5"/>
        <v>19852</v>
      </c>
      <c r="F115" s="227" t="str">
        <f t="shared" si="5"/>
        <v>19853</v>
      </c>
      <c r="G115" s="230" t="str">
        <f t="shared" si="5"/>
        <v>19854</v>
      </c>
      <c r="H115" s="482" t="str">
        <f t="shared" si="3"/>
        <v>19851</v>
      </c>
      <c r="I115" s="227" t="str">
        <f t="shared" si="3"/>
        <v>19852</v>
      </c>
      <c r="J115" s="230" t="str">
        <f t="shared" si="3"/>
        <v>19853</v>
      </c>
      <c r="K115" s="229">
        <f>AVERAGEIF('IPC mensual'!$E$6:$E$1956,B115,'IPC mensual'!$H$6:$H$11956)/$E$7*100</f>
        <v>6.8298919742193717E-5</v>
      </c>
      <c r="L115" s="226">
        <f>AVERAGEIF('IPC mensual'!$E$6:$E$1956,C115,'IPC mensual'!$H$6:$H$11956)/$E$7*100</f>
        <v>1.014545741594287E-4</v>
      </c>
      <c r="M115" s="228">
        <f>AVERAGEIF('IPC mensual'!$F$6:$F$1956,D115,'IPC mensual'!$H$6:$H$11956)/$E$7*100</f>
        <v>3.437990751257189E-5</v>
      </c>
      <c r="N115" s="227">
        <f>AVERAGEIF('IPC mensual'!$F$6:$F$1956,E115,'IPC mensual'!$H$6:$H$11956)/$E$7*100</f>
        <v>7.0685013029967383E-5</v>
      </c>
      <c r="O115" s="227">
        <f>AVERAGEIF('IPC mensual'!$F$6:$F$1956,F115,'IPC mensual'!$H$6:$H$11956)/$E$7*100</f>
        <v>9.725850668756896E-5</v>
      </c>
      <c r="P115" s="485">
        <f>AVERAGEIF('IPC mensual'!$F$6:$F$1956,G115,'IPC mensual'!$H$6:$H$11956)/$E$7*100</f>
        <v>1.0415753295423086E-4</v>
      </c>
      <c r="Q115" s="228">
        <f>AVERAGEIF('IPC mensual'!$G$6:$G$1956,H115,'IPC mensual'!$H$6:$H$11956)/$E$7*100</f>
        <v>3.9435352647432643E-5</v>
      </c>
      <c r="R115" s="227">
        <f>AVERAGEIF('IPC mensual'!$G$6:$G$1956,I115,'IPC mensual'!$H$6:$H$11956)/$E$7*100</f>
        <v>8.7426073984629891E-5</v>
      </c>
      <c r="S115" s="230">
        <f>AVERAGEIF('IPC mensual'!$G$6:$G$1956,J115,'IPC mensual'!$H$6:$H$11956)/$E$7*100</f>
        <v>1.0299929350619178E-4</v>
      </c>
      <c r="T115" s="225">
        <f>AVERAGEIF('IPC mensual'!A$6:A$1956,'IPC para computos (2017=100)'!A115,'IPC mensual'!H$6:H$11956)/E$7*100</f>
        <v>7.662024004608477E-5</v>
      </c>
      <c r="Y115" s="224"/>
    </row>
    <row r="116" spans="1:25" ht="15" customHeight="1">
      <c r="A116" s="233">
        <f t="shared" si="6"/>
        <v>1986</v>
      </c>
      <c r="B116" s="232" t="str">
        <f t="shared" si="5"/>
        <v>19865</v>
      </c>
      <c r="C116" s="231" t="str">
        <f t="shared" si="5"/>
        <v>198610</v>
      </c>
      <c r="D116" s="228" t="str">
        <f t="shared" si="5"/>
        <v>19861</v>
      </c>
      <c r="E116" s="227" t="str">
        <f t="shared" si="5"/>
        <v>19862</v>
      </c>
      <c r="F116" s="227" t="str">
        <f t="shared" si="5"/>
        <v>19863</v>
      </c>
      <c r="G116" s="230" t="str">
        <f t="shared" si="5"/>
        <v>19864</v>
      </c>
      <c r="H116" s="482" t="str">
        <f t="shared" si="3"/>
        <v>19861</v>
      </c>
      <c r="I116" s="227" t="str">
        <f t="shared" si="3"/>
        <v>19862</v>
      </c>
      <c r="J116" s="230" t="str">
        <f t="shared" si="3"/>
        <v>19863</v>
      </c>
      <c r="K116" s="229">
        <f>AVERAGEIF('IPC mensual'!$E$6:$E$1956,B116,'IPC mensual'!$H$6:$H$11956)/$E$7*100</f>
        <v>1.2799926186184599E-4</v>
      </c>
      <c r="L116" s="226">
        <f>AVERAGEIF('IPC mensual'!$E$6:$E$1956,C116,'IPC mensual'!$H$6:$H$11956)/$E$7*100</f>
        <v>1.7675334101142977E-4</v>
      </c>
      <c r="M116" s="228">
        <f>AVERAGEIF('IPC mensual'!$F$6:$F$1956,D116,'IPC mensual'!$H$6:$H$11956)/$E$7*100</f>
        <v>1.1338504059829779E-4</v>
      </c>
      <c r="N116" s="227">
        <f>AVERAGEIF('IPC mensual'!$F$6:$F$1956,E116,'IPC mensual'!$H$6:$H$11956)/$E$7*100</f>
        <v>1.2828732141369008E-4</v>
      </c>
      <c r="O116" s="227">
        <f>AVERAGEIF('IPC mensual'!$F$6:$F$1956,F116,'IPC mensual'!$H$6:$H$11956)/$E$7*100</f>
        <v>1.549856408770908E-4</v>
      </c>
      <c r="P116" s="485">
        <f>AVERAGEIF('IPC mensual'!$F$6:$F$1956,G116,'IPC mensual'!$H$6:$H$11956)/$E$7*100</f>
        <v>1.8593283873018926E-4</v>
      </c>
      <c r="Q116" s="228">
        <f>AVERAGEIF('IPC mensual'!$G$6:$G$1956,H116,'IPC mensual'!$H$6:$H$11956)/$E$7*100</f>
        <v>1.1579993984125604E-4</v>
      </c>
      <c r="R116" s="227">
        <f>AVERAGEIF('IPC mensual'!$G$6:$G$1956,I116,'IPC mensual'!$H$6:$H$11956)/$E$7*100</f>
        <v>1.4002934889572786E-4</v>
      </c>
      <c r="S116" s="230">
        <f>AVERAGEIF('IPC mensual'!$G$6:$G$1956,J116,'IPC mensual'!$H$6:$H$11956)/$E$7*100</f>
        <v>1.8111384247746699E-4</v>
      </c>
      <c r="T116" s="225">
        <f>AVERAGEIF('IPC mensual'!A$6:A$1956,'IPC para computos (2017=100)'!A116,'IPC mensual'!H$6:H$11956)/E$7*100</f>
        <v>1.4564771040481697E-4</v>
      </c>
      <c r="Y116" s="224"/>
    </row>
    <row r="117" spans="1:25" ht="15" customHeight="1">
      <c r="A117" s="233">
        <f t="shared" si="6"/>
        <v>1987</v>
      </c>
      <c r="B117" s="232" t="str">
        <f t="shared" si="5"/>
        <v>19875</v>
      </c>
      <c r="C117" s="231" t="str">
        <f t="shared" si="5"/>
        <v>198710</v>
      </c>
      <c r="D117" s="228" t="str">
        <f t="shared" si="5"/>
        <v>19871</v>
      </c>
      <c r="E117" s="227" t="str">
        <f t="shared" si="5"/>
        <v>19872</v>
      </c>
      <c r="F117" s="227" t="str">
        <f t="shared" si="5"/>
        <v>19873</v>
      </c>
      <c r="G117" s="230" t="str">
        <f t="shared" si="5"/>
        <v>19874</v>
      </c>
      <c r="H117" s="482" t="str">
        <f t="shared" si="3"/>
        <v>19871</v>
      </c>
      <c r="I117" s="227" t="str">
        <f t="shared" si="3"/>
        <v>19872</v>
      </c>
      <c r="J117" s="230" t="str">
        <f t="shared" si="3"/>
        <v>19873</v>
      </c>
      <c r="K117" s="229">
        <f>AVERAGEIF('IPC mensual'!$E$6:$E$1956,B117,'IPC mensual'!$H$6:$H$11956)/$E$7*100</f>
        <v>2.6011777531505996E-4</v>
      </c>
      <c r="L117" s="226">
        <f>AVERAGEIF('IPC mensual'!$E$6:$E$1956,C117,'IPC mensual'!$H$6:$H$11956)/$E$7*100</f>
        <v>4.6982512905743227E-4</v>
      </c>
      <c r="M117" s="228">
        <f>AVERAGEIF('IPC mensual'!$F$6:$F$1956,D117,'IPC mensual'!$H$6:$H$11956)/$E$7*100</f>
        <v>2.2487849013948729E-4</v>
      </c>
      <c r="N117" s="227">
        <f>AVERAGEIF('IPC mensual'!$F$6:$F$1956,E117,'IPC mensual'!$H$6:$H$11956)/$E$7*100</f>
        <v>2.6362249986249442E-4</v>
      </c>
      <c r="O117" s="227">
        <f>AVERAGEIF('IPC mensual'!$F$6:$F$1956,F117,'IPC mensual'!$H$6:$H$11956)/$E$7*100</f>
        <v>3.5138464332427557E-4</v>
      </c>
      <c r="P117" s="485">
        <f>AVERAGEIF('IPC mensual'!$F$6:$F$1956,G117,'IPC mensual'!$H$6:$H$11956)/$E$7*100</f>
        <v>5.0784898990083132E-4</v>
      </c>
      <c r="Q117" s="228">
        <f>AVERAGEIF('IPC mensual'!$G$6:$G$1956,H117,'IPC mensual'!$H$6:$H$11956)/$E$7*100</f>
        <v>2.3109577546678522E-4</v>
      </c>
      <c r="R117" s="227">
        <f>AVERAGEIF('IPC mensual'!$G$6:$G$1956,I117,'IPC mensual'!$H$6:$H$11956)/$E$7*100</f>
        <v>3.005901423491309E-4</v>
      </c>
      <c r="S117" s="230">
        <f>AVERAGEIF('IPC mensual'!$G$6:$G$1956,J117,'IPC mensual'!$H$6:$H$11956)/$E$7*100</f>
        <v>4.791150496044004E-4</v>
      </c>
      <c r="T117" s="225">
        <f>AVERAGEIF('IPC mensual'!A$6:A$1956,'IPC para computos (2017=100)'!A117,'IPC mensual'!H$6:H$11956)/E$7*100</f>
        <v>3.3693365580677215E-4</v>
      </c>
      <c r="V117" s="224"/>
      <c r="Y117" s="224"/>
    </row>
    <row r="118" spans="1:25" ht="15" customHeight="1">
      <c r="A118" s="233">
        <f t="shared" si="6"/>
        <v>1988</v>
      </c>
      <c r="B118" s="232" t="str">
        <f t="shared" si="5"/>
        <v>19885</v>
      </c>
      <c r="C118" s="231" t="str">
        <f t="shared" si="5"/>
        <v>198810</v>
      </c>
      <c r="D118" s="228" t="str">
        <f t="shared" si="5"/>
        <v>19881</v>
      </c>
      <c r="E118" s="227" t="str">
        <f t="shared" si="5"/>
        <v>19882</v>
      </c>
      <c r="F118" s="227" t="str">
        <f t="shared" si="5"/>
        <v>19883</v>
      </c>
      <c r="G118" s="230" t="str">
        <f t="shared" si="5"/>
        <v>19884</v>
      </c>
      <c r="H118" s="482" t="str">
        <f t="shared" si="3"/>
        <v>19881</v>
      </c>
      <c r="I118" s="227" t="str">
        <f t="shared" si="3"/>
        <v>19882</v>
      </c>
      <c r="J118" s="230" t="str">
        <f t="shared" si="3"/>
        <v>19883</v>
      </c>
      <c r="K118" s="229">
        <f>AVERAGEIF('IPC mensual'!$E$6:$E$1956,B118,'IPC mensual'!$H$6:$H$11956)/$E$7*100</f>
        <v>1.0044636572797516E-3</v>
      </c>
      <c r="L118" s="226">
        <f>AVERAGEIF('IPC mensual'!$E$6:$E$1956,C118,'IPC mensual'!$H$6:$H$11956)/$E$7*100</f>
        <v>2.3131182013066817E-3</v>
      </c>
      <c r="M118" s="228">
        <f>AVERAGEIF('IPC mensual'!$F$6:$F$1956,D118,'IPC mensual'!$H$6:$H$11956)/$E$7*100</f>
        <v>6.5667975835352339E-4</v>
      </c>
      <c r="N118" s="227">
        <f>AVERAGEIF('IPC mensual'!$F$6:$F$1956,E118,'IPC mensual'!$H$6:$H$11956)/$E$7*100</f>
        <v>1.0191546944237917E-3</v>
      </c>
      <c r="O118" s="227">
        <f>AVERAGEIF('IPC mensual'!$F$6:$F$1956,F118,'IPC mensual'!$H$6:$H$11956)/$E$7*100</f>
        <v>1.8370517819592952E-3</v>
      </c>
      <c r="P118" s="485">
        <f>AVERAGEIF('IPC mensual'!$F$6:$F$1956,G118,'IPC mensual'!$H$6:$H$11956)/$E$7*100</f>
        <v>2.4569559375274106E-3</v>
      </c>
      <c r="Q118" s="228">
        <f>AVERAGEIF('IPC mensual'!$G$6:$G$1956,H118,'IPC mensual'!$H$6:$H$11956)/$E$7*100</f>
        <v>7.095266836355564E-4</v>
      </c>
      <c r="R118" s="227">
        <f>AVERAGEIF('IPC mensual'!$G$6:$G$1956,I118,'IPC mensual'!$H$6:$H$11956)/$E$7*100</f>
        <v>1.3945683053643797E-3</v>
      </c>
      <c r="S118" s="230">
        <f>AVERAGEIF('IPC mensual'!$G$6:$G$1956,J118,'IPC mensual'!$H$6:$H$11956)/$E$7*100</f>
        <v>2.3732866401980791E-3</v>
      </c>
      <c r="T118" s="225">
        <f>AVERAGEIF('IPC mensual'!A$6:A$1956,'IPC para computos (2017=100)'!A118,'IPC mensual'!H$6:H$11956)/E$7*100</f>
        <v>1.4924605430660051E-3</v>
      </c>
      <c r="V118" s="224"/>
      <c r="Y118" s="224"/>
    </row>
    <row r="119" spans="1:25" ht="15" customHeight="1">
      <c r="A119" s="233">
        <f t="shared" si="6"/>
        <v>1989</v>
      </c>
      <c r="B119" s="232" t="str">
        <f t="shared" si="5"/>
        <v>19895</v>
      </c>
      <c r="C119" s="231" t="str">
        <f t="shared" si="5"/>
        <v>198910</v>
      </c>
      <c r="D119" s="228" t="str">
        <f t="shared" si="5"/>
        <v>19891</v>
      </c>
      <c r="E119" s="227" t="str">
        <f t="shared" si="5"/>
        <v>19892</v>
      </c>
      <c r="F119" s="227" t="str">
        <f t="shared" si="5"/>
        <v>19893</v>
      </c>
      <c r="G119" s="230" t="str">
        <f t="shared" si="5"/>
        <v>19894</v>
      </c>
      <c r="H119" s="482" t="str">
        <f t="shared" si="3"/>
        <v>19891</v>
      </c>
      <c r="I119" s="227" t="str">
        <f t="shared" si="3"/>
        <v>19892</v>
      </c>
      <c r="J119" s="230" t="str">
        <f t="shared" si="3"/>
        <v>19893</v>
      </c>
      <c r="K119" s="229">
        <f>AVERAGEIF('IPC mensual'!$E$6:$E$1956,B119,'IPC mensual'!$H$6:$H$11956)/$E$7*100</f>
        <v>8.6851395178701232E-3</v>
      </c>
      <c r="L119" s="226">
        <f>AVERAGEIF('IPC mensual'!$E$6:$E$1956,C119,'IPC mensual'!$H$6:$H$11956)/$E$7*100</f>
        <v>8.7962294885334358E-2</v>
      </c>
      <c r="M119" s="228">
        <f>AVERAGEIF('IPC mensual'!$F$6:$F$1956,D119,'IPC mensual'!$H$6:$H$11956)/$E$7*100</f>
        <v>3.2043264447864641E-3</v>
      </c>
      <c r="N119" s="227">
        <f>AVERAGEIF('IPC mensual'!$F$6:$F$1956,E119,'IPC mensual'!$H$6:$H$11956)/$E$7*100</f>
        <v>1.0726280279506784E-2</v>
      </c>
      <c r="O119" s="227">
        <f>AVERAGEIF('IPC mensual'!$F$6:$F$1956,F119,'IPC mensual'!$H$6:$H$11956)/$E$7*100</f>
        <v>7.1576991347314906E-2</v>
      </c>
      <c r="P119" s="485">
        <f>AVERAGEIF('IPC mensual'!$F$6:$F$1956,G119,'IPC mensual'!$H$6:$H$11956)/$E$7*100</f>
        <v>0.10430079510093143</v>
      </c>
      <c r="Q119" s="228">
        <f>AVERAGEIF('IPC mensual'!$G$6:$G$1956,H119,'IPC mensual'!$H$6:$H$11956)/$E$7*100</f>
        <v>3.6198643508026478E-3</v>
      </c>
      <c r="R119" s="227">
        <f>AVERAGEIF('IPC mensual'!$G$6:$G$1956,I119,'IPC mensual'!$H$6:$H$11956)/$E$7*100</f>
        <v>3.968549610116124E-2</v>
      </c>
      <c r="S119" s="230">
        <f>AVERAGEIF('IPC mensual'!$G$6:$G$1956,J119,'IPC mensual'!$H$6:$H$11956)/$E$7*100</f>
        <v>9.9050934427440812E-2</v>
      </c>
      <c r="T119" s="225">
        <f>AVERAGEIF('IPC mensual'!A$6:A$1956,'IPC para computos (2017=100)'!A119,'IPC mensual'!H$6:H$11956)/E$7*100</f>
        <v>4.7452098293134896E-2</v>
      </c>
      <c r="V119" s="224"/>
      <c r="Y119" s="224"/>
    </row>
    <row r="120" spans="1:25" ht="15" customHeight="1">
      <c r="A120" s="233">
        <f t="shared" si="6"/>
        <v>1990</v>
      </c>
      <c r="B120" s="232" t="str">
        <f t="shared" ref="B120:G135" si="7">CONCATENATE($A120,B$11)</f>
        <v>19905</v>
      </c>
      <c r="C120" s="231" t="str">
        <f t="shared" si="7"/>
        <v>199010</v>
      </c>
      <c r="D120" s="228" t="str">
        <f t="shared" si="7"/>
        <v>19901</v>
      </c>
      <c r="E120" s="227" t="str">
        <f t="shared" si="7"/>
        <v>19902</v>
      </c>
      <c r="F120" s="227" t="str">
        <f t="shared" si="7"/>
        <v>19903</v>
      </c>
      <c r="G120" s="230" t="str">
        <f t="shared" si="7"/>
        <v>19904</v>
      </c>
      <c r="H120" s="482" t="str">
        <f t="shared" si="3"/>
        <v>19901</v>
      </c>
      <c r="I120" s="227" t="str">
        <f t="shared" si="3"/>
        <v>19902</v>
      </c>
      <c r="J120" s="230" t="str">
        <f t="shared" si="3"/>
        <v>19903</v>
      </c>
      <c r="K120" s="229">
        <f>AVERAGEIF('IPC mensual'!$E$6:$E$1956,B120,'IPC mensual'!$H$6:$H$11956)/$E$7*100</f>
        <v>0.94010971006682975</v>
      </c>
      <c r="L120" s="226">
        <f>AVERAGEIF('IPC mensual'!$E$6:$E$1956,C120,'IPC mensual'!$H$6:$H$11956)/$E$7*100</f>
        <v>1.7050228834761476</v>
      </c>
      <c r="M120" s="228">
        <f>AVERAGEIF('IPC mensual'!$F$6:$F$1956,D120,'IPC mensual'!$H$6:$H$11956)/$E$7*100</f>
        <v>0.45273599811747306</v>
      </c>
      <c r="N120" s="227">
        <f>AVERAGEIF('IPC mensual'!$F$6:$F$1956,E120,'IPC mensual'!$H$6:$H$11956)/$E$7*100</f>
        <v>0.94612734678886057</v>
      </c>
      <c r="O120" s="227">
        <f>AVERAGEIF('IPC mensual'!$F$6:$F$1956,F120,'IPC mensual'!$H$6:$H$11956)/$E$7*100</f>
        <v>1.3795440275056596</v>
      </c>
      <c r="P120" s="485">
        <f>AVERAGEIF('IPC mensual'!$F$6:$F$1956,G120,'IPC mensual'!$H$6:$H$11956)/$E$7*100</f>
        <v>1.803496610198533</v>
      </c>
      <c r="Q120" s="228">
        <f>AVERAGEIF('IPC mensual'!$G$6:$G$1956,H120,'IPC mensual'!$H$6:$H$11956)/$E$7*100</f>
        <v>0.54642880699010854</v>
      </c>
      <c r="R120" s="227">
        <f>AVERAGEIF('IPC mensual'!$G$6:$G$1956,I120,'IPC mensual'!$H$6:$H$11956)/$E$7*100</f>
        <v>1.1415608700415378</v>
      </c>
      <c r="S120" s="230">
        <f>AVERAGEIF('IPC mensual'!$G$6:$G$1956,J120,'IPC mensual'!$H$6:$H$11956)/$E$7*100</f>
        <v>1.7484383099262484</v>
      </c>
      <c r="T120" s="225">
        <f>AVERAGEIF('IPC mensual'!A$6:A$1956,'IPC para computos (2017=100)'!A120,'IPC mensual'!H$6:H$11956)/E$7*100</f>
        <v>1.1454759956526317</v>
      </c>
      <c r="V120" s="224"/>
      <c r="Y120" s="224"/>
    </row>
    <row r="121" spans="1:25" ht="15" customHeight="1">
      <c r="A121" s="233">
        <f t="shared" si="6"/>
        <v>1991</v>
      </c>
      <c r="B121" s="232" t="str">
        <f t="shared" si="7"/>
        <v>19915</v>
      </c>
      <c r="C121" s="231" t="str">
        <f t="shared" si="7"/>
        <v>199110</v>
      </c>
      <c r="D121" s="228" t="str">
        <f t="shared" si="7"/>
        <v>19911</v>
      </c>
      <c r="E121" s="227" t="str">
        <f t="shared" si="7"/>
        <v>19912</v>
      </c>
      <c r="F121" s="227" t="str">
        <f t="shared" si="7"/>
        <v>19913</v>
      </c>
      <c r="G121" s="230" t="str">
        <f t="shared" si="7"/>
        <v>19914</v>
      </c>
      <c r="H121" s="482" t="str">
        <f t="shared" si="3"/>
        <v>19911</v>
      </c>
      <c r="I121" s="227" t="str">
        <f t="shared" si="3"/>
        <v>19912</v>
      </c>
      <c r="J121" s="230" t="str">
        <f t="shared" si="3"/>
        <v>19913</v>
      </c>
      <c r="K121" s="229">
        <f>AVERAGEIF('IPC mensual'!$E$6:$E$1956,B121,'IPC mensual'!$H$6:$H$11956)/$E$7*100</f>
        <v>3.1217735560183804</v>
      </c>
      <c r="L121" s="226">
        <f>AVERAGEIF('IPC mensual'!$E$6:$E$1956,C121,'IPC mensual'!$H$6:$H$11956)/$E$7*100</f>
        <v>3.4507575094564653</v>
      </c>
      <c r="M121" s="228">
        <f>AVERAGEIF('IPC mensual'!$F$6:$F$1956,D121,'IPC mensual'!$H$6:$H$11956)/$E$7*100</f>
        <v>2.5035984546472512</v>
      </c>
      <c r="N121" s="227">
        <f>AVERAGEIF('IPC mensual'!$F$6:$F$1956,E121,'IPC mensual'!$H$6:$H$11956)/$E$7*100</f>
        <v>3.12589170746157</v>
      </c>
      <c r="O121" s="227">
        <f>AVERAGEIF('IPC mensual'!$F$6:$F$1956,F121,'IPC mensual'!$H$6:$H$11956)/$E$7*100</f>
        <v>3.3510447954976921</v>
      </c>
      <c r="P121" s="485">
        <f>AVERAGEIF('IPC mensual'!$F$6:$F$1956,G121,'IPC mensual'!$H$6:$H$11956)/$E$7*100</f>
        <v>3.46720145881965</v>
      </c>
      <c r="Q121" s="228">
        <f>AVERAGEIF('IPC mensual'!$G$6:$G$1956,H121,'IPC mensual'!$H$6:$H$11956)/$E$7*100</f>
        <v>2.6368518056055126</v>
      </c>
      <c r="R121" s="227">
        <f>AVERAGEIF('IPC mensual'!$G$6:$G$1956,I121,'IPC mensual'!$H$6:$H$11956)/$E$7*100</f>
        <v>3.24735793660339</v>
      </c>
      <c r="S121" s="230">
        <f>AVERAGEIF('IPC mensual'!$G$6:$G$1956,J121,'IPC mensual'!$H$6:$H$11956)/$E$7*100</f>
        <v>3.4515925701107197</v>
      </c>
      <c r="T121" s="225">
        <f>AVERAGEIF('IPC mensual'!A$6:A$1956,'IPC para computos (2017=100)'!A121,'IPC mensual'!H$6:H$11956)/E$7*100</f>
        <v>3.1119341041065405</v>
      </c>
      <c r="V121" s="224"/>
      <c r="Y121" s="224"/>
    </row>
    <row r="122" spans="1:25" ht="15" customHeight="1">
      <c r="A122" s="233">
        <f t="shared" si="6"/>
        <v>1992</v>
      </c>
      <c r="B122" s="232" t="str">
        <f t="shared" si="7"/>
        <v>19925</v>
      </c>
      <c r="C122" s="231" t="str">
        <f t="shared" si="7"/>
        <v>199210</v>
      </c>
      <c r="D122" s="228" t="str">
        <f t="shared" si="7"/>
        <v>19921</v>
      </c>
      <c r="E122" s="227" t="str">
        <f t="shared" si="7"/>
        <v>19922</v>
      </c>
      <c r="F122" s="227" t="str">
        <f t="shared" si="7"/>
        <v>19923</v>
      </c>
      <c r="G122" s="230" t="str">
        <f t="shared" si="7"/>
        <v>19924</v>
      </c>
      <c r="H122" s="482" t="str">
        <f t="shared" si="3"/>
        <v>19921</v>
      </c>
      <c r="I122" s="227" t="str">
        <f t="shared" si="3"/>
        <v>19922</v>
      </c>
      <c r="J122" s="230" t="str">
        <f t="shared" si="3"/>
        <v>19923</v>
      </c>
      <c r="K122" s="229">
        <f>AVERAGEIF('IPC mensual'!$E$6:$E$1956,B122,'IPC mensual'!$H$6:$H$11956)/$E$7*100</f>
        <v>3.8209661229318703</v>
      </c>
      <c r="L122" s="226">
        <f>AVERAGEIF('IPC mensual'!$E$6:$E$1956,C122,'IPC mensual'!$H$6:$H$11956)/$E$7*100</f>
        <v>4.0680890176468942</v>
      </c>
      <c r="M122" s="228">
        <f>AVERAGEIF('IPC mensual'!$F$6:$F$1956,D122,'IPC mensual'!$H$6:$H$11956)/$E$7*100</f>
        <v>3.6700347456015199</v>
      </c>
      <c r="N122" s="227">
        <f>AVERAGEIF('IPC mensual'!$F$6:$F$1956,E122,'IPC mensual'!$H$6:$H$11956)/$E$7*100</f>
        <v>3.8224375812661449</v>
      </c>
      <c r="O122" s="227">
        <f>AVERAGEIF('IPC mensual'!$F$6:$F$1956,F122,'IPC mensual'!$H$6:$H$11956)/$E$7*100</f>
        <v>3.9702891995226794</v>
      </c>
      <c r="P122" s="485">
        <f>AVERAGEIF('IPC mensual'!$F$6:$F$1956,G122,'IPC mensual'!$H$6:$H$11956)/$E$7*100</f>
        <v>4.0844550473346093</v>
      </c>
      <c r="Q122" s="228">
        <f>AVERAGEIF('IPC mensual'!$G$6:$G$1956,H122,'IPC mensual'!$H$6:$H$11956)/$E$7*100</f>
        <v>3.7013812353758633</v>
      </c>
      <c r="R122" s="227">
        <f>AVERAGEIF('IPC mensual'!$G$6:$G$1956,I122,'IPC mensual'!$H$6:$H$11956)/$E$7*100</f>
        <v>3.8913811999052652</v>
      </c>
      <c r="S122" s="230">
        <f>AVERAGEIF('IPC mensual'!$G$6:$G$1956,J122,'IPC mensual'!$H$6:$H$11956)/$E$7*100</f>
        <v>4.0676499950125864</v>
      </c>
      <c r="T122" s="225">
        <f>AVERAGEIF('IPC mensual'!A$6:A$1956,'IPC para computos (2017=100)'!A122,'IPC mensual'!H$6:H$11956)/E$7*100</f>
        <v>3.886804143431239</v>
      </c>
      <c r="V122" s="224"/>
      <c r="Y122" s="224"/>
    </row>
    <row r="123" spans="1:25" ht="15" customHeight="1">
      <c r="A123" s="233">
        <f t="shared" si="6"/>
        <v>1993</v>
      </c>
      <c r="B123" s="232" t="str">
        <f t="shared" si="7"/>
        <v>19935</v>
      </c>
      <c r="C123" s="231" t="str">
        <f t="shared" si="7"/>
        <v>199310</v>
      </c>
      <c r="D123" s="228" t="str">
        <f t="shared" si="7"/>
        <v>19931</v>
      </c>
      <c r="E123" s="227" t="str">
        <f t="shared" si="7"/>
        <v>19932</v>
      </c>
      <c r="F123" s="227" t="str">
        <f t="shared" si="7"/>
        <v>19933</v>
      </c>
      <c r="G123" s="230" t="str">
        <f t="shared" si="7"/>
        <v>19934</v>
      </c>
      <c r="H123" s="482" t="str">
        <f t="shared" si="3"/>
        <v>19931</v>
      </c>
      <c r="I123" s="227" t="str">
        <f t="shared" si="3"/>
        <v>19932</v>
      </c>
      <c r="J123" s="230" t="str">
        <f t="shared" si="3"/>
        <v>19933</v>
      </c>
      <c r="K123" s="229">
        <f>AVERAGEIF('IPC mensual'!$E$6:$E$1956,B123,'IPC mensual'!$H$6:$H$11956)/$E$7*100</f>
        <v>4.2923972245737971</v>
      </c>
      <c r="L123" s="226">
        <f>AVERAGEIF('IPC mensual'!$E$6:$E$1956,C123,'IPC mensual'!$H$6:$H$11956)/$E$7*100</f>
        <v>4.3983470543735406</v>
      </c>
      <c r="M123" s="228">
        <f>AVERAGEIF('IPC mensual'!$F$6:$F$1956,D123,'IPC mensual'!$H$6:$H$11956)/$E$7*100</f>
        <v>4.1631059442211882</v>
      </c>
      <c r="N123" s="227">
        <f>AVERAGEIF('IPC mensual'!$F$6:$F$1956,E123,'IPC mensual'!$H$6:$H$11956)/$E$7*100</f>
        <v>4.2845147800483296</v>
      </c>
      <c r="O123" s="227">
        <f>AVERAGEIF('IPC mensual'!$F$6:$F$1956,F123,'IPC mensual'!$H$6:$H$11956)/$E$7*100</f>
        <v>4.3495600000480117</v>
      </c>
      <c r="P123" s="485">
        <f>AVERAGEIF('IPC mensual'!$F$6:$F$1956,G123,'IPC mensual'!$H$6:$H$11956)/$E$7*100</f>
        <v>4.3998307480287568</v>
      </c>
      <c r="Q123" s="228">
        <f>AVERAGEIF('IPC mensual'!$G$6:$G$1956,H123,'IPC mensual'!$H$6:$H$11956)/$E$7*100</f>
        <v>4.1817980533118329</v>
      </c>
      <c r="R123" s="227">
        <f>AVERAGEIF('IPC mensual'!$G$6:$G$1956,I123,'IPC mensual'!$H$6:$H$11956)/$E$7*100</f>
        <v>4.3226815757966763</v>
      </c>
      <c r="S123" s="230">
        <f>AVERAGEIF('IPC mensual'!$G$6:$G$1956,J123,'IPC mensual'!$H$6:$H$11956)/$E$7*100</f>
        <v>4.3932789751512065</v>
      </c>
      <c r="T123" s="225">
        <f>AVERAGEIF('IPC mensual'!A$6:A$1956,'IPC para computos (2017=100)'!A123,'IPC mensual'!H$6:H$11956)/E$7*100</f>
        <v>4.2992528680865716</v>
      </c>
      <c r="V123" s="224"/>
      <c r="Y123" s="224"/>
    </row>
    <row r="124" spans="1:25" ht="15" customHeight="1">
      <c r="A124" s="233">
        <f t="shared" si="6"/>
        <v>1994</v>
      </c>
      <c r="B124" s="232" t="str">
        <f t="shared" si="7"/>
        <v>19945</v>
      </c>
      <c r="C124" s="231" t="str">
        <f t="shared" si="7"/>
        <v>199410</v>
      </c>
      <c r="D124" s="228" t="str">
        <f t="shared" si="7"/>
        <v>19941</v>
      </c>
      <c r="E124" s="227" t="str">
        <f t="shared" si="7"/>
        <v>19942</v>
      </c>
      <c r="F124" s="227" t="str">
        <f t="shared" si="7"/>
        <v>19943</v>
      </c>
      <c r="G124" s="230" t="str">
        <f t="shared" si="7"/>
        <v>19944</v>
      </c>
      <c r="H124" s="482" t="str">
        <f t="shared" si="3"/>
        <v>19941</v>
      </c>
      <c r="I124" s="227" t="str">
        <f t="shared" si="3"/>
        <v>19942</v>
      </c>
      <c r="J124" s="230" t="str">
        <f t="shared" si="3"/>
        <v>19943</v>
      </c>
      <c r="K124" s="229">
        <f>AVERAGEIF('IPC mensual'!$E$6:$E$1956,B124,'IPC mensual'!$H$6:$H$11956)/$E$7*100</f>
        <v>4.4367598444692371</v>
      </c>
      <c r="L124" s="226">
        <f>AVERAGEIF('IPC mensual'!$E$6:$E$1956,C124,'IPC mensual'!$H$6:$H$11956)/$E$7*100</f>
        <v>4.5496847731519994</v>
      </c>
      <c r="M124" s="228">
        <f>AVERAGEIF('IPC mensual'!$F$6:$F$1956,D124,'IPC mensual'!$H$6:$H$11956)/$E$7*100</f>
        <v>4.4066574131498282</v>
      </c>
      <c r="N124" s="227">
        <f>AVERAGEIF('IPC mensual'!$F$6:$F$1956,E124,'IPC mensual'!$H$6:$H$11956)/$E$7*100</f>
        <v>4.4373748303376095</v>
      </c>
      <c r="O124" s="227">
        <f>AVERAGEIF('IPC mensual'!$F$6:$F$1956,F124,'IPC mensual'!$H$6:$H$11956)/$E$7*100</f>
        <v>4.5115086399218818</v>
      </c>
      <c r="P124" s="485">
        <f>AVERAGEIF('IPC mensual'!$F$6:$F$1956,G124,'IPC mensual'!$H$6:$H$11956)/$E$7*100</f>
        <v>4.5598478171045276</v>
      </c>
      <c r="Q124" s="228">
        <f>AVERAGEIF('IPC mensual'!$G$6:$G$1956,H124,'IPC mensual'!$H$6:$H$11956)/$E$7*100</f>
        <v>4.4103518361098883</v>
      </c>
      <c r="R124" s="227">
        <f>AVERAGEIF('IPC mensual'!$G$6:$G$1956,I124,'IPC mensual'!$H$6:$H$11956)/$E$7*100</f>
        <v>4.4725157990189217</v>
      </c>
      <c r="S124" s="230">
        <f>AVERAGEIF('IPC mensual'!$G$6:$G$1956,J124,'IPC mensual'!$H$6:$H$11956)/$E$7*100</f>
        <v>4.5536738902565759</v>
      </c>
      <c r="T124" s="225">
        <f>AVERAGEIF('IPC mensual'!A$6:A$1956,'IPC para computos (2017=100)'!A124,'IPC mensual'!H$6:H$11956)/E$7*100</f>
        <v>4.4788471751284611</v>
      </c>
      <c r="V124" s="224"/>
      <c r="Y124" s="224"/>
    </row>
    <row r="125" spans="1:25" ht="15" customHeight="1">
      <c r="A125" s="233">
        <f t="shared" si="6"/>
        <v>1995</v>
      </c>
      <c r="B125" s="232" t="str">
        <f t="shared" si="7"/>
        <v>19955</v>
      </c>
      <c r="C125" s="231" t="str">
        <f t="shared" si="7"/>
        <v>199510</v>
      </c>
      <c r="D125" s="228" t="str">
        <f t="shared" si="7"/>
        <v>19951</v>
      </c>
      <c r="E125" s="227" t="str">
        <f t="shared" si="7"/>
        <v>19952</v>
      </c>
      <c r="F125" s="227" t="str">
        <f t="shared" si="7"/>
        <v>19953</v>
      </c>
      <c r="G125" s="230" t="str">
        <f t="shared" si="7"/>
        <v>19954</v>
      </c>
      <c r="H125" s="482" t="str">
        <f t="shared" si="3"/>
        <v>19951</v>
      </c>
      <c r="I125" s="227" t="str">
        <f t="shared" si="3"/>
        <v>19952</v>
      </c>
      <c r="J125" s="230" t="str">
        <f t="shared" si="3"/>
        <v>19953</v>
      </c>
      <c r="K125" s="229">
        <f>AVERAGEIF('IPC mensual'!$E$6:$E$1956,B125,'IPC mensual'!$H$6:$H$11956)/$E$7*100</f>
        <v>4.6279505794110527</v>
      </c>
      <c r="L125" s="226">
        <f>AVERAGEIF('IPC mensual'!$E$6:$E$1956,C125,'IPC mensual'!$H$6:$H$11956)/$E$7*100</f>
        <v>4.649278675704787</v>
      </c>
      <c r="M125" s="228">
        <f>AVERAGEIF('IPC mensual'!$F$6:$F$1956,D125,'IPC mensual'!$H$6:$H$11956)/$E$7*100</f>
        <v>4.6198137690028549</v>
      </c>
      <c r="N125" s="227">
        <f>AVERAGEIF('IPC mensual'!$F$6:$F$1956,E125,'IPC mensual'!$H$6:$H$11956)/$E$7*100</f>
        <v>4.6244493457290154</v>
      </c>
      <c r="O125" s="227">
        <f>AVERAGEIF('IPC mensual'!$F$6:$F$1956,F125,'IPC mensual'!$H$6:$H$11956)/$E$7*100</f>
        <v>4.6322007435275578</v>
      </c>
      <c r="P125" s="485">
        <f>AVERAGEIF('IPC mensual'!$F$6:$F$1956,G125,'IPC mensual'!$H$6:$H$11956)/$E$7*100</f>
        <v>4.6437660196564021</v>
      </c>
      <c r="Q125" s="228">
        <f>AVERAGEIF('IPC mensual'!$G$6:$G$1956,H125,'IPC mensual'!$H$6:$H$11956)/$E$7*100</f>
        <v>4.6216047946011933</v>
      </c>
      <c r="R125" s="227">
        <f>AVERAGEIF('IPC mensual'!$G$6:$G$1956,I125,'IPC mensual'!$H$6:$H$11956)/$E$7*100</f>
        <v>4.6273615935996801</v>
      </c>
      <c r="S125" s="230">
        <f>AVERAGEIF('IPC mensual'!$G$6:$G$1956,J125,'IPC mensual'!$H$6:$H$11956)/$E$7*100</f>
        <v>4.6412060202359999</v>
      </c>
      <c r="T125" s="225">
        <f>AVERAGEIF('IPC mensual'!A$6:A$1956,'IPC para computos (2017=100)'!A125,'IPC mensual'!H$6:H$11956)/E$7*100</f>
        <v>4.6300574694789578</v>
      </c>
      <c r="V125" s="224"/>
      <c r="Y125" s="224"/>
    </row>
    <row r="126" spans="1:25" ht="15" customHeight="1">
      <c r="A126" s="233">
        <f t="shared" si="6"/>
        <v>1996</v>
      </c>
      <c r="B126" s="232" t="str">
        <f t="shared" si="7"/>
        <v>19965</v>
      </c>
      <c r="C126" s="231" t="str">
        <f t="shared" si="7"/>
        <v>199610</v>
      </c>
      <c r="D126" s="228" t="str">
        <f t="shared" si="7"/>
        <v>19961</v>
      </c>
      <c r="E126" s="227" t="str">
        <f t="shared" si="7"/>
        <v>19962</v>
      </c>
      <c r="F126" s="227" t="str">
        <f t="shared" si="7"/>
        <v>19963</v>
      </c>
      <c r="G126" s="230" t="str">
        <f t="shared" si="7"/>
        <v>19964</v>
      </c>
      <c r="H126" s="482" t="str">
        <f t="shared" si="3"/>
        <v>19961</v>
      </c>
      <c r="I126" s="227" t="str">
        <f t="shared" si="3"/>
        <v>19962</v>
      </c>
      <c r="J126" s="230" t="str">
        <f t="shared" si="3"/>
        <v>19963</v>
      </c>
      <c r="K126" s="229">
        <f>AVERAGEIF('IPC mensual'!$E$6:$E$1956,B126,'IPC mensual'!$H$6:$H$11956)/$E$7*100</f>
        <v>4.6130547201290915</v>
      </c>
      <c r="L126" s="226">
        <f>AVERAGEIF('IPC mensual'!$E$6:$E$1956,C126,'IPC mensual'!$H$6:$H$11956)/$E$7*100</f>
        <v>4.6664145646654243</v>
      </c>
      <c r="M126" s="228">
        <f>AVERAGEIF('IPC mensual'!$F$6:$F$1956,D126,'IPC mensual'!$H$6:$H$11956)/$E$7*100</f>
        <v>4.6388429128881175</v>
      </c>
      <c r="N126" s="227">
        <f>AVERAGEIF('IPC mensual'!$F$6:$F$1956,E126,'IPC mensual'!$H$6:$H$11956)/$E$7*100</f>
        <v>4.6144672557335698</v>
      </c>
      <c r="O126" s="227">
        <f>AVERAGEIF('IPC mensual'!$F$6:$F$1956,F126,'IPC mensual'!$H$6:$H$11956)/$E$7*100</f>
        <v>4.6385969185407676</v>
      </c>
      <c r="P126" s="485">
        <f>AVERAGEIF('IPC mensual'!$F$6:$F$1956,G126,'IPC mensual'!$H$6:$H$11956)/$E$7*100</f>
        <v>4.657154680587654</v>
      </c>
      <c r="Q126" s="228">
        <f>AVERAGEIF('IPC mensual'!$G$6:$G$1956,H126,'IPC mensual'!$H$6:$H$11956)/$E$7*100</f>
        <v>4.6334253220636255</v>
      </c>
      <c r="R126" s="227">
        <f>AVERAGEIF('IPC mensual'!$G$6:$G$1956,I126,'IPC mensual'!$H$6:$H$11956)/$E$7*100</f>
        <v>4.6247525723999798</v>
      </c>
      <c r="S126" s="230">
        <f>AVERAGEIF('IPC mensual'!$G$6:$G$1956,J126,'IPC mensual'!$H$6:$H$11956)/$E$7*100</f>
        <v>4.6536184313489759</v>
      </c>
      <c r="T126" s="225">
        <f>AVERAGEIF('IPC mensual'!A$6:A$1956,'IPC para computos (2017=100)'!A126,'IPC mensual'!H$6:H$11956)/E$7*100</f>
        <v>4.6372654419375268</v>
      </c>
      <c r="V126" s="224"/>
      <c r="Y126" s="224"/>
    </row>
    <row r="127" spans="1:25" ht="15" customHeight="1">
      <c r="A127" s="233">
        <f t="shared" si="6"/>
        <v>1997</v>
      </c>
      <c r="B127" s="232" t="str">
        <f t="shared" si="7"/>
        <v>19975</v>
      </c>
      <c r="C127" s="231" t="str">
        <f t="shared" si="7"/>
        <v>199710</v>
      </c>
      <c r="D127" s="228" t="str">
        <f t="shared" si="7"/>
        <v>19971</v>
      </c>
      <c r="E127" s="227" t="str">
        <f t="shared" si="7"/>
        <v>19972</v>
      </c>
      <c r="F127" s="227" t="str">
        <f t="shared" si="7"/>
        <v>19973</v>
      </c>
      <c r="G127" s="230" t="str">
        <f t="shared" si="7"/>
        <v>19974</v>
      </c>
      <c r="H127" s="482" t="str">
        <f t="shared" si="3"/>
        <v>19971</v>
      </c>
      <c r="I127" s="227" t="str">
        <f t="shared" si="3"/>
        <v>19972</v>
      </c>
      <c r="J127" s="230" t="str">
        <f t="shared" si="3"/>
        <v>19973</v>
      </c>
      <c r="K127" s="229">
        <f>AVERAGEIF('IPC mensual'!$E$6:$E$1956,B127,'IPC mensual'!$H$6:$H$11956)/$E$7*100</f>
        <v>4.6431652010017501</v>
      </c>
      <c r="L127" s="226">
        <f>AVERAGEIF('IPC mensual'!$E$6:$E$1956,C127,'IPC mensual'!$H$6:$H$11956)/$E$7*100</f>
        <v>4.6622020724581343</v>
      </c>
      <c r="M127" s="228">
        <f>AVERAGEIF('IPC mensual'!$F$6:$F$1956,D127,'IPC mensual'!$H$6:$H$11956)/$E$7*100</f>
        <v>4.6718470471634301</v>
      </c>
      <c r="N127" s="227">
        <f>AVERAGEIF('IPC mensual'!$F$6:$F$1956,E127,'IPC mensual'!$H$6:$H$11956)/$E$7*100</f>
        <v>4.647974648078133</v>
      </c>
      <c r="O127" s="227">
        <f>AVERAGEIF('IPC mensual'!$F$6:$F$1956,F127,'IPC mensual'!$H$6:$H$11956)/$E$7*100</f>
        <v>4.6684501356915264</v>
      </c>
      <c r="P127" s="485">
        <f>AVERAGEIF('IPC mensual'!$F$6:$F$1956,G127,'IPC mensual'!$H$6:$H$11956)/$E$7*100</f>
        <v>4.6588380031634937</v>
      </c>
      <c r="Q127" s="228">
        <f>AVERAGEIF('IPC mensual'!$G$6:$G$1956,H127,'IPC mensual'!$H$6:$H$11956)/$E$7*100</f>
        <v>4.6656406001203452</v>
      </c>
      <c r="R127" s="227">
        <f>AVERAGEIF('IPC mensual'!$G$6:$G$1956,I127,'IPC mensual'!$H$6:$H$11956)/$E$7*100</f>
        <v>4.6581839769618538</v>
      </c>
      <c r="S127" s="230">
        <f>AVERAGEIF('IPC mensual'!$G$6:$G$1956,J127,'IPC mensual'!$H$6:$H$11956)/$E$7*100</f>
        <v>4.6615077984902387</v>
      </c>
      <c r="T127" s="225">
        <f>AVERAGEIF('IPC mensual'!A$6:A$1956,'IPC para computos (2017=100)'!A127,'IPC mensual'!H$6:H$11956)/E$7*100</f>
        <v>4.6617774585241456</v>
      </c>
      <c r="V127" s="224"/>
      <c r="Y127" s="224"/>
    </row>
    <row r="128" spans="1:25" ht="15" customHeight="1">
      <c r="A128" s="233">
        <f t="shared" si="6"/>
        <v>1998</v>
      </c>
      <c r="B128" s="232" t="str">
        <f t="shared" si="7"/>
        <v>19985</v>
      </c>
      <c r="C128" s="231" t="str">
        <f t="shared" si="7"/>
        <v>199810</v>
      </c>
      <c r="D128" s="228" t="str">
        <f t="shared" si="7"/>
        <v>19981</v>
      </c>
      <c r="E128" s="227" t="str">
        <f t="shared" si="7"/>
        <v>19982</v>
      </c>
      <c r="F128" s="227" t="str">
        <f t="shared" si="7"/>
        <v>19983</v>
      </c>
      <c r="G128" s="230" t="str">
        <f t="shared" si="7"/>
        <v>19984</v>
      </c>
      <c r="H128" s="482" t="str">
        <f t="shared" si="3"/>
        <v>19981</v>
      </c>
      <c r="I128" s="227" t="str">
        <f t="shared" si="3"/>
        <v>19982</v>
      </c>
      <c r="J128" s="230" t="str">
        <f t="shared" si="3"/>
        <v>19983</v>
      </c>
      <c r="K128" s="229">
        <f>AVERAGEIF('IPC mensual'!$E$6:$E$1956,B128,'IPC mensual'!$H$6:$H$11956)/$E$7*100</f>
        <v>4.6979961818902289</v>
      </c>
      <c r="L128" s="226">
        <f>AVERAGEIF('IPC mensual'!$E$6:$E$1956,C128,'IPC mensual'!$H$6:$H$11956)/$E$7*100</f>
        <v>4.7038971483874397</v>
      </c>
      <c r="M128" s="228">
        <f>AVERAGEIF('IPC mensual'!$F$6:$F$1956,D128,'IPC mensual'!$H$6:$H$11956)/$E$7*100</f>
        <v>4.6993514046755589</v>
      </c>
      <c r="N128" s="227">
        <f>AVERAGEIF('IPC mensual'!$F$6:$F$1956,E128,'IPC mensual'!$H$6:$H$11956)/$E$7*100</f>
        <v>4.7021175531547188</v>
      </c>
      <c r="O128" s="227">
        <f>AVERAGEIF('IPC mensual'!$F$6:$F$1956,F128,'IPC mensual'!$H$6:$H$11956)/$E$7*100</f>
        <v>4.7218251133879701</v>
      </c>
      <c r="P128" s="485">
        <f>AVERAGEIF('IPC mensual'!$F$6:$F$1956,G128,'IPC mensual'!$H$6:$H$11956)/$E$7*100</f>
        <v>4.6962391254066098</v>
      </c>
      <c r="Q128" s="228">
        <f>AVERAGEIF('IPC mensual'!$G$6:$G$1956,H128,'IPC mensual'!$H$6:$H$11956)/$E$7*100</f>
        <v>4.6998614243695407</v>
      </c>
      <c r="R128" s="227">
        <f>AVERAGEIF('IPC mensual'!$G$6:$G$1956,I128,'IPC mensual'!$H$6:$H$11956)/$E$7*100</f>
        <v>4.7123168200968752</v>
      </c>
      <c r="S128" s="230">
        <f>AVERAGEIF('IPC mensual'!$G$6:$G$1956,J128,'IPC mensual'!$H$6:$H$11956)/$E$7*100</f>
        <v>4.7024716530022275</v>
      </c>
      <c r="T128" s="225">
        <f>AVERAGEIF('IPC mensual'!A$6:A$1956,'IPC para computos (2017=100)'!A128,'IPC mensual'!H$6:H$11956)/E$7*100</f>
        <v>4.7048832991562142</v>
      </c>
      <c r="V128" s="224"/>
      <c r="Y128" s="224"/>
    </row>
    <row r="129" spans="1:26" ht="15" customHeight="1">
      <c r="A129" s="233">
        <f t="shared" si="6"/>
        <v>1999</v>
      </c>
      <c r="B129" s="232" t="str">
        <f t="shared" si="7"/>
        <v>19995</v>
      </c>
      <c r="C129" s="231" t="str">
        <f t="shared" si="7"/>
        <v>199910</v>
      </c>
      <c r="D129" s="228" t="str">
        <f t="shared" si="7"/>
        <v>19991</v>
      </c>
      <c r="E129" s="227" t="str">
        <f t="shared" si="7"/>
        <v>19992</v>
      </c>
      <c r="F129" s="227" t="str">
        <f t="shared" si="7"/>
        <v>19993</v>
      </c>
      <c r="G129" s="230" t="str">
        <f t="shared" si="7"/>
        <v>19994</v>
      </c>
      <c r="H129" s="482" t="str">
        <f t="shared" si="3"/>
        <v>19991</v>
      </c>
      <c r="I129" s="227" t="str">
        <f t="shared" si="3"/>
        <v>19992</v>
      </c>
      <c r="J129" s="230" t="str">
        <f t="shared" si="3"/>
        <v>19993</v>
      </c>
      <c r="K129" s="229">
        <f>AVERAGEIF('IPC mensual'!$E$6:$E$1956,B129,'IPC mensual'!$H$6:$H$11956)/$E$7*100</f>
        <v>4.6437486326213797</v>
      </c>
      <c r="L129" s="226">
        <f>AVERAGEIF('IPC mensual'!$E$6:$E$1956,C129,'IPC mensual'!$H$6:$H$11956)/$E$7*100</f>
        <v>4.6246286897754478</v>
      </c>
      <c r="M129" s="228">
        <f>AVERAGEIF('IPC mensual'!$F$6:$F$1956,D129,'IPC mensual'!$H$6:$H$11956)/$E$7*100</f>
        <v>4.6973834498967664</v>
      </c>
      <c r="N129" s="227">
        <f>AVERAGEIF('IPC mensual'!$F$6:$F$1956,E129,'IPC mensual'!$H$6:$H$11956)/$E$7*100</f>
        <v>4.6513136027666304</v>
      </c>
      <c r="O129" s="227">
        <f>AVERAGEIF('IPC mensual'!$F$6:$F$1956,F129,'IPC mensual'!$H$6:$H$11956)/$E$7*100</f>
        <v>4.6373450520191799</v>
      </c>
      <c r="P129" s="485">
        <f>AVERAGEIF('IPC mensual'!$F$6:$F$1956,G129,'IPC mensual'!$H$6:$H$11956)/$E$7*100</f>
        <v>4.6139279356657559</v>
      </c>
      <c r="Q129" s="228">
        <f>AVERAGEIF('IPC mensual'!$G$6:$G$1956,H129,'IPC mensual'!$H$6:$H$11956)/$E$7*100</f>
        <v>4.689718987273336</v>
      </c>
      <c r="R129" s="227">
        <f>AVERAGEIF('IPC mensual'!$G$6:$G$1956,I129,'IPC mensual'!$H$6:$H$11956)/$E$7*100</f>
        <v>4.6434745453331852</v>
      </c>
      <c r="S129" s="230">
        <f>AVERAGEIF('IPC mensual'!$G$6:$G$1956,J129,'IPC mensual'!$H$6:$H$11956)/$E$7*100</f>
        <v>4.6167839976547285</v>
      </c>
      <c r="T129" s="225">
        <f>AVERAGEIF('IPC mensual'!A$6:A$1956,'IPC para computos (2017=100)'!A129,'IPC mensual'!H$6:H$11956)/E$7*100</f>
        <v>4.649992510087082</v>
      </c>
      <c r="V129" s="224"/>
      <c r="Y129" s="224"/>
    </row>
    <row r="130" spans="1:26" ht="15" customHeight="1">
      <c r="A130" s="233">
        <f t="shared" si="6"/>
        <v>2000</v>
      </c>
      <c r="B130" s="232" t="str">
        <f t="shared" si="7"/>
        <v>20005</v>
      </c>
      <c r="C130" s="231" t="str">
        <f t="shared" si="7"/>
        <v>200010</v>
      </c>
      <c r="D130" s="228" t="str">
        <f t="shared" si="7"/>
        <v>20001</v>
      </c>
      <c r="E130" s="227" t="str">
        <f t="shared" si="7"/>
        <v>20002</v>
      </c>
      <c r="F130" s="227" t="str">
        <f t="shared" si="7"/>
        <v>20003</v>
      </c>
      <c r="G130" s="230" t="str">
        <f t="shared" si="7"/>
        <v>20004</v>
      </c>
      <c r="H130" s="482" t="str">
        <f t="shared" si="3"/>
        <v>20001</v>
      </c>
      <c r="I130" s="227" t="str">
        <f t="shared" si="3"/>
        <v>20002</v>
      </c>
      <c r="J130" s="230" t="str">
        <f t="shared" si="3"/>
        <v>20003</v>
      </c>
      <c r="K130" s="229">
        <f>AVERAGEIF('IPC mensual'!$E$6:$E$1956,B130,'IPC mensual'!$H$6:$H$11956)/$E$7*100</f>
        <v>4.5985858091515617</v>
      </c>
      <c r="L130" s="226">
        <f>AVERAGEIF('IPC mensual'!$E$6:$E$1956,C130,'IPC mensual'!$H$6:$H$11956)/$E$7*100</f>
        <v>4.6012672763305211</v>
      </c>
      <c r="M130" s="228">
        <f>AVERAGEIF('IPC mensual'!$F$6:$F$1956,D130,'IPC mensual'!$H$6:$H$11956)/$E$7*100</f>
        <v>4.6380292640455112</v>
      </c>
      <c r="N130" s="227">
        <f>AVERAGEIF('IPC mensual'!$F$6:$F$1956,E130,'IPC mensual'!$H$6:$H$11956)/$E$7*100</f>
        <v>4.6017331844726863</v>
      </c>
      <c r="O130" s="227">
        <f>AVERAGEIF('IPC mensual'!$F$6:$F$1956,F130,'IPC mensual'!$H$6:$H$11956)/$E$7*100</f>
        <v>4.6010518702855245</v>
      </c>
      <c r="P130" s="485">
        <f>AVERAGEIF('IPC mensual'!$F$6:$F$1956,G130,'IPC mensual'!$H$6:$H$11956)/$E$7*100</f>
        <v>4.5844820259094954</v>
      </c>
      <c r="Q130" s="228">
        <f>AVERAGEIF('IPC mensual'!$G$6:$G$1956,H130,'IPC mensual'!$H$6:$H$11956)/$E$7*100</f>
        <v>4.6326544968443146</v>
      </c>
      <c r="R130" s="227">
        <f>AVERAGEIF('IPC mensual'!$G$6:$G$1956,I130,'IPC mensual'!$H$6:$H$11956)/$E$7*100</f>
        <v>4.5996971304733885</v>
      </c>
      <c r="S130" s="230">
        <f>AVERAGEIF('IPC mensual'!$G$6:$G$1956,J130,'IPC mensual'!$H$6:$H$11956)/$E$7*100</f>
        <v>4.5866206312172091</v>
      </c>
      <c r="T130" s="225">
        <f>AVERAGEIF('IPC mensual'!A$6:A$1956,'IPC para computos (2017=100)'!A130,'IPC mensual'!H$6:H$11956)/E$7*100</f>
        <v>4.6063240861783052</v>
      </c>
      <c r="V130" s="224"/>
      <c r="Y130" s="224"/>
    </row>
    <row r="131" spans="1:26" ht="15" customHeight="1">
      <c r="A131" s="233">
        <f t="shared" si="6"/>
        <v>2001</v>
      </c>
      <c r="B131" s="232" t="str">
        <f t="shared" si="7"/>
        <v>20015</v>
      </c>
      <c r="C131" s="231" t="str">
        <f t="shared" si="7"/>
        <v>200110</v>
      </c>
      <c r="D131" s="228" t="str">
        <f t="shared" si="7"/>
        <v>20011</v>
      </c>
      <c r="E131" s="227" t="str">
        <f t="shared" si="7"/>
        <v>20012</v>
      </c>
      <c r="F131" s="227" t="str">
        <f t="shared" si="7"/>
        <v>20013</v>
      </c>
      <c r="G131" s="230" t="str">
        <f t="shared" si="7"/>
        <v>20014</v>
      </c>
      <c r="H131" s="482" t="str">
        <f t="shared" si="3"/>
        <v>20011</v>
      </c>
      <c r="I131" s="227" t="str">
        <f t="shared" si="3"/>
        <v>20012</v>
      </c>
      <c r="J131" s="230" t="str">
        <f t="shared" si="3"/>
        <v>20013</v>
      </c>
      <c r="K131" s="229">
        <f>AVERAGEIF('IPC mensual'!$E$6:$E$1956,B131,'IPC mensual'!$H$6:$H$11956)/$E$7*100</f>
        <v>4.609048940449286</v>
      </c>
      <c r="L131" s="226">
        <f>AVERAGEIF('IPC mensual'!$E$6:$E$1956,C131,'IPC mensual'!$H$6:$H$11956)/$E$7*100</f>
        <v>4.5210521902562153</v>
      </c>
      <c r="M131" s="228">
        <f>AVERAGEIF('IPC mensual'!$F$6:$F$1956,D131,'IPC mensual'!$H$6:$H$11956)/$E$7*100</f>
        <v>4.5731579143960497</v>
      </c>
      <c r="N131" s="227">
        <f>AVERAGEIF('IPC mensual'!$F$6:$F$1956,E131,'IPC mensual'!$H$6:$H$11956)/$E$7*100</f>
        <v>4.5969739666085898</v>
      </c>
      <c r="O131" s="227">
        <f>AVERAGEIF('IPC mensual'!$F$6:$F$1956,F131,'IPC mensual'!$H$6:$H$11956)/$E$7*100</f>
        <v>4.5488170313115468</v>
      </c>
      <c r="P131" s="485">
        <f>AVERAGEIF('IPC mensual'!$F$6:$F$1956,G131,'IPC mensual'!$H$6:$H$11956)/$E$7*100</f>
        <v>4.5100252682487945</v>
      </c>
      <c r="Q131" s="228">
        <f>AVERAGEIF('IPC mensual'!$G$6:$G$1956,H131,'IPC mensual'!$H$6:$H$11956)/$E$7*100</f>
        <v>4.5813854432693848</v>
      </c>
      <c r="R131" s="227">
        <f>AVERAGEIF('IPC mensual'!$G$6:$G$1956,I131,'IPC mensual'!$H$6:$H$11956)/$E$7*100</f>
        <v>4.572554761370955</v>
      </c>
      <c r="S131" s="230">
        <f>AVERAGEIF('IPC mensual'!$G$6:$G$1956,J131,'IPC mensual'!$H$6:$H$11956)/$E$7*100</f>
        <v>4.5177904307833954</v>
      </c>
      <c r="T131" s="225">
        <f>AVERAGEIF('IPC mensual'!A$6:A$1956,'IPC para computos (2017=100)'!A131,'IPC mensual'!H$6:H$11956)/E$7*100</f>
        <v>4.5572435451412447</v>
      </c>
      <c r="V131" s="224"/>
      <c r="Y131" s="224"/>
    </row>
    <row r="132" spans="1:26" ht="15" customHeight="1">
      <c r="A132" s="233">
        <f t="shared" si="6"/>
        <v>2002</v>
      </c>
      <c r="B132" s="232" t="str">
        <f t="shared" si="7"/>
        <v>20025</v>
      </c>
      <c r="C132" s="231" t="str">
        <f t="shared" si="7"/>
        <v>200210</v>
      </c>
      <c r="D132" s="228" t="str">
        <f t="shared" si="7"/>
        <v>20021</v>
      </c>
      <c r="E132" s="227" t="str">
        <f t="shared" si="7"/>
        <v>20022</v>
      </c>
      <c r="F132" s="227" t="str">
        <f t="shared" si="7"/>
        <v>20023</v>
      </c>
      <c r="G132" s="230" t="str">
        <f t="shared" si="7"/>
        <v>20024</v>
      </c>
      <c r="H132" s="482" t="str">
        <f t="shared" si="3"/>
        <v>20021</v>
      </c>
      <c r="I132" s="227" t="str">
        <f t="shared" si="3"/>
        <v>20022</v>
      </c>
      <c r="J132" s="230" t="str">
        <f t="shared" si="3"/>
        <v>20023</v>
      </c>
      <c r="K132" s="229">
        <f>AVERAGEIF('IPC mensual'!$E$6:$E$1956,B132,'IPC mensual'!$H$6:$H$11956)/$E$7*100</f>
        <v>5.6702984992520014</v>
      </c>
      <c r="L132" s="226">
        <f>AVERAGEIF('IPC mensual'!$E$6:$E$1956,C132,'IPC mensual'!$H$6:$H$11956)/$E$7*100</f>
        <v>6.3025876872933582</v>
      </c>
      <c r="M132" s="228">
        <f>AVERAGEIF('IPC mensual'!$F$6:$F$1956,D132,'IPC mensual'!$H$6:$H$11956)/$E$7*100</f>
        <v>4.7651020875221555</v>
      </c>
      <c r="N132" s="227">
        <f>AVERAGEIF('IPC mensual'!$F$6:$F$1956,E132,'IPC mensual'!$H$6:$H$11956)/$E$7*100</f>
        <v>5.6658744647852757</v>
      </c>
      <c r="O132" s="227">
        <f>AVERAGEIF('IPC mensual'!$F$6:$F$1956,F132,'IPC mensual'!$H$6:$H$11956)/$E$7*100</f>
        <v>6.1856341181995562</v>
      </c>
      <c r="P132" s="485">
        <f>AVERAGEIF('IPC mensual'!$F$6:$F$1956,G132,'IPC mensual'!$H$6:$H$11956)/$E$7*100</f>
        <v>6.3279341205699708</v>
      </c>
      <c r="Q132" s="228">
        <f>AVERAGEIF('IPC mensual'!$G$6:$G$1956,H132,'IPC mensual'!$H$6:$H$11956)/$E$7*100</f>
        <v>4.936738284238019</v>
      </c>
      <c r="R132" s="227">
        <f>AVERAGEIF('IPC mensual'!$G$6:$G$1956,I132,'IPC mensual'!$H$6:$H$11956)/$E$7*100</f>
        <v>5.9535091511017146</v>
      </c>
      <c r="S132" s="230">
        <f>AVERAGEIF('IPC mensual'!$G$6:$G$1956,J132,'IPC mensual'!$H$6:$H$11956)/$E$7*100</f>
        <v>6.3181611579679844</v>
      </c>
      <c r="T132" s="225">
        <f>AVERAGEIF('IPC mensual'!A$6:A$1956,'IPC para computos (2017=100)'!A132,'IPC mensual'!H$6:H$11956)/E$7*100</f>
        <v>5.7361361977692393</v>
      </c>
      <c r="V132" s="224"/>
      <c r="Y132" s="224"/>
    </row>
    <row r="133" spans="1:26" ht="15" customHeight="1">
      <c r="A133" s="233">
        <f t="shared" si="6"/>
        <v>2003</v>
      </c>
      <c r="B133" s="232" t="str">
        <f t="shared" si="7"/>
        <v>20035</v>
      </c>
      <c r="C133" s="231" t="str">
        <f t="shared" si="7"/>
        <v>200310</v>
      </c>
      <c r="D133" s="228" t="str">
        <f t="shared" si="7"/>
        <v>20031</v>
      </c>
      <c r="E133" s="227" t="str">
        <f t="shared" si="7"/>
        <v>20032</v>
      </c>
      <c r="F133" s="227" t="str">
        <f t="shared" si="7"/>
        <v>20033</v>
      </c>
      <c r="G133" s="230" t="str">
        <f t="shared" si="7"/>
        <v>20034</v>
      </c>
      <c r="H133" s="482" t="str">
        <f t="shared" si="3"/>
        <v>20031</v>
      </c>
      <c r="I133" s="227" t="str">
        <f t="shared" si="3"/>
        <v>20032</v>
      </c>
      <c r="J133" s="230" t="str">
        <f t="shared" si="3"/>
        <v>20033</v>
      </c>
      <c r="K133" s="229">
        <f>AVERAGEIF('IPC mensual'!$E$6:$E$1956,B133,'IPC mensual'!$H$6:$H$11956)/$E$7*100</f>
        <v>6.4830457918946092</v>
      </c>
      <c r="L133" s="226">
        <f>AVERAGEIF('IPC mensual'!$E$6:$E$1956,C133,'IPC mensual'!$H$6:$H$11956)/$E$7*100</f>
        <v>6.5487977626697251</v>
      </c>
      <c r="M133" s="228">
        <f>AVERAGEIF('IPC mensual'!$F$6:$F$1956,D133,'IPC mensual'!$H$6:$H$11956)/$E$7*100</f>
        <v>6.4671141161003138</v>
      </c>
      <c r="N133" s="227">
        <f>AVERAGEIF('IPC mensual'!$F$6:$F$1956,E133,'IPC mensual'!$H$6:$H$11956)/$E$7*100</f>
        <v>6.4895144128870781</v>
      </c>
      <c r="O133" s="227">
        <f>AVERAGEIF('IPC mensual'!$F$6:$F$1956,F133,'IPC mensual'!$H$6:$H$11956)/$E$7*100</f>
        <v>6.508173277322796</v>
      </c>
      <c r="P133" s="485">
        <f>AVERAGEIF('IPC mensual'!$F$6:$F$1956,G133,'IPC mensual'!$H$6:$H$11956)/$E$7*100</f>
        <v>6.5642110472346555</v>
      </c>
      <c r="Q133" s="228">
        <f>AVERAGEIF('IPC mensual'!$G$6:$G$1956,H133,'IPC mensual'!$H$6:$H$11956)/$E$7*100</f>
        <v>6.47733704872903</v>
      </c>
      <c r="R133" s="227">
        <f>AVERAGEIF('IPC mensual'!$G$6:$G$1956,I133,'IPC mensual'!$H$6:$H$11956)/$E$7*100</f>
        <v>6.4936591278559952</v>
      </c>
      <c r="S133" s="230">
        <f>AVERAGEIF('IPC mensual'!$G$6:$G$1956,J133,'IPC mensual'!$H$6:$H$11956)/$E$7*100</f>
        <v>6.5507634635736069</v>
      </c>
      <c r="T133" s="225">
        <f>AVERAGEIF('IPC mensual'!A$6:A$1956,'IPC para computos (2017=100)'!A133,'IPC mensual'!H$6:H$11956)/E$7*100</f>
        <v>6.5072532133862122</v>
      </c>
      <c r="V133" s="224"/>
      <c r="Y133" s="224"/>
    </row>
    <row r="134" spans="1:26" ht="15" customHeight="1">
      <c r="A134" s="233">
        <f t="shared" si="6"/>
        <v>2004</v>
      </c>
      <c r="B134" s="232" t="str">
        <f t="shared" si="7"/>
        <v>20045</v>
      </c>
      <c r="C134" s="231" t="str">
        <f t="shared" si="7"/>
        <v>200410</v>
      </c>
      <c r="D134" s="228" t="str">
        <f t="shared" si="7"/>
        <v>20041</v>
      </c>
      <c r="E134" s="227" t="str">
        <f t="shared" si="7"/>
        <v>20042</v>
      </c>
      <c r="F134" s="227" t="str">
        <f t="shared" si="7"/>
        <v>20043</v>
      </c>
      <c r="G134" s="230" t="str">
        <f t="shared" si="7"/>
        <v>20044</v>
      </c>
      <c r="H134" s="482" t="str">
        <f t="shared" si="3"/>
        <v>20041</v>
      </c>
      <c r="I134" s="227" t="str">
        <f t="shared" si="3"/>
        <v>20042</v>
      </c>
      <c r="J134" s="230" t="str">
        <f t="shared" si="3"/>
        <v>20043</v>
      </c>
      <c r="K134" s="229">
        <f>AVERAGEIF('IPC mensual'!$E$6:$E$1956,B134,'IPC mensual'!$H$6:$H$11956)/$E$7*100</f>
        <v>6.7585240428914535</v>
      </c>
      <c r="L134" s="226">
        <f>AVERAGEIF('IPC mensual'!$E$6:$E$1956,C134,'IPC mensual'!$H$6:$H$11956)/$E$7*100</f>
        <v>6.9219621720988807</v>
      </c>
      <c r="M134" s="228">
        <f>AVERAGEIF('IPC mensual'!$F$6:$F$1956,D134,'IPC mensual'!$H$6:$H$11956)/$E$7*100</f>
        <v>6.6240514261022687</v>
      </c>
      <c r="N134" s="227">
        <f>AVERAGEIF('IPC mensual'!$F$6:$F$1956,E134,'IPC mensual'!$H$6:$H$11956)/$E$7*100</f>
        <v>6.7549339421415278</v>
      </c>
      <c r="O134" s="227">
        <f>AVERAGEIF('IPC mensual'!$F$6:$F$1956,F134,'IPC mensual'!$H$6:$H$11956)/$E$7*100</f>
        <v>6.8581098958909914</v>
      </c>
      <c r="P134" s="485">
        <f>AVERAGEIF('IPC mensual'!$F$6:$F$1956,G134,'IPC mensual'!$H$6:$H$11956)/$E$7*100</f>
        <v>6.9413551557910864</v>
      </c>
      <c r="Q134" s="228">
        <f>AVERAGEIF('IPC mensual'!$G$6:$G$1956,H134,'IPC mensual'!$H$6:$H$11956)/$E$7*100</f>
        <v>6.6454141354749838</v>
      </c>
      <c r="R134" s="227">
        <f>AVERAGEIF('IPC mensual'!$G$6:$G$1956,I134,'IPC mensual'!$H$6:$H$11956)/$E$7*100</f>
        <v>6.8087387659815732</v>
      </c>
      <c r="S134" s="230">
        <f>AVERAGEIF('IPC mensual'!$G$6:$G$1956,J134,'IPC mensual'!$H$6:$H$11956)/$E$7*100</f>
        <v>6.9296849134878489</v>
      </c>
      <c r="T134" s="225">
        <f>AVERAGEIF('IPC mensual'!A$6:A$1956,'IPC para computos (2017=100)'!A134,'IPC mensual'!H$6:H$11956)/E$7*100</f>
        <v>6.7946126049814675</v>
      </c>
      <c r="V134" s="224"/>
      <c r="Y134" s="224"/>
      <c r="Z134" s="225"/>
    </row>
    <row r="135" spans="1:26" ht="15" customHeight="1">
      <c r="A135" s="233">
        <f t="shared" si="6"/>
        <v>2005</v>
      </c>
      <c r="B135" s="232" t="str">
        <f t="shared" si="7"/>
        <v>20055</v>
      </c>
      <c r="C135" s="231" t="str">
        <f t="shared" si="7"/>
        <v>200510</v>
      </c>
      <c r="D135" s="228" t="str">
        <f t="shared" si="7"/>
        <v>20051</v>
      </c>
      <c r="E135" s="227" t="str">
        <f t="shared" si="7"/>
        <v>20052</v>
      </c>
      <c r="F135" s="227" t="str">
        <f t="shared" si="7"/>
        <v>20053</v>
      </c>
      <c r="G135" s="230" t="str">
        <f t="shared" si="7"/>
        <v>20054</v>
      </c>
      <c r="H135" s="482" t="str">
        <f t="shared" si="3"/>
        <v>20051</v>
      </c>
      <c r="I135" s="227" t="str">
        <f t="shared" si="3"/>
        <v>20052</v>
      </c>
      <c r="J135" s="230" t="str">
        <f t="shared" si="3"/>
        <v>20053</v>
      </c>
      <c r="K135" s="229">
        <f>AVERAGEIF('IPC mensual'!$E$6:$E$1956,B135,'IPC mensual'!$H$6:$H$11956)/$E$7*100</f>
        <v>7.3406806132858522</v>
      </c>
      <c r="L135" s="226">
        <f>AVERAGEIF('IPC mensual'!$E$6:$E$1956,C135,'IPC mensual'!$H$6:$H$11956)/$E$7*100</f>
        <v>7.6617901717517203</v>
      </c>
      <c r="M135" s="228">
        <f>AVERAGEIF('IPC mensual'!$F$6:$F$1956,D135,'IPC mensual'!$H$6:$H$11956)/$E$7*100</f>
        <v>7.1652164515214976</v>
      </c>
      <c r="N135" s="227">
        <f>AVERAGEIF('IPC mensual'!$F$6:$F$1956,E135,'IPC mensual'!$H$6:$H$11956)/$E$7*100</f>
        <v>7.348479020475378</v>
      </c>
      <c r="O135" s="227">
        <f>AVERAGEIF('IPC mensual'!$F$6:$F$1956,F135,'IPC mensual'!$H$6:$H$11956)/$E$7*100</f>
        <v>7.5332227072274378</v>
      </c>
      <c r="P135" s="485">
        <f>AVERAGEIF('IPC mensual'!$F$6:$F$1956,G135,'IPC mensual'!$H$6:$H$11956)/$E$7*100</f>
        <v>7.7521866547599654</v>
      </c>
      <c r="Q135" s="228">
        <f>AVERAGEIF('IPC mensual'!$G$6:$G$1956,H135,'IPC mensual'!$H$6:$H$11956)/$E$7*100</f>
        <v>7.1981238301667316</v>
      </c>
      <c r="R135" s="227">
        <f>AVERAGEIF('IPC mensual'!$G$6:$G$1956,I135,'IPC mensual'!$H$6:$H$11956)/$E$7*100</f>
        <v>7.4364686870615886</v>
      </c>
      <c r="S135" s="230">
        <f>AVERAGEIF('IPC mensual'!$G$6:$G$1956,J135,'IPC mensual'!$H$6:$H$11956)/$E$7*100</f>
        <v>7.7147361082598866</v>
      </c>
      <c r="T135" s="225">
        <f>AVERAGEIF('IPC mensual'!A$6:A$1956,'IPC para computos (2017=100)'!A135,'IPC mensual'!H$6:H$11956)/E$7*100</f>
        <v>7.4497762084960684</v>
      </c>
      <c r="V135" s="224"/>
      <c r="Y135" s="224"/>
    </row>
    <row r="136" spans="1:26" ht="15" customHeight="1">
      <c r="A136" s="233">
        <f t="shared" si="6"/>
        <v>2006</v>
      </c>
      <c r="B136" s="232" t="str">
        <f t="shared" ref="B136:J152" si="8">CONCATENATE($A136,B$11)</f>
        <v>20065</v>
      </c>
      <c r="C136" s="231" t="str">
        <f t="shared" si="8"/>
        <v>200610</v>
      </c>
      <c r="D136" s="228" t="str">
        <f t="shared" si="8"/>
        <v>20061</v>
      </c>
      <c r="E136" s="227" t="str">
        <f t="shared" si="8"/>
        <v>20062</v>
      </c>
      <c r="F136" s="227" t="str">
        <f t="shared" si="8"/>
        <v>20063</v>
      </c>
      <c r="G136" s="230" t="str">
        <f t="shared" si="8"/>
        <v>20064</v>
      </c>
      <c r="H136" s="482" t="str">
        <f t="shared" si="3"/>
        <v>20061</v>
      </c>
      <c r="I136" s="227" t="str">
        <f t="shared" si="3"/>
        <v>20062</v>
      </c>
      <c r="J136" s="230" t="str">
        <f t="shared" si="3"/>
        <v>20063</v>
      </c>
      <c r="K136" s="229">
        <f>AVERAGEIF('IPC mensual'!$E$6:$E$1956,B136,'IPC mensual'!$H$6:$H$11956)/$E$7*100</f>
        <v>8.184734228432081</v>
      </c>
      <c r="L136" s="226">
        <f>AVERAGEIF('IPC mensual'!$E$6:$E$1956,C136,'IPC mensual'!$H$6:$H$11956)/$E$7*100</f>
        <v>8.4683747264253952</v>
      </c>
      <c r="M136" s="228">
        <f>AVERAGEIF('IPC mensual'!$F$6:$F$1956,D136,'IPC mensual'!$H$6:$H$11956)/$E$7*100</f>
        <v>7.9935927567561613</v>
      </c>
      <c r="N136" s="227">
        <f>AVERAGEIF('IPC mensual'!$F$6:$F$1956,E136,'IPC mensual'!$H$6:$H$11956)/$E$7*100</f>
        <v>8.1852365205549411</v>
      </c>
      <c r="O136" s="227">
        <f>AVERAGEIF('IPC mensual'!$F$6:$F$1956,F136,'IPC mensual'!$H$6:$H$11956)/$E$7*100</f>
        <v>8.3310976452835757</v>
      </c>
      <c r="P136" s="485">
        <f>AVERAGEIF('IPC mensual'!$F$6:$F$1956,G136,'IPC mensual'!$H$6:$H$11956)/$E$7*100</f>
        <v>8.53621958104576</v>
      </c>
      <c r="Q136" s="228">
        <f>AVERAGEIF('IPC mensual'!$G$6:$G$1956,H136,'IPC mensual'!$H$6:$H$11956)/$E$7*100</f>
        <v>8.0318466486706814</v>
      </c>
      <c r="R136" s="227">
        <f>AVERAGEIF('IPC mensual'!$G$6:$G$1956,I136,'IPC mensual'!$H$6:$H$11956)/$E$7*100</f>
        <v>8.2514714645251122</v>
      </c>
      <c r="S136" s="230">
        <f>AVERAGEIF('IPC mensual'!$G$6:$G$1956,J136,'IPC mensual'!$H$6:$H$11956)/$E$7*100</f>
        <v>8.5012917645345318</v>
      </c>
      <c r="T136" s="225">
        <f>AVERAGEIF('IPC mensual'!A$6:A$1956,'IPC para computos (2017=100)'!A136,'IPC mensual'!H$6:H$11956)/E$7*100</f>
        <v>8.2615366259101091</v>
      </c>
      <c r="V136" s="224"/>
      <c r="Y136" s="224"/>
    </row>
    <row r="137" spans="1:26" ht="15" customHeight="1">
      <c r="A137" s="233">
        <f t="shared" si="6"/>
        <v>2007</v>
      </c>
      <c r="B137" s="232" t="str">
        <f t="shared" si="8"/>
        <v>20075</v>
      </c>
      <c r="C137" s="231" t="str">
        <f t="shared" si="8"/>
        <v>200710</v>
      </c>
      <c r="D137" s="228" t="str">
        <f t="shared" si="8"/>
        <v>20071</v>
      </c>
      <c r="E137" s="227" t="str">
        <f t="shared" si="8"/>
        <v>20072</v>
      </c>
      <c r="F137" s="227" t="str">
        <f t="shared" si="8"/>
        <v>20073</v>
      </c>
      <c r="G137" s="230" t="str">
        <f t="shared" si="8"/>
        <v>20074</v>
      </c>
      <c r="H137" s="482" t="str">
        <f t="shared" si="3"/>
        <v>20071</v>
      </c>
      <c r="I137" s="227" t="str">
        <f t="shared" si="3"/>
        <v>20072</v>
      </c>
      <c r="J137" s="230" t="str">
        <f t="shared" si="3"/>
        <v>20073</v>
      </c>
      <c r="K137" s="229">
        <f>AVERAGEIF('IPC mensual'!$E$6:$E$1956,B137,'IPC mensual'!$H$6:$H$11956)/$E$7*100</f>
        <v>9.2986044446857132</v>
      </c>
      <c r="L137" s="226">
        <f>AVERAGEIF('IPC mensual'!$E$6:$E$1956,C137,'IPC mensual'!$H$6:$H$11956)/$E$7*100</f>
        <v>10.635938104908719</v>
      </c>
      <c r="M137" s="228">
        <f>AVERAGEIF('IPC mensual'!$F$6:$F$1956,D137,'IPC mensual'!$H$6:$H$11956)/$E$7*100</f>
        <v>8.8345557335026683</v>
      </c>
      <c r="N137" s="227">
        <f>AVERAGEIF('IPC mensual'!$F$6:$F$1956,E137,'IPC mensual'!$H$6:$H$11956)/$E$7*100</f>
        <v>9.3023731514134322</v>
      </c>
      <c r="O137" s="227">
        <f>AVERAGEIF('IPC mensual'!$F$6:$F$1956,F137,'IPC mensual'!$H$6:$H$11956)/$E$7*100</f>
        <v>10.099998211191405</v>
      </c>
      <c r="P137" s="485">
        <f>AVERAGEIF('IPC mensual'!$F$6:$F$1956,G137,'IPC mensual'!$H$6:$H$11956)/$E$7*100</f>
        <v>10.706123164917656</v>
      </c>
      <c r="Q137" s="228">
        <f>AVERAGEIF('IPC mensual'!$G$6:$G$1956,H137,'IPC mensual'!$H$6:$H$11956)/$E$7*100</f>
        <v>8.9013773865819399</v>
      </c>
      <c r="R137" s="227">
        <f>AVERAGEIF('IPC mensual'!$G$6:$G$1956,I137,'IPC mensual'!$H$6:$H$11956)/$E$7*100</f>
        <v>9.6798359356599253</v>
      </c>
      <c r="S137" s="230">
        <f>AVERAGEIF('IPC mensual'!$G$6:$G$1956,J137,'IPC mensual'!$H$6:$H$11956)/$E$7*100</f>
        <v>10.626074373527008</v>
      </c>
      <c r="T137" s="225">
        <f>AVERAGEIF('IPC mensual'!A$6:A$1956,'IPC para computos (2017=100)'!A137,'IPC mensual'!H$6:H$11956)/E$7*100</f>
        <v>9.7357625652562909</v>
      </c>
      <c r="V137" s="224"/>
      <c r="Y137" s="224"/>
    </row>
    <row r="138" spans="1:26" ht="15" customHeight="1">
      <c r="A138" s="233">
        <f t="shared" si="6"/>
        <v>2008</v>
      </c>
      <c r="B138" s="232" t="str">
        <f t="shared" si="8"/>
        <v>20085</v>
      </c>
      <c r="C138" s="231" t="str">
        <f t="shared" si="8"/>
        <v>200810</v>
      </c>
      <c r="D138" s="228" t="str">
        <f t="shared" si="8"/>
        <v>20081</v>
      </c>
      <c r="E138" s="227" t="str">
        <f t="shared" si="8"/>
        <v>20082</v>
      </c>
      <c r="F138" s="227" t="str">
        <f t="shared" si="8"/>
        <v>20083</v>
      </c>
      <c r="G138" s="230" t="str">
        <f t="shared" si="8"/>
        <v>20084</v>
      </c>
      <c r="H138" s="482" t="str">
        <f t="shared" si="3"/>
        <v>20081</v>
      </c>
      <c r="I138" s="227" t="str">
        <f t="shared" si="3"/>
        <v>20082</v>
      </c>
      <c r="J138" s="230" t="str">
        <f t="shared" si="3"/>
        <v>20083</v>
      </c>
      <c r="K138" s="229">
        <f>AVERAGEIF('IPC mensual'!$E$6:$E$1956,B138,'IPC mensual'!$H$6:$H$11956)/$E$7*100</f>
        <v>12.224118315182411</v>
      </c>
      <c r="L138" s="226">
        <f>AVERAGEIF('IPC mensual'!$E$6:$E$1956,C138,'IPC mensual'!$H$6:$H$11956)/$E$7*100</f>
        <v>13.091715276236677</v>
      </c>
      <c r="M138" s="228">
        <f>AVERAGEIF('IPC mensual'!$F$6:$F$1956,D138,'IPC mensual'!$H$6:$H$11956)/$E$7*100</f>
        <v>11.241956411863093</v>
      </c>
      <c r="N138" s="227">
        <f>AVERAGEIF('IPC mensual'!$F$6:$F$1956,E138,'IPC mensual'!$H$6:$H$11956)/$E$7*100</f>
        <v>12.235812420749578</v>
      </c>
      <c r="O138" s="227">
        <f>AVERAGEIF('IPC mensual'!$F$6:$F$1956,F138,'IPC mensual'!$H$6:$H$11956)/$E$7*100</f>
        <v>12.81697103984391</v>
      </c>
      <c r="P138" s="485">
        <f>AVERAGEIF('IPC mensual'!$F$6:$F$1956,G138,'IPC mensual'!$H$6:$H$11956)/$E$7*100</f>
        <v>13.186361093320324</v>
      </c>
      <c r="Q138" s="228">
        <f>AVERAGEIF('IPC mensual'!$G$6:$G$1956,H138,'IPC mensual'!$H$6:$H$11956)/$E$7*100</f>
        <v>11.43395603888953</v>
      </c>
      <c r="R138" s="227">
        <f>AVERAGEIF('IPC mensual'!$G$6:$G$1956,I138,'IPC mensual'!$H$6:$H$11956)/$E$7*100</f>
        <v>12.541353562779388</v>
      </c>
      <c r="S138" s="230">
        <f>AVERAGEIF('IPC mensual'!$G$6:$G$1956,J138,'IPC mensual'!$H$6:$H$11956)/$E$7*100</f>
        <v>13.135516122663759</v>
      </c>
      <c r="T138" s="225">
        <f>AVERAGEIF('IPC mensual'!A$6:A$1956,'IPC para computos (2017=100)'!A138,'IPC mensual'!H$6:H$11956)/E$7*100</f>
        <v>12.370275241444228</v>
      </c>
      <c r="V138" s="224"/>
      <c r="Y138" s="224"/>
    </row>
    <row r="139" spans="1:26" ht="15" customHeight="1">
      <c r="A139" s="233">
        <f t="shared" si="6"/>
        <v>2009</v>
      </c>
      <c r="B139" s="232" t="str">
        <f t="shared" si="8"/>
        <v>20095</v>
      </c>
      <c r="C139" s="231" t="str">
        <f t="shared" si="8"/>
        <v>200910</v>
      </c>
      <c r="D139" s="228" t="str">
        <f t="shared" si="8"/>
        <v>20091</v>
      </c>
      <c r="E139" s="227" t="str">
        <f t="shared" si="8"/>
        <v>20092</v>
      </c>
      <c r="F139" s="227" t="str">
        <f t="shared" si="8"/>
        <v>20093</v>
      </c>
      <c r="G139" s="230" t="str">
        <f t="shared" si="8"/>
        <v>20094</v>
      </c>
      <c r="H139" s="482" t="str">
        <f t="shared" si="3"/>
        <v>20091</v>
      </c>
      <c r="I139" s="227" t="str">
        <f t="shared" si="3"/>
        <v>20092</v>
      </c>
      <c r="J139" s="230" t="str">
        <f t="shared" si="3"/>
        <v>20093</v>
      </c>
      <c r="K139" s="229">
        <f>AVERAGEIF('IPC mensual'!$E$6:$E$1956,B139,'IPC mensual'!$H$6:$H$11956)/$E$7*100</f>
        <v>13.931636258781477</v>
      </c>
      <c r="L139" s="226">
        <f>AVERAGEIF('IPC mensual'!$E$6:$E$1956,C139,'IPC mensual'!$H$6:$H$11956)/$E$7*100</f>
        <v>14.708445626354752</v>
      </c>
      <c r="M139" s="228">
        <f>AVERAGEIF('IPC mensual'!$F$6:$F$1956,D139,'IPC mensual'!$H$6:$H$11956)/$E$7*100</f>
        <v>13.502148288687174</v>
      </c>
      <c r="N139" s="227">
        <f>AVERAGEIF('IPC mensual'!$F$6:$F$1956,E139,'IPC mensual'!$H$6:$H$11956)/$E$7*100</f>
        <v>13.927209992118614</v>
      </c>
      <c r="O139" s="227">
        <f>AVERAGEIF('IPC mensual'!$F$6:$F$1956,F139,'IPC mensual'!$H$6:$H$11956)/$E$7*100</f>
        <v>14.317953101725745</v>
      </c>
      <c r="P139" s="485">
        <f>AVERAGEIF('IPC mensual'!$F$6:$F$1956,G139,'IPC mensual'!$H$6:$H$11956)/$E$7*100</f>
        <v>14.951123826181851</v>
      </c>
      <c r="Q139" s="228">
        <f>AVERAGEIF('IPC mensual'!$G$6:$G$1956,H139,'IPC mensual'!$H$6:$H$11956)/$E$7*100</f>
        <v>13.58896857705904</v>
      </c>
      <c r="R139" s="227">
        <f>AVERAGEIF('IPC mensual'!$G$6:$G$1956,I139,'IPC mensual'!$H$6:$H$11956)/$E$7*100</f>
        <v>14.100872305974052</v>
      </c>
      <c r="S139" s="230">
        <f>AVERAGEIF('IPC mensual'!$G$6:$G$1956,J139,'IPC mensual'!$H$6:$H$11956)/$E$7*100</f>
        <v>14.833985523501941</v>
      </c>
      <c r="T139" s="225">
        <f>AVERAGEIF('IPC mensual'!A$6:A$1956,'IPC para computos (2017=100)'!A139,'IPC mensual'!H$6:H$11956)/E$7*100</f>
        <v>14.174608802178348</v>
      </c>
      <c r="V139" s="224"/>
      <c r="Y139" s="224"/>
    </row>
    <row r="140" spans="1:26" ht="15" customHeight="1">
      <c r="A140" s="233">
        <f t="shared" si="6"/>
        <v>2010</v>
      </c>
      <c r="B140" s="232" t="str">
        <f t="shared" si="8"/>
        <v>20105</v>
      </c>
      <c r="C140" s="231" t="str">
        <f t="shared" si="8"/>
        <v>201010</v>
      </c>
      <c r="D140" s="228" t="str">
        <f t="shared" si="8"/>
        <v>20101</v>
      </c>
      <c r="E140" s="227" t="str">
        <f t="shared" si="8"/>
        <v>20102</v>
      </c>
      <c r="F140" s="227" t="str">
        <f t="shared" si="8"/>
        <v>20103</v>
      </c>
      <c r="G140" s="230" t="str">
        <f t="shared" si="8"/>
        <v>20104</v>
      </c>
      <c r="H140" s="482" t="str">
        <f t="shared" si="8"/>
        <v>20101</v>
      </c>
      <c r="I140" s="227" t="str">
        <f t="shared" si="8"/>
        <v>20102</v>
      </c>
      <c r="J140" s="230" t="str">
        <f t="shared" si="8"/>
        <v>20103</v>
      </c>
      <c r="K140" s="229">
        <f>AVERAGEIF('IPC mensual'!$E$6:$E$1956,B140,'IPC mensual'!$H$6:$H$11956)/$E$7*100</f>
        <v>17.112793776676511</v>
      </c>
      <c r="L140" s="226">
        <f>AVERAGEIF('IPC mensual'!$E$6:$E$1956,C140,'IPC mensual'!$H$6:$H$11956)/$E$7*100</f>
        <v>18.448487519974339</v>
      </c>
      <c r="M140" s="228">
        <f>AVERAGEIF('IPC mensual'!$F$6:$F$1956,D140,'IPC mensual'!$H$6:$H$11956)/$E$7*100</f>
        <v>16.069953724168407</v>
      </c>
      <c r="N140" s="227">
        <f>AVERAGEIF('IPC mensual'!$F$6:$F$1956,E140,'IPC mensual'!$H$6:$H$11956)/$E$7*100</f>
        <v>17.096487585118012</v>
      </c>
      <c r="O140" s="227">
        <f>AVERAGEIF('IPC mensual'!$F$6:$F$1956,F140,'IPC mensual'!$H$6:$H$11956)/$E$7*100</f>
        <v>17.776405462813521</v>
      </c>
      <c r="P140" s="485">
        <f>AVERAGEIF('IPC mensual'!$F$6:$F$1956,G140,'IPC mensual'!$H$6:$H$11956)/$E$7*100</f>
        <v>18.847021973792412</v>
      </c>
      <c r="Q140" s="228">
        <f>AVERAGEIF('IPC mensual'!$G$6:$G$1956,H140,'IPC mensual'!$H$6:$H$11956)/$E$7*100</f>
        <v>16.266306019925075</v>
      </c>
      <c r="R140" s="227">
        <f>AVERAGEIF('IPC mensual'!$G$6:$G$1956,I140,'IPC mensual'!$H$6:$H$11956)/$E$7*100</f>
        <v>17.444053019183141</v>
      </c>
      <c r="S140" s="230">
        <f>AVERAGEIF('IPC mensual'!$G$6:$G$1956,J140,'IPC mensual'!$H$6:$H$11956)/$E$7*100</f>
        <v>18.63204252031105</v>
      </c>
      <c r="T140" s="225">
        <f>AVERAGEIF('IPC mensual'!A$6:A$1956,'IPC para computos (2017=100)'!A140,'IPC mensual'!H$6:H$11956)/E$7*100</f>
        <v>17.447467186473087</v>
      </c>
      <c r="V140" s="224"/>
      <c r="Y140" s="224"/>
    </row>
    <row r="141" spans="1:26" ht="15" customHeight="1">
      <c r="A141" s="233">
        <f t="shared" si="6"/>
        <v>2011</v>
      </c>
      <c r="B141" s="232" t="str">
        <f t="shared" si="8"/>
        <v>20115</v>
      </c>
      <c r="C141" s="231" t="str">
        <f t="shared" si="8"/>
        <v>201110</v>
      </c>
      <c r="D141" s="228" t="str">
        <f t="shared" si="8"/>
        <v>20111</v>
      </c>
      <c r="E141" s="227" t="str">
        <f t="shared" si="8"/>
        <v>20112</v>
      </c>
      <c r="F141" s="227" t="str">
        <f t="shared" si="8"/>
        <v>20113</v>
      </c>
      <c r="G141" s="230" t="str">
        <f t="shared" si="8"/>
        <v>20114</v>
      </c>
      <c r="H141" s="482" t="str">
        <f t="shared" si="8"/>
        <v>20111</v>
      </c>
      <c r="I141" s="227" t="str">
        <f t="shared" si="8"/>
        <v>20112</v>
      </c>
      <c r="J141" s="230" t="str">
        <f t="shared" si="8"/>
        <v>20113</v>
      </c>
      <c r="K141" s="229">
        <f>AVERAGEIF('IPC mensual'!$E$6:$E$1956,B141,'IPC mensual'!$H$6:$H$11956)/$E$7*100</f>
        <v>21.013020773904227</v>
      </c>
      <c r="L141" s="226">
        <f>AVERAGEIF('IPC mensual'!$E$6:$E$1956,C141,'IPC mensual'!$H$6:$H$11956)/$E$7*100</f>
        <v>22.756500905671881</v>
      </c>
      <c r="M141" s="228">
        <f>AVERAGEIF('IPC mensual'!$F$6:$F$1956,D141,'IPC mensual'!$H$6:$H$11956)/$E$7*100</f>
        <v>19.861475416730602</v>
      </c>
      <c r="N141" s="227">
        <f>AVERAGEIF('IPC mensual'!$F$6:$F$1956,E141,'IPC mensual'!$H$6:$H$11956)/$E$7*100</f>
        <v>21.000977810575407</v>
      </c>
      <c r="O141" s="227">
        <f>AVERAGEIF('IPC mensual'!$F$6:$F$1956,F141,'IPC mensual'!$H$6:$H$11956)/$E$7*100</f>
        <v>22.121768098228273</v>
      </c>
      <c r="P141" s="485">
        <f>AVERAGEIF('IPC mensual'!$F$6:$F$1956,G141,'IPC mensual'!$H$6:$H$11956)/$E$7*100</f>
        <v>23.160381793210352</v>
      </c>
      <c r="Q141" s="228">
        <f>AVERAGEIF('IPC mensual'!$G$6:$G$1956,H141,'IPC mensual'!$H$6:$H$11956)/$E$7*100</f>
        <v>20.069604761179875</v>
      </c>
      <c r="R141" s="227">
        <f>AVERAGEIF('IPC mensual'!$G$6:$G$1956,I141,'IPC mensual'!$H$6:$H$11956)/$E$7*100</f>
        <v>21.536319366102553</v>
      </c>
      <c r="S141" s="230">
        <f>AVERAGEIF('IPC mensual'!$G$6:$G$1956,J141,'IPC mensual'!$H$6:$H$11956)/$E$7*100</f>
        <v>23.002528211776045</v>
      </c>
      <c r="T141" s="225">
        <f>AVERAGEIF('IPC mensual'!A$6:A$1956,'IPC para computos (2017=100)'!A141,'IPC mensual'!H$6:H$11956)/E$7*100</f>
        <v>21.53615077968616</v>
      </c>
      <c r="V141" s="224"/>
      <c r="Y141" s="224"/>
    </row>
    <row r="142" spans="1:26" ht="15" customHeight="1">
      <c r="A142" s="233">
        <f t="shared" si="6"/>
        <v>2012</v>
      </c>
      <c r="B142" s="232" t="str">
        <f t="shared" si="8"/>
        <v>20125</v>
      </c>
      <c r="C142" s="231" t="str">
        <f t="shared" si="8"/>
        <v>201210</v>
      </c>
      <c r="D142" s="228" t="str">
        <f t="shared" si="8"/>
        <v>20121</v>
      </c>
      <c r="E142" s="227" t="str">
        <f t="shared" si="8"/>
        <v>20122</v>
      </c>
      <c r="F142" s="227" t="str">
        <f t="shared" si="8"/>
        <v>20123</v>
      </c>
      <c r="G142" s="230" t="str">
        <f t="shared" si="8"/>
        <v>20124</v>
      </c>
      <c r="H142" s="482" t="str">
        <f t="shared" si="8"/>
        <v>20121</v>
      </c>
      <c r="I142" s="227" t="str">
        <f t="shared" si="8"/>
        <v>20122</v>
      </c>
      <c r="J142" s="230" t="str">
        <f t="shared" si="8"/>
        <v>20123</v>
      </c>
      <c r="K142" s="229">
        <f>AVERAGEIF('IPC mensual'!$E$6:$E$1956,B142,'IPC mensual'!$H$6:$H$11956)/$E$7*100</f>
        <v>25.922300377369638</v>
      </c>
      <c r="L142" s="226">
        <f>AVERAGEIF('IPC mensual'!$E$6:$E$1956,C142,'IPC mensual'!$H$6:$H$11956)/$E$7*100</f>
        <v>28.436390554014967</v>
      </c>
      <c r="M142" s="228">
        <f>AVERAGEIF('IPC mensual'!$F$6:$F$1956,D142,'IPC mensual'!$H$6:$H$11956)/$E$7*100</f>
        <v>24.297716738627749</v>
      </c>
      <c r="N142" s="227">
        <f>AVERAGEIF('IPC mensual'!$F$6:$F$1956,E142,'IPC mensual'!$H$6:$H$11956)/$E$7*100</f>
        <v>25.929880138228338</v>
      </c>
      <c r="O142" s="227">
        <f>AVERAGEIF('IPC mensual'!$F$6:$F$1956,F142,'IPC mensual'!$H$6:$H$11956)/$E$7*100</f>
        <v>27.480204454575478</v>
      </c>
      <c r="P142" s="485">
        <f>AVERAGEIF('IPC mensual'!$F$6:$F$1956,G142,'IPC mensual'!$H$6:$H$11956)/$E$7*100</f>
        <v>28.813422324063325</v>
      </c>
      <c r="Q142" s="228">
        <f>AVERAGEIF('IPC mensual'!$G$6:$G$1956,H142,'IPC mensual'!$H$6:$H$11956)/$E$7*100</f>
        <v>24.599600331007228</v>
      </c>
      <c r="R142" s="227">
        <f>AVERAGEIF('IPC mensual'!$G$6:$G$1956,I142,'IPC mensual'!$H$6:$H$11956)/$E$7*100</f>
        <v>26.681454443311399</v>
      </c>
      <c r="S142" s="230">
        <f>AVERAGEIF('IPC mensual'!$G$6:$G$1956,J142,'IPC mensual'!$H$6:$H$11956)/$E$7*100</f>
        <v>28.609862967302547</v>
      </c>
      <c r="T142" s="225">
        <f>AVERAGEIF('IPC mensual'!A$6:A$1956,'IPC para computos (2017=100)'!A142,'IPC mensual'!H$6:H$11956)/E$7*100</f>
        <v>26.630305913873727</v>
      </c>
      <c r="V142" s="224"/>
      <c r="Y142" s="224"/>
    </row>
    <row r="143" spans="1:26" ht="15" customHeight="1">
      <c r="A143" s="233">
        <f t="shared" si="6"/>
        <v>2013</v>
      </c>
      <c r="B143" s="232" t="str">
        <f t="shared" si="8"/>
        <v>20135</v>
      </c>
      <c r="C143" s="231" t="str">
        <f t="shared" si="8"/>
        <v>201310</v>
      </c>
      <c r="D143" s="228" t="str">
        <f t="shared" si="8"/>
        <v>20131</v>
      </c>
      <c r="E143" s="227" t="str">
        <f t="shared" si="8"/>
        <v>20132</v>
      </c>
      <c r="F143" s="227" t="str">
        <f t="shared" si="8"/>
        <v>20133</v>
      </c>
      <c r="G143" s="230" t="str">
        <f t="shared" si="8"/>
        <v>20134</v>
      </c>
      <c r="H143" s="482" t="str">
        <f t="shared" si="8"/>
        <v>20131</v>
      </c>
      <c r="I143" s="227" t="str">
        <f t="shared" si="8"/>
        <v>20132</v>
      </c>
      <c r="J143" s="230" t="str">
        <f t="shared" si="8"/>
        <v>20133</v>
      </c>
      <c r="K143" s="229">
        <f>AVERAGEIF('IPC mensual'!$E$6:$E$1956,B143,'IPC mensual'!$H$6:$H$11956)/$E$7*100</f>
        <v>31.942816567566979</v>
      </c>
      <c r="L143" s="226">
        <f>AVERAGEIF('IPC mensual'!$E$6:$E$1956,C143,'IPC mensual'!$H$6:$H$11956)/$E$7*100</f>
        <v>35.995604298540648</v>
      </c>
      <c r="M143" s="228">
        <f>AVERAGEIF('IPC mensual'!$F$6:$F$1956,D143,'IPC mensual'!$H$6:$H$11956)/$E$7*100</f>
        <v>30.354103093667874</v>
      </c>
      <c r="N143" s="227">
        <f>AVERAGEIF('IPC mensual'!$F$6:$F$1956,E143,'IPC mensual'!$H$6:$H$11956)/$E$7*100</f>
        <v>32.021415794218832</v>
      </c>
      <c r="O143" s="227">
        <f>AVERAGEIF('IPC mensual'!$F$6:$F$1956,F143,'IPC mensual'!$H$6:$H$11956)/$E$7*100</f>
        <v>34.384903056803083</v>
      </c>
      <c r="P143" s="485">
        <f>AVERAGEIF('IPC mensual'!$F$6:$F$1956,G143,'IPC mensual'!$H$6:$H$11956)/$E$7*100</f>
        <v>36.932903043421973</v>
      </c>
      <c r="Q143" s="228">
        <f>AVERAGEIF('IPC mensual'!$G$6:$G$1956,H143,'IPC mensual'!$H$6:$H$11956)/$E$7*100</f>
        <v>30.616088009097293</v>
      </c>
      <c r="R143" s="227">
        <f>AVERAGEIF('IPC mensual'!$G$6:$G$1956,I143,'IPC mensual'!$H$6:$H$11956)/$E$7*100</f>
        <v>33.17872434721771</v>
      </c>
      <c r="S143" s="230">
        <f>AVERAGEIF('IPC mensual'!$G$6:$G$1956,J143,'IPC mensual'!$H$6:$H$11956)/$E$7*100</f>
        <v>36.475181384768817</v>
      </c>
      <c r="T143" s="225">
        <f>AVERAGEIF('IPC mensual'!A$6:A$1956,'IPC para computos (2017=100)'!A143,'IPC mensual'!H$6:H$11956)/E$7*100</f>
        <v>33.423331247027946</v>
      </c>
      <c r="V143" s="224"/>
    </row>
    <row r="144" spans="1:26" ht="15" customHeight="1">
      <c r="A144" s="233">
        <f t="shared" si="6"/>
        <v>2014</v>
      </c>
      <c r="B144" s="232" t="str">
        <f t="shared" si="8"/>
        <v>20145</v>
      </c>
      <c r="C144" s="231" t="str">
        <f t="shared" si="8"/>
        <v>201410</v>
      </c>
      <c r="D144" s="228" t="str">
        <f t="shared" si="8"/>
        <v>20141</v>
      </c>
      <c r="E144" s="227" t="str">
        <f t="shared" si="8"/>
        <v>20142</v>
      </c>
      <c r="F144" s="227" t="str">
        <f t="shared" si="8"/>
        <v>20143</v>
      </c>
      <c r="G144" s="230" t="str">
        <f t="shared" si="8"/>
        <v>20144</v>
      </c>
      <c r="H144" s="482" t="str">
        <f t="shared" si="8"/>
        <v>20141</v>
      </c>
      <c r="I144" s="227" t="str">
        <f t="shared" si="8"/>
        <v>20142</v>
      </c>
      <c r="J144" s="230" t="str">
        <f t="shared" si="8"/>
        <v>20143</v>
      </c>
      <c r="K144" s="229">
        <f>AVERAGEIF('IPC mensual'!$E$6:$E$1956,B144,'IPC mensual'!$H$6:$H$11956)/$E$7*100</f>
        <v>45.267919922988625</v>
      </c>
      <c r="L144" s="226">
        <f>AVERAGEIF('IPC mensual'!$E$6:$E$1956,C144,'IPC mensual'!$H$6:$H$11956)/$E$7*100</f>
        <v>48.784464768003069</v>
      </c>
      <c r="M144" s="228">
        <f>AVERAGEIF('IPC mensual'!$F$6:$F$1956,D144,'IPC mensual'!$H$6:$H$11956)/$E$7*100</f>
        <v>41.545758476481268</v>
      </c>
      <c r="N144" s="227">
        <f>AVERAGEIF('IPC mensual'!$F$6:$F$1956,E144,'IPC mensual'!$H$6:$H$11956)/$E$7*100</f>
        <v>45.138291685125147</v>
      </c>
      <c r="O144" s="227">
        <f>AVERAGEIF('IPC mensual'!$F$6:$F$1956,F144,'IPC mensual'!$H$6:$H$11956)/$E$7*100</f>
        <v>47.356712884476302</v>
      </c>
      <c r="P144" s="485">
        <f>AVERAGEIF('IPC mensual'!$F$6:$F$1956,G144,'IPC mensual'!$H$6:$H$11956)/$E$7*100</f>
        <v>49.51989057438071</v>
      </c>
      <c r="Q144" s="228">
        <f>AVERAGEIF('IPC mensual'!$G$6:$G$1956,H144,'IPC mensual'!$H$6:$H$11956)/$E$7*100</f>
        <v>42.205069293609959</v>
      </c>
      <c r="R144" s="227">
        <f>AVERAGEIF('IPC mensual'!$G$6:$G$1956,I144,'IPC mensual'!$H$6:$H$11956)/$E$7*100</f>
        <v>46.309624969276442</v>
      </c>
      <c r="S144" s="230">
        <f>AVERAGEIF('IPC mensual'!$G$6:$G$1956,J144,'IPC mensual'!$H$6:$H$11956)/$E$7*100</f>
        <v>49.155795952461169</v>
      </c>
      <c r="T144" s="225">
        <f>AVERAGEIF('IPC mensual'!A$6:A$1956,'IPC para computos (2017=100)'!A144,'IPC mensual'!H$6:H$11956)/E$7*100</f>
        <v>45.89016340511585</v>
      </c>
      <c r="V144" s="224"/>
    </row>
    <row r="145" spans="1:22" ht="15" customHeight="1">
      <c r="A145" s="233">
        <f t="shared" si="6"/>
        <v>2015</v>
      </c>
      <c r="B145" s="232" t="str">
        <f t="shared" si="8"/>
        <v>20155</v>
      </c>
      <c r="C145" s="231" t="str">
        <f t="shared" si="8"/>
        <v>201510</v>
      </c>
      <c r="D145" s="228" t="str">
        <f t="shared" si="8"/>
        <v>20151</v>
      </c>
      <c r="E145" s="227" t="str">
        <f t="shared" si="8"/>
        <v>20152</v>
      </c>
      <c r="F145" s="227" t="str">
        <f t="shared" si="8"/>
        <v>20153</v>
      </c>
      <c r="G145" s="230" t="str">
        <f t="shared" si="8"/>
        <v>20154</v>
      </c>
      <c r="H145" s="482" t="str">
        <f t="shared" si="8"/>
        <v>20151</v>
      </c>
      <c r="I145" s="227" t="str">
        <f t="shared" si="8"/>
        <v>20152</v>
      </c>
      <c r="J145" s="230" t="str">
        <f t="shared" si="8"/>
        <v>20153</v>
      </c>
      <c r="K145" s="229">
        <f>AVERAGEIF('IPC mensual'!$E$6:$E$1956,B145,'IPC mensual'!$H$6:$H$11956)/$E$7*100</f>
        <v>55.271243847856347</v>
      </c>
      <c r="L145" s="226">
        <f>AVERAGEIF('IPC mensual'!$E$6:$E$1956,C145,'IPC mensual'!$H$6:$H$11956)/$E$7*100</f>
        <v>60.19037496653393</v>
      </c>
      <c r="M145" s="228">
        <f>AVERAGEIF('IPC mensual'!$F$6:$F$1956,D145,'IPC mensual'!$H$6:$H$11956)/$E$7*100</f>
        <v>52.037183997001634</v>
      </c>
      <c r="N145" s="227">
        <f>AVERAGEIF('IPC mensual'!$F$6:$F$1956,E145,'IPC mensual'!$H$6:$H$11956)/$E$7*100</f>
        <v>55.132579005169546</v>
      </c>
      <c r="O145" s="227">
        <f>AVERAGEIF('IPC mensual'!$F$6:$F$1956,F145,'IPC mensual'!$H$6:$H$11956)/$E$7*100</f>
        <v>58.181704656590036</v>
      </c>
      <c r="P145" s="485">
        <f>AVERAGEIF('IPC mensual'!$F$6:$F$1956,G145,'IPC mensual'!$H$6:$H$11956)/$E$7*100</f>
        <v>61.791037671477298</v>
      </c>
      <c r="Q145" s="228">
        <f>AVERAGEIF('IPC mensual'!$G$6:$G$1956,H145,'IPC mensual'!$H$6:$H$11956)/$E$7*100</f>
        <v>52.548250974232722</v>
      </c>
      <c r="R145" s="227">
        <f>AVERAGEIF('IPC mensual'!$G$6:$G$1956,I145,'IPC mensual'!$H$6:$H$11956)/$E$7*100</f>
        <v>56.669289060267424</v>
      </c>
      <c r="S145" s="230">
        <f>AVERAGEIF('IPC mensual'!$G$6:$G$1956,J145,'IPC mensual'!$H$6:$H$11956)/$E$7*100</f>
        <v>61.139338963178744</v>
      </c>
      <c r="T145" s="225">
        <f>AVERAGEIF('IPC mensual'!A$6:A$1956,'IPC para computos (2017=100)'!A145,'IPC mensual'!H$6:H$11956)/E$7*100</f>
        <v>56.785626332559637</v>
      </c>
      <c r="V145" s="224"/>
    </row>
    <row r="146" spans="1:22" ht="15" customHeight="1">
      <c r="A146" s="233">
        <f t="shared" si="6"/>
        <v>2016</v>
      </c>
      <c r="B146" s="232" t="str">
        <f t="shared" si="8"/>
        <v>20165</v>
      </c>
      <c r="C146" s="231" t="str">
        <f t="shared" si="8"/>
        <v>201610</v>
      </c>
      <c r="D146" s="228" t="str">
        <f t="shared" si="8"/>
        <v>20161</v>
      </c>
      <c r="E146" s="227" t="str">
        <f t="shared" si="8"/>
        <v>20162</v>
      </c>
      <c r="F146" s="227" t="str">
        <f t="shared" si="8"/>
        <v>20163</v>
      </c>
      <c r="G146" s="230" t="str">
        <f t="shared" si="8"/>
        <v>20164</v>
      </c>
      <c r="H146" s="482" t="str">
        <f t="shared" si="8"/>
        <v>20161</v>
      </c>
      <c r="I146" s="227" t="str">
        <f t="shared" si="8"/>
        <v>20162</v>
      </c>
      <c r="J146" s="230" t="str">
        <f t="shared" si="8"/>
        <v>20163</v>
      </c>
      <c r="K146" s="229">
        <f>AVERAGEIF('IPC mensual'!$E$6:$E$1956,B146,'IPC mensual'!$H$6:$H$11956)/$E$7*100</f>
        <v>78.938902302173389</v>
      </c>
      <c r="L146" s="226">
        <f>AVERAGEIF('IPC mensual'!$E$6:$E$1956,C146,'IPC mensual'!$H$6:$H$11956)/$E$7*100</f>
        <v>86.141662151424796</v>
      </c>
      <c r="M146" s="228">
        <f>AVERAGEIF('IPC mensual'!$F$6:$F$1956,D146,'IPC mensual'!$H$6:$H$11956)/$E$7*100</f>
        <v>68.95549352092759</v>
      </c>
      <c r="N146" s="227">
        <f>AVERAGEIF('IPC mensual'!$F$6:$F$1956,E146,'IPC mensual'!$H$6:$H$11956)/$E$7*100</f>
        <v>78.689241578890432</v>
      </c>
      <c r="O146" s="227">
        <f>AVERAGEIF('IPC mensual'!$F$6:$F$1956,F146,'IPC mensual'!$H$6:$H$11956)/$E$7*100</f>
        <v>83.462822288693459</v>
      </c>
      <c r="P146" s="485">
        <f>AVERAGEIF('IPC mensual'!$F$6:$F$1956,G146,'IPC mensual'!$H$6:$H$11956)/$E$7*100</f>
        <v>87.420523068585268</v>
      </c>
      <c r="Q146" s="228">
        <f>AVERAGEIF('IPC mensual'!$G$6:$G$1956,H146,'IPC mensual'!$H$6:$H$11956)/$E$7*100</f>
        <v>70.657095809541659</v>
      </c>
      <c r="R146" s="227">
        <f>AVERAGEIF('IPC mensual'!$G$6:$G$1956,I146,'IPC mensual'!$H$6:$H$11956)/$E$7*100</f>
        <v>81.634548680314879</v>
      </c>
      <c r="S146" s="230">
        <f>AVERAGEIF('IPC mensual'!$G$6:$G$1956,J146,'IPC mensual'!$H$6:$H$11956)/$E$7*100</f>
        <v>86.604415852966028</v>
      </c>
      <c r="T146" s="225">
        <f>AVERAGEIF('IPC mensual'!A$6:A$1956,'IPC para computos (2017=100)'!A146,'IPC mensual'!H$6:H$11956)/E$7*100</f>
        <v>79.632020114274198</v>
      </c>
      <c r="V146" s="224"/>
    </row>
    <row r="147" spans="1:22" ht="15" customHeight="1">
      <c r="A147" s="233">
        <f t="shared" si="6"/>
        <v>2017</v>
      </c>
      <c r="B147" s="232" t="str">
        <f t="shared" si="8"/>
        <v>20175</v>
      </c>
      <c r="C147" s="231" t="str">
        <f t="shared" si="8"/>
        <v>201710</v>
      </c>
      <c r="D147" s="228" t="str">
        <f t="shared" si="8"/>
        <v>20171</v>
      </c>
      <c r="E147" s="227" t="str">
        <f t="shared" si="8"/>
        <v>20172</v>
      </c>
      <c r="F147" s="227" t="str">
        <f t="shared" si="8"/>
        <v>20173</v>
      </c>
      <c r="G147" s="230" t="str">
        <f t="shared" si="8"/>
        <v>20174</v>
      </c>
      <c r="H147" s="482" t="str">
        <f t="shared" si="8"/>
        <v>20171</v>
      </c>
      <c r="I147" s="227" t="str">
        <f t="shared" si="8"/>
        <v>20172</v>
      </c>
      <c r="J147" s="230" t="str">
        <f t="shared" si="8"/>
        <v>20173</v>
      </c>
      <c r="K147" s="229">
        <f>AVERAGEIF('IPC mensual'!$E$6:$E$1956,B147,'IPC mensual'!$H$6:$H$11956)/$E$7*100</f>
        <v>97.912065985095865</v>
      </c>
      <c r="L147" s="226">
        <f>AVERAGEIF('IPC mensual'!$E$6:$E$1956,C147,'IPC mensual'!$H$6:$H$11956)/$E$7*100</f>
        <v>105.72757311452673</v>
      </c>
      <c r="M147" s="228">
        <f>AVERAGEIF('IPC mensual'!$F$6:$F$1956,D147,'IPC mensual'!$H$6:$H$11956)/$E$7*100</f>
        <v>91.95599763273826</v>
      </c>
      <c r="N147" s="227">
        <f>AVERAGEIF('IPC mensual'!$F$6:$F$1956,E147,'IPC mensual'!$H$6:$H$11956)/$E$7*100</f>
        <v>97.839486100162148</v>
      </c>
      <c r="O147" s="227">
        <f>AVERAGEIF('IPC mensual'!$F$6:$F$1956,F147,'IPC mensual'!$H$6:$H$11956)/$E$7*100</f>
        <v>102.38517787645223</v>
      </c>
      <c r="P147" s="485">
        <f>AVERAGEIF('IPC mensual'!$F$6:$F$1956,G147,'IPC mensual'!$H$6:$H$11956)/$E$7*100</f>
        <v>107.81933839064735</v>
      </c>
      <c r="Q147" s="228">
        <f>AVERAGEIF('IPC mensual'!$G$6:$G$1956,H147,'IPC mensual'!$H$6:$H$11956)/$E$7*100</f>
        <v>93.098783866152999</v>
      </c>
      <c r="R147" s="227">
        <f>AVERAGEIF('IPC mensual'!$G$6:$G$1956,I147,'IPC mensual'!$H$6:$H$11956)/$E$7*100</f>
        <v>99.999217507343047</v>
      </c>
      <c r="S147" s="230">
        <f>AVERAGEIF('IPC mensual'!$G$6:$G$1956,J147,'IPC mensual'!$H$6:$H$11956)/$E$7*100</f>
        <v>106.90199862650394</v>
      </c>
      <c r="T147" s="225">
        <f>AVERAGEIF('IPC mensual'!A$6:A$1956,'IPC para computos (2017=100)'!A147,'IPC mensual'!H$6:H$11956)/E$7*100</f>
        <v>100</v>
      </c>
      <c r="V147" s="224"/>
    </row>
    <row r="148" spans="1:22" ht="15" customHeight="1">
      <c r="A148" s="233">
        <f t="shared" si="6"/>
        <v>2018</v>
      </c>
      <c r="B148" s="232" t="str">
        <f t="shared" si="8"/>
        <v>20185</v>
      </c>
      <c r="C148" s="231" t="str">
        <f t="shared" si="8"/>
        <v>201810</v>
      </c>
      <c r="D148" s="228" t="str">
        <f t="shared" si="8"/>
        <v>20181</v>
      </c>
      <c r="E148" s="227" t="str">
        <f t="shared" si="8"/>
        <v>20182</v>
      </c>
      <c r="F148" s="227" t="str">
        <f t="shared" si="8"/>
        <v>20183</v>
      </c>
      <c r="G148" s="230" t="str">
        <f t="shared" si="8"/>
        <v>20184</v>
      </c>
      <c r="H148" s="482" t="str">
        <f t="shared" si="8"/>
        <v>20181</v>
      </c>
      <c r="I148" s="227" t="str">
        <f t="shared" si="8"/>
        <v>20182</v>
      </c>
      <c r="J148" s="230" t="str">
        <f t="shared" si="8"/>
        <v>20183</v>
      </c>
      <c r="K148" s="229">
        <f>AVERAGEIF('IPC mensual'!$E$6:$E$1956,B148,'IPC mensual'!$H$6:$H$11956)/$E$7*100</f>
        <v>123.65388932438623</v>
      </c>
      <c r="L148" s="226">
        <f>AVERAGEIF('IPC mensual'!$E$6:$E$1956,C148,'IPC mensual'!$H$6:$H$11956)/$E$7*100</f>
        <v>154.26677374512724</v>
      </c>
      <c r="M148" s="228">
        <f>AVERAGEIF('IPC mensual'!$F$6:$F$1956,D148,'IPC mensual'!$H$6:$H$11956)/$E$7*100</f>
        <v>115.20497653518598</v>
      </c>
      <c r="N148" s="227">
        <f>AVERAGEIF('IPC mensual'!$F$6:$F$1956,E148,'IPC mensual'!$H$6:$H$11956)/$E$7*100</f>
        <v>124.35603622586665</v>
      </c>
      <c r="O148" s="227">
        <f>AVERAGEIF('IPC mensual'!$F$6:$F$1956,F148,'IPC mensual'!$H$6:$H$11956)/$E$7*100</f>
        <v>138.674913647137</v>
      </c>
      <c r="P148" s="485">
        <f>AVERAGEIF('IPC mensual'!$F$6:$F$1956,G148,'IPC mensual'!$H$6:$H$11956)/$E$7*100</f>
        <v>158.87296844421195</v>
      </c>
      <c r="Q148" s="228">
        <f>AVERAGEIF('IPC mensual'!$G$6:$G$1956,H148,'IPC mensual'!$H$6:$H$11956)/$E$7*100</f>
        <v>116.6886785788132</v>
      </c>
      <c r="R148" s="227">
        <f>AVERAGEIF('IPC mensual'!$G$6:$G$1956,I148,'IPC mensual'!$H$6:$H$11956)/$E$7*100</f>
        <v>130.39456158745023</v>
      </c>
      <c r="S148" s="230">
        <f>AVERAGEIF('IPC mensual'!$G$6:$G$1956,J148,'IPC mensual'!$H$6:$H$11956)/$E$7*100</f>
        <v>155.74843097303776</v>
      </c>
      <c r="T148" s="225">
        <f>AVERAGEIF('IPC mensual'!A$6:A$1956,'IPC para computos (2017=100)'!A148,'IPC mensual'!H$6:H$11956)/E$7*100</f>
        <v>134.2772237131004</v>
      </c>
      <c r="V148" s="224"/>
    </row>
    <row r="149" spans="1:22" ht="15" customHeight="1">
      <c r="A149" s="233">
        <f t="shared" si="6"/>
        <v>2019</v>
      </c>
      <c r="B149" s="232" t="str">
        <f t="shared" si="8"/>
        <v>20195</v>
      </c>
      <c r="C149" s="231" t="str">
        <f t="shared" si="8"/>
        <v>201910</v>
      </c>
      <c r="D149" s="228" t="str">
        <f t="shared" si="8"/>
        <v>20191</v>
      </c>
      <c r="E149" s="227" t="str">
        <f t="shared" si="8"/>
        <v>20192</v>
      </c>
      <c r="F149" s="227" t="str">
        <f t="shared" si="8"/>
        <v>20193</v>
      </c>
      <c r="G149" s="230" t="str">
        <f t="shared" si="8"/>
        <v>20194</v>
      </c>
      <c r="H149" s="482" t="str">
        <f t="shared" si="8"/>
        <v>20191</v>
      </c>
      <c r="I149" s="227" t="str">
        <f t="shared" si="8"/>
        <v>20192</v>
      </c>
      <c r="J149" s="230" t="str">
        <f t="shared" si="8"/>
        <v>20193</v>
      </c>
      <c r="K149" s="229">
        <f>AVERAGEIF('IPC mensual'!$E$6:$E$1956,B149,'IPC mensual'!$H$6:$H$11956)/$E$7*100</f>
        <v>194.5032548372626</v>
      </c>
      <c r="L149" s="226">
        <f>AVERAGEIF('IPC mensual'!$E$6:$E$1956,C149,'IPC mensual'!$H$6:$H$11956)/$E$7*100</f>
        <v>232.14882892222781</v>
      </c>
      <c r="M149" s="228">
        <f>AVERAGEIF('IPC mensual'!$F$6:$F$1956,D149,'IPC mensual'!$H$6:$H$11956)/$E$7*100</f>
        <v>174.8995991792095</v>
      </c>
      <c r="N149" s="227">
        <f>AVERAGEIF('IPC mensual'!$F$6:$F$1956,E149,'IPC mensual'!$H$6:$H$11956)/$E$7*100</f>
        <v>194.34099834104177</v>
      </c>
      <c r="O149" s="227">
        <f>AVERAGEIF('IPC mensual'!$F$6:$F$1956,F149,'IPC mensual'!$H$6:$H$11956)/$E$7*100</f>
        <v>213.72735726466553</v>
      </c>
      <c r="P149" s="485">
        <f>AVERAGEIF('IPC mensual'!$F$6:$F$1956,G149,'IPC mensual'!$H$6:$H$11956)/$E$7*100</f>
        <v>241.75364576985575</v>
      </c>
      <c r="Q149" s="228">
        <f>AVERAGEIF('IPC mensual'!$G$6:$G$1956,H149,'IPC mensual'!$H$6:$H$11956)/$E$7*100</f>
        <v>178.35716847797721</v>
      </c>
      <c r="R149" s="227">
        <f>AVERAGEIF('IPC mensual'!$G$6:$G$1956,I149,'IPC mensual'!$H$6:$H$11956)/$E$7*100</f>
        <v>202.68208954772149</v>
      </c>
      <c r="S149" s="230">
        <f>AVERAGEIF('IPC mensual'!$G$6:$G$1956,J149,'IPC mensual'!$H$6:$H$11956)/$E$7*100</f>
        <v>237.50194239038072</v>
      </c>
      <c r="T149" s="225">
        <f>AVERAGEIF('IPC mensual'!A$6:A$1956,'IPC para computos (2017=100)'!A149,'IPC mensual'!H$6:H$11956)/E$7*100</f>
        <v>206.1804001386931</v>
      </c>
      <c r="V149" s="224"/>
    </row>
    <row r="150" spans="1:22" ht="15" customHeight="1">
      <c r="A150" s="233">
        <f t="shared" si="6"/>
        <v>2020</v>
      </c>
      <c r="B150" s="232" t="str">
        <f t="shared" si="8"/>
        <v>20205</v>
      </c>
      <c r="C150" s="231" t="str">
        <f t="shared" si="8"/>
        <v>202010</v>
      </c>
      <c r="D150" s="228" t="str">
        <f t="shared" si="8"/>
        <v>20201</v>
      </c>
      <c r="E150" s="227" t="str">
        <f t="shared" si="8"/>
        <v>20202</v>
      </c>
      <c r="F150" s="227" t="str">
        <f t="shared" si="8"/>
        <v>20203</v>
      </c>
      <c r="G150" s="230" t="str">
        <f t="shared" si="8"/>
        <v>20204</v>
      </c>
      <c r="H150" s="482" t="str">
        <f t="shared" si="8"/>
        <v>20201</v>
      </c>
      <c r="I150" s="227" t="str">
        <f t="shared" si="8"/>
        <v>20202</v>
      </c>
      <c r="J150" s="230" t="str">
        <f t="shared" si="8"/>
        <v>20203</v>
      </c>
      <c r="K150" s="229">
        <f>AVERAGEIF('IPC mensual'!$E$6:$E$1956,B150,'IPC mensual'!$H$6:$H$11956)/$E$7*100</f>
        <v>278.95895700520282</v>
      </c>
      <c r="L150" s="226">
        <f>AVERAGEIF('IPC mensual'!$E$6:$E$1956,C150,'IPC mensual'!$H$6:$H$11956)/$E$7*100</f>
        <v>318.59882435645693</v>
      </c>
      <c r="M150" s="228">
        <f>AVERAGEIF('IPC mensual'!$F$6:$F$1956,D150,'IPC mensual'!$H$6:$H$11956)/$E$7*100</f>
        <v>263.10869716227563</v>
      </c>
      <c r="N150" s="227">
        <f>AVERAGEIF('IPC mensual'!$F$6:$F$1956,E150,'IPC mensual'!$H$6:$H$11956)/$E$7*100</f>
        <v>279.63240266658738</v>
      </c>
      <c r="O150" s="227">
        <f>AVERAGEIF('IPC mensual'!$F$6:$F$1956,F150,'IPC mensual'!$H$6:$H$11956)/$E$7*100</f>
        <v>298.78974222994015</v>
      </c>
      <c r="P150" s="485">
        <f>AVERAGEIF('IPC mensual'!$F$6:$F$1956,G150,'IPC mensual'!$H$6:$H$11956)/$E$7*100</f>
        <v>329.69832029092777</v>
      </c>
      <c r="Q150" s="228">
        <f>AVERAGEIF('IPC mensual'!$G$6:$G$1956,H150,'IPC mensual'!$H$6:$H$11956)/$E$7*100</f>
        <v>266.01170800946937</v>
      </c>
      <c r="R150" s="227">
        <f>AVERAGEIF('IPC mensual'!$G$6:$G$1956,I150,'IPC mensual'!$H$6:$H$11956)/$E$7*100</f>
        <v>288.37373886728869</v>
      </c>
      <c r="S150" s="230">
        <f>AVERAGEIF('IPC mensual'!$G$6:$G$1956,J150,'IPC mensual'!$H$6:$H$11956)/$E$7*100</f>
        <v>324.0364248855401</v>
      </c>
      <c r="T150" s="225">
        <f>AVERAGEIF('IPC mensual'!A$6:A$1956,'IPC para computos (2017=100)'!A150,'IPC mensual'!H$6:H$11956)/E$7*100</f>
        <v>292.80729058743276</v>
      </c>
      <c r="V150" s="224"/>
    </row>
    <row r="151" spans="1:22" ht="15" customHeight="1">
      <c r="A151" s="233">
        <f t="shared" si="6"/>
        <v>2021</v>
      </c>
      <c r="B151" s="232" t="str">
        <f t="shared" si="8"/>
        <v>20215</v>
      </c>
      <c r="C151" s="231" t="str">
        <f t="shared" si="8"/>
        <v>202110</v>
      </c>
      <c r="D151" s="228" t="str">
        <f t="shared" si="8"/>
        <v>20211</v>
      </c>
      <c r="E151" s="227" t="str">
        <f t="shared" si="8"/>
        <v>20212</v>
      </c>
      <c r="F151" s="227" t="str">
        <f t="shared" si="8"/>
        <v>20213</v>
      </c>
      <c r="G151" s="230" t="str">
        <f t="shared" si="8"/>
        <v>20214</v>
      </c>
      <c r="H151" s="482" t="str">
        <f t="shared" si="8"/>
        <v>20211</v>
      </c>
      <c r="I151" s="227" t="str">
        <f t="shared" si="8"/>
        <v>20212</v>
      </c>
      <c r="J151" s="230" t="str">
        <f t="shared" si="8"/>
        <v>20213</v>
      </c>
      <c r="K151" s="229">
        <f>AVERAGEIF('IPC mensual'!$E$6:$E$1956,B151,'IPC mensual'!$H$6:$H$11956)/$E$7*100</f>
        <v>415.21570259019097</v>
      </c>
      <c r="L151" s="226">
        <f>AVERAGEIF('IPC mensual'!$E$6:$E$1956,C151,'IPC mensual'!$H$6:$H$11956)/$E$7*100</f>
        <v>484.62593123085406</v>
      </c>
      <c r="M151" s="228">
        <f>AVERAGEIF('IPC mensual'!$F$6:$F$1956,D151,'IPC mensual'!$H$6:$H$11956)/$E$7*100</f>
        <v>370.05474421975987</v>
      </c>
      <c r="N151" s="227">
        <f>AVERAGEIF('IPC mensual'!$F$6:$F$1956,E151,'IPC mensual'!$H$6:$H$11956)/$E$7*100</f>
        <v>415.15818199790016</v>
      </c>
      <c r="O151" s="227">
        <f>AVERAGEIF('IPC mensual'!$F$6:$F$1956,F151,'IPC mensual'!$H$6:$H$11956)/$E$7*100</f>
        <v>453.84269963509996</v>
      </c>
      <c r="P151" s="485">
        <f>AVERAGEIF('IPC mensual'!$F$6:$F$1956,G151,'IPC mensual'!$H$6:$H$11956)/$E$7*100</f>
        <v>499.15829627135588</v>
      </c>
      <c r="Q151" s="228">
        <f>AVERAGEIF('IPC mensual'!$G$6:$G$1956,H151,'IPC mensual'!$H$6:$H$11956)/$E$7*100</f>
        <v>378.00653794760876</v>
      </c>
      <c r="R151" s="227">
        <f>AVERAGEIF('IPC mensual'!$G$6:$G$1956,I151,'IPC mensual'!$H$6:$H$11956)/$E$7*100</f>
        <v>434.24418185336037</v>
      </c>
      <c r="S151" s="230">
        <f>AVERAGEIF('IPC mensual'!$G$6:$G$1956,J151,'IPC mensual'!$H$6:$H$11956)/$E$7*100</f>
        <v>491.40972179211769</v>
      </c>
      <c r="T151" s="225">
        <f>AVERAGEIF('IPC mensual'!A$6:A$1956,'IPC para computos (2017=100)'!A151,'IPC mensual'!H$6:H$11956)/E$7*100</f>
        <v>434.55348053102892</v>
      </c>
      <c r="V151" s="224"/>
    </row>
    <row r="152" spans="1:22" ht="15" customHeight="1">
      <c r="A152" s="233">
        <f t="shared" si="6"/>
        <v>2022</v>
      </c>
      <c r="B152" s="232" t="str">
        <f t="shared" si="8"/>
        <v>20225</v>
      </c>
      <c r="C152" s="231" t="str">
        <f t="shared" si="8"/>
        <v>202210</v>
      </c>
      <c r="D152" s="228" t="str">
        <f t="shared" si="8"/>
        <v>20221</v>
      </c>
      <c r="E152" s="227" t="str">
        <f t="shared" si="8"/>
        <v>20222</v>
      </c>
      <c r="F152" s="227" t="str">
        <f t="shared" si="8"/>
        <v>20223</v>
      </c>
      <c r="G152" s="230" t="str">
        <f t="shared" si="8"/>
        <v>20224</v>
      </c>
      <c r="H152" s="482" t="str">
        <f t="shared" si="8"/>
        <v>20221</v>
      </c>
      <c r="I152" s="227" t="str">
        <f t="shared" si="8"/>
        <v>20222</v>
      </c>
      <c r="J152" s="230" t="str">
        <f t="shared" si="8"/>
        <v>20223</v>
      </c>
      <c r="K152" s="229">
        <f>AVERAGEIF('IPC mensual'!$E$6:$E$1956,B152,'IPC mensual'!$H$6:$H$11956)/$E$7*100</f>
        <v>667.16829859447307</v>
      </c>
      <c r="L152" s="226">
        <f>AVERAGEIF('IPC mensual'!$E$6:$E$1956,C152,'IPC mensual'!$H$6:$H$11956)/$E$7*100</f>
        <v>911.26968808735342</v>
      </c>
      <c r="M152" s="228">
        <f>AVERAGEIF('IPC mensual'!$F$6:$F$1956,D152,'IPC mensual'!$H$6:$H$11956)/$E$7*100</f>
        <v>565.3206488812973</v>
      </c>
      <c r="N152" s="227">
        <f>AVERAGEIF('IPC mensual'!$F$6:$F$1956,E152,'IPC mensual'!$H$6:$H$11956)/$E$7*100</f>
        <v>668.2530696411817</v>
      </c>
      <c r="O152" s="227">
        <f>AVERAGEIF('IPC mensual'!$F$6:$F$1956,F152,'IPC mensual'!$H$6:$H$11956)/$E$7*100</f>
        <v>806.1741918714805</v>
      </c>
      <c r="P152" s="485">
        <f>AVERAGEIF('IPC mensual'!$F$6:$F$1956,G152,'IPC mensual'!$H$6:$H$11956)/$E$7*100</f>
        <v>957.46752304828397</v>
      </c>
      <c r="Q152" s="228">
        <f>AVERAGEIF('IPC mensual'!$G$6:$G$1956,H152,'IPC mensual'!$H$6:$H$11956)/$E$7*100</f>
        <v>582.76413021179758</v>
      </c>
      <c r="R152" s="227">
        <f>AVERAGEIF('IPC mensual'!$G$6:$G$1956,I152,'IPC mensual'!$H$6:$H$11956)/$E$7*100</f>
        <v>732.82668164131201</v>
      </c>
      <c r="S152" s="230">
        <f>AVERAGEIF('IPC mensual'!$G$6:$G$1956,J152,'IPC mensual'!$H$6:$H$11956)/$E$7*100</f>
        <v>932.32076322857301</v>
      </c>
      <c r="T152" s="225">
        <f>AVERAGEIF('IPC mensual'!A$6:A$1956,'IPC para computos (2017=100)'!A152,'IPC mensual'!H$6:H$11956)/E$7*100</f>
        <v>749.30385836056087</v>
      </c>
      <c r="V152" s="224"/>
    </row>
  </sheetData>
  <mergeCells count="20">
    <mergeCell ref="T9:T11"/>
    <mergeCell ref="B10:C10"/>
    <mergeCell ref="D10:G10"/>
    <mergeCell ref="K10:K11"/>
    <mergeCell ref="L10:L11"/>
    <mergeCell ref="M10:M11"/>
    <mergeCell ref="N10:N11"/>
    <mergeCell ref="O10:O11"/>
    <mergeCell ref="P10:P11"/>
    <mergeCell ref="Q9:S9"/>
    <mergeCell ref="Q10:Q11"/>
    <mergeCell ref="R10:R11"/>
    <mergeCell ref="S10:S11"/>
    <mergeCell ref="A9:A11"/>
    <mergeCell ref="B9:C9"/>
    <mergeCell ref="D9:G9"/>
    <mergeCell ref="K9:L9"/>
    <mergeCell ref="M9:P9"/>
    <mergeCell ref="H9:J9"/>
    <mergeCell ref="H10:J10"/>
  </mergeCells>
  <conditionalFormatting sqref="D12:P147">
    <cfRule type="cellIs" dxfId="3" priority="9" stopIfTrue="1" operator="equal">
      <formula>"n.d."</formula>
    </cfRule>
  </conditionalFormatting>
  <conditionalFormatting sqref="D148:S152">
    <cfRule type="cellIs" dxfId="2" priority="1" stopIfTrue="1" operator="equal">
      <formula>"n.d."</formula>
    </cfRule>
  </conditionalFormatting>
  <conditionalFormatting sqref="H12:J152">
    <cfRule type="cellIs" dxfId="1" priority="4" stopIfTrue="1" operator="equal">
      <formula>"n.d."</formula>
    </cfRule>
  </conditionalFormatting>
  <conditionalFormatting sqref="Q12:S152">
    <cfRule type="cellIs" dxfId="0" priority="2" stopIfTrue="1" operator="equal">
      <formula>"n.d."</formula>
    </cfRule>
  </conditionalFormatting>
  <pageMargins left="0.7" right="0.7" top="0.75" bottom="0.75" header="0.3" footer="0.3"/>
  <pageSetup paperSize="9" orientation="portrait" horizontalDpi="200" verticalDpi="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U998"/>
  <sheetViews>
    <sheetView showGridLines="0" tabSelected="1" zoomScale="90" zoomScaleNormal="90" workbookViewId="0">
      <pane xSplit="8" ySplit="5" topLeftCell="I957" activePane="bottomRight" state="frozen"/>
      <selection pane="topRight" activeCell="G1" sqref="G1"/>
      <selection pane="bottomLeft" activeCell="A6" sqref="A6"/>
      <selection pane="bottomRight" activeCell="H971" sqref="H971"/>
    </sheetView>
  </sheetViews>
  <sheetFormatPr baseColWidth="10" defaultRowHeight="12"/>
  <cols>
    <col min="1" max="4" width="5.7109375" style="85" customWidth="1"/>
    <col min="5" max="7" width="8.7109375" style="85" customWidth="1"/>
    <col min="8" max="8" width="15.7109375" style="269" customWidth="1"/>
    <col min="9" max="10" width="15.7109375" style="270" customWidth="1"/>
    <col min="11" max="14" width="16.42578125" style="270" customWidth="1"/>
    <col min="15" max="20" width="15.7109375" style="270" customWidth="1"/>
    <col min="21" max="254" width="11.42578125" style="78"/>
    <col min="255" max="255" width="5.28515625" style="78" bestFit="1" customWidth="1"/>
    <col min="256" max="256" width="4.5703125" style="78" bestFit="1" customWidth="1"/>
    <col min="257" max="257" width="16.85546875" style="78" bestFit="1" customWidth="1"/>
    <col min="258" max="258" width="16.140625" style="78" customWidth="1"/>
    <col min="259" max="259" width="15.5703125" style="78" customWidth="1"/>
    <col min="260" max="260" width="16" style="78" customWidth="1"/>
    <col min="261" max="266" width="17.5703125" style="78" bestFit="1" customWidth="1"/>
    <col min="267" max="267" width="12.5703125" style="78" bestFit="1" customWidth="1"/>
    <col min="268" max="510" width="11.42578125" style="78"/>
    <col min="511" max="511" width="5.28515625" style="78" bestFit="1" customWidth="1"/>
    <col min="512" max="512" width="4.5703125" style="78" bestFit="1" customWidth="1"/>
    <col min="513" max="513" width="16.85546875" style="78" bestFit="1" customWidth="1"/>
    <col min="514" max="514" width="16.140625" style="78" customWidth="1"/>
    <col min="515" max="515" width="15.5703125" style="78" customWidth="1"/>
    <col min="516" max="516" width="16" style="78" customWidth="1"/>
    <col min="517" max="522" width="17.5703125" style="78" bestFit="1" customWidth="1"/>
    <col min="523" max="523" width="12.5703125" style="78" bestFit="1" customWidth="1"/>
    <col min="524" max="766" width="11.42578125" style="78"/>
    <col min="767" max="767" width="5.28515625" style="78" bestFit="1" customWidth="1"/>
    <col min="768" max="768" width="4.5703125" style="78" bestFit="1" customWidth="1"/>
    <col min="769" max="769" width="16.85546875" style="78" bestFit="1" customWidth="1"/>
    <col min="770" max="770" width="16.140625" style="78" customWidth="1"/>
    <col min="771" max="771" width="15.5703125" style="78" customWidth="1"/>
    <col min="772" max="772" width="16" style="78" customWidth="1"/>
    <col min="773" max="778" width="17.5703125" style="78" bestFit="1" customWidth="1"/>
    <col min="779" max="779" width="12.5703125" style="78" bestFit="1" customWidth="1"/>
    <col min="780" max="1022" width="11.42578125" style="78"/>
    <col min="1023" max="1023" width="5.28515625" style="78" bestFit="1" customWidth="1"/>
    <col min="1024" max="1024" width="4.5703125" style="78" bestFit="1" customWidth="1"/>
    <col min="1025" max="1025" width="16.85546875" style="78" bestFit="1" customWidth="1"/>
    <col min="1026" max="1026" width="16.140625" style="78" customWidth="1"/>
    <col min="1027" max="1027" width="15.5703125" style="78" customWidth="1"/>
    <col min="1028" max="1028" width="16" style="78" customWidth="1"/>
    <col min="1029" max="1034" width="17.5703125" style="78" bestFit="1" customWidth="1"/>
    <col min="1035" max="1035" width="12.5703125" style="78" bestFit="1" customWidth="1"/>
    <col min="1036" max="1278" width="11.42578125" style="78"/>
    <col min="1279" max="1279" width="5.28515625" style="78" bestFit="1" customWidth="1"/>
    <col min="1280" max="1280" width="4.5703125" style="78" bestFit="1" customWidth="1"/>
    <col min="1281" max="1281" width="16.85546875" style="78" bestFit="1" customWidth="1"/>
    <col min="1282" max="1282" width="16.140625" style="78" customWidth="1"/>
    <col min="1283" max="1283" width="15.5703125" style="78" customWidth="1"/>
    <col min="1284" max="1284" width="16" style="78" customWidth="1"/>
    <col min="1285" max="1290" width="17.5703125" style="78" bestFit="1" customWidth="1"/>
    <col min="1291" max="1291" width="12.5703125" style="78" bestFit="1" customWidth="1"/>
    <col min="1292" max="1534" width="11.42578125" style="78"/>
    <col min="1535" max="1535" width="5.28515625" style="78" bestFit="1" customWidth="1"/>
    <col min="1536" max="1536" width="4.5703125" style="78" bestFit="1" customWidth="1"/>
    <col min="1537" max="1537" width="16.85546875" style="78" bestFit="1" customWidth="1"/>
    <col min="1538" max="1538" width="16.140625" style="78" customWidth="1"/>
    <col min="1539" max="1539" width="15.5703125" style="78" customWidth="1"/>
    <col min="1540" max="1540" width="16" style="78" customWidth="1"/>
    <col min="1541" max="1546" width="17.5703125" style="78" bestFit="1" customWidth="1"/>
    <col min="1547" max="1547" width="12.5703125" style="78" bestFit="1" customWidth="1"/>
    <col min="1548" max="1790" width="11.42578125" style="78"/>
    <col min="1791" max="1791" width="5.28515625" style="78" bestFit="1" customWidth="1"/>
    <col min="1792" max="1792" width="4.5703125" style="78" bestFit="1" customWidth="1"/>
    <col min="1793" max="1793" width="16.85546875" style="78" bestFit="1" customWidth="1"/>
    <col min="1794" max="1794" width="16.140625" style="78" customWidth="1"/>
    <col min="1795" max="1795" width="15.5703125" style="78" customWidth="1"/>
    <col min="1796" max="1796" width="16" style="78" customWidth="1"/>
    <col min="1797" max="1802" width="17.5703125" style="78" bestFit="1" customWidth="1"/>
    <col min="1803" max="1803" width="12.5703125" style="78" bestFit="1" customWidth="1"/>
    <col min="1804" max="2046" width="11.42578125" style="78"/>
    <col min="2047" max="2047" width="5.28515625" style="78" bestFit="1" customWidth="1"/>
    <col min="2048" max="2048" width="4.5703125" style="78" bestFit="1" customWidth="1"/>
    <col min="2049" max="2049" width="16.85546875" style="78" bestFit="1" customWidth="1"/>
    <col min="2050" max="2050" width="16.140625" style="78" customWidth="1"/>
    <col min="2051" max="2051" width="15.5703125" style="78" customWidth="1"/>
    <col min="2052" max="2052" width="16" style="78" customWidth="1"/>
    <col min="2053" max="2058" width="17.5703125" style="78" bestFit="1" customWidth="1"/>
    <col min="2059" max="2059" width="12.5703125" style="78" bestFit="1" customWidth="1"/>
    <col min="2060" max="2302" width="11.42578125" style="78"/>
    <col min="2303" max="2303" width="5.28515625" style="78" bestFit="1" customWidth="1"/>
    <col min="2304" max="2304" width="4.5703125" style="78" bestFit="1" customWidth="1"/>
    <col min="2305" max="2305" width="16.85546875" style="78" bestFit="1" customWidth="1"/>
    <col min="2306" max="2306" width="16.140625" style="78" customWidth="1"/>
    <col min="2307" max="2307" width="15.5703125" style="78" customWidth="1"/>
    <col min="2308" max="2308" width="16" style="78" customWidth="1"/>
    <col min="2309" max="2314" width="17.5703125" style="78" bestFit="1" customWidth="1"/>
    <col min="2315" max="2315" width="12.5703125" style="78" bestFit="1" customWidth="1"/>
    <col min="2316" max="2558" width="11.42578125" style="78"/>
    <col min="2559" max="2559" width="5.28515625" style="78" bestFit="1" customWidth="1"/>
    <col min="2560" max="2560" width="4.5703125" style="78" bestFit="1" customWidth="1"/>
    <col min="2561" max="2561" width="16.85546875" style="78" bestFit="1" customWidth="1"/>
    <col min="2562" max="2562" width="16.140625" style="78" customWidth="1"/>
    <col min="2563" max="2563" width="15.5703125" style="78" customWidth="1"/>
    <col min="2564" max="2564" width="16" style="78" customWidth="1"/>
    <col min="2565" max="2570" width="17.5703125" style="78" bestFit="1" customWidth="1"/>
    <col min="2571" max="2571" width="12.5703125" style="78" bestFit="1" customWidth="1"/>
    <col min="2572" max="2814" width="11.42578125" style="78"/>
    <col min="2815" max="2815" width="5.28515625" style="78" bestFit="1" customWidth="1"/>
    <col min="2816" max="2816" width="4.5703125" style="78" bestFit="1" customWidth="1"/>
    <col min="2817" max="2817" width="16.85546875" style="78" bestFit="1" customWidth="1"/>
    <col min="2818" max="2818" width="16.140625" style="78" customWidth="1"/>
    <col min="2819" max="2819" width="15.5703125" style="78" customWidth="1"/>
    <col min="2820" max="2820" width="16" style="78" customWidth="1"/>
    <col min="2821" max="2826" width="17.5703125" style="78" bestFit="1" customWidth="1"/>
    <col min="2827" max="2827" width="12.5703125" style="78" bestFit="1" customWidth="1"/>
    <col min="2828" max="3070" width="11.42578125" style="78"/>
    <col min="3071" max="3071" width="5.28515625" style="78" bestFit="1" customWidth="1"/>
    <col min="3072" max="3072" width="4.5703125" style="78" bestFit="1" customWidth="1"/>
    <col min="3073" max="3073" width="16.85546875" style="78" bestFit="1" customWidth="1"/>
    <col min="3074" max="3074" width="16.140625" style="78" customWidth="1"/>
    <col min="3075" max="3075" width="15.5703125" style="78" customWidth="1"/>
    <col min="3076" max="3076" width="16" style="78" customWidth="1"/>
    <col min="3077" max="3082" width="17.5703125" style="78" bestFit="1" customWidth="1"/>
    <col min="3083" max="3083" width="12.5703125" style="78" bestFit="1" customWidth="1"/>
    <col min="3084" max="3326" width="11.42578125" style="78"/>
    <col min="3327" max="3327" width="5.28515625" style="78" bestFit="1" customWidth="1"/>
    <col min="3328" max="3328" width="4.5703125" style="78" bestFit="1" customWidth="1"/>
    <col min="3329" max="3329" width="16.85546875" style="78" bestFit="1" customWidth="1"/>
    <col min="3330" max="3330" width="16.140625" style="78" customWidth="1"/>
    <col min="3331" max="3331" width="15.5703125" style="78" customWidth="1"/>
    <col min="3332" max="3332" width="16" style="78" customWidth="1"/>
    <col min="3333" max="3338" width="17.5703125" style="78" bestFit="1" customWidth="1"/>
    <col min="3339" max="3339" width="12.5703125" style="78" bestFit="1" customWidth="1"/>
    <col min="3340" max="3582" width="11.42578125" style="78"/>
    <col min="3583" max="3583" width="5.28515625" style="78" bestFit="1" customWidth="1"/>
    <col min="3584" max="3584" width="4.5703125" style="78" bestFit="1" customWidth="1"/>
    <col min="3585" max="3585" width="16.85546875" style="78" bestFit="1" customWidth="1"/>
    <col min="3586" max="3586" width="16.140625" style="78" customWidth="1"/>
    <col min="3587" max="3587" width="15.5703125" style="78" customWidth="1"/>
    <col min="3588" max="3588" width="16" style="78" customWidth="1"/>
    <col min="3589" max="3594" width="17.5703125" style="78" bestFit="1" customWidth="1"/>
    <col min="3595" max="3595" width="12.5703125" style="78" bestFit="1" customWidth="1"/>
    <col min="3596" max="3838" width="11.42578125" style="78"/>
    <col min="3839" max="3839" width="5.28515625" style="78" bestFit="1" customWidth="1"/>
    <col min="3840" max="3840" width="4.5703125" style="78" bestFit="1" customWidth="1"/>
    <col min="3841" max="3841" width="16.85546875" style="78" bestFit="1" customWidth="1"/>
    <col min="3842" max="3842" width="16.140625" style="78" customWidth="1"/>
    <col min="3843" max="3843" width="15.5703125" style="78" customWidth="1"/>
    <col min="3844" max="3844" width="16" style="78" customWidth="1"/>
    <col min="3845" max="3850" width="17.5703125" style="78" bestFit="1" customWidth="1"/>
    <col min="3851" max="3851" width="12.5703125" style="78" bestFit="1" customWidth="1"/>
    <col min="3852" max="4094" width="11.42578125" style="78"/>
    <col min="4095" max="4095" width="5.28515625" style="78" bestFit="1" customWidth="1"/>
    <col min="4096" max="4096" width="4.5703125" style="78" bestFit="1" customWidth="1"/>
    <col min="4097" max="4097" width="16.85546875" style="78" bestFit="1" customWidth="1"/>
    <col min="4098" max="4098" width="16.140625" style="78" customWidth="1"/>
    <col min="4099" max="4099" width="15.5703125" style="78" customWidth="1"/>
    <col min="4100" max="4100" width="16" style="78" customWidth="1"/>
    <col min="4101" max="4106" width="17.5703125" style="78" bestFit="1" customWidth="1"/>
    <col min="4107" max="4107" width="12.5703125" style="78" bestFit="1" customWidth="1"/>
    <col min="4108" max="4350" width="11.42578125" style="78"/>
    <col min="4351" max="4351" width="5.28515625" style="78" bestFit="1" customWidth="1"/>
    <col min="4352" max="4352" width="4.5703125" style="78" bestFit="1" customWidth="1"/>
    <col min="4353" max="4353" width="16.85546875" style="78" bestFit="1" customWidth="1"/>
    <col min="4354" max="4354" width="16.140625" style="78" customWidth="1"/>
    <col min="4355" max="4355" width="15.5703125" style="78" customWidth="1"/>
    <col min="4356" max="4356" width="16" style="78" customWidth="1"/>
    <col min="4357" max="4362" width="17.5703125" style="78" bestFit="1" customWidth="1"/>
    <col min="4363" max="4363" width="12.5703125" style="78" bestFit="1" customWidth="1"/>
    <col min="4364" max="4606" width="11.42578125" style="78"/>
    <col min="4607" max="4607" width="5.28515625" style="78" bestFit="1" customWidth="1"/>
    <col min="4608" max="4608" width="4.5703125" style="78" bestFit="1" customWidth="1"/>
    <col min="4609" max="4609" width="16.85546875" style="78" bestFit="1" customWidth="1"/>
    <col min="4610" max="4610" width="16.140625" style="78" customWidth="1"/>
    <col min="4611" max="4611" width="15.5703125" style="78" customWidth="1"/>
    <col min="4612" max="4612" width="16" style="78" customWidth="1"/>
    <col min="4613" max="4618" width="17.5703125" style="78" bestFit="1" customWidth="1"/>
    <col min="4619" max="4619" width="12.5703125" style="78" bestFit="1" customWidth="1"/>
    <col min="4620" max="4862" width="11.42578125" style="78"/>
    <col min="4863" max="4863" width="5.28515625" style="78" bestFit="1" customWidth="1"/>
    <col min="4864" max="4864" width="4.5703125" style="78" bestFit="1" customWidth="1"/>
    <col min="4865" max="4865" width="16.85546875" style="78" bestFit="1" customWidth="1"/>
    <col min="4866" max="4866" width="16.140625" style="78" customWidth="1"/>
    <col min="4867" max="4867" width="15.5703125" style="78" customWidth="1"/>
    <col min="4868" max="4868" width="16" style="78" customWidth="1"/>
    <col min="4869" max="4874" width="17.5703125" style="78" bestFit="1" customWidth="1"/>
    <col min="4875" max="4875" width="12.5703125" style="78" bestFit="1" customWidth="1"/>
    <col min="4876" max="5118" width="11.42578125" style="78"/>
    <col min="5119" max="5119" width="5.28515625" style="78" bestFit="1" customWidth="1"/>
    <col min="5120" max="5120" width="4.5703125" style="78" bestFit="1" customWidth="1"/>
    <col min="5121" max="5121" width="16.85546875" style="78" bestFit="1" customWidth="1"/>
    <col min="5122" max="5122" width="16.140625" style="78" customWidth="1"/>
    <col min="5123" max="5123" width="15.5703125" style="78" customWidth="1"/>
    <col min="5124" max="5124" width="16" style="78" customWidth="1"/>
    <col min="5125" max="5130" width="17.5703125" style="78" bestFit="1" customWidth="1"/>
    <col min="5131" max="5131" width="12.5703125" style="78" bestFit="1" customWidth="1"/>
    <col min="5132" max="5374" width="11.42578125" style="78"/>
    <col min="5375" max="5375" width="5.28515625" style="78" bestFit="1" customWidth="1"/>
    <col min="5376" max="5376" width="4.5703125" style="78" bestFit="1" customWidth="1"/>
    <col min="5377" max="5377" width="16.85546875" style="78" bestFit="1" customWidth="1"/>
    <col min="5378" max="5378" width="16.140625" style="78" customWidth="1"/>
    <col min="5379" max="5379" width="15.5703125" style="78" customWidth="1"/>
    <col min="5380" max="5380" width="16" style="78" customWidth="1"/>
    <col min="5381" max="5386" width="17.5703125" style="78" bestFit="1" customWidth="1"/>
    <col min="5387" max="5387" width="12.5703125" style="78" bestFit="1" customWidth="1"/>
    <col min="5388" max="5630" width="11.42578125" style="78"/>
    <col min="5631" max="5631" width="5.28515625" style="78" bestFit="1" customWidth="1"/>
    <col min="5632" max="5632" width="4.5703125" style="78" bestFit="1" customWidth="1"/>
    <col min="5633" max="5633" width="16.85546875" style="78" bestFit="1" customWidth="1"/>
    <col min="5634" max="5634" width="16.140625" style="78" customWidth="1"/>
    <col min="5635" max="5635" width="15.5703125" style="78" customWidth="1"/>
    <col min="5636" max="5636" width="16" style="78" customWidth="1"/>
    <col min="5637" max="5642" width="17.5703125" style="78" bestFit="1" customWidth="1"/>
    <col min="5643" max="5643" width="12.5703125" style="78" bestFit="1" customWidth="1"/>
    <col min="5644" max="5886" width="11.42578125" style="78"/>
    <col min="5887" max="5887" width="5.28515625" style="78" bestFit="1" customWidth="1"/>
    <col min="5888" max="5888" width="4.5703125" style="78" bestFit="1" customWidth="1"/>
    <col min="5889" max="5889" width="16.85546875" style="78" bestFit="1" customWidth="1"/>
    <col min="5890" max="5890" width="16.140625" style="78" customWidth="1"/>
    <col min="5891" max="5891" width="15.5703125" style="78" customWidth="1"/>
    <col min="5892" max="5892" width="16" style="78" customWidth="1"/>
    <col min="5893" max="5898" width="17.5703125" style="78" bestFit="1" customWidth="1"/>
    <col min="5899" max="5899" width="12.5703125" style="78" bestFit="1" customWidth="1"/>
    <col min="5900" max="6142" width="11.42578125" style="78"/>
    <col min="6143" max="6143" width="5.28515625" style="78" bestFit="1" customWidth="1"/>
    <col min="6144" max="6144" width="4.5703125" style="78" bestFit="1" customWidth="1"/>
    <col min="6145" max="6145" width="16.85546875" style="78" bestFit="1" customWidth="1"/>
    <col min="6146" max="6146" width="16.140625" style="78" customWidth="1"/>
    <col min="6147" max="6147" width="15.5703125" style="78" customWidth="1"/>
    <col min="6148" max="6148" width="16" style="78" customWidth="1"/>
    <col min="6149" max="6154" width="17.5703125" style="78" bestFit="1" customWidth="1"/>
    <col min="6155" max="6155" width="12.5703125" style="78" bestFit="1" customWidth="1"/>
    <col min="6156" max="6398" width="11.42578125" style="78"/>
    <col min="6399" max="6399" width="5.28515625" style="78" bestFit="1" customWidth="1"/>
    <col min="6400" max="6400" width="4.5703125" style="78" bestFit="1" customWidth="1"/>
    <col min="6401" max="6401" width="16.85546875" style="78" bestFit="1" customWidth="1"/>
    <col min="6402" max="6402" width="16.140625" style="78" customWidth="1"/>
    <col min="6403" max="6403" width="15.5703125" style="78" customWidth="1"/>
    <col min="6404" max="6404" width="16" style="78" customWidth="1"/>
    <col min="6405" max="6410" width="17.5703125" style="78" bestFit="1" customWidth="1"/>
    <col min="6411" max="6411" width="12.5703125" style="78" bestFit="1" customWidth="1"/>
    <col min="6412" max="6654" width="11.42578125" style="78"/>
    <col min="6655" max="6655" width="5.28515625" style="78" bestFit="1" customWidth="1"/>
    <col min="6656" max="6656" width="4.5703125" style="78" bestFit="1" customWidth="1"/>
    <col min="6657" max="6657" width="16.85546875" style="78" bestFit="1" customWidth="1"/>
    <col min="6658" max="6658" width="16.140625" style="78" customWidth="1"/>
    <col min="6659" max="6659" width="15.5703125" style="78" customWidth="1"/>
    <col min="6660" max="6660" width="16" style="78" customWidth="1"/>
    <col min="6661" max="6666" width="17.5703125" style="78" bestFit="1" customWidth="1"/>
    <col min="6667" max="6667" width="12.5703125" style="78" bestFit="1" customWidth="1"/>
    <col min="6668" max="6910" width="11.42578125" style="78"/>
    <col min="6911" max="6911" width="5.28515625" style="78" bestFit="1" customWidth="1"/>
    <col min="6912" max="6912" width="4.5703125" style="78" bestFit="1" customWidth="1"/>
    <col min="6913" max="6913" width="16.85546875" style="78" bestFit="1" customWidth="1"/>
    <col min="6914" max="6914" width="16.140625" style="78" customWidth="1"/>
    <col min="6915" max="6915" width="15.5703125" style="78" customWidth="1"/>
    <col min="6916" max="6916" width="16" style="78" customWidth="1"/>
    <col min="6917" max="6922" width="17.5703125" style="78" bestFit="1" customWidth="1"/>
    <col min="6923" max="6923" width="12.5703125" style="78" bestFit="1" customWidth="1"/>
    <col min="6924" max="7166" width="11.42578125" style="78"/>
    <col min="7167" max="7167" width="5.28515625" style="78" bestFit="1" customWidth="1"/>
    <col min="7168" max="7168" width="4.5703125" style="78" bestFit="1" customWidth="1"/>
    <col min="7169" max="7169" width="16.85546875" style="78" bestFit="1" customWidth="1"/>
    <col min="7170" max="7170" width="16.140625" style="78" customWidth="1"/>
    <col min="7171" max="7171" width="15.5703125" style="78" customWidth="1"/>
    <col min="7172" max="7172" width="16" style="78" customWidth="1"/>
    <col min="7173" max="7178" width="17.5703125" style="78" bestFit="1" customWidth="1"/>
    <col min="7179" max="7179" width="12.5703125" style="78" bestFit="1" customWidth="1"/>
    <col min="7180" max="7422" width="11.42578125" style="78"/>
    <col min="7423" max="7423" width="5.28515625" style="78" bestFit="1" customWidth="1"/>
    <col min="7424" max="7424" width="4.5703125" style="78" bestFit="1" customWidth="1"/>
    <col min="7425" max="7425" width="16.85546875" style="78" bestFit="1" customWidth="1"/>
    <col min="7426" max="7426" width="16.140625" style="78" customWidth="1"/>
    <col min="7427" max="7427" width="15.5703125" style="78" customWidth="1"/>
    <col min="7428" max="7428" width="16" style="78" customWidth="1"/>
    <col min="7429" max="7434" width="17.5703125" style="78" bestFit="1" customWidth="1"/>
    <col min="7435" max="7435" width="12.5703125" style="78" bestFit="1" customWidth="1"/>
    <col min="7436" max="7678" width="11.42578125" style="78"/>
    <col min="7679" max="7679" width="5.28515625" style="78" bestFit="1" customWidth="1"/>
    <col min="7680" max="7680" width="4.5703125" style="78" bestFit="1" customWidth="1"/>
    <col min="7681" max="7681" width="16.85546875" style="78" bestFit="1" customWidth="1"/>
    <col min="7682" max="7682" width="16.140625" style="78" customWidth="1"/>
    <col min="7683" max="7683" width="15.5703125" style="78" customWidth="1"/>
    <col min="7684" max="7684" width="16" style="78" customWidth="1"/>
    <col min="7685" max="7690" width="17.5703125" style="78" bestFit="1" customWidth="1"/>
    <col min="7691" max="7691" width="12.5703125" style="78" bestFit="1" customWidth="1"/>
    <col min="7692" max="7934" width="11.42578125" style="78"/>
    <col min="7935" max="7935" width="5.28515625" style="78" bestFit="1" customWidth="1"/>
    <col min="7936" max="7936" width="4.5703125" style="78" bestFit="1" customWidth="1"/>
    <col min="7937" max="7937" width="16.85546875" style="78" bestFit="1" customWidth="1"/>
    <col min="7938" max="7938" width="16.140625" style="78" customWidth="1"/>
    <col min="7939" max="7939" width="15.5703125" style="78" customWidth="1"/>
    <col min="7940" max="7940" width="16" style="78" customWidth="1"/>
    <col min="7941" max="7946" width="17.5703125" style="78" bestFit="1" customWidth="1"/>
    <col min="7947" max="7947" width="12.5703125" style="78" bestFit="1" customWidth="1"/>
    <col min="7948" max="8190" width="11.42578125" style="78"/>
    <col min="8191" max="8191" width="5.28515625" style="78" bestFit="1" customWidth="1"/>
    <col min="8192" max="8192" width="4.5703125" style="78" bestFit="1" customWidth="1"/>
    <col min="8193" max="8193" width="16.85546875" style="78" bestFit="1" customWidth="1"/>
    <col min="8194" max="8194" width="16.140625" style="78" customWidth="1"/>
    <col min="8195" max="8195" width="15.5703125" style="78" customWidth="1"/>
    <col min="8196" max="8196" width="16" style="78" customWidth="1"/>
    <col min="8197" max="8202" width="17.5703125" style="78" bestFit="1" customWidth="1"/>
    <col min="8203" max="8203" width="12.5703125" style="78" bestFit="1" customWidth="1"/>
    <col min="8204" max="8446" width="11.42578125" style="78"/>
    <col min="8447" max="8447" width="5.28515625" style="78" bestFit="1" customWidth="1"/>
    <col min="8448" max="8448" width="4.5703125" style="78" bestFit="1" customWidth="1"/>
    <col min="8449" max="8449" width="16.85546875" style="78" bestFit="1" customWidth="1"/>
    <col min="8450" max="8450" width="16.140625" style="78" customWidth="1"/>
    <col min="8451" max="8451" width="15.5703125" style="78" customWidth="1"/>
    <col min="8452" max="8452" width="16" style="78" customWidth="1"/>
    <col min="8453" max="8458" width="17.5703125" style="78" bestFit="1" customWidth="1"/>
    <col min="8459" max="8459" width="12.5703125" style="78" bestFit="1" customWidth="1"/>
    <col min="8460" max="8702" width="11.42578125" style="78"/>
    <col min="8703" max="8703" width="5.28515625" style="78" bestFit="1" customWidth="1"/>
    <col min="8704" max="8704" width="4.5703125" style="78" bestFit="1" customWidth="1"/>
    <col min="8705" max="8705" width="16.85546875" style="78" bestFit="1" customWidth="1"/>
    <col min="8706" max="8706" width="16.140625" style="78" customWidth="1"/>
    <col min="8707" max="8707" width="15.5703125" style="78" customWidth="1"/>
    <col min="8708" max="8708" width="16" style="78" customWidth="1"/>
    <col min="8709" max="8714" width="17.5703125" style="78" bestFit="1" customWidth="1"/>
    <col min="8715" max="8715" width="12.5703125" style="78" bestFit="1" customWidth="1"/>
    <col min="8716" max="8958" width="11.42578125" style="78"/>
    <col min="8959" max="8959" width="5.28515625" style="78" bestFit="1" customWidth="1"/>
    <col min="8960" max="8960" width="4.5703125" style="78" bestFit="1" customWidth="1"/>
    <col min="8961" max="8961" width="16.85546875" style="78" bestFit="1" customWidth="1"/>
    <col min="8962" max="8962" width="16.140625" style="78" customWidth="1"/>
    <col min="8963" max="8963" width="15.5703125" style="78" customWidth="1"/>
    <col min="8964" max="8964" width="16" style="78" customWidth="1"/>
    <col min="8965" max="8970" width="17.5703125" style="78" bestFit="1" customWidth="1"/>
    <col min="8971" max="8971" width="12.5703125" style="78" bestFit="1" customWidth="1"/>
    <col min="8972" max="9214" width="11.42578125" style="78"/>
    <col min="9215" max="9215" width="5.28515625" style="78" bestFit="1" customWidth="1"/>
    <col min="9216" max="9216" width="4.5703125" style="78" bestFit="1" customWidth="1"/>
    <col min="9217" max="9217" width="16.85546875" style="78" bestFit="1" customWidth="1"/>
    <col min="9218" max="9218" width="16.140625" style="78" customWidth="1"/>
    <col min="9219" max="9219" width="15.5703125" style="78" customWidth="1"/>
    <col min="9220" max="9220" width="16" style="78" customWidth="1"/>
    <col min="9221" max="9226" width="17.5703125" style="78" bestFit="1" customWidth="1"/>
    <col min="9227" max="9227" width="12.5703125" style="78" bestFit="1" customWidth="1"/>
    <col min="9228" max="9470" width="11.42578125" style="78"/>
    <col min="9471" max="9471" width="5.28515625" style="78" bestFit="1" customWidth="1"/>
    <col min="9472" max="9472" width="4.5703125" style="78" bestFit="1" customWidth="1"/>
    <col min="9473" max="9473" width="16.85546875" style="78" bestFit="1" customWidth="1"/>
    <col min="9474" max="9474" width="16.140625" style="78" customWidth="1"/>
    <col min="9475" max="9475" width="15.5703125" style="78" customWidth="1"/>
    <col min="9476" max="9476" width="16" style="78" customWidth="1"/>
    <col min="9477" max="9482" width="17.5703125" style="78" bestFit="1" customWidth="1"/>
    <col min="9483" max="9483" width="12.5703125" style="78" bestFit="1" customWidth="1"/>
    <col min="9484" max="9726" width="11.42578125" style="78"/>
    <col min="9727" max="9727" width="5.28515625" style="78" bestFit="1" customWidth="1"/>
    <col min="9728" max="9728" width="4.5703125" style="78" bestFit="1" customWidth="1"/>
    <col min="9729" max="9729" width="16.85546875" style="78" bestFit="1" customWidth="1"/>
    <col min="9730" max="9730" width="16.140625" style="78" customWidth="1"/>
    <col min="9731" max="9731" width="15.5703125" style="78" customWidth="1"/>
    <col min="9732" max="9732" width="16" style="78" customWidth="1"/>
    <col min="9733" max="9738" width="17.5703125" style="78" bestFit="1" customWidth="1"/>
    <col min="9739" max="9739" width="12.5703125" style="78" bestFit="1" customWidth="1"/>
    <col min="9740" max="9982" width="11.42578125" style="78"/>
    <col min="9983" max="9983" width="5.28515625" style="78" bestFit="1" customWidth="1"/>
    <col min="9984" max="9984" width="4.5703125" style="78" bestFit="1" customWidth="1"/>
    <col min="9985" max="9985" width="16.85546875" style="78" bestFit="1" customWidth="1"/>
    <col min="9986" max="9986" width="16.140625" style="78" customWidth="1"/>
    <col min="9987" max="9987" width="15.5703125" style="78" customWidth="1"/>
    <col min="9988" max="9988" width="16" style="78" customWidth="1"/>
    <col min="9989" max="9994" width="17.5703125" style="78" bestFit="1" customWidth="1"/>
    <col min="9995" max="9995" width="12.5703125" style="78" bestFit="1" customWidth="1"/>
    <col min="9996" max="10238" width="11.42578125" style="78"/>
    <col min="10239" max="10239" width="5.28515625" style="78" bestFit="1" customWidth="1"/>
    <col min="10240" max="10240" width="4.5703125" style="78" bestFit="1" customWidth="1"/>
    <col min="10241" max="10241" width="16.85546875" style="78" bestFit="1" customWidth="1"/>
    <col min="10242" max="10242" width="16.140625" style="78" customWidth="1"/>
    <col min="10243" max="10243" width="15.5703125" style="78" customWidth="1"/>
    <col min="10244" max="10244" width="16" style="78" customWidth="1"/>
    <col min="10245" max="10250" width="17.5703125" style="78" bestFit="1" customWidth="1"/>
    <col min="10251" max="10251" width="12.5703125" style="78" bestFit="1" customWidth="1"/>
    <col min="10252" max="10494" width="11.42578125" style="78"/>
    <col min="10495" max="10495" width="5.28515625" style="78" bestFit="1" customWidth="1"/>
    <col min="10496" max="10496" width="4.5703125" style="78" bestFit="1" customWidth="1"/>
    <col min="10497" max="10497" width="16.85546875" style="78" bestFit="1" customWidth="1"/>
    <col min="10498" max="10498" width="16.140625" style="78" customWidth="1"/>
    <col min="10499" max="10499" width="15.5703125" style="78" customWidth="1"/>
    <col min="10500" max="10500" width="16" style="78" customWidth="1"/>
    <col min="10501" max="10506" width="17.5703125" style="78" bestFit="1" customWidth="1"/>
    <col min="10507" max="10507" width="12.5703125" style="78" bestFit="1" customWidth="1"/>
    <col min="10508" max="10750" width="11.42578125" style="78"/>
    <col min="10751" max="10751" width="5.28515625" style="78" bestFit="1" customWidth="1"/>
    <col min="10752" max="10752" width="4.5703125" style="78" bestFit="1" customWidth="1"/>
    <col min="10753" max="10753" width="16.85546875" style="78" bestFit="1" customWidth="1"/>
    <col min="10754" max="10754" width="16.140625" style="78" customWidth="1"/>
    <col min="10755" max="10755" width="15.5703125" style="78" customWidth="1"/>
    <col min="10756" max="10756" width="16" style="78" customWidth="1"/>
    <col min="10757" max="10762" width="17.5703125" style="78" bestFit="1" customWidth="1"/>
    <col min="10763" max="10763" width="12.5703125" style="78" bestFit="1" customWidth="1"/>
    <col min="10764" max="11006" width="11.42578125" style="78"/>
    <col min="11007" max="11007" width="5.28515625" style="78" bestFit="1" customWidth="1"/>
    <col min="11008" max="11008" width="4.5703125" style="78" bestFit="1" customWidth="1"/>
    <col min="11009" max="11009" width="16.85546875" style="78" bestFit="1" customWidth="1"/>
    <col min="11010" max="11010" width="16.140625" style="78" customWidth="1"/>
    <col min="11011" max="11011" width="15.5703125" style="78" customWidth="1"/>
    <col min="11012" max="11012" width="16" style="78" customWidth="1"/>
    <col min="11013" max="11018" width="17.5703125" style="78" bestFit="1" customWidth="1"/>
    <col min="11019" max="11019" width="12.5703125" style="78" bestFit="1" customWidth="1"/>
    <col min="11020" max="11262" width="11.42578125" style="78"/>
    <col min="11263" max="11263" width="5.28515625" style="78" bestFit="1" customWidth="1"/>
    <col min="11264" max="11264" width="4.5703125" style="78" bestFit="1" customWidth="1"/>
    <col min="11265" max="11265" width="16.85546875" style="78" bestFit="1" customWidth="1"/>
    <col min="11266" max="11266" width="16.140625" style="78" customWidth="1"/>
    <col min="11267" max="11267" width="15.5703125" style="78" customWidth="1"/>
    <col min="11268" max="11268" width="16" style="78" customWidth="1"/>
    <col min="11269" max="11274" width="17.5703125" style="78" bestFit="1" customWidth="1"/>
    <col min="11275" max="11275" width="12.5703125" style="78" bestFit="1" customWidth="1"/>
    <col min="11276" max="11518" width="11.42578125" style="78"/>
    <col min="11519" max="11519" width="5.28515625" style="78" bestFit="1" customWidth="1"/>
    <col min="11520" max="11520" width="4.5703125" style="78" bestFit="1" customWidth="1"/>
    <col min="11521" max="11521" width="16.85546875" style="78" bestFit="1" customWidth="1"/>
    <col min="11522" max="11522" width="16.140625" style="78" customWidth="1"/>
    <col min="11523" max="11523" width="15.5703125" style="78" customWidth="1"/>
    <col min="11524" max="11524" width="16" style="78" customWidth="1"/>
    <col min="11525" max="11530" width="17.5703125" style="78" bestFit="1" customWidth="1"/>
    <col min="11531" max="11531" width="12.5703125" style="78" bestFit="1" customWidth="1"/>
    <col min="11532" max="11774" width="11.42578125" style="78"/>
    <col min="11775" max="11775" width="5.28515625" style="78" bestFit="1" customWidth="1"/>
    <col min="11776" max="11776" width="4.5703125" style="78" bestFit="1" customWidth="1"/>
    <col min="11777" max="11777" width="16.85546875" style="78" bestFit="1" customWidth="1"/>
    <col min="11778" max="11778" width="16.140625" style="78" customWidth="1"/>
    <col min="11779" max="11779" width="15.5703125" style="78" customWidth="1"/>
    <col min="11780" max="11780" width="16" style="78" customWidth="1"/>
    <col min="11781" max="11786" width="17.5703125" style="78" bestFit="1" customWidth="1"/>
    <col min="11787" max="11787" width="12.5703125" style="78" bestFit="1" customWidth="1"/>
    <col min="11788" max="12030" width="11.42578125" style="78"/>
    <col min="12031" max="12031" width="5.28515625" style="78" bestFit="1" customWidth="1"/>
    <col min="12032" max="12032" width="4.5703125" style="78" bestFit="1" customWidth="1"/>
    <col min="12033" max="12033" width="16.85546875" style="78" bestFit="1" customWidth="1"/>
    <col min="12034" max="12034" width="16.140625" style="78" customWidth="1"/>
    <col min="12035" max="12035" width="15.5703125" style="78" customWidth="1"/>
    <col min="12036" max="12036" width="16" style="78" customWidth="1"/>
    <col min="12037" max="12042" width="17.5703125" style="78" bestFit="1" customWidth="1"/>
    <col min="12043" max="12043" width="12.5703125" style="78" bestFit="1" customWidth="1"/>
    <col min="12044" max="12286" width="11.42578125" style="78"/>
    <col min="12287" max="12287" width="5.28515625" style="78" bestFit="1" customWidth="1"/>
    <col min="12288" max="12288" width="4.5703125" style="78" bestFit="1" customWidth="1"/>
    <col min="12289" max="12289" width="16.85546875" style="78" bestFit="1" customWidth="1"/>
    <col min="12290" max="12290" width="16.140625" style="78" customWidth="1"/>
    <col min="12291" max="12291" width="15.5703125" style="78" customWidth="1"/>
    <col min="12292" max="12292" width="16" style="78" customWidth="1"/>
    <col min="12293" max="12298" width="17.5703125" style="78" bestFit="1" customWidth="1"/>
    <col min="12299" max="12299" width="12.5703125" style="78" bestFit="1" customWidth="1"/>
    <col min="12300" max="12542" width="11.42578125" style="78"/>
    <col min="12543" max="12543" width="5.28515625" style="78" bestFit="1" customWidth="1"/>
    <col min="12544" max="12544" width="4.5703125" style="78" bestFit="1" customWidth="1"/>
    <col min="12545" max="12545" width="16.85546875" style="78" bestFit="1" customWidth="1"/>
    <col min="12546" max="12546" width="16.140625" style="78" customWidth="1"/>
    <col min="12547" max="12547" width="15.5703125" style="78" customWidth="1"/>
    <col min="12548" max="12548" width="16" style="78" customWidth="1"/>
    <col min="12549" max="12554" width="17.5703125" style="78" bestFit="1" customWidth="1"/>
    <col min="12555" max="12555" width="12.5703125" style="78" bestFit="1" customWidth="1"/>
    <col min="12556" max="12798" width="11.42578125" style="78"/>
    <col min="12799" max="12799" width="5.28515625" style="78" bestFit="1" customWidth="1"/>
    <col min="12800" max="12800" width="4.5703125" style="78" bestFit="1" customWidth="1"/>
    <col min="12801" max="12801" width="16.85546875" style="78" bestFit="1" customWidth="1"/>
    <col min="12802" max="12802" width="16.140625" style="78" customWidth="1"/>
    <col min="12803" max="12803" width="15.5703125" style="78" customWidth="1"/>
    <col min="12804" max="12804" width="16" style="78" customWidth="1"/>
    <col min="12805" max="12810" width="17.5703125" style="78" bestFit="1" customWidth="1"/>
    <col min="12811" max="12811" width="12.5703125" style="78" bestFit="1" customWidth="1"/>
    <col min="12812" max="13054" width="11.42578125" style="78"/>
    <col min="13055" max="13055" width="5.28515625" style="78" bestFit="1" customWidth="1"/>
    <col min="13056" max="13056" width="4.5703125" style="78" bestFit="1" customWidth="1"/>
    <col min="13057" max="13057" width="16.85546875" style="78" bestFit="1" customWidth="1"/>
    <col min="13058" max="13058" width="16.140625" style="78" customWidth="1"/>
    <col min="13059" max="13059" width="15.5703125" style="78" customWidth="1"/>
    <col min="13060" max="13060" width="16" style="78" customWidth="1"/>
    <col min="13061" max="13066" width="17.5703125" style="78" bestFit="1" customWidth="1"/>
    <col min="13067" max="13067" width="12.5703125" style="78" bestFit="1" customWidth="1"/>
    <col min="13068" max="13310" width="11.42578125" style="78"/>
    <col min="13311" max="13311" width="5.28515625" style="78" bestFit="1" customWidth="1"/>
    <col min="13312" max="13312" width="4.5703125" style="78" bestFit="1" customWidth="1"/>
    <col min="13313" max="13313" width="16.85546875" style="78" bestFit="1" customWidth="1"/>
    <col min="13314" max="13314" width="16.140625" style="78" customWidth="1"/>
    <col min="13315" max="13315" width="15.5703125" style="78" customWidth="1"/>
    <col min="13316" max="13316" width="16" style="78" customWidth="1"/>
    <col min="13317" max="13322" width="17.5703125" style="78" bestFit="1" customWidth="1"/>
    <col min="13323" max="13323" width="12.5703125" style="78" bestFit="1" customWidth="1"/>
    <col min="13324" max="13566" width="11.42578125" style="78"/>
    <col min="13567" max="13567" width="5.28515625" style="78" bestFit="1" customWidth="1"/>
    <col min="13568" max="13568" width="4.5703125" style="78" bestFit="1" customWidth="1"/>
    <col min="13569" max="13569" width="16.85546875" style="78" bestFit="1" customWidth="1"/>
    <col min="13570" max="13570" width="16.140625" style="78" customWidth="1"/>
    <col min="13571" max="13571" width="15.5703125" style="78" customWidth="1"/>
    <col min="13572" max="13572" width="16" style="78" customWidth="1"/>
    <col min="13573" max="13578" width="17.5703125" style="78" bestFit="1" customWidth="1"/>
    <col min="13579" max="13579" width="12.5703125" style="78" bestFit="1" customWidth="1"/>
    <col min="13580" max="13822" width="11.42578125" style="78"/>
    <col min="13823" max="13823" width="5.28515625" style="78" bestFit="1" customWidth="1"/>
    <col min="13824" max="13824" width="4.5703125" style="78" bestFit="1" customWidth="1"/>
    <col min="13825" max="13825" width="16.85546875" style="78" bestFit="1" customWidth="1"/>
    <col min="13826" max="13826" width="16.140625" style="78" customWidth="1"/>
    <col min="13827" max="13827" width="15.5703125" style="78" customWidth="1"/>
    <col min="13828" max="13828" width="16" style="78" customWidth="1"/>
    <col min="13829" max="13834" width="17.5703125" style="78" bestFit="1" customWidth="1"/>
    <col min="13835" max="13835" width="12.5703125" style="78" bestFit="1" customWidth="1"/>
    <col min="13836" max="14078" width="11.42578125" style="78"/>
    <col min="14079" max="14079" width="5.28515625" style="78" bestFit="1" customWidth="1"/>
    <col min="14080" max="14080" width="4.5703125" style="78" bestFit="1" customWidth="1"/>
    <col min="14081" max="14081" width="16.85546875" style="78" bestFit="1" customWidth="1"/>
    <col min="14082" max="14082" width="16.140625" style="78" customWidth="1"/>
    <col min="14083" max="14083" width="15.5703125" style="78" customWidth="1"/>
    <col min="14084" max="14084" width="16" style="78" customWidth="1"/>
    <col min="14085" max="14090" width="17.5703125" style="78" bestFit="1" customWidth="1"/>
    <col min="14091" max="14091" width="12.5703125" style="78" bestFit="1" customWidth="1"/>
    <col min="14092" max="14334" width="11.42578125" style="78"/>
    <col min="14335" max="14335" width="5.28515625" style="78" bestFit="1" customWidth="1"/>
    <col min="14336" max="14336" width="4.5703125" style="78" bestFit="1" customWidth="1"/>
    <col min="14337" max="14337" width="16.85546875" style="78" bestFit="1" customWidth="1"/>
    <col min="14338" max="14338" width="16.140625" style="78" customWidth="1"/>
    <col min="14339" max="14339" width="15.5703125" style="78" customWidth="1"/>
    <col min="14340" max="14340" width="16" style="78" customWidth="1"/>
    <col min="14341" max="14346" width="17.5703125" style="78" bestFit="1" customWidth="1"/>
    <col min="14347" max="14347" width="12.5703125" style="78" bestFit="1" customWidth="1"/>
    <col min="14348" max="14590" width="11.42578125" style="78"/>
    <col min="14591" max="14591" width="5.28515625" style="78" bestFit="1" customWidth="1"/>
    <col min="14592" max="14592" width="4.5703125" style="78" bestFit="1" customWidth="1"/>
    <col min="14593" max="14593" width="16.85546875" style="78" bestFit="1" customWidth="1"/>
    <col min="14594" max="14594" width="16.140625" style="78" customWidth="1"/>
    <col min="14595" max="14595" width="15.5703125" style="78" customWidth="1"/>
    <col min="14596" max="14596" width="16" style="78" customWidth="1"/>
    <col min="14597" max="14602" width="17.5703125" style="78" bestFit="1" customWidth="1"/>
    <col min="14603" max="14603" width="12.5703125" style="78" bestFit="1" customWidth="1"/>
    <col min="14604" max="14846" width="11.42578125" style="78"/>
    <col min="14847" max="14847" width="5.28515625" style="78" bestFit="1" customWidth="1"/>
    <col min="14848" max="14848" width="4.5703125" style="78" bestFit="1" customWidth="1"/>
    <col min="14849" max="14849" width="16.85546875" style="78" bestFit="1" customWidth="1"/>
    <col min="14850" max="14850" width="16.140625" style="78" customWidth="1"/>
    <col min="14851" max="14851" width="15.5703125" style="78" customWidth="1"/>
    <col min="14852" max="14852" width="16" style="78" customWidth="1"/>
    <col min="14853" max="14858" width="17.5703125" style="78" bestFit="1" customWidth="1"/>
    <col min="14859" max="14859" width="12.5703125" style="78" bestFit="1" customWidth="1"/>
    <col min="14860" max="15102" width="11.42578125" style="78"/>
    <col min="15103" max="15103" width="5.28515625" style="78" bestFit="1" customWidth="1"/>
    <col min="15104" max="15104" width="4.5703125" style="78" bestFit="1" customWidth="1"/>
    <col min="15105" max="15105" width="16.85546875" style="78" bestFit="1" customWidth="1"/>
    <col min="15106" max="15106" width="16.140625" style="78" customWidth="1"/>
    <col min="15107" max="15107" width="15.5703125" style="78" customWidth="1"/>
    <col min="15108" max="15108" width="16" style="78" customWidth="1"/>
    <col min="15109" max="15114" width="17.5703125" style="78" bestFit="1" customWidth="1"/>
    <col min="15115" max="15115" width="12.5703125" style="78" bestFit="1" customWidth="1"/>
    <col min="15116" max="15358" width="11.42578125" style="78"/>
    <col min="15359" max="15359" width="5.28515625" style="78" bestFit="1" customWidth="1"/>
    <col min="15360" max="15360" width="4.5703125" style="78" bestFit="1" customWidth="1"/>
    <col min="15361" max="15361" width="16.85546875" style="78" bestFit="1" customWidth="1"/>
    <col min="15362" max="15362" width="16.140625" style="78" customWidth="1"/>
    <col min="15363" max="15363" width="15.5703125" style="78" customWidth="1"/>
    <col min="15364" max="15364" width="16" style="78" customWidth="1"/>
    <col min="15365" max="15370" width="17.5703125" style="78" bestFit="1" customWidth="1"/>
    <col min="15371" max="15371" width="12.5703125" style="78" bestFit="1" customWidth="1"/>
    <col min="15372" max="15614" width="11.42578125" style="78"/>
    <col min="15615" max="15615" width="5.28515625" style="78" bestFit="1" customWidth="1"/>
    <col min="15616" max="15616" width="4.5703125" style="78" bestFit="1" customWidth="1"/>
    <col min="15617" max="15617" width="16.85546875" style="78" bestFit="1" customWidth="1"/>
    <col min="15618" max="15618" width="16.140625" style="78" customWidth="1"/>
    <col min="15619" max="15619" width="15.5703125" style="78" customWidth="1"/>
    <col min="15620" max="15620" width="16" style="78" customWidth="1"/>
    <col min="15621" max="15626" width="17.5703125" style="78" bestFit="1" customWidth="1"/>
    <col min="15627" max="15627" width="12.5703125" style="78" bestFit="1" customWidth="1"/>
    <col min="15628" max="15870" width="11.42578125" style="78"/>
    <col min="15871" max="15871" width="5.28515625" style="78" bestFit="1" customWidth="1"/>
    <col min="15872" max="15872" width="4.5703125" style="78" bestFit="1" customWidth="1"/>
    <col min="15873" max="15873" width="16.85546875" style="78" bestFit="1" customWidth="1"/>
    <col min="15874" max="15874" width="16.140625" style="78" customWidth="1"/>
    <col min="15875" max="15875" width="15.5703125" style="78" customWidth="1"/>
    <col min="15876" max="15876" width="16" style="78" customWidth="1"/>
    <col min="15877" max="15882" width="17.5703125" style="78" bestFit="1" customWidth="1"/>
    <col min="15883" max="15883" width="12.5703125" style="78" bestFit="1" customWidth="1"/>
    <col min="15884" max="16126" width="11.42578125" style="78"/>
    <col min="16127" max="16127" width="5.28515625" style="78" bestFit="1" customWidth="1"/>
    <col min="16128" max="16128" width="4.5703125" style="78" bestFit="1" customWidth="1"/>
    <col min="16129" max="16129" width="16.85546875" style="78" bestFit="1" customWidth="1"/>
    <col min="16130" max="16130" width="16.140625" style="78" customWidth="1"/>
    <col min="16131" max="16131" width="15.5703125" style="78" customWidth="1"/>
    <col min="16132" max="16132" width="16" style="78" customWidth="1"/>
    <col min="16133" max="16138" width="17.5703125" style="78" bestFit="1" customWidth="1"/>
    <col min="16139" max="16139" width="12.5703125" style="78" bestFit="1" customWidth="1"/>
    <col min="16140" max="16384" width="11.42578125" style="78"/>
  </cols>
  <sheetData>
    <row r="1" spans="1:20">
      <c r="A1" s="83"/>
      <c r="B1" s="84"/>
      <c r="C1" s="84"/>
      <c r="D1" s="84"/>
      <c r="E1" s="84"/>
      <c r="F1" s="84"/>
      <c r="G1" s="84"/>
    </row>
    <row r="2" spans="1:20" ht="20.100000000000001" customHeight="1">
      <c r="A2" s="83"/>
      <c r="B2" s="84"/>
      <c r="C2" s="84"/>
      <c r="D2" s="84"/>
      <c r="E2" s="84"/>
      <c r="F2" s="84"/>
      <c r="G2" s="84"/>
      <c r="H2" s="536" t="s">
        <v>334</v>
      </c>
      <c r="I2" s="537"/>
      <c r="J2" s="537"/>
      <c r="K2" s="537"/>
      <c r="L2" s="537"/>
      <c r="M2" s="537"/>
      <c r="N2" s="537"/>
      <c r="O2" s="537"/>
      <c r="P2" s="537"/>
      <c r="Q2" s="537"/>
      <c r="R2" s="537"/>
      <c r="S2" s="537"/>
      <c r="T2" s="537"/>
    </row>
    <row r="3" spans="1:20" s="163" customFormat="1" ht="20.100000000000001" customHeight="1">
      <c r="A3" s="160"/>
      <c r="B3" s="161"/>
      <c r="C3" s="161"/>
      <c r="D3" s="161"/>
      <c r="E3" s="161"/>
      <c r="F3" s="161"/>
      <c r="G3" s="161"/>
      <c r="H3" s="543" t="s">
        <v>319</v>
      </c>
      <c r="I3" s="544" t="s">
        <v>4</v>
      </c>
      <c r="J3" s="545"/>
      <c r="K3" s="545"/>
      <c r="L3" s="545"/>
      <c r="M3" s="545"/>
      <c r="N3" s="545"/>
      <c r="O3" s="539" t="s">
        <v>353</v>
      </c>
      <c r="P3" s="540"/>
      <c r="Q3" s="541" t="s">
        <v>331</v>
      </c>
      <c r="R3" s="542"/>
      <c r="S3" s="546" t="s">
        <v>406</v>
      </c>
      <c r="T3" s="547"/>
    </row>
    <row r="4" spans="1:20" s="163" customFormat="1" ht="24.95" customHeight="1">
      <c r="A4" s="164"/>
      <c r="B4" s="164"/>
      <c r="C4" s="164"/>
      <c r="D4" s="164"/>
      <c r="E4" s="164"/>
      <c r="F4" s="164"/>
      <c r="G4" s="164"/>
      <c r="H4" s="543"/>
      <c r="I4" s="271" t="s">
        <v>322</v>
      </c>
      <c r="J4" s="538" t="s">
        <v>335</v>
      </c>
      <c r="K4" s="538"/>
      <c r="L4" s="329" t="s">
        <v>323</v>
      </c>
      <c r="M4" s="329" t="s">
        <v>453</v>
      </c>
      <c r="N4" s="272" t="s">
        <v>400</v>
      </c>
      <c r="O4" s="325" t="s">
        <v>316</v>
      </c>
      <c r="P4" s="273" t="s">
        <v>311</v>
      </c>
      <c r="Q4" s="271" t="s">
        <v>332</v>
      </c>
      <c r="R4" s="329" t="s">
        <v>222</v>
      </c>
      <c r="S4" s="271" t="s">
        <v>461</v>
      </c>
      <c r="T4" s="273" t="s">
        <v>407</v>
      </c>
    </row>
    <row r="5" spans="1:20" s="162" customFormat="1" ht="24.95" customHeight="1">
      <c r="A5" s="87" t="s">
        <v>10</v>
      </c>
      <c r="B5" s="81" t="s">
        <v>186</v>
      </c>
      <c r="C5" s="82" t="s">
        <v>223</v>
      </c>
      <c r="D5" s="82" t="s">
        <v>479</v>
      </c>
      <c r="E5" s="81" t="s">
        <v>224</v>
      </c>
      <c r="F5" s="82" t="s">
        <v>225</v>
      </c>
      <c r="G5" s="480" t="s">
        <v>480</v>
      </c>
      <c r="H5" s="543"/>
      <c r="I5" s="274" t="s">
        <v>321</v>
      </c>
      <c r="J5" s="275" t="s">
        <v>324</v>
      </c>
      <c r="K5" s="275" t="s">
        <v>325</v>
      </c>
      <c r="L5" s="330" t="s">
        <v>326</v>
      </c>
      <c r="M5" s="330" t="s">
        <v>401</v>
      </c>
      <c r="N5" s="276" t="s">
        <v>401</v>
      </c>
      <c r="O5" s="326" t="s">
        <v>342</v>
      </c>
      <c r="P5" s="276" t="s">
        <v>354</v>
      </c>
      <c r="Q5" s="277" t="s">
        <v>333</v>
      </c>
      <c r="R5" s="365" t="s">
        <v>329</v>
      </c>
      <c r="S5" s="277" t="s">
        <v>329</v>
      </c>
      <c r="T5" s="470" t="s">
        <v>408</v>
      </c>
    </row>
    <row r="6" spans="1:20">
      <c r="A6" s="88">
        <v>1943</v>
      </c>
      <c r="B6" s="109">
        <v>1</v>
      </c>
      <c r="C6" s="113">
        <v>1</v>
      </c>
      <c r="D6" s="113">
        <v>1</v>
      </c>
      <c r="E6" s="109" t="str">
        <f>CONCATENATE(A6,B6)</f>
        <v>19431</v>
      </c>
      <c r="F6" s="113" t="str">
        <f t="shared" ref="F6:F69" si="0">CONCATENATE(A6,C6)</f>
        <v>19431</v>
      </c>
      <c r="G6" s="89" t="str">
        <f>CONCATENATE(A6,D6)</f>
        <v>19431</v>
      </c>
      <c r="H6" s="278">
        <f t="shared" ref="H6:H69" si="1">I6/I$762*100</f>
        <v>1.1913328439415428E-12</v>
      </c>
      <c r="I6" s="279">
        <f>'IPC_INDEC_1943-2006'!C6</f>
        <v>9.7933754702783317E-13</v>
      </c>
      <c r="J6" s="280"/>
      <c r="K6" s="280"/>
      <c r="L6" s="323"/>
      <c r="M6" s="323"/>
      <c r="N6" s="281"/>
      <c r="O6" s="327"/>
      <c r="P6" s="282"/>
      <c r="Q6" s="283"/>
      <c r="R6" s="366"/>
      <c r="S6" s="469"/>
      <c r="T6" s="466"/>
    </row>
    <row r="7" spans="1:20">
      <c r="A7" s="88">
        <v>1943</v>
      </c>
      <c r="B7" s="109">
        <v>2</v>
      </c>
      <c r="C7" s="113">
        <v>1</v>
      </c>
      <c r="D7" s="113">
        <v>1</v>
      </c>
      <c r="E7" s="109" t="str">
        <f t="shared" ref="E7:E70" si="2">CONCATENATE(A7,B7)</f>
        <v>19432</v>
      </c>
      <c r="F7" s="113" t="str">
        <f t="shared" si="0"/>
        <v>19431</v>
      </c>
      <c r="G7" s="89" t="str">
        <f t="shared" ref="G7:G70" si="3">CONCATENATE(A7,D7)</f>
        <v>19431</v>
      </c>
      <c r="H7" s="278">
        <f t="shared" si="1"/>
        <v>1.1844402361355441E-12</v>
      </c>
      <c r="I7" s="279">
        <f>'IPC_INDEC_1943-2006'!C7</f>
        <v>9.7367146499569627E-13</v>
      </c>
      <c r="J7" s="280"/>
      <c r="K7" s="280"/>
      <c r="L7" s="323"/>
      <c r="M7" s="323"/>
      <c r="N7" s="281"/>
      <c r="O7" s="327"/>
      <c r="P7" s="282"/>
      <c r="Q7" s="283"/>
      <c r="R7" s="366"/>
      <c r="S7" s="469"/>
      <c r="T7" s="466"/>
    </row>
    <row r="8" spans="1:20">
      <c r="A8" s="88">
        <v>1943</v>
      </c>
      <c r="B8" s="109">
        <v>3</v>
      </c>
      <c r="C8" s="113">
        <v>1</v>
      </c>
      <c r="D8" s="113">
        <v>1</v>
      </c>
      <c r="E8" s="109" t="str">
        <f t="shared" si="2"/>
        <v>19433</v>
      </c>
      <c r="F8" s="113" t="str">
        <f t="shared" si="0"/>
        <v>19431</v>
      </c>
      <c r="G8" s="89" t="str">
        <f t="shared" si="3"/>
        <v>19431</v>
      </c>
      <c r="H8" s="278">
        <f t="shared" si="1"/>
        <v>1.2031228309781101E-12</v>
      </c>
      <c r="I8" s="279">
        <f>'IPC_INDEC_1943-2006'!C8</f>
        <v>9.8902952945121741E-13</v>
      </c>
      <c r="J8" s="280"/>
      <c r="K8" s="280"/>
      <c r="L8" s="323"/>
      <c r="M8" s="323"/>
      <c r="N8" s="281"/>
      <c r="O8" s="327"/>
      <c r="P8" s="282"/>
      <c r="Q8" s="283"/>
      <c r="R8" s="366"/>
      <c r="S8" s="469"/>
      <c r="T8" s="466"/>
    </row>
    <row r="9" spans="1:20">
      <c r="A9" s="88">
        <v>1943</v>
      </c>
      <c r="B9" s="109">
        <v>4</v>
      </c>
      <c r="C9" s="113">
        <f t="shared" ref="C9:C17" si="4">C6+1</f>
        <v>2</v>
      </c>
      <c r="D9" s="113">
        <v>1</v>
      </c>
      <c r="E9" s="109" t="str">
        <f t="shared" si="2"/>
        <v>19434</v>
      </c>
      <c r="F9" s="113" t="str">
        <f t="shared" si="0"/>
        <v>19432</v>
      </c>
      <c r="G9" s="89" t="str">
        <f t="shared" si="3"/>
        <v>19431</v>
      </c>
      <c r="H9" s="278">
        <f t="shared" si="1"/>
        <v>1.2111037452797895E-12</v>
      </c>
      <c r="I9" s="279">
        <f>'IPC_INDEC_1943-2006'!C9</f>
        <v>9.9559025601474158E-13</v>
      </c>
      <c r="J9" s="280"/>
      <c r="K9" s="280"/>
      <c r="L9" s="323"/>
      <c r="M9" s="323"/>
      <c r="N9" s="281"/>
      <c r="O9" s="327"/>
      <c r="P9" s="282"/>
      <c r="Q9" s="283"/>
      <c r="R9" s="366"/>
      <c r="S9" s="469"/>
      <c r="T9" s="466"/>
    </row>
    <row r="10" spans="1:20">
      <c r="A10" s="88">
        <v>1943</v>
      </c>
      <c r="B10" s="109">
        <v>5</v>
      </c>
      <c r="C10" s="113">
        <f t="shared" si="4"/>
        <v>2</v>
      </c>
      <c r="D10" s="113">
        <v>2</v>
      </c>
      <c r="E10" s="109" t="str">
        <f t="shared" si="2"/>
        <v>19435</v>
      </c>
      <c r="F10" s="113" t="str">
        <f t="shared" si="0"/>
        <v>19432</v>
      </c>
      <c r="G10" s="89" t="str">
        <f t="shared" si="3"/>
        <v>19432</v>
      </c>
      <c r="H10" s="278">
        <f t="shared" si="1"/>
        <v>1.2005834491548513E-12</v>
      </c>
      <c r="I10" s="279">
        <f>'IPC_INDEC_1943-2006'!C10</f>
        <v>9.869420255446439E-13</v>
      </c>
      <c r="J10" s="280"/>
      <c r="K10" s="280"/>
      <c r="L10" s="323"/>
      <c r="M10" s="323"/>
      <c r="N10" s="281"/>
      <c r="O10" s="327"/>
      <c r="P10" s="282"/>
      <c r="Q10" s="283"/>
      <c r="R10" s="366"/>
      <c r="S10" s="469"/>
      <c r="T10" s="466"/>
    </row>
    <row r="11" spans="1:20">
      <c r="A11" s="88">
        <v>1943</v>
      </c>
      <c r="B11" s="109">
        <v>6</v>
      </c>
      <c r="C11" s="113">
        <f t="shared" si="4"/>
        <v>2</v>
      </c>
      <c r="D11" s="113">
        <v>2</v>
      </c>
      <c r="E11" s="109" t="str">
        <f t="shared" si="2"/>
        <v>19436</v>
      </c>
      <c r="F11" s="113" t="str">
        <f t="shared" si="0"/>
        <v>19432</v>
      </c>
      <c r="G11" s="89" t="str">
        <f t="shared" si="3"/>
        <v>19432</v>
      </c>
      <c r="H11" s="278">
        <f t="shared" si="1"/>
        <v>1.2018531400664807E-12</v>
      </c>
      <c r="I11" s="279">
        <f>'IPC_INDEC_1943-2006'!C11</f>
        <v>9.8798577749793065E-13</v>
      </c>
      <c r="J11" s="280"/>
      <c r="K11" s="280"/>
      <c r="L11" s="323"/>
      <c r="M11" s="323"/>
      <c r="N11" s="281"/>
      <c r="O11" s="327"/>
      <c r="P11" s="282"/>
      <c r="Q11" s="283"/>
      <c r="R11" s="366"/>
      <c r="S11" s="469"/>
      <c r="T11" s="466"/>
    </row>
    <row r="12" spans="1:20">
      <c r="A12" s="88">
        <v>1943</v>
      </c>
      <c r="B12" s="109">
        <v>7</v>
      </c>
      <c r="C12" s="113">
        <f t="shared" si="4"/>
        <v>3</v>
      </c>
      <c r="D12" s="113">
        <v>2</v>
      </c>
      <c r="E12" s="109" t="str">
        <f t="shared" si="2"/>
        <v>19437</v>
      </c>
      <c r="F12" s="113" t="str">
        <f t="shared" si="0"/>
        <v>19433</v>
      </c>
      <c r="G12" s="89" t="str">
        <f t="shared" si="3"/>
        <v>19432</v>
      </c>
      <c r="H12" s="278">
        <f t="shared" si="1"/>
        <v>1.1340153685022091E-12</v>
      </c>
      <c r="I12" s="279">
        <f>'IPC_INDEC_1943-2006'!C12</f>
        <v>9.3221960170797813E-13</v>
      </c>
      <c r="J12" s="280"/>
      <c r="K12" s="280"/>
      <c r="L12" s="323"/>
      <c r="M12" s="323"/>
      <c r="N12" s="281"/>
      <c r="O12" s="327"/>
      <c r="P12" s="282"/>
      <c r="Q12" s="283"/>
      <c r="R12" s="366"/>
      <c r="S12" s="469"/>
      <c r="T12" s="466"/>
    </row>
    <row r="13" spans="1:20">
      <c r="A13" s="88">
        <v>1943</v>
      </c>
      <c r="B13" s="109">
        <v>8</v>
      </c>
      <c r="C13" s="113">
        <f t="shared" si="4"/>
        <v>3</v>
      </c>
      <c r="D13" s="113">
        <v>2</v>
      </c>
      <c r="E13" s="109" t="str">
        <f t="shared" si="2"/>
        <v>19438</v>
      </c>
      <c r="F13" s="113" t="str">
        <f t="shared" si="0"/>
        <v>19433</v>
      </c>
      <c r="G13" s="89" t="str">
        <f t="shared" si="3"/>
        <v>19432</v>
      </c>
      <c r="H13" s="278">
        <f t="shared" si="1"/>
        <v>1.1458053555387825E-12</v>
      </c>
      <c r="I13" s="279">
        <f>'IPC_INDEC_1943-2006'!C13</f>
        <v>9.4191158413136722E-13</v>
      </c>
      <c r="J13" s="280"/>
      <c r="K13" s="280"/>
      <c r="L13" s="323"/>
      <c r="M13" s="323"/>
      <c r="N13" s="281"/>
      <c r="O13" s="327"/>
      <c r="P13" s="282"/>
      <c r="Q13" s="283"/>
      <c r="R13" s="366"/>
      <c r="S13" s="469"/>
      <c r="T13" s="466"/>
    </row>
    <row r="14" spans="1:20">
      <c r="A14" s="88">
        <v>1943</v>
      </c>
      <c r="B14" s="109">
        <v>9</v>
      </c>
      <c r="C14" s="113">
        <f t="shared" si="4"/>
        <v>3</v>
      </c>
      <c r="D14" s="113">
        <v>3</v>
      </c>
      <c r="E14" s="109" t="str">
        <f t="shared" si="2"/>
        <v>19439</v>
      </c>
      <c r="F14" s="113" t="str">
        <f t="shared" si="0"/>
        <v>19433</v>
      </c>
      <c r="G14" s="89" t="str">
        <f t="shared" si="3"/>
        <v>19433</v>
      </c>
      <c r="H14" s="278">
        <f t="shared" si="1"/>
        <v>1.1352850594138387E-12</v>
      </c>
      <c r="I14" s="279">
        <f>'IPC_INDEC_1943-2006'!C14</f>
        <v>9.3326335366126489E-13</v>
      </c>
      <c r="J14" s="280"/>
      <c r="K14" s="280"/>
      <c r="L14" s="323"/>
      <c r="M14" s="323"/>
      <c r="N14" s="281"/>
      <c r="O14" s="327"/>
      <c r="P14" s="282"/>
      <c r="Q14" s="283"/>
      <c r="R14" s="366"/>
      <c r="S14" s="469"/>
      <c r="T14" s="466"/>
    </row>
    <row r="15" spans="1:20">
      <c r="A15" s="88">
        <v>1943</v>
      </c>
      <c r="B15" s="109">
        <v>10</v>
      </c>
      <c r="C15" s="113">
        <f t="shared" si="4"/>
        <v>4</v>
      </c>
      <c r="D15" s="113">
        <v>3</v>
      </c>
      <c r="E15" s="109" t="str">
        <f t="shared" si="2"/>
        <v>194310</v>
      </c>
      <c r="F15" s="113" t="str">
        <f t="shared" si="0"/>
        <v>19434</v>
      </c>
      <c r="G15" s="89" t="str">
        <f t="shared" si="3"/>
        <v>19433</v>
      </c>
      <c r="H15" s="278">
        <f t="shared" si="1"/>
        <v>1.1470750464504119E-12</v>
      </c>
      <c r="I15" s="279">
        <f>'IPC_INDEC_1943-2006'!C15</f>
        <v>9.4295533608465397E-13</v>
      </c>
      <c r="J15" s="280"/>
      <c r="K15" s="280"/>
      <c r="L15" s="323"/>
      <c r="M15" s="323"/>
      <c r="N15" s="281"/>
      <c r="O15" s="327"/>
      <c r="P15" s="282"/>
      <c r="Q15" s="283"/>
      <c r="R15" s="366"/>
      <c r="S15" s="469"/>
      <c r="T15" s="466"/>
    </row>
    <row r="16" spans="1:20">
      <c r="A16" s="88">
        <v>1943</v>
      </c>
      <c r="B16" s="109">
        <v>11</v>
      </c>
      <c r="C16" s="113">
        <f t="shared" si="4"/>
        <v>4</v>
      </c>
      <c r="D16" s="113">
        <v>3</v>
      </c>
      <c r="E16" s="109" t="str">
        <f t="shared" si="2"/>
        <v>194311</v>
      </c>
      <c r="F16" s="113" t="str">
        <f t="shared" si="0"/>
        <v>19434</v>
      </c>
      <c r="G16" s="89" t="str">
        <f t="shared" si="3"/>
        <v>19433</v>
      </c>
      <c r="H16" s="278">
        <f t="shared" si="1"/>
        <v>1.1470750464504119E-12</v>
      </c>
      <c r="I16" s="279">
        <f>'IPC_INDEC_1943-2006'!C16</f>
        <v>9.4295533608465397E-13</v>
      </c>
      <c r="J16" s="280"/>
      <c r="K16" s="280"/>
      <c r="L16" s="323"/>
      <c r="M16" s="323"/>
      <c r="N16" s="281"/>
      <c r="O16" s="327"/>
      <c r="P16" s="282"/>
      <c r="Q16" s="283"/>
      <c r="R16" s="366"/>
      <c r="S16" s="469"/>
      <c r="T16" s="466"/>
    </row>
    <row r="17" spans="1:20">
      <c r="A17" s="88">
        <v>1943</v>
      </c>
      <c r="B17" s="109">
        <v>12</v>
      </c>
      <c r="C17" s="113">
        <f t="shared" si="4"/>
        <v>4</v>
      </c>
      <c r="D17" s="113">
        <v>3</v>
      </c>
      <c r="E17" s="109" t="str">
        <f t="shared" si="2"/>
        <v>194312</v>
      </c>
      <c r="F17" s="113" t="str">
        <f t="shared" si="0"/>
        <v>19434</v>
      </c>
      <c r="G17" s="89" t="str">
        <f t="shared" si="3"/>
        <v>19433</v>
      </c>
      <c r="H17" s="278">
        <f t="shared" si="1"/>
        <v>1.1434473581314664E-12</v>
      </c>
      <c r="I17" s="279">
        <f>'IPC_INDEC_1943-2006'!C17</f>
        <v>9.3997318764668835E-13</v>
      </c>
      <c r="J17" s="280"/>
      <c r="K17" s="280"/>
      <c r="L17" s="323"/>
      <c r="M17" s="323"/>
      <c r="N17" s="281"/>
      <c r="O17" s="327"/>
      <c r="P17" s="282"/>
      <c r="Q17" s="283"/>
      <c r="R17" s="366"/>
      <c r="S17" s="469"/>
      <c r="T17" s="466"/>
    </row>
    <row r="18" spans="1:20">
      <c r="A18" s="88">
        <v>1944</v>
      </c>
      <c r="B18" s="109">
        <v>1</v>
      </c>
      <c r="C18" s="113">
        <f>C6</f>
        <v>1</v>
      </c>
      <c r="D18" s="113">
        <f>D6</f>
        <v>1</v>
      </c>
      <c r="E18" s="109" t="str">
        <f t="shared" si="2"/>
        <v>19441</v>
      </c>
      <c r="F18" s="113" t="str">
        <f t="shared" si="0"/>
        <v>19441</v>
      </c>
      <c r="G18" s="89" t="str">
        <f t="shared" si="3"/>
        <v>19441</v>
      </c>
      <c r="H18" s="278">
        <f t="shared" si="1"/>
        <v>1.1514282724331462E-12</v>
      </c>
      <c r="I18" s="279">
        <f>'IPC_INDEC_1943-2006'!C18</f>
        <v>9.4653391421021272E-13</v>
      </c>
      <c r="J18" s="280"/>
      <c r="K18" s="280"/>
      <c r="L18" s="323"/>
      <c r="M18" s="323"/>
      <c r="N18" s="281"/>
      <c r="O18" s="327"/>
      <c r="P18" s="282"/>
      <c r="Q18" s="283"/>
      <c r="R18" s="366"/>
      <c r="S18" s="469"/>
      <c r="T18" s="466"/>
    </row>
    <row r="19" spans="1:20">
      <c r="A19" s="88">
        <v>1944</v>
      </c>
      <c r="B19" s="109">
        <v>2</v>
      </c>
      <c r="C19" s="113">
        <f t="shared" ref="C19:D82" si="5">C7</f>
        <v>1</v>
      </c>
      <c r="D19" s="113">
        <f t="shared" si="5"/>
        <v>1</v>
      </c>
      <c r="E19" s="109" t="str">
        <f t="shared" si="2"/>
        <v>19442</v>
      </c>
      <c r="F19" s="113" t="str">
        <f t="shared" si="0"/>
        <v>19441</v>
      </c>
      <c r="G19" s="89" t="str">
        <f t="shared" si="3"/>
        <v>19441</v>
      </c>
      <c r="H19" s="278">
        <f t="shared" si="1"/>
        <v>1.1537862698404617E-12</v>
      </c>
      <c r="I19" s="279">
        <f>'IPC_INDEC_1943-2006'!C19</f>
        <v>9.4847231069489139E-13</v>
      </c>
      <c r="J19" s="280"/>
      <c r="K19" s="280"/>
      <c r="L19" s="323"/>
      <c r="M19" s="323"/>
      <c r="N19" s="281"/>
      <c r="O19" s="327"/>
      <c r="P19" s="282"/>
      <c r="Q19" s="283"/>
      <c r="R19" s="366"/>
      <c r="S19" s="469"/>
      <c r="T19" s="466"/>
    </row>
    <row r="20" spans="1:20">
      <c r="A20" s="88">
        <v>1944</v>
      </c>
      <c r="B20" s="109">
        <v>3</v>
      </c>
      <c r="C20" s="113">
        <f t="shared" si="5"/>
        <v>1</v>
      </c>
      <c r="D20" s="113">
        <f t="shared" si="5"/>
        <v>1</v>
      </c>
      <c r="E20" s="109" t="str">
        <f t="shared" si="2"/>
        <v>19443</v>
      </c>
      <c r="F20" s="113" t="str">
        <f t="shared" si="0"/>
        <v>19441</v>
      </c>
      <c r="G20" s="89" t="str">
        <f t="shared" si="3"/>
        <v>19441</v>
      </c>
      <c r="H20" s="278">
        <f t="shared" si="1"/>
        <v>1.1612230308942951E-12</v>
      </c>
      <c r="I20" s="279">
        <f>'IPC_INDEC_1943-2006'!C20</f>
        <v>9.5458571499271708E-13</v>
      </c>
      <c r="J20" s="280"/>
      <c r="K20" s="280"/>
      <c r="L20" s="323"/>
      <c r="M20" s="323"/>
      <c r="N20" s="281"/>
      <c r="O20" s="327"/>
      <c r="P20" s="282"/>
      <c r="Q20" s="283"/>
      <c r="R20" s="366"/>
      <c r="S20" s="469"/>
      <c r="T20" s="466"/>
    </row>
    <row r="21" spans="1:20">
      <c r="A21" s="88">
        <v>1944</v>
      </c>
      <c r="B21" s="109">
        <v>4</v>
      </c>
      <c r="C21" s="113">
        <f t="shared" si="5"/>
        <v>2</v>
      </c>
      <c r="D21" s="113">
        <f t="shared" si="5"/>
        <v>1</v>
      </c>
      <c r="E21" s="109" t="str">
        <f t="shared" si="2"/>
        <v>19444</v>
      </c>
      <c r="F21" s="113" t="str">
        <f t="shared" si="0"/>
        <v>19442</v>
      </c>
      <c r="G21" s="89" t="str">
        <f t="shared" si="3"/>
        <v>19441</v>
      </c>
      <c r="H21" s="278">
        <f t="shared" si="1"/>
        <v>1.1481633529460984E-12</v>
      </c>
      <c r="I21" s="279">
        <f>'IPC_INDEC_1943-2006'!C21</f>
        <v>9.4384998061604608E-13</v>
      </c>
      <c r="J21" s="280"/>
      <c r="K21" s="280"/>
      <c r="L21" s="323"/>
      <c r="M21" s="323"/>
      <c r="N21" s="281"/>
      <c r="O21" s="327"/>
      <c r="P21" s="282"/>
      <c r="Q21" s="283"/>
      <c r="R21" s="366"/>
      <c r="S21" s="469"/>
      <c r="T21" s="466"/>
    </row>
    <row r="22" spans="1:20">
      <c r="A22" s="88">
        <v>1944</v>
      </c>
      <c r="B22" s="109">
        <v>5</v>
      </c>
      <c r="C22" s="113">
        <f t="shared" si="5"/>
        <v>2</v>
      </c>
      <c r="D22" s="113">
        <f t="shared" si="5"/>
        <v>2</v>
      </c>
      <c r="E22" s="109" t="str">
        <f t="shared" si="2"/>
        <v>19445</v>
      </c>
      <c r="F22" s="113" t="str">
        <f t="shared" si="0"/>
        <v>19442</v>
      </c>
      <c r="G22" s="89" t="str">
        <f t="shared" si="3"/>
        <v>19442</v>
      </c>
      <c r="H22" s="278">
        <f t="shared" si="1"/>
        <v>1.1434473581314664E-12</v>
      </c>
      <c r="I22" s="279">
        <f>'IPC_INDEC_1943-2006'!C22</f>
        <v>9.3997318764668835E-13</v>
      </c>
      <c r="J22" s="280"/>
      <c r="K22" s="280"/>
      <c r="L22" s="323"/>
      <c r="M22" s="323"/>
      <c r="N22" s="281"/>
      <c r="O22" s="327"/>
      <c r="P22" s="282"/>
      <c r="Q22" s="283"/>
      <c r="R22" s="366"/>
      <c r="S22" s="469"/>
      <c r="T22" s="466"/>
    </row>
    <row r="23" spans="1:20">
      <c r="A23" s="88">
        <v>1944</v>
      </c>
      <c r="B23" s="109">
        <v>6</v>
      </c>
      <c r="C23" s="113">
        <f t="shared" si="5"/>
        <v>2</v>
      </c>
      <c r="D23" s="113">
        <f t="shared" si="5"/>
        <v>2</v>
      </c>
      <c r="E23" s="109" t="str">
        <f t="shared" si="2"/>
        <v>19446</v>
      </c>
      <c r="F23" s="113" t="str">
        <f t="shared" si="0"/>
        <v>19442</v>
      </c>
      <c r="G23" s="89" t="str">
        <f t="shared" si="3"/>
        <v>19442</v>
      </c>
      <c r="H23" s="278">
        <f t="shared" si="1"/>
        <v>1.1643065659653998E-12</v>
      </c>
      <c r="I23" s="279">
        <f>'IPC_INDEC_1943-2006'!C23</f>
        <v>9.5712054116498887E-13</v>
      </c>
      <c r="J23" s="280"/>
      <c r="K23" s="280"/>
      <c r="L23" s="323"/>
      <c r="M23" s="323"/>
      <c r="N23" s="281"/>
      <c r="O23" s="327"/>
      <c r="P23" s="282"/>
      <c r="Q23" s="283"/>
      <c r="R23" s="366"/>
      <c r="S23" s="469"/>
      <c r="T23" s="466"/>
    </row>
    <row r="24" spans="1:20">
      <c r="A24" s="88">
        <v>1944</v>
      </c>
      <c r="B24" s="109">
        <v>7</v>
      </c>
      <c r="C24" s="113">
        <f t="shared" si="5"/>
        <v>3</v>
      </c>
      <c r="D24" s="113">
        <f t="shared" si="5"/>
        <v>2</v>
      </c>
      <c r="E24" s="109" t="str">
        <f t="shared" si="2"/>
        <v>19447</v>
      </c>
      <c r="F24" s="113" t="str">
        <f t="shared" si="0"/>
        <v>19443</v>
      </c>
      <c r="G24" s="89" t="str">
        <f t="shared" si="3"/>
        <v>19442</v>
      </c>
      <c r="H24" s="278">
        <f t="shared" si="1"/>
        <v>1.1632182594697191E-12</v>
      </c>
      <c r="I24" s="279">
        <f>'IPC_INDEC_1943-2006'!C24</f>
        <v>9.5622589663360161E-13</v>
      </c>
      <c r="J24" s="280"/>
      <c r="K24" s="280"/>
      <c r="L24" s="323"/>
      <c r="M24" s="323"/>
      <c r="N24" s="281"/>
      <c r="O24" s="327"/>
      <c r="P24" s="282"/>
      <c r="Q24" s="283"/>
      <c r="R24" s="366"/>
      <c r="S24" s="469"/>
      <c r="T24" s="466"/>
    </row>
    <row r="25" spans="1:20">
      <c r="A25" s="88">
        <v>1944</v>
      </c>
      <c r="B25" s="109">
        <v>8</v>
      </c>
      <c r="C25" s="113">
        <f t="shared" si="5"/>
        <v>3</v>
      </c>
      <c r="D25" s="113">
        <f t="shared" si="5"/>
        <v>2</v>
      </c>
      <c r="E25" s="109" t="str">
        <f t="shared" si="2"/>
        <v>19448</v>
      </c>
      <c r="F25" s="113" t="str">
        <f t="shared" si="0"/>
        <v>19443</v>
      </c>
      <c r="G25" s="89" t="str">
        <f t="shared" si="3"/>
        <v>19442</v>
      </c>
      <c r="H25" s="278">
        <f t="shared" si="1"/>
        <v>1.1797242413209183E-12</v>
      </c>
      <c r="I25" s="279">
        <f>'IPC_INDEC_1943-2006'!C25</f>
        <v>9.6979467202634358E-13</v>
      </c>
      <c r="J25" s="280"/>
      <c r="K25" s="280"/>
      <c r="L25" s="323"/>
      <c r="M25" s="323"/>
      <c r="N25" s="281"/>
      <c r="O25" s="327"/>
      <c r="P25" s="282"/>
      <c r="Q25" s="283"/>
      <c r="R25" s="366"/>
      <c r="S25" s="469"/>
      <c r="T25" s="466"/>
    </row>
    <row r="26" spans="1:20">
      <c r="A26" s="88">
        <v>1944</v>
      </c>
      <c r="B26" s="109">
        <v>9</v>
      </c>
      <c r="C26" s="113">
        <f t="shared" si="5"/>
        <v>3</v>
      </c>
      <c r="D26" s="113">
        <f t="shared" si="5"/>
        <v>3</v>
      </c>
      <c r="E26" s="109" t="str">
        <f t="shared" si="2"/>
        <v>19449</v>
      </c>
      <c r="F26" s="113" t="str">
        <f t="shared" si="0"/>
        <v>19443</v>
      </c>
      <c r="G26" s="89" t="str">
        <f t="shared" si="3"/>
        <v>19443</v>
      </c>
      <c r="H26" s="278">
        <f t="shared" si="1"/>
        <v>1.1773662439136023E-12</v>
      </c>
      <c r="I26" s="279">
        <f>'IPC_INDEC_1943-2006'!C26</f>
        <v>9.6785627554166471E-13</v>
      </c>
      <c r="J26" s="280"/>
      <c r="K26" s="280"/>
      <c r="L26" s="323"/>
      <c r="M26" s="323"/>
      <c r="N26" s="281"/>
      <c r="O26" s="327"/>
      <c r="P26" s="282"/>
      <c r="Q26" s="283"/>
      <c r="R26" s="366"/>
      <c r="S26" s="469"/>
      <c r="T26" s="466"/>
    </row>
    <row r="27" spans="1:20">
      <c r="A27" s="88">
        <v>1944</v>
      </c>
      <c r="B27" s="109">
        <v>10</v>
      </c>
      <c r="C27" s="113">
        <f t="shared" si="5"/>
        <v>4</v>
      </c>
      <c r="D27" s="113">
        <f t="shared" si="5"/>
        <v>3</v>
      </c>
      <c r="E27" s="109" t="str">
        <f t="shared" si="2"/>
        <v>194410</v>
      </c>
      <c r="F27" s="113" t="str">
        <f t="shared" si="0"/>
        <v>19444</v>
      </c>
      <c r="G27" s="89" t="str">
        <f t="shared" si="3"/>
        <v>19443</v>
      </c>
      <c r="H27" s="278">
        <f t="shared" si="1"/>
        <v>1.1853471582152817E-12</v>
      </c>
      <c r="I27" s="279">
        <f>'IPC_INDEC_1943-2006'!C27</f>
        <v>9.7441700210518888E-13</v>
      </c>
      <c r="J27" s="280"/>
      <c r="K27" s="280"/>
      <c r="L27" s="323"/>
      <c r="M27" s="323"/>
      <c r="N27" s="281"/>
      <c r="O27" s="327"/>
      <c r="P27" s="282"/>
      <c r="Q27" s="283"/>
      <c r="R27" s="366"/>
      <c r="S27" s="469"/>
      <c r="T27" s="466"/>
    </row>
    <row r="28" spans="1:20">
      <c r="A28" s="88">
        <v>1944</v>
      </c>
      <c r="B28" s="109">
        <v>11</v>
      </c>
      <c r="C28" s="113">
        <f t="shared" si="5"/>
        <v>4</v>
      </c>
      <c r="D28" s="113">
        <f t="shared" si="5"/>
        <v>3</v>
      </c>
      <c r="E28" s="109" t="str">
        <f t="shared" si="2"/>
        <v>194411</v>
      </c>
      <c r="F28" s="113" t="str">
        <f t="shared" si="0"/>
        <v>19444</v>
      </c>
      <c r="G28" s="89" t="str">
        <f t="shared" si="3"/>
        <v>19443</v>
      </c>
      <c r="H28" s="278">
        <f t="shared" si="1"/>
        <v>1.1853471582152817E-12</v>
      </c>
      <c r="I28" s="279">
        <f>'IPC_INDEC_1943-2006'!C28</f>
        <v>9.7441700210518888E-13</v>
      </c>
      <c r="J28" s="280"/>
      <c r="K28" s="280"/>
      <c r="L28" s="323"/>
      <c r="M28" s="323"/>
      <c r="N28" s="281"/>
      <c r="O28" s="327"/>
      <c r="P28" s="282"/>
      <c r="Q28" s="283"/>
      <c r="R28" s="366"/>
      <c r="S28" s="469"/>
      <c r="T28" s="466"/>
    </row>
    <row r="29" spans="1:20">
      <c r="A29" s="88">
        <v>1944</v>
      </c>
      <c r="B29" s="109">
        <v>12</v>
      </c>
      <c r="C29" s="113">
        <f t="shared" si="5"/>
        <v>4</v>
      </c>
      <c r="D29" s="113">
        <f t="shared" si="5"/>
        <v>3</v>
      </c>
      <c r="E29" s="109" t="str">
        <f t="shared" si="2"/>
        <v>194412</v>
      </c>
      <c r="F29" s="113" t="str">
        <f t="shared" si="0"/>
        <v>19444</v>
      </c>
      <c r="G29" s="89" t="str">
        <f t="shared" si="3"/>
        <v>19443</v>
      </c>
      <c r="H29" s="278">
        <f t="shared" si="1"/>
        <v>1.1877051556225977E-12</v>
      </c>
      <c r="I29" s="279">
        <f>'IPC_INDEC_1943-2006'!C29</f>
        <v>9.7635539858986775E-13</v>
      </c>
      <c r="J29" s="280"/>
      <c r="K29" s="280"/>
      <c r="L29" s="323"/>
      <c r="M29" s="323"/>
      <c r="N29" s="281"/>
      <c r="O29" s="327"/>
      <c r="P29" s="282"/>
      <c r="Q29" s="283"/>
      <c r="R29" s="366"/>
      <c r="S29" s="469"/>
      <c r="T29" s="466"/>
    </row>
    <row r="30" spans="1:20">
      <c r="A30" s="88">
        <v>1945</v>
      </c>
      <c r="B30" s="109">
        <v>1</v>
      </c>
      <c r="C30" s="113">
        <f t="shared" si="5"/>
        <v>1</v>
      </c>
      <c r="D30" s="113">
        <f t="shared" si="5"/>
        <v>1</v>
      </c>
      <c r="E30" s="109" t="str">
        <f t="shared" si="2"/>
        <v>19451</v>
      </c>
      <c r="F30" s="113" t="str">
        <f t="shared" si="0"/>
        <v>19451</v>
      </c>
      <c r="G30" s="89" t="str">
        <f t="shared" si="3"/>
        <v>19451</v>
      </c>
      <c r="H30" s="278">
        <f t="shared" si="1"/>
        <v>1.2802112077556963E-12</v>
      </c>
      <c r="I30" s="279">
        <f>'IPC_INDEC_1943-2006'!C30</f>
        <v>1.0524001837579857E-12</v>
      </c>
      <c r="J30" s="280"/>
      <c r="K30" s="280"/>
      <c r="L30" s="323"/>
      <c r="M30" s="323"/>
      <c r="N30" s="281"/>
      <c r="O30" s="327"/>
      <c r="P30" s="282"/>
      <c r="Q30" s="283"/>
      <c r="R30" s="366"/>
      <c r="S30" s="469"/>
      <c r="T30" s="466"/>
    </row>
    <row r="31" spans="1:20">
      <c r="A31" s="88">
        <v>1945</v>
      </c>
      <c r="B31" s="109">
        <v>2</v>
      </c>
      <c r="C31" s="113">
        <f t="shared" si="5"/>
        <v>1</v>
      </c>
      <c r="D31" s="113">
        <f t="shared" si="5"/>
        <v>1</v>
      </c>
      <c r="E31" s="109" t="str">
        <f t="shared" si="2"/>
        <v>19452</v>
      </c>
      <c r="F31" s="113" t="str">
        <f t="shared" si="0"/>
        <v>19451</v>
      </c>
      <c r="G31" s="89" t="str">
        <f t="shared" si="3"/>
        <v>19451</v>
      </c>
      <c r="H31" s="278">
        <f t="shared" si="1"/>
        <v>1.3046981039085746E-12</v>
      </c>
      <c r="I31" s="279">
        <f>'IPC_INDEC_1943-2006'!C31</f>
        <v>1.0725296857142517E-12</v>
      </c>
      <c r="J31" s="280"/>
      <c r="K31" s="280"/>
      <c r="L31" s="323"/>
      <c r="M31" s="323"/>
      <c r="N31" s="281"/>
      <c r="O31" s="327"/>
      <c r="P31" s="282"/>
      <c r="Q31" s="283"/>
      <c r="R31" s="366"/>
      <c r="S31" s="469"/>
      <c r="T31" s="466"/>
    </row>
    <row r="32" spans="1:20">
      <c r="A32" s="88">
        <v>1945</v>
      </c>
      <c r="B32" s="109">
        <v>3</v>
      </c>
      <c r="C32" s="113">
        <f t="shared" si="5"/>
        <v>1</v>
      </c>
      <c r="D32" s="113">
        <f t="shared" si="5"/>
        <v>1</v>
      </c>
      <c r="E32" s="109" t="str">
        <f t="shared" si="2"/>
        <v>19453</v>
      </c>
      <c r="F32" s="113" t="str">
        <f t="shared" si="0"/>
        <v>19451</v>
      </c>
      <c r="G32" s="89" t="str">
        <f t="shared" si="3"/>
        <v>19451</v>
      </c>
      <c r="H32" s="278">
        <f t="shared" si="1"/>
        <v>1.401920150856299E-12</v>
      </c>
      <c r="I32" s="279">
        <f>'IPC_INDEC_1943-2006'!C32</f>
        <v>1.1524512638517223E-12</v>
      </c>
      <c r="J32" s="280"/>
      <c r="K32" s="280"/>
      <c r="L32" s="323"/>
      <c r="M32" s="323"/>
      <c r="N32" s="281"/>
      <c r="O32" s="327"/>
      <c r="P32" s="282"/>
      <c r="Q32" s="283"/>
      <c r="R32" s="366"/>
      <c r="S32" s="469"/>
      <c r="T32" s="466"/>
    </row>
    <row r="33" spans="1:20">
      <c r="A33" s="88">
        <v>1945</v>
      </c>
      <c r="B33" s="109">
        <v>4</v>
      </c>
      <c r="C33" s="113">
        <f t="shared" si="5"/>
        <v>2</v>
      </c>
      <c r="D33" s="113">
        <f t="shared" si="5"/>
        <v>1</v>
      </c>
      <c r="E33" s="109" t="str">
        <f t="shared" si="2"/>
        <v>19454</v>
      </c>
      <c r="F33" s="113" t="str">
        <f t="shared" si="0"/>
        <v>19452</v>
      </c>
      <c r="G33" s="89" t="str">
        <f t="shared" si="3"/>
        <v>19451</v>
      </c>
      <c r="H33" s="278">
        <f t="shared" si="1"/>
        <v>1.4031898417679283E-12</v>
      </c>
      <c r="I33" s="279">
        <f>'IPC_INDEC_1943-2006'!C33</f>
        <v>1.1534950158050091E-12</v>
      </c>
      <c r="J33" s="280"/>
      <c r="K33" s="280"/>
      <c r="L33" s="323"/>
      <c r="M33" s="323"/>
      <c r="N33" s="281"/>
      <c r="O33" s="327"/>
      <c r="P33" s="282"/>
      <c r="Q33" s="283"/>
      <c r="R33" s="366"/>
      <c r="S33" s="469"/>
      <c r="T33" s="466"/>
    </row>
    <row r="34" spans="1:20">
      <c r="A34" s="88">
        <v>1945</v>
      </c>
      <c r="B34" s="109">
        <v>5</v>
      </c>
      <c r="C34" s="113">
        <f t="shared" si="5"/>
        <v>2</v>
      </c>
      <c r="D34" s="113">
        <f t="shared" si="5"/>
        <v>2</v>
      </c>
      <c r="E34" s="109" t="str">
        <f t="shared" si="2"/>
        <v>19455</v>
      </c>
      <c r="F34" s="113" t="str">
        <f t="shared" si="0"/>
        <v>19452</v>
      </c>
      <c r="G34" s="89" t="str">
        <f t="shared" si="3"/>
        <v>19452</v>
      </c>
      <c r="H34" s="278">
        <f t="shared" si="1"/>
        <v>1.4080872209985087E-12</v>
      </c>
      <c r="I34" s="279">
        <f>'IPC_INDEC_1943-2006'!C34</f>
        <v>1.1575209161962661E-12</v>
      </c>
      <c r="J34" s="280"/>
      <c r="K34" s="280"/>
      <c r="L34" s="323"/>
      <c r="M34" s="323"/>
      <c r="N34" s="281"/>
      <c r="O34" s="327"/>
      <c r="P34" s="282"/>
      <c r="Q34" s="283"/>
      <c r="R34" s="366"/>
      <c r="S34" s="469"/>
      <c r="T34" s="466"/>
    </row>
    <row r="35" spans="1:20">
      <c r="A35" s="88">
        <v>1945</v>
      </c>
      <c r="B35" s="109">
        <v>6</v>
      </c>
      <c r="C35" s="113">
        <f t="shared" si="5"/>
        <v>2</v>
      </c>
      <c r="D35" s="113">
        <f t="shared" si="5"/>
        <v>2</v>
      </c>
      <c r="E35" s="109" t="str">
        <f t="shared" si="2"/>
        <v>19456</v>
      </c>
      <c r="F35" s="113" t="str">
        <f t="shared" si="0"/>
        <v>19452</v>
      </c>
      <c r="G35" s="89" t="str">
        <f t="shared" si="3"/>
        <v>19452</v>
      </c>
      <c r="H35" s="278">
        <f t="shared" si="1"/>
        <v>1.408812758662292E-12</v>
      </c>
      <c r="I35" s="279">
        <f>'IPC_INDEC_1943-2006'!C35</f>
        <v>1.1581173458838546E-12</v>
      </c>
      <c r="J35" s="280"/>
      <c r="K35" s="280"/>
      <c r="L35" s="323"/>
      <c r="M35" s="323"/>
      <c r="N35" s="281"/>
      <c r="O35" s="327"/>
      <c r="P35" s="282"/>
      <c r="Q35" s="283"/>
      <c r="R35" s="366"/>
      <c r="S35" s="469"/>
      <c r="T35" s="466"/>
    </row>
    <row r="36" spans="1:20">
      <c r="A36" s="88">
        <v>1945</v>
      </c>
      <c r="B36" s="109">
        <v>7</v>
      </c>
      <c r="C36" s="113">
        <f t="shared" si="5"/>
        <v>3</v>
      </c>
      <c r="D36" s="113">
        <f t="shared" si="5"/>
        <v>2</v>
      </c>
      <c r="E36" s="109" t="str">
        <f t="shared" si="2"/>
        <v>19457</v>
      </c>
      <c r="F36" s="113" t="str">
        <f t="shared" si="0"/>
        <v>19453</v>
      </c>
      <c r="G36" s="89" t="str">
        <f t="shared" si="3"/>
        <v>19452</v>
      </c>
      <c r="H36" s="278">
        <f t="shared" si="1"/>
        <v>1.4253187405134966E-12</v>
      </c>
      <c r="I36" s="279">
        <f>'IPC_INDEC_1943-2006'!C36</f>
        <v>1.171686121276601E-12</v>
      </c>
      <c r="J36" s="280"/>
      <c r="K36" s="280"/>
      <c r="L36" s="323"/>
      <c r="M36" s="323"/>
      <c r="N36" s="281"/>
      <c r="O36" s="327"/>
      <c r="P36" s="282"/>
      <c r="Q36" s="283"/>
      <c r="R36" s="366"/>
      <c r="S36" s="469"/>
      <c r="T36" s="466"/>
    </row>
    <row r="37" spans="1:20">
      <c r="A37" s="88">
        <v>1945</v>
      </c>
      <c r="B37" s="109">
        <v>8</v>
      </c>
      <c r="C37" s="113">
        <f t="shared" si="5"/>
        <v>3</v>
      </c>
      <c r="D37" s="113">
        <f t="shared" si="5"/>
        <v>2</v>
      </c>
      <c r="E37" s="109" t="str">
        <f t="shared" si="2"/>
        <v>19458</v>
      </c>
      <c r="F37" s="113" t="str">
        <f t="shared" si="0"/>
        <v>19453</v>
      </c>
      <c r="G37" s="89" t="str">
        <f t="shared" si="3"/>
        <v>19452</v>
      </c>
      <c r="H37" s="278">
        <f t="shared" si="1"/>
        <v>1.4124404469812369E-12</v>
      </c>
      <c r="I37" s="279">
        <f>'IPC_INDEC_1943-2006'!C37</f>
        <v>1.1610994943218198E-12</v>
      </c>
      <c r="J37" s="280"/>
      <c r="K37" s="280"/>
      <c r="L37" s="323"/>
      <c r="M37" s="323"/>
      <c r="N37" s="281"/>
      <c r="O37" s="327"/>
      <c r="P37" s="282"/>
      <c r="Q37" s="283"/>
      <c r="R37" s="366"/>
      <c r="S37" s="469"/>
      <c r="T37" s="466"/>
    </row>
    <row r="38" spans="1:20">
      <c r="A38" s="88">
        <v>1945</v>
      </c>
      <c r="B38" s="109">
        <v>9</v>
      </c>
      <c r="C38" s="113">
        <f t="shared" si="5"/>
        <v>3</v>
      </c>
      <c r="D38" s="113">
        <f t="shared" si="5"/>
        <v>3</v>
      </c>
      <c r="E38" s="109" t="str">
        <f t="shared" si="2"/>
        <v>19459</v>
      </c>
      <c r="F38" s="113" t="str">
        <f t="shared" si="0"/>
        <v>19453</v>
      </c>
      <c r="G38" s="89" t="str">
        <f t="shared" si="3"/>
        <v>19453</v>
      </c>
      <c r="H38" s="278">
        <f t="shared" si="1"/>
        <v>1.420602745698865E-12</v>
      </c>
      <c r="I38" s="279">
        <f>'IPC_INDEC_1943-2006'!C38</f>
        <v>1.1678093283072434E-12</v>
      </c>
      <c r="J38" s="280"/>
      <c r="K38" s="280"/>
      <c r="L38" s="323"/>
      <c r="M38" s="323"/>
      <c r="N38" s="281"/>
      <c r="O38" s="327"/>
      <c r="P38" s="282"/>
      <c r="Q38" s="283"/>
      <c r="R38" s="366"/>
      <c r="S38" s="469"/>
      <c r="T38" s="466"/>
    </row>
    <row r="39" spans="1:20">
      <c r="A39" s="88">
        <v>1945</v>
      </c>
      <c r="B39" s="109">
        <v>10</v>
      </c>
      <c r="C39" s="113">
        <f t="shared" si="5"/>
        <v>4</v>
      </c>
      <c r="D39" s="113">
        <f t="shared" si="5"/>
        <v>3</v>
      </c>
      <c r="E39" s="109" t="str">
        <f t="shared" si="2"/>
        <v>194510</v>
      </c>
      <c r="F39" s="113" t="str">
        <f t="shared" si="0"/>
        <v>19454</v>
      </c>
      <c r="G39" s="89" t="str">
        <f t="shared" si="3"/>
        <v>19453</v>
      </c>
      <c r="H39" s="278">
        <f t="shared" si="1"/>
        <v>1.4216910521945517E-12</v>
      </c>
      <c r="I39" s="279">
        <f>'IPC_INDEC_1943-2006'!C39</f>
        <v>1.1687039728386356E-12</v>
      </c>
      <c r="J39" s="280"/>
      <c r="K39" s="280"/>
      <c r="L39" s="323"/>
      <c r="M39" s="323"/>
      <c r="N39" s="281"/>
      <c r="O39" s="327"/>
      <c r="P39" s="282"/>
      <c r="Q39" s="283"/>
      <c r="R39" s="366"/>
      <c r="S39" s="469"/>
      <c r="T39" s="466"/>
    </row>
    <row r="40" spans="1:20">
      <c r="A40" s="88">
        <v>1945</v>
      </c>
      <c r="B40" s="109">
        <v>11</v>
      </c>
      <c r="C40" s="113">
        <f t="shared" si="5"/>
        <v>4</v>
      </c>
      <c r="D40" s="113">
        <f t="shared" si="5"/>
        <v>3</v>
      </c>
      <c r="E40" s="109" t="str">
        <f t="shared" si="2"/>
        <v>194511</v>
      </c>
      <c r="F40" s="113" t="str">
        <f t="shared" si="0"/>
        <v>19454</v>
      </c>
      <c r="G40" s="89" t="str">
        <f t="shared" si="3"/>
        <v>19453</v>
      </c>
      <c r="H40" s="278">
        <f t="shared" si="1"/>
        <v>1.4242304340178103E-12</v>
      </c>
      <c r="I40" s="279">
        <f>'IPC_INDEC_1943-2006'!C40</f>
        <v>1.1707914767452091E-12</v>
      </c>
      <c r="J40" s="280"/>
      <c r="K40" s="280"/>
      <c r="L40" s="323"/>
      <c r="M40" s="323"/>
      <c r="N40" s="281"/>
      <c r="O40" s="327"/>
      <c r="P40" s="282"/>
      <c r="Q40" s="283"/>
      <c r="R40" s="366"/>
      <c r="S40" s="469"/>
      <c r="T40" s="466"/>
    </row>
    <row r="41" spans="1:20">
      <c r="A41" s="88">
        <v>1945</v>
      </c>
      <c r="B41" s="109">
        <v>12</v>
      </c>
      <c r="C41" s="113">
        <f t="shared" si="5"/>
        <v>4</v>
      </c>
      <c r="D41" s="113">
        <f t="shared" si="5"/>
        <v>3</v>
      </c>
      <c r="E41" s="109" t="str">
        <f t="shared" si="2"/>
        <v>194512</v>
      </c>
      <c r="F41" s="113" t="str">
        <f t="shared" si="0"/>
        <v>19454</v>
      </c>
      <c r="G41" s="89" t="str">
        <f t="shared" si="3"/>
        <v>19453</v>
      </c>
      <c r="H41" s="278">
        <f t="shared" si="1"/>
        <v>1.4556099379766875E-12</v>
      </c>
      <c r="I41" s="279">
        <f>'IPC_INDEC_1943-2006'!C41</f>
        <v>1.1965870607336119E-12</v>
      </c>
      <c r="J41" s="280"/>
      <c r="K41" s="280"/>
      <c r="L41" s="323"/>
      <c r="M41" s="323"/>
      <c r="N41" s="281"/>
      <c r="O41" s="327"/>
      <c r="P41" s="282"/>
      <c r="Q41" s="283"/>
      <c r="R41" s="366"/>
      <c r="S41" s="469"/>
      <c r="T41" s="466"/>
    </row>
    <row r="42" spans="1:20">
      <c r="A42" s="88">
        <v>1946</v>
      </c>
      <c r="B42" s="109">
        <v>1</v>
      </c>
      <c r="C42" s="113">
        <f t="shared" si="5"/>
        <v>1</v>
      </c>
      <c r="D42" s="113">
        <f t="shared" si="5"/>
        <v>1</v>
      </c>
      <c r="E42" s="109" t="str">
        <f t="shared" si="2"/>
        <v>19461</v>
      </c>
      <c r="F42" s="113" t="str">
        <f t="shared" si="0"/>
        <v>19461</v>
      </c>
      <c r="G42" s="89" t="str">
        <f t="shared" si="3"/>
        <v>19461</v>
      </c>
      <c r="H42" s="278">
        <f t="shared" si="1"/>
        <v>1.5577293641549862E-12</v>
      </c>
      <c r="I42" s="279">
        <f>'IPC_INDEC_1943-2006'!C42</f>
        <v>1.2805345392623347E-12</v>
      </c>
      <c r="J42" s="280"/>
      <c r="K42" s="280"/>
      <c r="L42" s="323"/>
      <c r="M42" s="323"/>
      <c r="N42" s="281"/>
      <c r="O42" s="327"/>
      <c r="P42" s="282"/>
      <c r="Q42" s="283"/>
      <c r="R42" s="366"/>
      <c r="S42" s="469"/>
      <c r="T42" s="466"/>
    </row>
    <row r="43" spans="1:20">
      <c r="A43" s="88">
        <v>1946</v>
      </c>
      <c r="B43" s="109">
        <v>2</v>
      </c>
      <c r="C43" s="113">
        <f t="shared" si="5"/>
        <v>1</v>
      </c>
      <c r="D43" s="113">
        <f t="shared" si="5"/>
        <v>1</v>
      </c>
      <c r="E43" s="109" t="str">
        <f t="shared" si="2"/>
        <v>19462</v>
      </c>
      <c r="F43" s="113" t="str">
        <f t="shared" si="0"/>
        <v>19461</v>
      </c>
      <c r="G43" s="89" t="str">
        <f t="shared" si="3"/>
        <v>19461</v>
      </c>
      <c r="H43" s="278">
        <f t="shared" si="1"/>
        <v>1.5600873615623019E-12</v>
      </c>
      <c r="I43" s="279">
        <f>'IPC_INDEC_1943-2006'!C43</f>
        <v>1.2824729357470136E-12</v>
      </c>
      <c r="J43" s="280"/>
      <c r="K43" s="280"/>
      <c r="L43" s="323"/>
      <c r="M43" s="323"/>
      <c r="N43" s="281"/>
      <c r="O43" s="327"/>
      <c r="P43" s="282"/>
      <c r="Q43" s="283"/>
      <c r="R43" s="366"/>
      <c r="S43" s="469"/>
      <c r="T43" s="466"/>
    </row>
    <row r="44" spans="1:20">
      <c r="A44" s="88">
        <v>1946</v>
      </c>
      <c r="B44" s="109">
        <v>3</v>
      </c>
      <c r="C44" s="113">
        <f t="shared" si="5"/>
        <v>1</v>
      </c>
      <c r="D44" s="113">
        <f t="shared" si="5"/>
        <v>1</v>
      </c>
      <c r="E44" s="109" t="str">
        <f t="shared" si="2"/>
        <v>19463</v>
      </c>
      <c r="F44" s="113" t="str">
        <f t="shared" si="0"/>
        <v>19461</v>
      </c>
      <c r="G44" s="89" t="str">
        <f t="shared" si="3"/>
        <v>19461</v>
      </c>
      <c r="H44" s="278">
        <f t="shared" si="1"/>
        <v>1.605796234381011E-12</v>
      </c>
      <c r="I44" s="279">
        <f>'IPC_INDEC_1943-2006'!C44</f>
        <v>1.3200480060653789E-12</v>
      </c>
      <c r="J44" s="280"/>
      <c r="K44" s="280"/>
      <c r="L44" s="323"/>
      <c r="M44" s="323"/>
      <c r="N44" s="281"/>
      <c r="O44" s="327"/>
      <c r="P44" s="282"/>
      <c r="Q44" s="283"/>
      <c r="R44" s="366"/>
      <c r="S44" s="469"/>
      <c r="T44" s="466"/>
    </row>
    <row r="45" spans="1:20">
      <c r="A45" s="88">
        <v>1946</v>
      </c>
      <c r="B45" s="109">
        <v>4</v>
      </c>
      <c r="C45" s="113">
        <f t="shared" si="5"/>
        <v>2</v>
      </c>
      <c r="D45" s="113">
        <f t="shared" si="5"/>
        <v>1</v>
      </c>
      <c r="E45" s="109" t="str">
        <f t="shared" si="2"/>
        <v>19464</v>
      </c>
      <c r="F45" s="113" t="str">
        <f t="shared" si="0"/>
        <v>19462</v>
      </c>
      <c r="G45" s="89" t="str">
        <f t="shared" si="3"/>
        <v>19461</v>
      </c>
      <c r="H45" s="278">
        <f t="shared" si="1"/>
        <v>1.6335480500209369E-12</v>
      </c>
      <c r="I45" s="279">
        <f>'IPC_INDEC_1943-2006'!C45</f>
        <v>1.3428614416158114E-12</v>
      </c>
      <c r="J45" s="280"/>
      <c r="K45" s="280"/>
      <c r="L45" s="323"/>
      <c r="M45" s="323"/>
      <c r="N45" s="281"/>
      <c r="O45" s="327"/>
      <c r="P45" s="282"/>
      <c r="Q45" s="283"/>
      <c r="R45" s="366"/>
      <c r="S45" s="469"/>
      <c r="T45" s="466"/>
    </row>
    <row r="46" spans="1:20">
      <c r="A46" s="88">
        <v>1946</v>
      </c>
      <c r="B46" s="109">
        <v>5</v>
      </c>
      <c r="C46" s="113">
        <f t="shared" si="5"/>
        <v>2</v>
      </c>
      <c r="D46" s="113">
        <f t="shared" si="5"/>
        <v>2</v>
      </c>
      <c r="E46" s="109" t="str">
        <f t="shared" si="2"/>
        <v>19465</v>
      </c>
      <c r="F46" s="113" t="str">
        <f t="shared" si="0"/>
        <v>19462</v>
      </c>
      <c r="G46" s="89" t="str">
        <f t="shared" si="3"/>
        <v>19462</v>
      </c>
      <c r="H46" s="278">
        <f t="shared" si="1"/>
        <v>1.6291948240382028E-12</v>
      </c>
      <c r="I46" s="279">
        <f>'IPC_INDEC_1943-2006'!C46</f>
        <v>1.3392828634902527E-12</v>
      </c>
      <c r="J46" s="280"/>
      <c r="K46" s="280"/>
      <c r="L46" s="323"/>
      <c r="M46" s="323"/>
      <c r="N46" s="281"/>
      <c r="O46" s="327"/>
      <c r="P46" s="282"/>
      <c r="Q46" s="283"/>
      <c r="R46" s="366"/>
      <c r="S46" s="469"/>
      <c r="T46" s="466"/>
    </row>
    <row r="47" spans="1:20">
      <c r="A47" s="88">
        <v>1946</v>
      </c>
      <c r="B47" s="109">
        <v>6</v>
      </c>
      <c r="C47" s="113">
        <f t="shared" si="5"/>
        <v>2</v>
      </c>
      <c r="D47" s="113">
        <f t="shared" si="5"/>
        <v>2</v>
      </c>
      <c r="E47" s="109" t="str">
        <f t="shared" si="2"/>
        <v>19466</v>
      </c>
      <c r="F47" s="113" t="str">
        <f t="shared" si="0"/>
        <v>19462</v>
      </c>
      <c r="G47" s="89" t="str">
        <f t="shared" si="3"/>
        <v>19462</v>
      </c>
      <c r="H47" s="278">
        <f t="shared" si="1"/>
        <v>1.6569466396781348E-12</v>
      </c>
      <c r="I47" s="279">
        <f>'IPC_INDEC_1943-2006'!C47</f>
        <v>1.3620962990406901E-12</v>
      </c>
      <c r="J47" s="280"/>
      <c r="K47" s="280"/>
      <c r="L47" s="323"/>
      <c r="M47" s="323"/>
      <c r="N47" s="281"/>
      <c r="O47" s="327"/>
      <c r="P47" s="282"/>
      <c r="Q47" s="283"/>
      <c r="R47" s="366"/>
      <c r="S47" s="469"/>
      <c r="T47" s="466"/>
    </row>
    <row r="48" spans="1:20">
      <c r="A48" s="88">
        <v>1946</v>
      </c>
      <c r="B48" s="109">
        <v>7</v>
      </c>
      <c r="C48" s="113">
        <f t="shared" si="5"/>
        <v>3</v>
      </c>
      <c r="D48" s="113">
        <f t="shared" si="5"/>
        <v>2</v>
      </c>
      <c r="E48" s="109" t="str">
        <f t="shared" si="2"/>
        <v>19467</v>
      </c>
      <c r="F48" s="113" t="str">
        <f t="shared" si="0"/>
        <v>19463</v>
      </c>
      <c r="G48" s="89" t="str">
        <f t="shared" si="3"/>
        <v>19462</v>
      </c>
      <c r="H48" s="278">
        <f t="shared" si="1"/>
        <v>1.6605743279970797E-12</v>
      </c>
      <c r="I48" s="279">
        <f>'IPC_INDEC_1943-2006'!C48</f>
        <v>1.3650784474786555E-12</v>
      </c>
      <c r="J48" s="280"/>
      <c r="K48" s="280"/>
      <c r="L48" s="323"/>
      <c r="M48" s="323"/>
      <c r="N48" s="281"/>
      <c r="O48" s="327"/>
      <c r="P48" s="282"/>
      <c r="Q48" s="283"/>
      <c r="R48" s="366"/>
      <c r="S48" s="469"/>
      <c r="T48" s="466"/>
    </row>
    <row r="49" spans="1:20">
      <c r="A49" s="88">
        <v>1946</v>
      </c>
      <c r="B49" s="109">
        <v>8</v>
      </c>
      <c r="C49" s="113">
        <f t="shared" si="5"/>
        <v>3</v>
      </c>
      <c r="D49" s="113">
        <f t="shared" si="5"/>
        <v>2</v>
      </c>
      <c r="E49" s="109" t="str">
        <f t="shared" si="2"/>
        <v>19468</v>
      </c>
      <c r="F49" s="113" t="str">
        <f t="shared" si="0"/>
        <v>19463</v>
      </c>
      <c r="G49" s="89" t="str">
        <f t="shared" si="3"/>
        <v>19462</v>
      </c>
      <c r="H49" s="278">
        <f t="shared" si="1"/>
        <v>1.6489657253764552E-12</v>
      </c>
      <c r="I49" s="279">
        <f>'IPC_INDEC_1943-2006'!C49</f>
        <v>1.3555355724771659E-12</v>
      </c>
      <c r="J49" s="280"/>
      <c r="K49" s="280"/>
      <c r="L49" s="323"/>
      <c r="M49" s="323"/>
      <c r="N49" s="281"/>
      <c r="O49" s="327"/>
      <c r="P49" s="282"/>
      <c r="Q49" s="283"/>
      <c r="R49" s="366"/>
      <c r="S49" s="469"/>
      <c r="T49" s="466"/>
    </row>
    <row r="50" spans="1:20">
      <c r="A50" s="88">
        <v>1946</v>
      </c>
      <c r="B50" s="109">
        <v>9</v>
      </c>
      <c r="C50" s="113">
        <f t="shared" si="5"/>
        <v>3</v>
      </c>
      <c r="D50" s="113">
        <f t="shared" si="5"/>
        <v>3</v>
      </c>
      <c r="E50" s="109" t="str">
        <f t="shared" si="2"/>
        <v>19469</v>
      </c>
      <c r="F50" s="113" t="str">
        <f t="shared" si="0"/>
        <v>19463</v>
      </c>
      <c r="G50" s="89" t="str">
        <f t="shared" si="3"/>
        <v>19463</v>
      </c>
      <c r="H50" s="278">
        <f t="shared" si="1"/>
        <v>1.6513237227837711E-12</v>
      </c>
      <c r="I50" s="279">
        <f>'IPC_INDEC_1943-2006'!C50</f>
        <v>1.3574739689618446E-12</v>
      </c>
      <c r="J50" s="280"/>
      <c r="K50" s="280"/>
      <c r="L50" s="323"/>
      <c r="M50" s="323"/>
      <c r="N50" s="281"/>
      <c r="O50" s="327"/>
      <c r="P50" s="282"/>
      <c r="Q50" s="283"/>
      <c r="R50" s="366"/>
      <c r="S50" s="469"/>
      <c r="T50" s="466"/>
    </row>
    <row r="51" spans="1:20">
      <c r="A51" s="88">
        <v>1946</v>
      </c>
      <c r="B51" s="109">
        <v>10</v>
      </c>
      <c r="C51" s="113">
        <f t="shared" si="5"/>
        <v>4</v>
      </c>
      <c r="D51" s="113">
        <f t="shared" si="5"/>
        <v>3</v>
      </c>
      <c r="E51" s="109" t="str">
        <f t="shared" si="2"/>
        <v>194610</v>
      </c>
      <c r="F51" s="113" t="str">
        <f t="shared" si="0"/>
        <v>19464</v>
      </c>
      <c r="G51" s="89" t="str">
        <f t="shared" si="3"/>
        <v>19463</v>
      </c>
      <c r="H51" s="278">
        <f t="shared" si="1"/>
        <v>1.6921352163718997E-12</v>
      </c>
      <c r="I51" s="279">
        <f>'IPC_INDEC_1943-2006'!C51</f>
        <v>1.391023138888953E-12</v>
      </c>
      <c r="J51" s="280"/>
      <c r="K51" s="280"/>
      <c r="L51" s="323"/>
      <c r="M51" s="323"/>
      <c r="N51" s="281"/>
      <c r="O51" s="327"/>
      <c r="P51" s="282"/>
      <c r="Q51" s="283"/>
      <c r="R51" s="366"/>
      <c r="S51" s="469"/>
      <c r="T51" s="466"/>
    </row>
    <row r="52" spans="1:20">
      <c r="A52" s="88">
        <v>1946</v>
      </c>
      <c r="B52" s="109">
        <v>11</v>
      </c>
      <c r="C52" s="113">
        <f t="shared" si="5"/>
        <v>4</v>
      </c>
      <c r="D52" s="113">
        <f t="shared" si="5"/>
        <v>3</v>
      </c>
      <c r="E52" s="109" t="str">
        <f t="shared" si="2"/>
        <v>194611</v>
      </c>
      <c r="F52" s="113" t="str">
        <f t="shared" si="0"/>
        <v>19464</v>
      </c>
      <c r="G52" s="89" t="str">
        <f t="shared" si="3"/>
        <v>19463</v>
      </c>
      <c r="H52" s="278">
        <f t="shared" si="1"/>
        <v>1.6993905930097901E-12</v>
      </c>
      <c r="I52" s="279">
        <f>'IPC_INDEC_1943-2006'!C52</f>
        <v>1.3969874357648841E-12</v>
      </c>
      <c r="J52" s="280"/>
      <c r="K52" s="280"/>
      <c r="L52" s="323"/>
      <c r="M52" s="323"/>
      <c r="N52" s="281"/>
      <c r="O52" s="327"/>
      <c r="P52" s="282"/>
      <c r="Q52" s="283"/>
      <c r="R52" s="366"/>
      <c r="S52" s="469"/>
      <c r="T52" s="466"/>
    </row>
    <row r="53" spans="1:20">
      <c r="A53" s="88">
        <v>1946</v>
      </c>
      <c r="B53" s="109">
        <v>12</v>
      </c>
      <c r="C53" s="113">
        <f t="shared" si="5"/>
        <v>4</v>
      </c>
      <c r="D53" s="113">
        <f t="shared" si="5"/>
        <v>3</v>
      </c>
      <c r="E53" s="109" t="str">
        <f t="shared" si="2"/>
        <v>194612</v>
      </c>
      <c r="F53" s="113" t="str">
        <f t="shared" si="0"/>
        <v>19464</v>
      </c>
      <c r="G53" s="89" t="str">
        <f t="shared" si="3"/>
        <v>19463</v>
      </c>
      <c r="H53" s="278">
        <f t="shared" si="1"/>
        <v>1.7284120995613512E-12</v>
      </c>
      <c r="I53" s="279">
        <f>'IPC_INDEC_1943-2006'!C53</f>
        <v>1.4208446232686081E-12</v>
      </c>
      <c r="J53" s="280"/>
      <c r="K53" s="280"/>
      <c r="L53" s="323"/>
      <c r="M53" s="323"/>
      <c r="N53" s="281"/>
      <c r="O53" s="327"/>
      <c r="P53" s="282"/>
      <c r="Q53" s="283"/>
      <c r="R53" s="366"/>
      <c r="S53" s="469"/>
      <c r="T53" s="466"/>
    </row>
    <row r="54" spans="1:20">
      <c r="A54" s="88">
        <v>1947</v>
      </c>
      <c r="B54" s="109">
        <v>1</v>
      </c>
      <c r="C54" s="113">
        <f t="shared" si="5"/>
        <v>1</v>
      </c>
      <c r="D54" s="113">
        <f t="shared" si="5"/>
        <v>1</v>
      </c>
      <c r="E54" s="109" t="str">
        <f t="shared" si="2"/>
        <v>19471</v>
      </c>
      <c r="F54" s="113" t="str">
        <f t="shared" si="0"/>
        <v>19471</v>
      </c>
      <c r="G54" s="89" t="str">
        <f t="shared" si="3"/>
        <v>19471</v>
      </c>
      <c r="H54" s="278">
        <f t="shared" si="1"/>
        <v>1.7135385774536731E-12</v>
      </c>
      <c r="I54" s="279">
        <f>'IPC_INDEC_1943-2006'!C54</f>
        <v>1.408617814672947E-12</v>
      </c>
      <c r="J54" s="280"/>
      <c r="K54" s="280"/>
      <c r="L54" s="323"/>
      <c r="M54" s="323"/>
      <c r="N54" s="281"/>
      <c r="O54" s="327"/>
      <c r="P54" s="282"/>
      <c r="Q54" s="283"/>
      <c r="R54" s="366"/>
      <c r="S54" s="469"/>
      <c r="T54" s="466"/>
    </row>
    <row r="55" spans="1:20">
      <c r="A55" s="88">
        <v>1947</v>
      </c>
      <c r="B55" s="109">
        <v>2</v>
      </c>
      <c r="C55" s="113">
        <f t="shared" si="5"/>
        <v>1</v>
      </c>
      <c r="D55" s="113">
        <f t="shared" si="5"/>
        <v>1</v>
      </c>
      <c r="E55" s="109" t="str">
        <f t="shared" si="2"/>
        <v>19472</v>
      </c>
      <c r="F55" s="113" t="str">
        <f t="shared" si="0"/>
        <v>19471</v>
      </c>
      <c r="G55" s="89" t="str">
        <f t="shared" si="3"/>
        <v>19471</v>
      </c>
      <c r="H55" s="278">
        <f t="shared" si="1"/>
        <v>1.725147180074298E-12</v>
      </c>
      <c r="I55" s="279">
        <f>'IPC_INDEC_1943-2006'!C55</f>
        <v>1.4181606896744368E-12</v>
      </c>
      <c r="J55" s="280"/>
      <c r="K55" s="280"/>
      <c r="L55" s="323"/>
      <c r="M55" s="323"/>
      <c r="N55" s="281"/>
      <c r="O55" s="327"/>
      <c r="P55" s="282"/>
      <c r="Q55" s="283"/>
      <c r="R55" s="366"/>
      <c r="S55" s="469"/>
      <c r="T55" s="466"/>
    </row>
    <row r="56" spans="1:20">
      <c r="A56" s="88">
        <v>1947</v>
      </c>
      <c r="B56" s="109">
        <v>3</v>
      </c>
      <c r="C56" s="113">
        <f t="shared" si="5"/>
        <v>1</v>
      </c>
      <c r="D56" s="113">
        <f t="shared" si="5"/>
        <v>1</v>
      </c>
      <c r="E56" s="109" t="str">
        <f t="shared" si="2"/>
        <v>19473</v>
      </c>
      <c r="F56" s="113" t="str">
        <f t="shared" si="0"/>
        <v>19471</v>
      </c>
      <c r="G56" s="89" t="str">
        <f t="shared" si="3"/>
        <v>19471</v>
      </c>
      <c r="H56" s="278">
        <f t="shared" si="1"/>
        <v>1.8305315257396501E-12</v>
      </c>
      <c r="I56" s="279">
        <f>'IPC_INDEC_1943-2006'!C56</f>
        <v>1.5047921017973309E-12</v>
      </c>
      <c r="J56" s="280"/>
      <c r="K56" s="280"/>
      <c r="L56" s="323"/>
      <c r="M56" s="323"/>
      <c r="N56" s="281"/>
      <c r="O56" s="327"/>
      <c r="P56" s="282"/>
      <c r="Q56" s="283"/>
      <c r="R56" s="366"/>
      <c r="S56" s="469"/>
      <c r="T56" s="466"/>
    </row>
    <row r="57" spans="1:20">
      <c r="A57" s="88">
        <v>1947</v>
      </c>
      <c r="B57" s="109">
        <v>4</v>
      </c>
      <c r="C57" s="113">
        <f t="shared" si="5"/>
        <v>2</v>
      </c>
      <c r="D57" s="113">
        <f t="shared" si="5"/>
        <v>1</v>
      </c>
      <c r="E57" s="109" t="str">
        <f t="shared" si="2"/>
        <v>19474</v>
      </c>
      <c r="F57" s="113" t="str">
        <f t="shared" si="0"/>
        <v>19472</v>
      </c>
      <c r="G57" s="89" t="str">
        <f t="shared" si="3"/>
        <v>19471</v>
      </c>
      <c r="H57" s="278">
        <f t="shared" si="1"/>
        <v>1.8316198322353364E-12</v>
      </c>
      <c r="I57" s="279">
        <f>'IPC_INDEC_1943-2006'!C57</f>
        <v>1.505686746328723E-12</v>
      </c>
      <c r="J57" s="280"/>
      <c r="K57" s="280"/>
      <c r="L57" s="323"/>
      <c r="M57" s="323"/>
      <c r="N57" s="281"/>
      <c r="O57" s="327"/>
      <c r="P57" s="282"/>
      <c r="Q57" s="283"/>
      <c r="R57" s="366"/>
      <c r="S57" s="469"/>
      <c r="T57" s="466"/>
    </row>
    <row r="58" spans="1:20">
      <c r="A58" s="88">
        <v>1947</v>
      </c>
      <c r="B58" s="109">
        <v>5</v>
      </c>
      <c r="C58" s="113">
        <f t="shared" si="5"/>
        <v>2</v>
      </c>
      <c r="D58" s="113">
        <f t="shared" si="5"/>
        <v>2</v>
      </c>
      <c r="E58" s="109" t="str">
        <f t="shared" si="2"/>
        <v>19475</v>
      </c>
      <c r="F58" s="113" t="str">
        <f t="shared" si="0"/>
        <v>19472</v>
      </c>
      <c r="G58" s="89" t="str">
        <f t="shared" si="3"/>
        <v>19472</v>
      </c>
      <c r="H58" s="278">
        <f t="shared" si="1"/>
        <v>1.833615060810755E-12</v>
      </c>
      <c r="I58" s="279">
        <f>'IPC_INDEC_1943-2006'!C58</f>
        <v>1.5073269279696029E-12</v>
      </c>
      <c r="J58" s="280"/>
      <c r="K58" s="280"/>
      <c r="L58" s="323"/>
      <c r="M58" s="323"/>
      <c r="N58" s="281"/>
      <c r="O58" s="327"/>
      <c r="P58" s="282"/>
      <c r="Q58" s="283"/>
      <c r="R58" s="366"/>
      <c r="S58" s="469"/>
      <c r="T58" s="466"/>
    </row>
    <row r="59" spans="1:20">
      <c r="A59" s="88">
        <v>1947</v>
      </c>
      <c r="B59" s="109">
        <v>6</v>
      </c>
      <c r="C59" s="113">
        <f t="shared" si="5"/>
        <v>2</v>
      </c>
      <c r="D59" s="113">
        <f t="shared" si="5"/>
        <v>2</v>
      </c>
      <c r="E59" s="109" t="str">
        <f t="shared" si="2"/>
        <v>19476</v>
      </c>
      <c r="F59" s="113" t="str">
        <f t="shared" si="0"/>
        <v>19472</v>
      </c>
      <c r="G59" s="89" t="str">
        <f t="shared" si="3"/>
        <v>19472</v>
      </c>
      <c r="H59" s="278">
        <f t="shared" si="1"/>
        <v>1.9192285051378547E-12</v>
      </c>
      <c r="I59" s="279">
        <f>'IPC_INDEC_1943-2006'!C59</f>
        <v>1.5777056311055839E-12</v>
      </c>
      <c r="J59" s="280"/>
      <c r="K59" s="280"/>
      <c r="L59" s="323"/>
      <c r="M59" s="323"/>
      <c r="N59" s="281"/>
      <c r="O59" s="327"/>
      <c r="P59" s="282"/>
      <c r="Q59" s="283"/>
      <c r="R59" s="366"/>
      <c r="S59" s="469"/>
      <c r="T59" s="466"/>
    </row>
    <row r="60" spans="1:20">
      <c r="A60" s="88">
        <v>1947</v>
      </c>
      <c r="B60" s="109">
        <v>7</v>
      </c>
      <c r="C60" s="113">
        <f t="shared" si="5"/>
        <v>3</v>
      </c>
      <c r="D60" s="113">
        <f t="shared" si="5"/>
        <v>2</v>
      </c>
      <c r="E60" s="109" t="str">
        <f t="shared" si="2"/>
        <v>19477</v>
      </c>
      <c r="F60" s="113" t="str">
        <f t="shared" si="0"/>
        <v>19473</v>
      </c>
      <c r="G60" s="89" t="str">
        <f t="shared" si="3"/>
        <v>19472</v>
      </c>
      <c r="H60" s="278">
        <f t="shared" si="1"/>
        <v>1.8981879128879788E-12</v>
      </c>
      <c r="I60" s="279">
        <f>'IPC_INDEC_1943-2006'!C60</f>
        <v>1.5604091701653888E-12</v>
      </c>
      <c r="J60" s="280"/>
      <c r="K60" s="280"/>
      <c r="L60" s="323"/>
      <c r="M60" s="323"/>
      <c r="N60" s="281"/>
      <c r="O60" s="327"/>
      <c r="P60" s="282"/>
      <c r="Q60" s="283"/>
      <c r="R60" s="366"/>
      <c r="S60" s="469"/>
      <c r="T60" s="466"/>
    </row>
    <row r="61" spans="1:20">
      <c r="A61" s="88">
        <v>1947</v>
      </c>
      <c r="B61" s="109">
        <v>8</v>
      </c>
      <c r="C61" s="113">
        <f t="shared" si="5"/>
        <v>3</v>
      </c>
      <c r="D61" s="113">
        <f t="shared" si="5"/>
        <v>2</v>
      </c>
      <c r="E61" s="109" t="str">
        <f t="shared" si="2"/>
        <v>19478</v>
      </c>
      <c r="F61" s="113" t="str">
        <f t="shared" si="0"/>
        <v>19473</v>
      </c>
      <c r="G61" s="89" t="str">
        <f t="shared" si="3"/>
        <v>19472</v>
      </c>
      <c r="H61" s="278">
        <f t="shared" si="1"/>
        <v>1.91560081681891E-12</v>
      </c>
      <c r="I61" s="279">
        <f>'IPC_INDEC_1943-2006'!C61</f>
        <v>1.5747234826676185E-12</v>
      </c>
      <c r="J61" s="280"/>
      <c r="K61" s="280"/>
      <c r="L61" s="323"/>
      <c r="M61" s="323"/>
      <c r="N61" s="281"/>
      <c r="O61" s="327"/>
      <c r="P61" s="282"/>
      <c r="Q61" s="283"/>
      <c r="R61" s="366"/>
      <c r="S61" s="469"/>
      <c r="T61" s="466"/>
    </row>
    <row r="62" spans="1:20">
      <c r="A62" s="88">
        <v>1947</v>
      </c>
      <c r="B62" s="109">
        <v>9</v>
      </c>
      <c r="C62" s="113">
        <f t="shared" si="5"/>
        <v>3</v>
      </c>
      <c r="D62" s="113">
        <f t="shared" si="5"/>
        <v>3</v>
      </c>
      <c r="E62" s="109" t="str">
        <f t="shared" si="2"/>
        <v>19479</v>
      </c>
      <c r="F62" s="113" t="str">
        <f t="shared" si="0"/>
        <v>19473</v>
      </c>
      <c r="G62" s="89" t="str">
        <f t="shared" si="3"/>
        <v>19473</v>
      </c>
      <c r="H62" s="278">
        <f t="shared" si="1"/>
        <v>1.9179588142262255E-12</v>
      </c>
      <c r="I62" s="279">
        <f>'IPC_INDEC_1943-2006'!C62</f>
        <v>1.5766618791522972E-12</v>
      </c>
      <c r="J62" s="280"/>
      <c r="K62" s="280"/>
      <c r="L62" s="323"/>
      <c r="M62" s="323"/>
      <c r="N62" s="281"/>
      <c r="O62" s="327"/>
      <c r="P62" s="282"/>
      <c r="Q62" s="283"/>
      <c r="R62" s="366"/>
      <c r="S62" s="469"/>
      <c r="T62" s="466"/>
    </row>
    <row r="63" spans="1:20">
      <c r="A63" s="88">
        <v>1947</v>
      </c>
      <c r="B63" s="109">
        <v>10</v>
      </c>
      <c r="C63" s="113">
        <f t="shared" si="5"/>
        <v>4</v>
      </c>
      <c r="D63" s="113">
        <f t="shared" si="5"/>
        <v>3</v>
      </c>
      <c r="E63" s="109" t="str">
        <f t="shared" si="2"/>
        <v>194710</v>
      </c>
      <c r="F63" s="113" t="str">
        <f t="shared" si="0"/>
        <v>19474</v>
      </c>
      <c r="G63" s="89" t="str">
        <f t="shared" si="3"/>
        <v>19473</v>
      </c>
      <c r="H63" s="278">
        <f t="shared" si="1"/>
        <v>1.9074385181012876E-12</v>
      </c>
      <c r="I63" s="279">
        <f>'IPC_INDEC_1943-2006'!C63</f>
        <v>1.5680136486821997E-12</v>
      </c>
      <c r="J63" s="280"/>
      <c r="K63" s="280"/>
      <c r="L63" s="323"/>
      <c r="M63" s="323"/>
      <c r="N63" s="281"/>
      <c r="O63" s="327"/>
      <c r="P63" s="282"/>
      <c r="Q63" s="283"/>
      <c r="R63" s="366"/>
      <c r="S63" s="469"/>
      <c r="T63" s="466"/>
    </row>
    <row r="64" spans="1:20">
      <c r="A64" s="88">
        <v>1947</v>
      </c>
      <c r="B64" s="109">
        <v>11</v>
      </c>
      <c r="C64" s="113">
        <f t="shared" si="5"/>
        <v>4</v>
      </c>
      <c r="D64" s="113">
        <f t="shared" si="5"/>
        <v>3</v>
      </c>
      <c r="E64" s="109" t="str">
        <f t="shared" si="2"/>
        <v>194711</v>
      </c>
      <c r="F64" s="113" t="str">
        <f t="shared" si="0"/>
        <v>19474</v>
      </c>
      <c r="G64" s="89" t="str">
        <f t="shared" si="3"/>
        <v>19473</v>
      </c>
      <c r="H64" s="278">
        <f t="shared" si="1"/>
        <v>1.9252141908641157E-12</v>
      </c>
      <c r="I64" s="279">
        <f>'IPC_INDEC_1943-2006'!C64</f>
        <v>1.5826261760282282E-12</v>
      </c>
      <c r="J64" s="280"/>
      <c r="K64" s="280"/>
      <c r="L64" s="323"/>
      <c r="M64" s="323"/>
      <c r="N64" s="281"/>
      <c r="O64" s="327"/>
      <c r="P64" s="282"/>
      <c r="Q64" s="283"/>
      <c r="R64" s="366"/>
      <c r="S64" s="469"/>
      <c r="T64" s="466"/>
    </row>
    <row r="65" spans="1:20">
      <c r="A65" s="88">
        <v>1947</v>
      </c>
      <c r="B65" s="109">
        <v>12</v>
      </c>
      <c r="C65" s="113">
        <f t="shared" si="5"/>
        <v>4</v>
      </c>
      <c r="D65" s="113">
        <f t="shared" si="5"/>
        <v>3</v>
      </c>
      <c r="E65" s="109" t="str">
        <f t="shared" si="2"/>
        <v>194712</v>
      </c>
      <c r="F65" s="113" t="str">
        <f t="shared" si="0"/>
        <v>19474</v>
      </c>
      <c r="G65" s="89" t="str">
        <f t="shared" si="3"/>
        <v>19473</v>
      </c>
      <c r="H65" s="278">
        <f t="shared" si="1"/>
        <v>1.9861593546223944E-12</v>
      </c>
      <c r="I65" s="279">
        <f>'IPC_INDEC_1943-2006'!C65</f>
        <v>1.6327262697860487E-12</v>
      </c>
      <c r="J65" s="280"/>
      <c r="K65" s="280"/>
      <c r="L65" s="323"/>
      <c r="M65" s="323"/>
      <c r="N65" s="281"/>
      <c r="O65" s="327"/>
      <c r="P65" s="282"/>
      <c r="Q65" s="283"/>
      <c r="R65" s="366"/>
      <c r="S65" s="469"/>
      <c r="T65" s="466"/>
    </row>
    <row r="66" spans="1:20">
      <c r="A66" s="88">
        <v>1948</v>
      </c>
      <c r="B66" s="109">
        <v>1</v>
      </c>
      <c r="C66" s="113">
        <f t="shared" si="5"/>
        <v>1</v>
      </c>
      <c r="D66" s="113">
        <f t="shared" si="5"/>
        <v>1</v>
      </c>
      <c r="E66" s="109" t="str">
        <f t="shared" si="2"/>
        <v>19481</v>
      </c>
      <c r="F66" s="113" t="str">
        <f t="shared" si="0"/>
        <v>19481</v>
      </c>
      <c r="G66" s="89" t="str">
        <f t="shared" si="3"/>
        <v>19481</v>
      </c>
      <c r="H66" s="278">
        <f t="shared" si="1"/>
        <v>1.9542356974156772E-12</v>
      </c>
      <c r="I66" s="279">
        <f>'IPC_INDEC_1943-2006'!C66</f>
        <v>1.6064833635319524E-12</v>
      </c>
      <c r="J66" s="280"/>
      <c r="K66" s="280"/>
      <c r="L66" s="323"/>
      <c r="M66" s="323"/>
      <c r="N66" s="281"/>
      <c r="O66" s="327"/>
      <c r="P66" s="282"/>
      <c r="Q66" s="283"/>
      <c r="R66" s="366"/>
      <c r="S66" s="469"/>
      <c r="T66" s="466"/>
    </row>
    <row r="67" spans="1:20">
      <c r="A67" s="88">
        <v>1948</v>
      </c>
      <c r="B67" s="109">
        <v>2</v>
      </c>
      <c r="C67" s="113">
        <f t="shared" si="5"/>
        <v>1</v>
      </c>
      <c r="D67" s="113">
        <f t="shared" si="5"/>
        <v>1</v>
      </c>
      <c r="E67" s="109" t="str">
        <f t="shared" si="2"/>
        <v>19482</v>
      </c>
      <c r="F67" s="113" t="str">
        <f t="shared" si="0"/>
        <v>19481</v>
      </c>
      <c r="G67" s="89" t="str">
        <f t="shared" si="3"/>
        <v>19481</v>
      </c>
      <c r="H67" s="278">
        <f t="shared" si="1"/>
        <v>1.9486127805213136E-12</v>
      </c>
      <c r="I67" s="279">
        <f>'IPC_INDEC_1943-2006'!C67</f>
        <v>1.6018610334531069E-12</v>
      </c>
      <c r="J67" s="280"/>
      <c r="K67" s="280"/>
      <c r="L67" s="323"/>
      <c r="M67" s="323"/>
      <c r="N67" s="281"/>
      <c r="O67" s="327"/>
      <c r="P67" s="282"/>
      <c r="Q67" s="283"/>
      <c r="R67" s="366"/>
      <c r="S67" s="469"/>
      <c r="T67" s="466"/>
    </row>
    <row r="68" spans="1:20">
      <c r="A68" s="88">
        <v>1948</v>
      </c>
      <c r="B68" s="109">
        <v>3</v>
      </c>
      <c r="C68" s="113">
        <f t="shared" si="5"/>
        <v>1</v>
      </c>
      <c r="D68" s="113">
        <f t="shared" si="5"/>
        <v>1</v>
      </c>
      <c r="E68" s="109" t="str">
        <f t="shared" si="2"/>
        <v>19483</v>
      </c>
      <c r="F68" s="113" t="str">
        <f t="shared" si="0"/>
        <v>19481</v>
      </c>
      <c r="G68" s="89" t="str">
        <f t="shared" si="3"/>
        <v>19481</v>
      </c>
      <c r="H68" s="278">
        <f t="shared" si="1"/>
        <v>1.9838013572150789E-12</v>
      </c>
      <c r="I68" s="279">
        <f>'IPC_INDEC_1943-2006'!C68</f>
        <v>1.63078787330137E-12</v>
      </c>
      <c r="J68" s="280"/>
      <c r="K68" s="280"/>
      <c r="L68" s="323"/>
      <c r="M68" s="323"/>
      <c r="N68" s="281"/>
      <c r="O68" s="327"/>
      <c r="P68" s="282"/>
      <c r="Q68" s="283"/>
      <c r="R68" s="366"/>
      <c r="S68" s="469"/>
      <c r="T68" s="466"/>
    </row>
    <row r="69" spans="1:20">
      <c r="A69" s="88">
        <v>1948</v>
      </c>
      <c r="B69" s="109">
        <v>4</v>
      </c>
      <c r="C69" s="113">
        <f t="shared" si="5"/>
        <v>2</v>
      </c>
      <c r="D69" s="113">
        <f t="shared" si="5"/>
        <v>1</v>
      </c>
      <c r="E69" s="109" t="str">
        <f t="shared" si="2"/>
        <v>19484</v>
      </c>
      <c r="F69" s="113" t="str">
        <f t="shared" si="0"/>
        <v>19482</v>
      </c>
      <c r="G69" s="89" t="str">
        <f t="shared" si="3"/>
        <v>19481</v>
      </c>
      <c r="H69" s="278">
        <f t="shared" si="1"/>
        <v>1.9954099598357032E-12</v>
      </c>
      <c r="I69" s="279">
        <f>'IPC_INDEC_1943-2006'!C69</f>
        <v>1.6403307483028596E-12</v>
      </c>
      <c r="J69" s="280"/>
      <c r="K69" s="280"/>
      <c r="L69" s="323"/>
      <c r="M69" s="323"/>
      <c r="N69" s="281"/>
      <c r="O69" s="327"/>
      <c r="P69" s="282"/>
      <c r="Q69" s="283"/>
      <c r="R69" s="366"/>
      <c r="S69" s="469"/>
      <c r="T69" s="466"/>
    </row>
    <row r="70" spans="1:20">
      <c r="A70" s="88">
        <v>1948</v>
      </c>
      <c r="B70" s="109">
        <v>5</v>
      </c>
      <c r="C70" s="113">
        <f t="shared" si="5"/>
        <v>2</v>
      </c>
      <c r="D70" s="113">
        <f t="shared" si="5"/>
        <v>2</v>
      </c>
      <c r="E70" s="109" t="str">
        <f t="shared" si="2"/>
        <v>19485</v>
      </c>
      <c r="F70" s="113" t="str">
        <f t="shared" ref="F70:F133" si="6">CONCATENATE(A70,C70)</f>
        <v>19482</v>
      </c>
      <c r="G70" s="89" t="str">
        <f t="shared" si="3"/>
        <v>19482</v>
      </c>
      <c r="H70" s="278">
        <f t="shared" ref="H70:H133" si="7">I70/I$762*100</f>
        <v>2.0447465209733572E-12</v>
      </c>
      <c r="I70" s="279">
        <f>'IPC_INDEC_1943-2006'!C70</f>
        <v>1.6808879670591903E-12</v>
      </c>
      <c r="J70" s="280"/>
      <c r="K70" s="280"/>
      <c r="L70" s="323"/>
      <c r="M70" s="323"/>
      <c r="N70" s="281"/>
      <c r="O70" s="327"/>
      <c r="P70" s="282"/>
      <c r="Q70" s="283"/>
      <c r="R70" s="366"/>
      <c r="S70" s="469"/>
      <c r="T70" s="466"/>
    </row>
    <row r="71" spans="1:20">
      <c r="A71" s="88">
        <v>1948</v>
      </c>
      <c r="B71" s="109">
        <v>6</v>
      </c>
      <c r="C71" s="113">
        <f t="shared" si="5"/>
        <v>2</v>
      </c>
      <c r="D71" s="113">
        <f t="shared" si="5"/>
        <v>2</v>
      </c>
      <c r="E71" s="109" t="str">
        <f t="shared" ref="E71:E134" si="8">CONCATENATE(A71,B71)</f>
        <v>19486</v>
      </c>
      <c r="F71" s="113" t="str">
        <f t="shared" si="6"/>
        <v>19482</v>
      </c>
      <c r="G71" s="89" t="str">
        <f t="shared" ref="G71:G134" si="9">CONCATENATE(A71,D71)</f>
        <v>19482</v>
      </c>
      <c r="H71" s="278">
        <f t="shared" si="7"/>
        <v>2.1031523029083716E-12</v>
      </c>
      <c r="I71" s="279">
        <f>'IPC_INDEC_1943-2006'!C71</f>
        <v>1.7289005569104326E-12</v>
      </c>
      <c r="J71" s="280"/>
      <c r="K71" s="280"/>
      <c r="L71" s="323"/>
      <c r="M71" s="323"/>
      <c r="N71" s="281"/>
      <c r="O71" s="327"/>
      <c r="P71" s="282"/>
      <c r="Q71" s="283"/>
      <c r="R71" s="366"/>
      <c r="S71" s="469"/>
      <c r="T71" s="466"/>
    </row>
    <row r="72" spans="1:20">
      <c r="A72" s="88">
        <v>1948</v>
      </c>
      <c r="B72" s="109">
        <v>7</v>
      </c>
      <c r="C72" s="113">
        <f t="shared" si="5"/>
        <v>3</v>
      </c>
      <c r="D72" s="113">
        <f t="shared" si="5"/>
        <v>2</v>
      </c>
      <c r="E72" s="109" t="str">
        <f t="shared" si="8"/>
        <v>19487</v>
      </c>
      <c r="F72" s="113" t="str">
        <f t="shared" si="6"/>
        <v>19483</v>
      </c>
      <c r="G72" s="89" t="str">
        <f t="shared" si="9"/>
        <v>19482</v>
      </c>
      <c r="H72" s="278">
        <f t="shared" si="7"/>
        <v>2.0984363080937397E-12</v>
      </c>
      <c r="I72" s="279">
        <f>'IPC_INDEC_1943-2006'!C72</f>
        <v>1.7250237639410751E-12</v>
      </c>
      <c r="J72" s="280"/>
      <c r="K72" s="280"/>
      <c r="L72" s="323"/>
      <c r="M72" s="323"/>
      <c r="N72" s="281"/>
      <c r="O72" s="327"/>
      <c r="P72" s="282"/>
      <c r="Q72" s="283"/>
      <c r="R72" s="366"/>
      <c r="S72" s="469"/>
      <c r="T72" s="466"/>
    </row>
    <row r="73" spans="1:20">
      <c r="A73" s="88">
        <v>1948</v>
      </c>
      <c r="B73" s="109">
        <v>8</v>
      </c>
      <c r="C73" s="113">
        <f t="shared" si="5"/>
        <v>3</v>
      </c>
      <c r="D73" s="113">
        <f t="shared" si="5"/>
        <v>2</v>
      </c>
      <c r="E73" s="109" t="str">
        <f t="shared" si="8"/>
        <v>19488</v>
      </c>
      <c r="F73" s="113" t="str">
        <f t="shared" si="6"/>
        <v>19483</v>
      </c>
      <c r="G73" s="89" t="str">
        <f t="shared" si="9"/>
        <v>19482</v>
      </c>
      <c r="H73" s="278">
        <f t="shared" si="7"/>
        <v>2.1416057990891839E-12</v>
      </c>
      <c r="I73" s="279">
        <f>'IPC_INDEC_1943-2006'!C73</f>
        <v>1.7605113303528619E-12</v>
      </c>
      <c r="J73" s="280"/>
      <c r="K73" s="280"/>
      <c r="L73" s="323"/>
      <c r="M73" s="323"/>
      <c r="N73" s="281"/>
      <c r="O73" s="327"/>
      <c r="P73" s="282"/>
      <c r="Q73" s="283"/>
      <c r="R73" s="366"/>
      <c r="S73" s="469"/>
      <c r="T73" s="466"/>
    </row>
    <row r="74" spans="1:20">
      <c r="A74" s="88">
        <v>1948</v>
      </c>
      <c r="B74" s="109">
        <v>9</v>
      </c>
      <c r="C74" s="113">
        <f t="shared" si="5"/>
        <v>3</v>
      </c>
      <c r="D74" s="113">
        <f t="shared" si="5"/>
        <v>3</v>
      </c>
      <c r="E74" s="109" t="str">
        <f t="shared" si="8"/>
        <v>19489</v>
      </c>
      <c r="F74" s="113" t="str">
        <f t="shared" si="6"/>
        <v>19483</v>
      </c>
      <c r="G74" s="89" t="str">
        <f t="shared" si="9"/>
        <v>19483</v>
      </c>
      <c r="H74" s="278">
        <f t="shared" si="7"/>
        <v>2.2293958564076575E-12</v>
      </c>
      <c r="I74" s="279">
        <f>'IPC_INDEC_1943-2006'!C74</f>
        <v>1.8326793225516276E-12</v>
      </c>
      <c r="J74" s="280"/>
      <c r="K74" s="280"/>
      <c r="L74" s="323"/>
      <c r="M74" s="323"/>
      <c r="N74" s="281"/>
      <c r="O74" s="327"/>
      <c r="P74" s="282"/>
      <c r="Q74" s="283"/>
      <c r="R74" s="366"/>
      <c r="S74" s="469"/>
      <c r="T74" s="466"/>
    </row>
    <row r="75" spans="1:20">
      <c r="A75" s="88">
        <v>1948</v>
      </c>
      <c r="B75" s="109">
        <v>10</v>
      </c>
      <c r="C75" s="113">
        <f t="shared" si="5"/>
        <v>4</v>
      </c>
      <c r="D75" s="113">
        <f t="shared" si="5"/>
        <v>3</v>
      </c>
      <c r="E75" s="109" t="str">
        <f t="shared" si="8"/>
        <v>194810</v>
      </c>
      <c r="F75" s="113" t="str">
        <f t="shared" si="6"/>
        <v>19484</v>
      </c>
      <c r="G75" s="89" t="str">
        <f t="shared" si="9"/>
        <v>19483</v>
      </c>
      <c r="H75" s="278">
        <f t="shared" si="7"/>
        <v>2.2362884642136499E-12</v>
      </c>
      <c r="I75" s="279">
        <f>'IPC_INDEC_1943-2006'!C75</f>
        <v>1.8383454045837595E-12</v>
      </c>
      <c r="J75" s="280"/>
      <c r="K75" s="280"/>
      <c r="L75" s="323"/>
      <c r="M75" s="323"/>
      <c r="N75" s="281"/>
      <c r="O75" s="327"/>
      <c r="P75" s="282"/>
      <c r="Q75" s="283"/>
      <c r="R75" s="366"/>
      <c r="S75" s="469"/>
      <c r="T75" s="466"/>
    </row>
    <row r="76" spans="1:20">
      <c r="A76" s="88">
        <v>1948</v>
      </c>
      <c r="B76" s="109">
        <v>11</v>
      </c>
      <c r="C76" s="113">
        <f t="shared" si="5"/>
        <v>4</v>
      </c>
      <c r="D76" s="113">
        <f t="shared" si="5"/>
        <v>3</v>
      </c>
      <c r="E76" s="109" t="str">
        <f t="shared" si="8"/>
        <v>194811</v>
      </c>
      <c r="F76" s="113" t="str">
        <f t="shared" si="6"/>
        <v>19484</v>
      </c>
      <c r="G76" s="89" t="str">
        <f t="shared" si="9"/>
        <v>19483</v>
      </c>
      <c r="H76" s="278">
        <f t="shared" si="7"/>
        <v>2.2411858434442242E-12</v>
      </c>
      <c r="I76" s="279">
        <f>'IPC_INDEC_1943-2006'!C76</f>
        <v>1.8423713049750115E-12</v>
      </c>
      <c r="J76" s="280"/>
      <c r="K76" s="280"/>
      <c r="L76" s="323"/>
      <c r="M76" s="323"/>
      <c r="N76" s="281"/>
      <c r="O76" s="327"/>
      <c r="P76" s="282"/>
      <c r="Q76" s="283"/>
      <c r="R76" s="366"/>
      <c r="S76" s="469"/>
      <c r="T76" s="466"/>
    </row>
    <row r="77" spans="1:20">
      <c r="A77" s="88">
        <v>1948</v>
      </c>
      <c r="B77" s="109">
        <v>12</v>
      </c>
      <c r="C77" s="113">
        <f t="shared" si="5"/>
        <v>4</v>
      </c>
      <c r="D77" s="113">
        <f t="shared" si="5"/>
        <v>3</v>
      </c>
      <c r="E77" s="109" t="str">
        <f t="shared" si="8"/>
        <v>194812</v>
      </c>
      <c r="F77" s="113" t="str">
        <f t="shared" si="6"/>
        <v>19484</v>
      </c>
      <c r="G77" s="89" t="str">
        <f t="shared" si="9"/>
        <v>19483</v>
      </c>
      <c r="H77" s="278">
        <f t="shared" si="7"/>
        <v>2.3605367891375172E-12</v>
      </c>
      <c r="I77" s="279">
        <f>'IPC_INDEC_1943-2006'!C77</f>
        <v>1.9404839885840744E-12</v>
      </c>
      <c r="J77" s="280"/>
      <c r="K77" s="280"/>
      <c r="L77" s="323"/>
      <c r="M77" s="323"/>
      <c r="N77" s="281"/>
      <c r="O77" s="327"/>
      <c r="P77" s="282"/>
      <c r="Q77" s="283"/>
      <c r="R77" s="366"/>
      <c r="S77" s="469"/>
      <c r="T77" s="466"/>
    </row>
    <row r="78" spans="1:20">
      <c r="A78" s="88">
        <v>1949</v>
      </c>
      <c r="B78" s="109">
        <v>1</v>
      </c>
      <c r="C78" s="113">
        <f t="shared" si="5"/>
        <v>1</v>
      </c>
      <c r="D78" s="113">
        <f t="shared" si="5"/>
        <v>1</v>
      </c>
      <c r="E78" s="109" t="str">
        <f t="shared" si="8"/>
        <v>19491</v>
      </c>
      <c r="F78" s="113" t="str">
        <f t="shared" si="6"/>
        <v>19491</v>
      </c>
      <c r="G78" s="89" t="str">
        <f t="shared" si="9"/>
        <v>19491</v>
      </c>
      <c r="H78" s="278">
        <f t="shared" si="7"/>
        <v>2.3734150826697711E-12</v>
      </c>
      <c r="I78" s="279">
        <f>'IPC_INDEC_1943-2006'!C78</f>
        <v>1.9510706155388508E-12</v>
      </c>
      <c r="J78" s="280"/>
      <c r="K78" s="280"/>
      <c r="L78" s="323"/>
      <c r="M78" s="323"/>
      <c r="N78" s="281"/>
      <c r="O78" s="327"/>
      <c r="P78" s="282"/>
      <c r="Q78" s="283"/>
      <c r="R78" s="366"/>
      <c r="S78" s="469"/>
      <c r="T78" s="466"/>
    </row>
    <row r="79" spans="1:20">
      <c r="A79" s="88">
        <v>1949</v>
      </c>
      <c r="B79" s="109">
        <v>2</v>
      </c>
      <c r="C79" s="113">
        <f t="shared" si="5"/>
        <v>1</v>
      </c>
      <c r="D79" s="113">
        <f t="shared" si="5"/>
        <v>1</v>
      </c>
      <c r="E79" s="109" t="str">
        <f t="shared" si="8"/>
        <v>19492</v>
      </c>
      <c r="F79" s="113" t="str">
        <f t="shared" si="6"/>
        <v>19491</v>
      </c>
      <c r="G79" s="89" t="str">
        <f t="shared" si="9"/>
        <v>19491</v>
      </c>
      <c r="H79" s="278">
        <f t="shared" si="7"/>
        <v>2.3674293969435157E-12</v>
      </c>
      <c r="I79" s="279">
        <f>'IPC_INDEC_1943-2006'!C79</f>
        <v>1.9461500706162111E-12</v>
      </c>
      <c r="J79" s="280"/>
      <c r="K79" s="280"/>
      <c r="L79" s="323"/>
      <c r="M79" s="323"/>
      <c r="N79" s="281"/>
      <c r="O79" s="327"/>
      <c r="P79" s="282"/>
      <c r="Q79" s="283"/>
      <c r="R79" s="366"/>
      <c r="S79" s="469"/>
      <c r="T79" s="466"/>
    </row>
    <row r="80" spans="1:20">
      <c r="A80" s="88">
        <v>1949</v>
      </c>
      <c r="B80" s="109">
        <v>3</v>
      </c>
      <c r="C80" s="113">
        <f t="shared" si="5"/>
        <v>1</v>
      </c>
      <c r="D80" s="113">
        <f t="shared" si="5"/>
        <v>1</v>
      </c>
      <c r="E80" s="109" t="str">
        <f t="shared" si="8"/>
        <v>19493</v>
      </c>
      <c r="F80" s="113" t="str">
        <f t="shared" si="6"/>
        <v>19491</v>
      </c>
      <c r="G80" s="89" t="str">
        <f t="shared" si="9"/>
        <v>19491</v>
      </c>
      <c r="H80" s="278">
        <f t="shared" si="7"/>
        <v>2.5288615271365662E-12</v>
      </c>
      <c r="I80" s="279">
        <f>'IPC_INDEC_1943-2006'!C80</f>
        <v>2.0788556761056689E-12</v>
      </c>
      <c r="J80" s="280"/>
      <c r="K80" s="280"/>
      <c r="L80" s="323"/>
      <c r="M80" s="323"/>
      <c r="N80" s="281"/>
      <c r="O80" s="327"/>
      <c r="P80" s="282"/>
      <c r="Q80" s="283"/>
      <c r="R80" s="366"/>
      <c r="S80" s="469"/>
      <c r="T80" s="466"/>
    </row>
    <row r="81" spans="1:20">
      <c r="A81" s="88">
        <v>1949</v>
      </c>
      <c r="B81" s="109">
        <v>4</v>
      </c>
      <c r="C81" s="113">
        <f t="shared" si="5"/>
        <v>2</v>
      </c>
      <c r="D81" s="113">
        <f t="shared" si="5"/>
        <v>1</v>
      </c>
      <c r="E81" s="109" t="str">
        <f t="shared" si="8"/>
        <v>19494</v>
      </c>
      <c r="F81" s="113" t="str">
        <f t="shared" si="6"/>
        <v>19492</v>
      </c>
      <c r="G81" s="89" t="str">
        <f t="shared" si="9"/>
        <v>19491</v>
      </c>
      <c r="H81" s="278">
        <f t="shared" si="7"/>
        <v>2.6518401611488051E-12</v>
      </c>
      <c r="I81" s="279">
        <f>'IPC_INDEC_1943-2006'!C81</f>
        <v>2.1799505081526975E-12</v>
      </c>
      <c r="J81" s="280"/>
      <c r="K81" s="280"/>
      <c r="L81" s="323"/>
      <c r="M81" s="323"/>
      <c r="N81" s="281"/>
      <c r="O81" s="327"/>
      <c r="P81" s="282"/>
      <c r="Q81" s="283"/>
      <c r="R81" s="366"/>
      <c r="S81" s="469"/>
      <c r="T81" s="466"/>
    </row>
    <row r="82" spans="1:20">
      <c r="A82" s="88">
        <v>1949</v>
      </c>
      <c r="B82" s="109">
        <v>5</v>
      </c>
      <c r="C82" s="113">
        <f t="shared" si="5"/>
        <v>2</v>
      </c>
      <c r="D82" s="113">
        <f t="shared" si="5"/>
        <v>2</v>
      </c>
      <c r="E82" s="109" t="str">
        <f t="shared" si="8"/>
        <v>19495</v>
      </c>
      <c r="F82" s="113" t="str">
        <f t="shared" si="6"/>
        <v>19492</v>
      </c>
      <c r="G82" s="89" t="str">
        <f t="shared" si="9"/>
        <v>19492</v>
      </c>
      <c r="H82" s="278">
        <f t="shared" si="7"/>
        <v>2.7289285379263847E-12</v>
      </c>
      <c r="I82" s="279">
        <f>'IPC_INDEC_1943-2006'!C82</f>
        <v>2.2433211624594605E-12</v>
      </c>
      <c r="J82" s="280"/>
      <c r="K82" s="280"/>
      <c r="L82" s="323"/>
      <c r="M82" s="323"/>
      <c r="N82" s="281"/>
      <c r="O82" s="327"/>
      <c r="P82" s="282"/>
      <c r="Q82" s="283"/>
      <c r="R82" s="366"/>
      <c r="S82" s="469"/>
      <c r="T82" s="466"/>
    </row>
    <row r="83" spans="1:20">
      <c r="A83" s="88">
        <v>1949</v>
      </c>
      <c r="B83" s="109">
        <v>6</v>
      </c>
      <c r="C83" s="113">
        <f t="shared" ref="C83:D146" si="10">C71</f>
        <v>2</v>
      </c>
      <c r="D83" s="113">
        <f t="shared" si="10"/>
        <v>2</v>
      </c>
      <c r="E83" s="109" t="str">
        <f t="shared" si="8"/>
        <v>19496</v>
      </c>
      <c r="F83" s="113" t="str">
        <f t="shared" si="6"/>
        <v>19492</v>
      </c>
      <c r="G83" s="89" t="str">
        <f t="shared" si="9"/>
        <v>19492</v>
      </c>
      <c r="H83" s="278">
        <f t="shared" si="7"/>
        <v>2.7608521951331019E-12</v>
      </c>
      <c r="I83" s="279">
        <f>'IPC_INDEC_1943-2006'!C83</f>
        <v>2.2695640687135568E-12</v>
      </c>
      <c r="J83" s="280"/>
      <c r="K83" s="280"/>
      <c r="L83" s="323"/>
      <c r="M83" s="323"/>
      <c r="N83" s="281"/>
      <c r="O83" s="327"/>
      <c r="P83" s="282"/>
      <c r="Q83" s="283"/>
      <c r="R83" s="366"/>
      <c r="S83" s="469"/>
      <c r="T83" s="466"/>
    </row>
    <row r="84" spans="1:20">
      <c r="A84" s="88">
        <v>1949</v>
      </c>
      <c r="B84" s="109">
        <v>7</v>
      </c>
      <c r="C84" s="113">
        <f t="shared" si="10"/>
        <v>3</v>
      </c>
      <c r="D84" s="113">
        <f t="shared" si="10"/>
        <v>2</v>
      </c>
      <c r="E84" s="109" t="str">
        <f t="shared" si="8"/>
        <v>19497</v>
      </c>
      <c r="F84" s="113" t="str">
        <f t="shared" si="6"/>
        <v>19493</v>
      </c>
      <c r="G84" s="89" t="str">
        <f t="shared" si="9"/>
        <v>19492</v>
      </c>
      <c r="H84" s="278">
        <f t="shared" si="7"/>
        <v>2.812002600430226E-12</v>
      </c>
      <c r="I84" s="279">
        <f>'IPC_INDEC_1943-2006'!C84</f>
        <v>2.3116123616888685E-12</v>
      </c>
      <c r="J84" s="280"/>
      <c r="K84" s="280"/>
      <c r="L84" s="323"/>
      <c r="M84" s="323"/>
      <c r="N84" s="281"/>
      <c r="O84" s="327"/>
      <c r="P84" s="282"/>
      <c r="Q84" s="283"/>
      <c r="R84" s="366"/>
      <c r="S84" s="469"/>
      <c r="T84" s="466"/>
    </row>
    <row r="85" spans="1:20">
      <c r="A85" s="88">
        <v>1949</v>
      </c>
      <c r="B85" s="109">
        <v>8</v>
      </c>
      <c r="C85" s="113">
        <f t="shared" si="10"/>
        <v>3</v>
      </c>
      <c r="D85" s="113">
        <f t="shared" si="10"/>
        <v>2</v>
      </c>
      <c r="E85" s="109" t="str">
        <f t="shared" si="8"/>
        <v>19498</v>
      </c>
      <c r="F85" s="113" t="str">
        <f t="shared" si="6"/>
        <v>19493</v>
      </c>
      <c r="G85" s="89" t="str">
        <f t="shared" si="9"/>
        <v>19492</v>
      </c>
      <c r="H85" s="278">
        <f t="shared" si="7"/>
        <v>2.8600694706562448E-12</v>
      </c>
      <c r="I85" s="279">
        <f>'IPC_INDEC_1943-2006'!C85</f>
        <v>2.3511258284919077E-12</v>
      </c>
      <c r="J85" s="280"/>
      <c r="K85" s="280"/>
      <c r="L85" s="323"/>
      <c r="M85" s="323"/>
      <c r="N85" s="281"/>
      <c r="O85" s="327"/>
      <c r="P85" s="282"/>
      <c r="Q85" s="283"/>
      <c r="R85" s="366"/>
      <c r="S85" s="469"/>
      <c r="T85" s="466"/>
    </row>
    <row r="86" spans="1:20">
      <c r="A86" s="88">
        <v>1949</v>
      </c>
      <c r="B86" s="109">
        <v>9</v>
      </c>
      <c r="C86" s="113">
        <f t="shared" si="10"/>
        <v>3</v>
      </c>
      <c r="D86" s="113">
        <f t="shared" si="10"/>
        <v>3</v>
      </c>
      <c r="E86" s="109" t="str">
        <f t="shared" si="8"/>
        <v>19499</v>
      </c>
      <c r="F86" s="113" t="str">
        <f t="shared" si="6"/>
        <v>19493</v>
      </c>
      <c r="G86" s="89" t="str">
        <f t="shared" si="9"/>
        <v>19493</v>
      </c>
      <c r="H86" s="278">
        <f t="shared" si="7"/>
        <v>2.9048714213952163E-12</v>
      </c>
      <c r="I86" s="279">
        <f>'IPC_INDEC_1943-2006'!C86</f>
        <v>2.3879553617007804E-12</v>
      </c>
      <c r="J86" s="280"/>
      <c r="K86" s="280"/>
      <c r="L86" s="323"/>
      <c r="M86" s="323"/>
      <c r="N86" s="281"/>
      <c r="O86" s="327"/>
      <c r="P86" s="282"/>
      <c r="Q86" s="283"/>
      <c r="R86" s="366"/>
      <c r="S86" s="469"/>
      <c r="T86" s="466"/>
    </row>
    <row r="87" spans="1:20">
      <c r="A87" s="88">
        <v>1949</v>
      </c>
      <c r="B87" s="109">
        <v>10</v>
      </c>
      <c r="C87" s="113">
        <f t="shared" si="10"/>
        <v>4</v>
      </c>
      <c r="D87" s="113">
        <f t="shared" si="10"/>
        <v>3</v>
      </c>
      <c r="E87" s="109" t="str">
        <f t="shared" si="8"/>
        <v>194910</v>
      </c>
      <c r="F87" s="113" t="str">
        <f t="shared" si="6"/>
        <v>19494</v>
      </c>
      <c r="G87" s="89" t="str">
        <f t="shared" si="9"/>
        <v>19493</v>
      </c>
      <c r="H87" s="278">
        <f t="shared" si="7"/>
        <v>2.9843177955801117E-12</v>
      </c>
      <c r="I87" s="279">
        <f>'IPC_INDEC_1943-2006'!C87</f>
        <v>2.4532644124922223E-12</v>
      </c>
      <c r="J87" s="280"/>
      <c r="K87" s="280"/>
      <c r="L87" s="323"/>
      <c r="M87" s="323"/>
      <c r="N87" s="281"/>
      <c r="O87" s="327"/>
      <c r="P87" s="282"/>
      <c r="Q87" s="283"/>
      <c r="R87" s="366"/>
      <c r="S87" s="469"/>
      <c r="T87" s="466"/>
    </row>
    <row r="88" spans="1:20">
      <c r="A88" s="88">
        <v>1949</v>
      </c>
      <c r="B88" s="109">
        <v>11</v>
      </c>
      <c r="C88" s="113">
        <f t="shared" si="10"/>
        <v>4</v>
      </c>
      <c r="D88" s="113">
        <f t="shared" si="10"/>
        <v>3</v>
      </c>
      <c r="E88" s="109" t="str">
        <f t="shared" si="8"/>
        <v>194911</v>
      </c>
      <c r="F88" s="113" t="str">
        <f t="shared" si="6"/>
        <v>19494</v>
      </c>
      <c r="G88" s="89" t="str">
        <f t="shared" si="9"/>
        <v>19493</v>
      </c>
      <c r="H88" s="278">
        <f t="shared" si="7"/>
        <v>3.080270151616207E-12</v>
      </c>
      <c r="I88" s="279">
        <f>'IPC_INDEC_1943-2006'!C88</f>
        <v>2.5321422386764066E-12</v>
      </c>
      <c r="J88" s="280"/>
      <c r="K88" s="280"/>
      <c r="L88" s="323"/>
      <c r="M88" s="323"/>
      <c r="N88" s="281"/>
      <c r="O88" s="327"/>
      <c r="P88" s="282"/>
      <c r="Q88" s="283"/>
      <c r="R88" s="366"/>
      <c r="S88" s="469"/>
      <c r="T88" s="466"/>
    </row>
    <row r="89" spans="1:20">
      <c r="A89" s="88">
        <v>1949</v>
      </c>
      <c r="B89" s="109">
        <v>12</v>
      </c>
      <c r="C89" s="113">
        <f t="shared" si="10"/>
        <v>4</v>
      </c>
      <c r="D89" s="113">
        <f t="shared" si="10"/>
        <v>3</v>
      </c>
      <c r="E89" s="109" t="str">
        <f t="shared" si="8"/>
        <v>194912</v>
      </c>
      <c r="F89" s="113" t="str">
        <f t="shared" si="6"/>
        <v>19494</v>
      </c>
      <c r="G89" s="89" t="str">
        <f t="shared" si="9"/>
        <v>19493</v>
      </c>
      <c r="H89" s="278">
        <f t="shared" si="7"/>
        <v>3.1550005309864774E-12</v>
      </c>
      <c r="I89" s="279">
        <f>'IPC_INDEC_1943-2006'!C89</f>
        <v>2.5935744964984956E-12</v>
      </c>
      <c r="J89" s="280"/>
      <c r="K89" s="280"/>
      <c r="L89" s="323"/>
      <c r="M89" s="323"/>
      <c r="N89" s="281"/>
      <c r="O89" s="327"/>
      <c r="P89" s="282"/>
      <c r="Q89" s="283"/>
      <c r="R89" s="366"/>
      <c r="S89" s="469"/>
      <c r="T89" s="466"/>
    </row>
    <row r="90" spans="1:20">
      <c r="A90" s="88">
        <v>1950</v>
      </c>
      <c r="B90" s="109">
        <v>1</v>
      </c>
      <c r="C90" s="113">
        <f t="shared" si="10"/>
        <v>1</v>
      </c>
      <c r="D90" s="113">
        <f t="shared" si="10"/>
        <v>1</v>
      </c>
      <c r="E90" s="109" t="str">
        <f t="shared" si="8"/>
        <v>19501</v>
      </c>
      <c r="F90" s="113" t="str">
        <f t="shared" si="6"/>
        <v>19501</v>
      </c>
      <c r="G90" s="89" t="str">
        <f t="shared" si="9"/>
        <v>19501</v>
      </c>
      <c r="H90" s="278">
        <f t="shared" si="7"/>
        <v>3.0989527464587734E-12</v>
      </c>
      <c r="I90" s="279">
        <f>'IPC_INDEC_1943-2006'!C90</f>
        <v>2.5475003031319275E-12</v>
      </c>
      <c r="J90" s="280"/>
      <c r="K90" s="280"/>
      <c r="L90" s="323"/>
      <c r="M90" s="323"/>
      <c r="N90" s="281"/>
      <c r="O90" s="327"/>
      <c r="P90" s="282"/>
      <c r="Q90" s="283"/>
      <c r="R90" s="366"/>
      <c r="S90" s="469"/>
      <c r="T90" s="466"/>
    </row>
    <row r="91" spans="1:20">
      <c r="A91" s="88">
        <v>1950</v>
      </c>
      <c r="B91" s="109">
        <v>2</v>
      </c>
      <c r="C91" s="113">
        <f t="shared" si="10"/>
        <v>1</v>
      </c>
      <c r="D91" s="113">
        <f t="shared" si="10"/>
        <v>1</v>
      </c>
      <c r="E91" s="109" t="str">
        <f t="shared" si="8"/>
        <v>19502</v>
      </c>
      <c r="F91" s="113" t="str">
        <f t="shared" si="6"/>
        <v>19501</v>
      </c>
      <c r="G91" s="89" t="str">
        <f t="shared" si="9"/>
        <v>19501</v>
      </c>
      <c r="H91" s="278">
        <f t="shared" si="7"/>
        <v>3.179668811555298E-12</v>
      </c>
      <c r="I91" s="279">
        <f>'IPC_INDEC_1943-2006'!C91</f>
        <v>2.6138531058766562E-12</v>
      </c>
      <c r="J91" s="280"/>
      <c r="K91" s="280"/>
      <c r="L91" s="323"/>
      <c r="M91" s="323"/>
      <c r="N91" s="281"/>
      <c r="O91" s="327"/>
      <c r="P91" s="282"/>
      <c r="Q91" s="283"/>
      <c r="R91" s="366"/>
      <c r="S91" s="469"/>
      <c r="T91" s="466"/>
    </row>
    <row r="92" spans="1:20">
      <c r="A92" s="88">
        <v>1950</v>
      </c>
      <c r="B92" s="109">
        <v>3</v>
      </c>
      <c r="C92" s="113">
        <f t="shared" si="10"/>
        <v>1</v>
      </c>
      <c r="D92" s="113">
        <f t="shared" si="10"/>
        <v>1</v>
      </c>
      <c r="E92" s="109" t="str">
        <f t="shared" si="8"/>
        <v>19503</v>
      </c>
      <c r="F92" s="113" t="str">
        <f t="shared" si="6"/>
        <v>19501</v>
      </c>
      <c r="G92" s="89" t="str">
        <f t="shared" si="9"/>
        <v>19501</v>
      </c>
      <c r="H92" s="278">
        <f t="shared" si="7"/>
        <v>3.1807571180509856E-12</v>
      </c>
      <c r="I92" s="279">
        <f>'IPC_INDEC_1943-2006'!C92</f>
        <v>2.6147477504080487E-12</v>
      </c>
      <c r="J92" s="280"/>
      <c r="K92" s="280"/>
      <c r="L92" s="323"/>
      <c r="M92" s="323"/>
      <c r="N92" s="281"/>
      <c r="O92" s="327"/>
      <c r="P92" s="282"/>
      <c r="Q92" s="283"/>
      <c r="R92" s="366"/>
      <c r="S92" s="469"/>
      <c r="T92" s="466"/>
    </row>
    <row r="93" spans="1:20">
      <c r="A93" s="88">
        <v>1950</v>
      </c>
      <c r="B93" s="109">
        <v>4</v>
      </c>
      <c r="C93" s="113">
        <f t="shared" si="10"/>
        <v>2</v>
      </c>
      <c r="D93" s="113">
        <f t="shared" si="10"/>
        <v>1</v>
      </c>
      <c r="E93" s="109" t="str">
        <f t="shared" si="8"/>
        <v>19504</v>
      </c>
      <c r="F93" s="113" t="str">
        <f t="shared" si="6"/>
        <v>19502</v>
      </c>
      <c r="G93" s="89" t="str">
        <f t="shared" si="9"/>
        <v>19501</v>
      </c>
      <c r="H93" s="278">
        <f t="shared" si="7"/>
        <v>3.2498645805268859E-12</v>
      </c>
      <c r="I93" s="279">
        <f>'IPC_INDEC_1943-2006'!C93</f>
        <v>2.6715576781512878E-12</v>
      </c>
      <c r="J93" s="280"/>
      <c r="K93" s="280"/>
      <c r="L93" s="323"/>
      <c r="M93" s="323"/>
      <c r="N93" s="281"/>
      <c r="O93" s="327"/>
      <c r="P93" s="282"/>
      <c r="Q93" s="283"/>
      <c r="R93" s="366"/>
      <c r="S93" s="469"/>
      <c r="T93" s="466"/>
    </row>
    <row r="94" spans="1:20">
      <c r="A94" s="88">
        <v>1950</v>
      </c>
      <c r="B94" s="109">
        <v>5</v>
      </c>
      <c r="C94" s="113">
        <f t="shared" si="10"/>
        <v>2</v>
      </c>
      <c r="D94" s="113">
        <f t="shared" si="10"/>
        <v>2</v>
      </c>
      <c r="E94" s="109" t="str">
        <f t="shared" si="8"/>
        <v>19505</v>
      </c>
      <c r="F94" s="113" t="str">
        <f t="shared" si="6"/>
        <v>19502</v>
      </c>
      <c r="G94" s="89" t="str">
        <f t="shared" si="9"/>
        <v>19502</v>
      </c>
      <c r="H94" s="278">
        <f t="shared" si="7"/>
        <v>3.4044041029139435E-12</v>
      </c>
      <c r="I94" s="279">
        <f>'IPC_INDEC_1943-2006'!C94</f>
        <v>2.7985972016086133E-12</v>
      </c>
      <c r="J94" s="280"/>
      <c r="K94" s="280"/>
      <c r="L94" s="323"/>
      <c r="M94" s="323"/>
      <c r="N94" s="281"/>
      <c r="O94" s="327"/>
      <c r="P94" s="282"/>
      <c r="Q94" s="283"/>
      <c r="R94" s="366"/>
      <c r="S94" s="469"/>
      <c r="T94" s="466"/>
    </row>
    <row r="95" spans="1:20">
      <c r="A95" s="88">
        <v>1950</v>
      </c>
      <c r="B95" s="109">
        <v>6</v>
      </c>
      <c r="C95" s="113">
        <f t="shared" si="10"/>
        <v>2</v>
      </c>
      <c r="D95" s="113">
        <f t="shared" si="10"/>
        <v>2</v>
      </c>
      <c r="E95" s="109" t="str">
        <f t="shared" si="8"/>
        <v>19506</v>
      </c>
      <c r="F95" s="113" t="str">
        <f t="shared" si="6"/>
        <v>19502</v>
      </c>
      <c r="G95" s="89" t="str">
        <f t="shared" si="9"/>
        <v>19502</v>
      </c>
      <c r="H95" s="278">
        <f t="shared" si="7"/>
        <v>3.5016261498616735E-12</v>
      </c>
      <c r="I95" s="279">
        <f>'IPC_INDEC_1943-2006'!C95</f>
        <v>2.8785187797460888E-12</v>
      </c>
      <c r="J95" s="280"/>
      <c r="K95" s="280"/>
      <c r="L95" s="323"/>
      <c r="M95" s="323"/>
      <c r="N95" s="281"/>
      <c r="O95" s="327"/>
      <c r="P95" s="282"/>
      <c r="Q95" s="283"/>
      <c r="R95" s="366"/>
      <c r="S95" s="469"/>
      <c r="T95" s="466"/>
    </row>
    <row r="96" spans="1:20">
      <c r="A96" s="88">
        <v>1950</v>
      </c>
      <c r="B96" s="109">
        <v>7</v>
      </c>
      <c r="C96" s="113">
        <f t="shared" si="10"/>
        <v>3</v>
      </c>
      <c r="D96" s="113">
        <f t="shared" si="10"/>
        <v>2</v>
      </c>
      <c r="E96" s="109" t="str">
        <f t="shared" si="8"/>
        <v>19507</v>
      </c>
      <c r="F96" s="113" t="str">
        <f t="shared" si="6"/>
        <v>19503</v>
      </c>
      <c r="G96" s="89" t="str">
        <f t="shared" si="9"/>
        <v>19502</v>
      </c>
      <c r="H96" s="278">
        <f t="shared" si="7"/>
        <v>3.5027144563573546E-12</v>
      </c>
      <c r="I96" s="279">
        <f>'IPC_INDEC_1943-2006'!C96</f>
        <v>2.8794134242774764E-12</v>
      </c>
      <c r="J96" s="280"/>
      <c r="K96" s="280"/>
      <c r="L96" s="323"/>
      <c r="M96" s="323"/>
      <c r="N96" s="281"/>
      <c r="O96" s="327"/>
      <c r="P96" s="282"/>
      <c r="Q96" s="283"/>
      <c r="R96" s="366"/>
      <c r="S96" s="469"/>
      <c r="T96" s="466"/>
    </row>
    <row r="97" spans="1:20">
      <c r="A97" s="88">
        <v>1950</v>
      </c>
      <c r="B97" s="109">
        <v>8</v>
      </c>
      <c r="C97" s="113">
        <f t="shared" si="10"/>
        <v>3</v>
      </c>
      <c r="D97" s="113">
        <f t="shared" si="10"/>
        <v>2</v>
      </c>
      <c r="E97" s="109" t="str">
        <f t="shared" si="8"/>
        <v>19508</v>
      </c>
      <c r="F97" s="113" t="str">
        <f t="shared" si="6"/>
        <v>19503</v>
      </c>
      <c r="G97" s="89" t="str">
        <f t="shared" si="9"/>
        <v>19502</v>
      </c>
      <c r="H97" s="278">
        <f t="shared" si="7"/>
        <v>3.5096070641633475E-12</v>
      </c>
      <c r="I97" s="279">
        <f>'IPC_INDEC_1943-2006'!C97</f>
        <v>2.8850795063096083E-12</v>
      </c>
      <c r="J97" s="280"/>
      <c r="K97" s="280"/>
      <c r="L97" s="323"/>
      <c r="M97" s="323"/>
      <c r="N97" s="281"/>
      <c r="O97" s="327"/>
      <c r="P97" s="282"/>
      <c r="Q97" s="283"/>
      <c r="R97" s="366"/>
      <c r="S97" s="469"/>
      <c r="T97" s="466"/>
    </row>
    <row r="98" spans="1:20">
      <c r="A98" s="88">
        <v>1950</v>
      </c>
      <c r="B98" s="109">
        <v>9</v>
      </c>
      <c r="C98" s="113">
        <f t="shared" si="10"/>
        <v>3</v>
      </c>
      <c r="D98" s="113">
        <f t="shared" si="10"/>
        <v>3</v>
      </c>
      <c r="E98" s="109" t="str">
        <f t="shared" si="8"/>
        <v>19509</v>
      </c>
      <c r="F98" s="113" t="str">
        <f t="shared" si="6"/>
        <v>19503</v>
      </c>
      <c r="G98" s="89" t="str">
        <f t="shared" si="9"/>
        <v>19503</v>
      </c>
      <c r="H98" s="278">
        <f t="shared" si="7"/>
        <v>3.6487289111948933E-12</v>
      </c>
      <c r="I98" s="279">
        <f>'IPC_INDEC_1943-2006'!C98</f>
        <v>2.9994448989055843E-12</v>
      </c>
      <c r="J98" s="280"/>
      <c r="K98" s="280"/>
      <c r="L98" s="323"/>
      <c r="M98" s="323"/>
      <c r="N98" s="281"/>
      <c r="O98" s="327"/>
      <c r="P98" s="282"/>
      <c r="Q98" s="283"/>
      <c r="R98" s="366"/>
      <c r="S98" s="469"/>
      <c r="T98" s="466"/>
    </row>
    <row r="99" spans="1:20">
      <c r="A99" s="88">
        <v>1950</v>
      </c>
      <c r="B99" s="109">
        <v>10</v>
      </c>
      <c r="C99" s="113">
        <f t="shared" si="10"/>
        <v>4</v>
      </c>
      <c r="D99" s="113">
        <f t="shared" si="10"/>
        <v>3</v>
      </c>
      <c r="E99" s="109" t="str">
        <f t="shared" si="8"/>
        <v>195010</v>
      </c>
      <c r="F99" s="113" t="str">
        <f t="shared" si="6"/>
        <v>19504</v>
      </c>
      <c r="G99" s="89" t="str">
        <f t="shared" si="9"/>
        <v>19503</v>
      </c>
      <c r="H99" s="278">
        <f t="shared" si="7"/>
        <v>3.7871252205626432E-12</v>
      </c>
      <c r="I99" s="279">
        <f>'IPC_INDEC_1943-2006'!C99</f>
        <v>3.113213861813962E-12</v>
      </c>
      <c r="J99" s="280"/>
      <c r="K99" s="280"/>
      <c r="L99" s="323"/>
      <c r="M99" s="323"/>
      <c r="N99" s="281"/>
      <c r="O99" s="327"/>
      <c r="P99" s="282"/>
      <c r="Q99" s="283"/>
      <c r="R99" s="366"/>
      <c r="S99" s="469"/>
      <c r="T99" s="466"/>
    </row>
    <row r="100" spans="1:20">
      <c r="A100" s="88">
        <v>1950</v>
      </c>
      <c r="B100" s="109">
        <v>11</v>
      </c>
      <c r="C100" s="113">
        <f t="shared" si="10"/>
        <v>4</v>
      </c>
      <c r="D100" s="113">
        <f t="shared" si="10"/>
        <v>3</v>
      </c>
      <c r="E100" s="109" t="str">
        <f t="shared" si="8"/>
        <v>195011</v>
      </c>
      <c r="F100" s="113" t="str">
        <f t="shared" si="6"/>
        <v>19504</v>
      </c>
      <c r="G100" s="89" t="str">
        <f t="shared" si="9"/>
        <v>19503</v>
      </c>
      <c r="H100" s="278">
        <f t="shared" si="7"/>
        <v>3.7787815374290728E-12</v>
      </c>
      <c r="I100" s="279">
        <f>'IPC_INDEC_1943-2006'!C100</f>
        <v>3.1063549204066438E-12</v>
      </c>
      <c r="J100" s="280"/>
      <c r="K100" s="280"/>
      <c r="L100" s="323"/>
      <c r="M100" s="323"/>
      <c r="N100" s="281"/>
      <c r="O100" s="327"/>
      <c r="P100" s="282"/>
      <c r="Q100" s="283"/>
      <c r="R100" s="366"/>
      <c r="S100" s="469"/>
      <c r="T100" s="466"/>
    </row>
    <row r="101" spans="1:20">
      <c r="A101" s="88">
        <v>1950</v>
      </c>
      <c r="B101" s="109">
        <v>12</v>
      </c>
      <c r="C101" s="113">
        <f t="shared" si="10"/>
        <v>4</v>
      </c>
      <c r="D101" s="113">
        <f t="shared" si="10"/>
        <v>3</v>
      </c>
      <c r="E101" s="109" t="str">
        <f t="shared" si="8"/>
        <v>195012</v>
      </c>
      <c r="F101" s="113" t="str">
        <f t="shared" si="6"/>
        <v>19504</v>
      </c>
      <c r="G101" s="89" t="str">
        <f t="shared" si="9"/>
        <v>19503</v>
      </c>
      <c r="H101" s="278">
        <f t="shared" si="7"/>
        <v>3.8526049947195985E-12</v>
      </c>
      <c r="I101" s="279">
        <f>'IPC_INDEC_1943-2006'!C101</f>
        <v>3.1670416411192358E-12</v>
      </c>
      <c r="J101" s="280"/>
      <c r="K101" s="280"/>
      <c r="L101" s="323"/>
      <c r="M101" s="323"/>
      <c r="N101" s="281"/>
      <c r="O101" s="327"/>
      <c r="P101" s="282"/>
      <c r="Q101" s="283"/>
      <c r="R101" s="366"/>
      <c r="S101" s="469"/>
      <c r="T101" s="466"/>
    </row>
    <row r="102" spans="1:20">
      <c r="A102" s="88">
        <v>1951</v>
      </c>
      <c r="B102" s="109">
        <v>1</v>
      </c>
      <c r="C102" s="113">
        <f t="shared" si="10"/>
        <v>1</v>
      </c>
      <c r="D102" s="113">
        <f t="shared" si="10"/>
        <v>1</v>
      </c>
      <c r="E102" s="109" t="str">
        <f t="shared" si="8"/>
        <v>19511</v>
      </c>
      <c r="F102" s="113" t="str">
        <f t="shared" si="6"/>
        <v>19511</v>
      </c>
      <c r="G102" s="89" t="str">
        <f t="shared" si="9"/>
        <v>19511</v>
      </c>
      <c r="H102" s="278">
        <f t="shared" si="7"/>
        <v>3.815058420618518E-12</v>
      </c>
      <c r="I102" s="279">
        <f>'IPC_INDEC_1943-2006'!C102</f>
        <v>3.136176404786294E-12</v>
      </c>
      <c r="J102" s="280"/>
      <c r="K102" s="280"/>
      <c r="L102" s="323"/>
      <c r="M102" s="323"/>
      <c r="N102" s="281"/>
      <c r="O102" s="327"/>
      <c r="P102" s="282"/>
      <c r="Q102" s="283"/>
      <c r="R102" s="366"/>
      <c r="S102" s="469"/>
      <c r="T102" s="466"/>
    </row>
    <row r="103" spans="1:20">
      <c r="A103" s="88">
        <v>1951</v>
      </c>
      <c r="B103" s="109">
        <v>2</v>
      </c>
      <c r="C103" s="113">
        <f t="shared" si="10"/>
        <v>1</v>
      </c>
      <c r="D103" s="113">
        <f t="shared" si="10"/>
        <v>1</v>
      </c>
      <c r="E103" s="109" t="str">
        <f t="shared" si="8"/>
        <v>19512</v>
      </c>
      <c r="F103" s="113" t="str">
        <f t="shared" si="6"/>
        <v>19511</v>
      </c>
      <c r="G103" s="89" t="str">
        <f t="shared" si="9"/>
        <v>19511</v>
      </c>
      <c r="H103" s="278">
        <f t="shared" si="7"/>
        <v>3.9275167585058174E-12</v>
      </c>
      <c r="I103" s="279">
        <f>'IPC_INDEC_1943-2006'!C103</f>
        <v>3.2286230063632247E-12</v>
      </c>
      <c r="J103" s="280"/>
      <c r="K103" s="280"/>
      <c r="L103" s="323"/>
      <c r="M103" s="323"/>
      <c r="N103" s="281"/>
      <c r="O103" s="327"/>
      <c r="P103" s="282"/>
      <c r="Q103" s="283"/>
      <c r="R103" s="366"/>
      <c r="S103" s="469"/>
      <c r="T103" s="466"/>
    </row>
    <row r="104" spans="1:20">
      <c r="A104" s="88">
        <v>1951</v>
      </c>
      <c r="B104" s="109">
        <v>3</v>
      </c>
      <c r="C104" s="113">
        <f t="shared" si="10"/>
        <v>1</v>
      </c>
      <c r="D104" s="113">
        <f t="shared" si="10"/>
        <v>1</v>
      </c>
      <c r="E104" s="109" t="str">
        <f t="shared" si="8"/>
        <v>19513</v>
      </c>
      <c r="F104" s="113" t="str">
        <f t="shared" si="6"/>
        <v>19511</v>
      </c>
      <c r="G104" s="89" t="str">
        <f t="shared" si="9"/>
        <v>19511</v>
      </c>
      <c r="H104" s="278">
        <f t="shared" si="7"/>
        <v>3.9393067455423853E-12</v>
      </c>
      <c r="I104" s="279">
        <f>'IPC_INDEC_1943-2006'!C104</f>
        <v>3.238314988786609E-12</v>
      </c>
      <c r="J104" s="280"/>
      <c r="K104" s="280"/>
      <c r="L104" s="323"/>
      <c r="M104" s="323"/>
      <c r="N104" s="281"/>
      <c r="O104" s="327"/>
      <c r="P104" s="282"/>
      <c r="Q104" s="283"/>
      <c r="R104" s="366"/>
      <c r="S104" s="469"/>
      <c r="T104" s="466"/>
    </row>
    <row r="105" spans="1:20">
      <c r="A105" s="88">
        <v>1951</v>
      </c>
      <c r="B105" s="109">
        <v>4</v>
      </c>
      <c r="C105" s="113">
        <f t="shared" si="10"/>
        <v>2</v>
      </c>
      <c r="D105" s="113">
        <f t="shared" si="10"/>
        <v>1</v>
      </c>
      <c r="E105" s="109" t="str">
        <f t="shared" si="8"/>
        <v>19514</v>
      </c>
      <c r="F105" s="113" t="str">
        <f t="shared" si="6"/>
        <v>19512</v>
      </c>
      <c r="G105" s="89" t="str">
        <f t="shared" si="9"/>
        <v>19511</v>
      </c>
      <c r="H105" s="278">
        <f t="shared" si="7"/>
        <v>4.2951829696308906E-12</v>
      </c>
      <c r="I105" s="279">
        <f>'IPC_INDEC_1943-2006'!C105</f>
        <v>3.5308637505510129E-12</v>
      </c>
      <c r="J105" s="280"/>
      <c r="K105" s="280"/>
      <c r="L105" s="323"/>
      <c r="M105" s="323"/>
      <c r="N105" s="281"/>
      <c r="O105" s="327"/>
      <c r="P105" s="282"/>
      <c r="Q105" s="283"/>
      <c r="R105" s="366"/>
      <c r="S105" s="469"/>
      <c r="T105" s="466"/>
    </row>
    <row r="106" spans="1:20">
      <c r="A106" s="88">
        <v>1951</v>
      </c>
      <c r="B106" s="109">
        <v>5</v>
      </c>
      <c r="C106" s="113">
        <f t="shared" si="10"/>
        <v>2</v>
      </c>
      <c r="D106" s="113">
        <f t="shared" si="10"/>
        <v>2</v>
      </c>
      <c r="E106" s="109" t="str">
        <f t="shared" si="8"/>
        <v>19515</v>
      </c>
      <c r="F106" s="113" t="str">
        <f t="shared" si="6"/>
        <v>19512</v>
      </c>
      <c r="G106" s="89" t="str">
        <f t="shared" si="9"/>
        <v>19512</v>
      </c>
      <c r="H106" s="278">
        <f t="shared" si="7"/>
        <v>4.6155078481937388E-12</v>
      </c>
      <c r="I106" s="279">
        <f>'IPC_INDEC_1943-2006'!C106</f>
        <v>3.7941874576233597E-12</v>
      </c>
      <c r="J106" s="280"/>
      <c r="K106" s="280"/>
      <c r="L106" s="323"/>
      <c r="M106" s="323"/>
      <c r="N106" s="281"/>
      <c r="O106" s="327"/>
      <c r="P106" s="282"/>
      <c r="Q106" s="283"/>
      <c r="R106" s="366"/>
      <c r="S106" s="469"/>
      <c r="T106" s="466"/>
    </row>
    <row r="107" spans="1:20">
      <c r="A107" s="88">
        <v>1951</v>
      </c>
      <c r="B107" s="109">
        <v>6</v>
      </c>
      <c r="C107" s="113">
        <f t="shared" si="10"/>
        <v>2</v>
      </c>
      <c r="D107" s="113">
        <f t="shared" si="10"/>
        <v>2</v>
      </c>
      <c r="E107" s="109" t="str">
        <f t="shared" si="8"/>
        <v>19516</v>
      </c>
      <c r="F107" s="113" t="str">
        <f t="shared" si="6"/>
        <v>19512</v>
      </c>
      <c r="G107" s="89" t="str">
        <f t="shared" si="9"/>
        <v>19512</v>
      </c>
      <c r="H107" s="278">
        <f t="shared" si="7"/>
        <v>4.768777679669162E-12</v>
      </c>
      <c r="I107" s="279">
        <f>'IPC_INDEC_1943-2006'!C107</f>
        <v>3.920183229127394E-12</v>
      </c>
      <c r="J107" s="280"/>
      <c r="K107" s="280"/>
      <c r="L107" s="323"/>
      <c r="M107" s="323"/>
      <c r="N107" s="281"/>
      <c r="O107" s="327"/>
      <c r="P107" s="282"/>
      <c r="Q107" s="283"/>
      <c r="R107" s="366"/>
      <c r="S107" s="469"/>
      <c r="T107" s="466"/>
    </row>
    <row r="108" spans="1:20">
      <c r="A108" s="88">
        <v>1951</v>
      </c>
      <c r="B108" s="109">
        <v>7</v>
      </c>
      <c r="C108" s="113">
        <f t="shared" si="10"/>
        <v>3</v>
      </c>
      <c r="D108" s="113">
        <f t="shared" si="10"/>
        <v>2</v>
      </c>
      <c r="E108" s="109" t="str">
        <f t="shared" si="8"/>
        <v>19517</v>
      </c>
      <c r="F108" s="113" t="str">
        <f t="shared" si="6"/>
        <v>19513</v>
      </c>
      <c r="G108" s="89" t="str">
        <f t="shared" si="9"/>
        <v>19512</v>
      </c>
      <c r="H108" s="278">
        <f t="shared" si="7"/>
        <v>4.8050545628586129E-12</v>
      </c>
      <c r="I108" s="279">
        <f>'IPC_INDEC_1943-2006'!C108</f>
        <v>3.9500047135070486E-12</v>
      </c>
      <c r="J108" s="280"/>
      <c r="K108" s="280"/>
      <c r="L108" s="323"/>
      <c r="M108" s="323"/>
      <c r="N108" s="281"/>
      <c r="O108" s="327"/>
      <c r="P108" s="282"/>
      <c r="Q108" s="283"/>
      <c r="R108" s="366"/>
      <c r="S108" s="469"/>
      <c r="T108" s="466"/>
    </row>
    <row r="109" spans="1:20">
      <c r="A109" s="88">
        <v>1951</v>
      </c>
      <c r="B109" s="109">
        <v>8</v>
      </c>
      <c r="C109" s="113">
        <f t="shared" si="10"/>
        <v>3</v>
      </c>
      <c r="D109" s="113">
        <f t="shared" si="10"/>
        <v>2</v>
      </c>
      <c r="E109" s="109" t="str">
        <f t="shared" si="8"/>
        <v>19518</v>
      </c>
      <c r="F109" s="113" t="str">
        <f t="shared" si="6"/>
        <v>19513</v>
      </c>
      <c r="G109" s="89" t="str">
        <f t="shared" si="9"/>
        <v>19512</v>
      </c>
      <c r="H109" s="278">
        <f t="shared" si="7"/>
        <v>5.2501719195931633E-12</v>
      </c>
      <c r="I109" s="279">
        <f>'IPC_INDEC_1943-2006'!C109</f>
        <v>4.3159143268453992E-12</v>
      </c>
      <c r="J109" s="280"/>
      <c r="K109" s="280"/>
      <c r="L109" s="323"/>
      <c r="M109" s="323"/>
      <c r="N109" s="281"/>
      <c r="O109" s="327"/>
      <c r="P109" s="282"/>
      <c r="Q109" s="283"/>
      <c r="R109" s="366"/>
      <c r="S109" s="469"/>
      <c r="T109" s="466"/>
    </row>
    <row r="110" spans="1:20">
      <c r="A110" s="88">
        <v>1951</v>
      </c>
      <c r="B110" s="109">
        <v>9</v>
      </c>
      <c r="C110" s="113">
        <f t="shared" si="10"/>
        <v>3</v>
      </c>
      <c r="D110" s="113">
        <f t="shared" si="10"/>
        <v>3</v>
      </c>
      <c r="E110" s="109" t="str">
        <f t="shared" si="8"/>
        <v>19519</v>
      </c>
      <c r="F110" s="113" t="str">
        <f t="shared" si="6"/>
        <v>19513</v>
      </c>
      <c r="G110" s="89" t="str">
        <f t="shared" si="9"/>
        <v>19513</v>
      </c>
      <c r="H110" s="278">
        <f t="shared" si="7"/>
        <v>5.1504104908221806E-12</v>
      </c>
      <c r="I110" s="279">
        <f>'IPC_INDEC_1943-2006'!C110</f>
        <v>4.2339052448013558E-12</v>
      </c>
      <c r="J110" s="280"/>
      <c r="K110" s="280"/>
      <c r="L110" s="323"/>
      <c r="M110" s="323"/>
      <c r="N110" s="281"/>
      <c r="O110" s="327"/>
      <c r="P110" s="282"/>
      <c r="Q110" s="283"/>
      <c r="R110" s="366"/>
      <c r="S110" s="469"/>
      <c r="T110" s="466"/>
    </row>
    <row r="111" spans="1:20">
      <c r="A111" s="88">
        <v>1951</v>
      </c>
      <c r="B111" s="109">
        <v>10</v>
      </c>
      <c r="C111" s="113">
        <f t="shared" si="10"/>
        <v>4</v>
      </c>
      <c r="D111" s="113">
        <f t="shared" si="10"/>
        <v>3</v>
      </c>
      <c r="E111" s="109" t="str">
        <f t="shared" si="8"/>
        <v>195110</v>
      </c>
      <c r="F111" s="113" t="str">
        <f t="shared" si="6"/>
        <v>19514</v>
      </c>
      <c r="G111" s="89" t="str">
        <f t="shared" si="9"/>
        <v>19513</v>
      </c>
      <c r="H111" s="278">
        <f t="shared" si="7"/>
        <v>5.3073080106165489E-12</v>
      </c>
      <c r="I111" s="279">
        <f>'IPC_INDEC_1943-2006'!C111</f>
        <v>4.3628831647433557E-12</v>
      </c>
      <c r="J111" s="280"/>
      <c r="K111" s="280"/>
      <c r="L111" s="323"/>
      <c r="M111" s="323"/>
      <c r="N111" s="281"/>
      <c r="O111" s="327"/>
      <c r="P111" s="282"/>
      <c r="Q111" s="283"/>
      <c r="R111" s="366"/>
      <c r="S111" s="469"/>
      <c r="T111" s="466"/>
    </row>
    <row r="112" spans="1:20">
      <c r="A112" s="88">
        <v>1951</v>
      </c>
      <c r="B112" s="109">
        <v>11</v>
      </c>
      <c r="C112" s="113">
        <f t="shared" si="10"/>
        <v>4</v>
      </c>
      <c r="D112" s="113">
        <f t="shared" si="10"/>
        <v>3</v>
      </c>
      <c r="E112" s="109" t="str">
        <f t="shared" si="8"/>
        <v>195111</v>
      </c>
      <c r="F112" s="113" t="str">
        <f t="shared" si="6"/>
        <v>19514</v>
      </c>
      <c r="G112" s="89" t="str">
        <f t="shared" si="9"/>
        <v>19513</v>
      </c>
      <c r="H112" s="278">
        <f t="shared" si="7"/>
        <v>5.3247209145474845E-12</v>
      </c>
      <c r="I112" s="279">
        <f>'IPC_INDEC_1943-2006'!C112</f>
        <v>4.3771974772455891E-12</v>
      </c>
      <c r="J112" s="280"/>
      <c r="K112" s="280"/>
      <c r="L112" s="323"/>
      <c r="M112" s="323"/>
      <c r="N112" s="281"/>
      <c r="O112" s="327"/>
      <c r="P112" s="282"/>
      <c r="Q112" s="283"/>
      <c r="R112" s="366"/>
      <c r="S112" s="469"/>
      <c r="T112" s="466"/>
    </row>
    <row r="113" spans="1:20">
      <c r="A113" s="88">
        <v>1951</v>
      </c>
      <c r="B113" s="109">
        <v>12</v>
      </c>
      <c r="C113" s="113">
        <f t="shared" si="10"/>
        <v>4</v>
      </c>
      <c r="D113" s="113">
        <f t="shared" si="10"/>
        <v>3</v>
      </c>
      <c r="E113" s="109" t="str">
        <f t="shared" si="8"/>
        <v>195112</v>
      </c>
      <c r="F113" s="113" t="str">
        <f t="shared" si="6"/>
        <v>19514</v>
      </c>
      <c r="G113" s="89" t="str">
        <f t="shared" si="9"/>
        <v>19513</v>
      </c>
      <c r="H113" s="278">
        <f t="shared" si="7"/>
        <v>5.7870697907970294E-12</v>
      </c>
      <c r="I113" s="279">
        <f>'IPC_INDEC_1943-2006'!C113</f>
        <v>4.75727229566428E-12</v>
      </c>
      <c r="J113" s="280"/>
      <c r="K113" s="280"/>
      <c r="L113" s="323"/>
      <c r="M113" s="323"/>
      <c r="N113" s="281"/>
      <c r="O113" s="327"/>
      <c r="P113" s="282"/>
      <c r="Q113" s="283"/>
      <c r="R113" s="366"/>
      <c r="S113" s="469"/>
      <c r="T113" s="466"/>
    </row>
    <row r="114" spans="1:20">
      <c r="A114" s="88">
        <v>1952</v>
      </c>
      <c r="B114" s="109">
        <v>1</v>
      </c>
      <c r="C114" s="113">
        <f t="shared" si="10"/>
        <v>1</v>
      </c>
      <c r="D114" s="113">
        <f t="shared" si="10"/>
        <v>1</v>
      </c>
      <c r="E114" s="109" t="str">
        <f t="shared" si="8"/>
        <v>19521</v>
      </c>
      <c r="F114" s="113" t="str">
        <f t="shared" si="6"/>
        <v>19521</v>
      </c>
      <c r="G114" s="89" t="str">
        <f t="shared" si="9"/>
        <v>19521</v>
      </c>
      <c r="H114" s="278">
        <f t="shared" si="7"/>
        <v>6.0130747730672924E-12</v>
      </c>
      <c r="I114" s="279">
        <f>'IPC_INDEC_1943-2006'!C114</f>
        <v>4.9430601433495141E-12</v>
      </c>
      <c r="J114" s="280"/>
      <c r="K114" s="280"/>
      <c r="L114" s="323"/>
      <c r="M114" s="323"/>
      <c r="N114" s="281"/>
      <c r="O114" s="327"/>
      <c r="P114" s="282"/>
      <c r="Q114" s="283"/>
      <c r="R114" s="366"/>
      <c r="S114" s="469"/>
      <c r="T114" s="466"/>
    </row>
    <row r="115" spans="1:20">
      <c r="A115" s="88">
        <v>1952</v>
      </c>
      <c r="B115" s="109">
        <v>2</v>
      </c>
      <c r="C115" s="113">
        <f t="shared" si="10"/>
        <v>1</v>
      </c>
      <c r="D115" s="113">
        <f t="shared" si="10"/>
        <v>1</v>
      </c>
      <c r="E115" s="109" t="str">
        <f t="shared" si="8"/>
        <v>19522</v>
      </c>
      <c r="F115" s="113" t="str">
        <f t="shared" si="6"/>
        <v>19521</v>
      </c>
      <c r="G115" s="89" t="str">
        <f t="shared" si="9"/>
        <v>19521</v>
      </c>
      <c r="H115" s="278">
        <f t="shared" si="7"/>
        <v>6.0573325705584055E-12</v>
      </c>
      <c r="I115" s="279">
        <f>'IPC_INDEC_1943-2006'!C115</f>
        <v>4.9794423542926786E-12</v>
      </c>
      <c r="J115" s="280"/>
      <c r="K115" s="280"/>
      <c r="L115" s="323"/>
      <c r="M115" s="323"/>
      <c r="N115" s="281"/>
      <c r="O115" s="327"/>
      <c r="P115" s="282"/>
      <c r="Q115" s="283"/>
      <c r="R115" s="366"/>
      <c r="S115" s="469"/>
      <c r="T115" s="466"/>
    </row>
    <row r="116" spans="1:20">
      <c r="A116" s="88">
        <v>1952</v>
      </c>
      <c r="B116" s="109">
        <v>3</v>
      </c>
      <c r="C116" s="113">
        <f t="shared" si="10"/>
        <v>1</v>
      </c>
      <c r="D116" s="113">
        <f t="shared" si="10"/>
        <v>1</v>
      </c>
      <c r="E116" s="109" t="str">
        <f t="shared" si="8"/>
        <v>19523</v>
      </c>
      <c r="F116" s="113" t="str">
        <f t="shared" si="6"/>
        <v>19521</v>
      </c>
      <c r="G116" s="89" t="str">
        <f t="shared" si="9"/>
        <v>19521</v>
      </c>
      <c r="H116" s="278">
        <f t="shared" si="7"/>
        <v>6.234182376106975E-12</v>
      </c>
      <c r="I116" s="279">
        <f>'IPC_INDEC_1943-2006'!C116</f>
        <v>5.1248220906434911E-12</v>
      </c>
      <c r="J116" s="280"/>
      <c r="K116" s="280"/>
      <c r="L116" s="323"/>
      <c r="M116" s="323"/>
      <c r="N116" s="281"/>
      <c r="O116" s="327"/>
      <c r="P116" s="282"/>
      <c r="Q116" s="283"/>
      <c r="R116" s="366"/>
      <c r="S116" s="469"/>
      <c r="T116" s="466"/>
    </row>
    <row r="117" spans="1:20">
      <c r="A117" s="88">
        <v>1952</v>
      </c>
      <c r="B117" s="109">
        <v>4</v>
      </c>
      <c r="C117" s="113">
        <f t="shared" si="10"/>
        <v>2</v>
      </c>
      <c r="D117" s="113">
        <f t="shared" si="10"/>
        <v>1</v>
      </c>
      <c r="E117" s="109" t="str">
        <f t="shared" si="8"/>
        <v>19524</v>
      </c>
      <c r="F117" s="113" t="str">
        <f t="shared" si="6"/>
        <v>19522</v>
      </c>
      <c r="G117" s="89" t="str">
        <f t="shared" si="9"/>
        <v>19521</v>
      </c>
      <c r="H117" s="278">
        <f t="shared" si="7"/>
        <v>6.6237961015616777E-12</v>
      </c>
      <c r="I117" s="279">
        <f>'IPC_INDEC_1943-2006'!C117</f>
        <v>5.4451048328809813E-12</v>
      </c>
      <c r="J117" s="280"/>
      <c r="K117" s="280"/>
      <c r="L117" s="323"/>
      <c r="M117" s="323"/>
      <c r="N117" s="281"/>
      <c r="O117" s="327"/>
      <c r="P117" s="282"/>
      <c r="Q117" s="283"/>
      <c r="R117" s="366"/>
      <c r="S117" s="469"/>
      <c r="T117" s="466"/>
    </row>
    <row r="118" spans="1:20">
      <c r="A118" s="88">
        <v>1952</v>
      </c>
      <c r="B118" s="109">
        <v>5</v>
      </c>
      <c r="C118" s="113">
        <f t="shared" si="10"/>
        <v>2</v>
      </c>
      <c r="D118" s="113">
        <f t="shared" si="10"/>
        <v>2</v>
      </c>
      <c r="E118" s="109" t="str">
        <f t="shared" si="8"/>
        <v>19525</v>
      </c>
      <c r="F118" s="113" t="str">
        <f t="shared" si="6"/>
        <v>19522</v>
      </c>
      <c r="G118" s="89" t="str">
        <f t="shared" si="9"/>
        <v>19522</v>
      </c>
      <c r="H118" s="278">
        <f t="shared" si="7"/>
        <v>6.7279107563154026E-12</v>
      </c>
      <c r="I118" s="279">
        <f>'IPC_INDEC_1943-2006'!C118</f>
        <v>5.5306924930505891E-12</v>
      </c>
      <c r="J118" s="280"/>
      <c r="K118" s="280"/>
      <c r="L118" s="323"/>
      <c r="M118" s="323"/>
      <c r="N118" s="281"/>
      <c r="O118" s="327"/>
      <c r="P118" s="282"/>
      <c r="Q118" s="283"/>
      <c r="R118" s="366"/>
      <c r="S118" s="469"/>
      <c r="T118" s="466"/>
    </row>
    <row r="119" spans="1:20">
      <c r="A119" s="88">
        <v>1952</v>
      </c>
      <c r="B119" s="109">
        <v>6</v>
      </c>
      <c r="C119" s="113">
        <f t="shared" si="10"/>
        <v>2</v>
      </c>
      <c r="D119" s="113">
        <f t="shared" si="10"/>
        <v>2</v>
      </c>
      <c r="E119" s="109" t="str">
        <f t="shared" si="8"/>
        <v>19526</v>
      </c>
      <c r="F119" s="113" t="str">
        <f t="shared" si="6"/>
        <v>19522</v>
      </c>
      <c r="G119" s="89" t="str">
        <f t="shared" si="9"/>
        <v>19522</v>
      </c>
      <c r="H119" s="278">
        <f t="shared" si="7"/>
        <v>6.8672139877629191E-12</v>
      </c>
      <c r="I119" s="279">
        <f>'IPC_INDEC_1943-2006'!C119</f>
        <v>5.6452069930684836E-12</v>
      </c>
      <c r="J119" s="280"/>
      <c r="K119" s="280"/>
      <c r="L119" s="323"/>
      <c r="M119" s="323"/>
      <c r="N119" s="281"/>
      <c r="O119" s="327"/>
      <c r="P119" s="282"/>
      <c r="Q119" s="283"/>
      <c r="R119" s="366"/>
      <c r="S119" s="469"/>
      <c r="T119" s="466"/>
    </row>
    <row r="120" spans="1:20">
      <c r="A120" s="88">
        <v>1952</v>
      </c>
      <c r="B120" s="109">
        <v>7</v>
      </c>
      <c r="C120" s="113">
        <f t="shared" si="10"/>
        <v>3</v>
      </c>
      <c r="D120" s="113">
        <f t="shared" si="10"/>
        <v>2</v>
      </c>
      <c r="E120" s="109" t="str">
        <f t="shared" si="8"/>
        <v>19527</v>
      </c>
      <c r="F120" s="113" t="str">
        <f t="shared" si="6"/>
        <v>19523</v>
      </c>
      <c r="G120" s="89" t="str">
        <f t="shared" si="9"/>
        <v>19522</v>
      </c>
      <c r="H120" s="278">
        <f t="shared" si="7"/>
        <v>6.5862495274606263E-12</v>
      </c>
      <c r="I120" s="279">
        <f>'IPC_INDEC_1943-2006'!C120</f>
        <v>5.4142395965480634E-12</v>
      </c>
      <c r="J120" s="280"/>
      <c r="K120" s="280"/>
      <c r="L120" s="323"/>
      <c r="M120" s="323"/>
      <c r="N120" s="281"/>
      <c r="O120" s="327"/>
      <c r="P120" s="282"/>
      <c r="Q120" s="283"/>
      <c r="R120" s="366"/>
      <c r="S120" s="469"/>
      <c r="T120" s="466"/>
    </row>
    <row r="121" spans="1:20">
      <c r="A121" s="88">
        <v>1952</v>
      </c>
      <c r="B121" s="109">
        <v>8</v>
      </c>
      <c r="C121" s="113">
        <f t="shared" si="10"/>
        <v>3</v>
      </c>
      <c r="D121" s="113">
        <f t="shared" si="10"/>
        <v>2</v>
      </c>
      <c r="E121" s="109" t="str">
        <f t="shared" si="8"/>
        <v>19528</v>
      </c>
      <c r="F121" s="113" t="str">
        <f t="shared" si="6"/>
        <v>19523</v>
      </c>
      <c r="G121" s="89" t="str">
        <f t="shared" si="9"/>
        <v>19522</v>
      </c>
      <c r="H121" s="278">
        <f t="shared" si="7"/>
        <v>6.5592232494844955E-12</v>
      </c>
      <c r="I121" s="279">
        <f>'IPC_INDEC_1943-2006'!C121</f>
        <v>5.3920225906852287E-12</v>
      </c>
      <c r="J121" s="280"/>
      <c r="K121" s="280"/>
      <c r="L121" s="323"/>
      <c r="M121" s="323"/>
      <c r="N121" s="281"/>
      <c r="O121" s="327"/>
      <c r="P121" s="282"/>
      <c r="Q121" s="283"/>
      <c r="R121" s="366"/>
      <c r="S121" s="469"/>
      <c r="T121" s="466"/>
    </row>
    <row r="122" spans="1:20">
      <c r="A122" s="88">
        <v>1952</v>
      </c>
      <c r="B122" s="109">
        <v>9</v>
      </c>
      <c r="C122" s="113">
        <f t="shared" si="10"/>
        <v>3</v>
      </c>
      <c r="D122" s="113">
        <f t="shared" si="10"/>
        <v>3</v>
      </c>
      <c r="E122" s="109" t="str">
        <f t="shared" si="8"/>
        <v>19529</v>
      </c>
      <c r="F122" s="113" t="str">
        <f t="shared" si="6"/>
        <v>19523</v>
      </c>
      <c r="G122" s="89" t="str">
        <f t="shared" si="9"/>
        <v>19523</v>
      </c>
      <c r="H122" s="278">
        <f t="shared" si="7"/>
        <v>6.7796053148604061E-12</v>
      </c>
      <c r="I122" s="279">
        <f>'IPC_INDEC_1943-2006'!C122</f>
        <v>5.5731881082916271E-12</v>
      </c>
      <c r="J122" s="280"/>
      <c r="K122" s="280"/>
      <c r="L122" s="323"/>
      <c r="M122" s="323"/>
      <c r="N122" s="281"/>
      <c r="O122" s="327"/>
      <c r="P122" s="282"/>
      <c r="Q122" s="283"/>
      <c r="R122" s="366"/>
      <c r="S122" s="469"/>
      <c r="T122" s="466"/>
    </row>
    <row r="123" spans="1:20">
      <c r="A123" s="88">
        <v>1952</v>
      </c>
      <c r="B123" s="109">
        <v>10</v>
      </c>
      <c r="C123" s="113">
        <f t="shared" si="10"/>
        <v>4</v>
      </c>
      <c r="D123" s="113">
        <f t="shared" si="10"/>
        <v>3</v>
      </c>
      <c r="E123" s="109" t="str">
        <f t="shared" si="8"/>
        <v>195210</v>
      </c>
      <c r="F123" s="113" t="str">
        <f t="shared" si="6"/>
        <v>19524</v>
      </c>
      <c r="G123" s="89" t="str">
        <f t="shared" si="9"/>
        <v>19523</v>
      </c>
      <c r="H123" s="278">
        <f t="shared" si="7"/>
        <v>6.8485313929203361E-12</v>
      </c>
      <c r="I123" s="279">
        <f>'IPC_INDEC_1943-2006'!C123</f>
        <v>5.6298489286129481E-12</v>
      </c>
      <c r="J123" s="280"/>
      <c r="K123" s="280"/>
      <c r="L123" s="323"/>
      <c r="M123" s="323"/>
      <c r="N123" s="281"/>
      <c r="O123" s="327"/>
      <c r="P123" s="282"/>
      <c r="Q123" s="283"/>
      <c r="R123" s="366"/>
      <c r="S123" s="469"/>
      <c r="T123" s="466"/>
    </row>
    <row r="124" spans="1:20">
      <c r="A124" s="88">
        <v>1952</v>
      </c>
      <c r="B124" s="109">
        <v>11</v>
      </c>
      <c r="C124" s="113">
        <f t="shared" si="10"/>
        <v>4</v>
      </c>
      <c r="D124" s="113">
        <f t="shared" si="10"/>
        <v>3</v>
      </c>
      <c r="E124" s="109" t="str">
        <f t="shared" si="8"/>
        <v>195211</v>
      </c>
      <c r="F124" s="113" t="str">
        <f t="shared" si="6"/>
        <v>19524</v>
      </c>
      <c r="G124" s="89" t="str">
        <f t="shared" si="9"/>
        <v>19523</v>
      </c>
      <c r="H124" s="278">
        <f t="shared" si="7"/>
        <v>6.8659442968512596E-12</v>
      </c>
      <c r="I124" s="279">
        <f>'IPC_INDEC_1943-2006'!C124</f>
        <v>5.6441632411151726E-12</v>
      </c>
      <c r="J124" s="280"/>
      <c r="K124" s="280"/>
      <c r="L124" s="323"/>
      <c r="M124" s="323"/>
      <c r="N124" s="281"/>
      <c r="O124" s="327"/>
      <c r="P124" s="282"/>
      <c r="Q124" s="283"/>
      <c r="R124" s="366"/>
      <c r="S124" s="469"/>
      <c r="T124" s="466"/>
    </row>
    <row r="125" spans="1:20">
      <c r="A125" s="88">
        <v>1952</v>
      </c>
      <c r="B125" s="109">
        <v>12</v>
      </c>
      <c r="C125" s="113">
        <f t="shared" si="10"/>
        <v>4</v>
      </c>
      <c r="D125" s="113">
        <f t="shared" si="10"/>
        <v>3</v>
      </c>
      <c r="E125" s="109" t="str">
        <f t="shared" si="8"/>
        <v>195212</v>
      </c>
      <c r="F125" s="113" t="str">
        <f t="shared" si="6"/>
        <v>19524</v>
      </c>
      <c r="G125" s="89" t="str">
        <f t="shared" si="9"/>
        <v>19523</v>
      </c>
      <c r="H125" s="278">
        <f t="shared" si="7"/>
        <v>6.8906125774200766E-12</v>
      </c>
      <c r="I125" s="279">
        <f>'IPC_INDEC_1943-2006'!C125</f>
        <v>5.6644418504933291E-12</v>
      </c>
      <c r="J125" s="280"/>
      <c r="K125" s="280"/>
      <c r="L125" s="323"/>
      <c r="M125" s="323"/>
      <c r="N125" s="281"/>
      <c r="O125" s="327"/>
      <c r="P125" s="282"/>
      <c r="Q125" s="283"/>
      <c r="R125" s="366"/>
      <c r="S125" s="469"/>
      <c r="T125" s="466"/>
    </row>
    <row r="126" spans="1:20">
      <c r="A126" s="88">
        <v>1953</v>
      </c>
      <c r="B126" s="109">
        <v>1</v>
      </c>
      <c r="C126" s="113">
        <f t="shared" si="10"/>
        <v>1</v>
      </c>
      <c r="D126" s="113">
        <f t="shared" si="10"/>
        <v>1</v>
      </c>
      <c r="E126" s="109" t="str">
        <f t="shared" si="8"/>
        <v>19531</v>
      </c>
      <c r="F126" s="113" t="str">
        <f t="shared" si="6"/>
        <v>19531</v>
      </c>
      <c r="G126" s="89" t="str">
        <f t="shared" si="9"/>
        <v>19531</v>
      </c>
      <c r="H126" s="278">
        <f t="shared" si="7"/>
        <v>6.8020969824378495E-12</v>
      </c>
      <c r="I126" s="279">
        <f>'IPC_INDEC_1943-2006'!C126</f>
        <v>5.5916774286069994E-12</v>
      </c>
      <c r="J126" s="280"/>
      <c r="K126" s="280"/>
      <c r="L126" s="323"/>
      <c r="M126" s="323"/>
      <c r="N126" s="281"/>
      <c r="O126" s="327"/>
      <c r="P126" s="282"/>
      <c r="Q126" s="283"/>
      <c r="R126" s="366"/>
      <c r="S126" s="469"/>
      <c r="T126" s="466"/>
    </row>
    <row r="127" spans="1:20">
      <c r="A127" s="88">
        <v>1953</v>
      </c>
      <c r="B127" s="109">
        <v>2</v>
      </c>
      <c r="C127" s="113">
        <f t="shared" si="10"/>
        <v>1</v>
      </c>
      <c r="D127" s="113">
        <f t="shared" si="10"/>
        <v>1</v>
      </c>
      <c r="E127" s="109" t="str">
        <f t="shared" si="8"/>
        <v>19532</v>
      </c>
      <c r="F127" s="113" t="str">
        <f t="shared" si="6"/>
        <v>19531</v>
      </c>
      <c r="G127" s="89" t="str">
        <f t="shared" si="9"/>
        <v>19531</v>
      </c>
      <c r="H127" s="278">
        <f t="shared" si="7"/>
        <v>7.1971522403709561E-12</v>
      </c>
      <c r="I127" s="279">
        <f>'IPC_INDEC_1943-2006'!C127</f>
        <v>5.916433393501426E-12</v>
      </c>
      <c r="J127" s="280"/>
      <c r="K127" s="280"/>
      <c r="L127" s="323"/>
      <c r="M127" s="323"/>
      <c r="N127" s="281"/>
      <c r="O127" s="327"/>
      <c r="P127" s="282"/>
      <c r="Q127" s="283"/>
      <c r="R127" s="366"/>
      <c r="S127" s="469"/>
      <c r="T127" s="466"/>
    </row>
    <row r="128" spans="1:20">
      <c r="A128" s="88">
        <v>1953</v>
      </c>
      <c r="B128" s="109">
        <v>3</v>
      </c>
      <c r="C128" s="113">
        <f t="shared" si="10"/>
        <v>1</v>
      </c>
      <c r="D128" s="113">
        <f t="shared" si="10"/>
        <v>1</v>
      </c>
      <c r="E128" s="109" t="str">
        <f t="shared" si="8"/>
        <v>19533</v>
      </c>
      <c r="F128" s="113" t="str">
        <f t="shared" si="6"/>
        <v>19531</v>
      </c>
      <c r="G128" s="89" t="str">
        <f t="shared" si="9"/>
        <v>19531</v>
      </c>
      <c r="H128" s="278">
        <f t="shared" si="7"/>
        <v>7.1632333545888207E-12</v>
      </c>
      <c r="I128" s="279">
        <f>'IPC_INDEC_1943-2006'!C128</f>
        <v>5.8885503056064494E-12</v>
      </c>
      <c r="J128" s="280"/>
      <c r="K128" s="280"/>
      <c r="L128" s="323"/>
      <c r="M128" s="323"/>
      <c r="N128" s="281"/>
      <c r="O128" s="327"/>
      <c r="P128" s="282"/>
      <c r="Q128" s="283"/>
      <c r="R128" s="366"/>
      <c r="S128" s="469"/>
      <c r="T128" s="466"/>
    </row>
    <row r="129" spans="1:20">
      <c r="A129" s="88">
        <v>1953</v>
      </c>
      <c r="B129" s="109">
        <v>4</v>
      </c>
      <c r="C129" s="113">
        <f t="shared" si="10"/>
        <v>2</v>
      </c>
      <c r="D129" s="113">
        <f t="shared" si="10"/>
        <v>1</v>
      </c>
      <c r="E129" s="109" t="str">
        <f t="shared" si="8"/>
        <v>19534</v>
      </c>
      <c r="F129" s="113" t="str">
        <f t="shared" si="6"/>
        <v>19532</v>
      </c>
      <c r="G129" s="89" t="str">
        <f t="shared" si="9"/>
        <v>19531</v>
      </c>
      <c r="H129" s="278">
        <f t="shared" si="7"/>
        <v>6.8626793773642301E-12</v>
      </c>
      <c r="I129" s="279">
        <f>'IPC_INDEC_1943-2006'!C129</f>
        <v>5.6414793075210205E-12</v>
      </c>
      <c r="J129" s="280"/>
      <c r="K129" s="280"/>
      <c r="L129" s="323"/>
      <c r="M129" s="323"/>
      <c r="N129" s="281"/>
      <c r="O129" s="327"/>
      <c r="P129" s="282"/>
      <c r="Q129" s="283"/>
      <c r="R129" s="366"/>
      <c r="S129" s="469"/>
      <c r="T129" s="466"/>
    </row>
    <row r="130" spans="1:20">
      <c r="A130" s="88">
        <v>1953</v>
      </c>
      <c r="B130" s="109">
        <v>5</v>
      </c>
      <c r="C130" s="113">
        <f t="shared" si="10"/>
        <v>2</v>
      </c>
      <c r="D130" s="113">
        <f t="shared" si="10"/>
        <v>2</v>
      </c>
      <c r="E130" s="109" t="str">
        <f t="shared" si="8"/>
        <v>19535</v>
      </c>
      <c r="F130" s="113" t="str">
        <f t="shared" si="6"/>
        <v>19532</v>
      </c>
      <c r="G130" s="89" t="str">
        <f t="shared" si="9"/>
        <v>19532</v>
      </c>
      <c r="H130" s="278">
        <f t="shared" si="7"/>
        <v>6.7513093459726174E-12</v>
      </c>
      <c r="I130" s="279">
        <f>'IPC_INDEC_1943-2006'!C130</f>
        <v>5.5499273504754823E-12</v>
      </c>
      <c r="J130" s="280"/>
      <c r="K130" s="280"/>
      <c r="L130" s="323"/>
      <c r="M130" s="323"/>
      <c r="N130" s="281"/>
      <c r="O130" s="327"/>
      <c r="P130" s="282"/>
      <c r="Q130" s="283"/>
      <c r="R130" s="366"/>
      <c r="S130" s="469"/>
      <c r="T130" s="466"/>
    </row>
    <row r="131" spans="1:20">
      <c r="A131" s="88">
        <v>1953</v>
      </c>
      <c r="B131" s="109">
        <v>6</v>
      </c>
      <c r="C131" s="113">
        <f t="shared" si="10"/>
        <v>2</v>
      </c>
      <c r="D131" s="113">
        <f t="shared" si="10"/>
        <v>2</v>
      </c>
      <c r="E131" s="109" t="str">
        <f t="shared" si="8"/>
        <v>19536</v>
      </c>
      <c r="F131" s="113" t="str">
        <f t="shared" si="6"/>
        <v>19532</v>
      </c>
      <c r="G131" s="89" t="str">
        <f t="shared" si="9"/>
        <v>19532</v>
      </c>
      <c r="H131" s="278">
        <f t="shared" si="7"/>
        <v>6.739700743351981E-12</v>
      </c>
      <c r="I131" s="279">
        <f>'IPC_INDEC_1943-2006'!C131</f>
        <v>5.5403844754739826E-12</v>
      </c>
      <c r="J131" s="280"/>
      <c r="K131" s="280"/>
      <c r="L131" s="323"/>
      <c r="M131" s="323"/>
      <c r="N131" s="281"/>
      <c r="O131" s="327"/>
      <c r="P131" s="282"/>
      <c r="Q131" s="283"/>
      <c r="R131" s="366"/>
      <c r="S131" s="469"/>
      <c r="T131" s="466"/>
    </row>
    <row r="132" spans="1:20">
      <c r="A132" s="88">
        <v>1953</v>
      </c>
      <c r="B132" s="109">
        <v>7</v>
      </c>
      <c r="C132" s="113">
        <f t="shared" si="10"/>
        <v>3</v>
      </c>
      <c r="D132" s="113">
        <f t="shared" si="10"/>
        <v>2</v>
      </c>
      <c r="E132" s="109" t="str">
        <f t="shared" si="8"/>
        <v>19537</v>
      </c>
      <c r="F132" s="113" t="str">
        <f t="shared" si="6"/>
        <v>19533</v>
      </c>
      <c r="G132" s="89" t="str">
        <f t="shared" si="9"/>
        <v>19532</v>
      </c>
      <c r="H132" s="278">
        <f t="shared" si="7"/>
        <v>6.7924836083926438E-12</v>
      </c>
      <c r="I132" s="279">
        <f>'IPC_INDEC_1943-2006'!C132</f>
        <v>5.5837747352463893E-12</v>
      </c>
      <c r="J132" s="280"/>
      <c r="K132" s="280"/>
      <c r="L132" s="323"/>
      <c r="M132" s="323"/>
      <c r="N132" s="281"/>
      <c r="O132" s="327"/>
      <c r="P132" s="282"/>
      <c r="Q132" s="283"/>
      <c r="R132" s="366"/>
      <c r="S132" s="469"/>
      <c r="T132" s="466"/>
    </row>
    <row r="133" spans="1:20">
      <c r="A133" s="88">
        <v>1953</v>
      </c>
      <c r="B133" s="109">
        <v>8</v>
      </c>
      <c r="C133" s="113">
        <f t="shared" si="10"/>
        <v>3</v>
      </c>
      <c r="D133" s="113">
        <f t="shared" si="10"/>
        <v>2</v>
      </c>
      <c r="E133" s="109" t="str">
        <f t="shared" si="8"/>
        <v>19538</v>
      </c>
      <c r="F133" s="113" t="str">
        <f t="shared" si="6"/>
        <v>19533</v>
      </c>
      <c r="G133" s="89" t="str">
        <f t="shared" si="9"/>
        <v>19532</v>
      </c>
      <c r="H133" s="278">
        <f t="shared" si="7"/>
        <v>6.7981065252869889E-12</v>
      </c>
      <c r="I133" s="279">
        <f>'IPC_INDEC_1943-2006'!C133</f>
        <v>5.5883970653252203E-12</v>
      </c>
      <c r="J133" s="280"/>
      <c r="K133" s="280"/>
      <c r="L133" s="323"/>
      <c r="M133" s="323"/>
      <c r="N133" s="281"/>
      <c r="O133" s="327"/>
      <c r="P133" s="282"/>
      <c r="Q133" s="283"/>
      <c r="R133" s="366"/>
      <c r="S133" s="469"/>
      <c r="T133" s="466"/>
    </row>
    <row r="134" spans="1:20">
      <c r="A134" s="88">
        <v>1953</v>
      </c>
      <c r="B134" s="109">
        <v>9</v>
      </c>
      <c r="C134" s="113">
        <f t="shared" si="10"/>
        <v>3</v>
      </c>
      <c r="D134" s="113">
        <f t="shared" si="10"/>
        <v>3</v>
      </c>
      <c r="E134" s="109" t="str">
        <f t="shared" si="8"/>
        <v>19539</v>
      </c>
      <c r="F134" s="113" t="str">
        <f t="shared" ref="F134:F197" si="11">CONCATENATE(A134,C134)</f>
        <v>19533</v>
      </c>
      <c r="G134" s="89" t="str">
        <f t="shared" si="9"/>
        <v>19533</v>
      </c>
      <c r="H134" s="278">
        <f t="shared" ref="H134:H197" si="12">I134/I$762*100</f>
        <v>6.7513093459726174E-12</v>
      </c>
      <c r="I134" s="279">
        <f>'IPC_INDEC_1943-2006'!C134</f>
        <v>5.5499273504754823E-12</v>
      </c>
      <c r="J134" s="280"/>
      <c r="K134" s="280"/>
      <c r="L134" s="323"/>
      <c r="M134" s="323"/>
      <c r="N134" s="281"/>
      <c r="O134" s="327"/>
      <c r="P134" s="282"/>
      <c r="Q134" s="283"/>
      <c r="R134" s="366"/>
      <c r="S134" s="469"/>
      <c r="T134" s="466"/>
    </row>
    <row r="135" spans="1:20">
      <c r="A135" s="88">
        <v>1953</v>
      </c>
      <c r="B135" s="109">
        <v>10</v>
      </c>
      <c r="C135" s="113">
        <f t="shared" si="10"/>
        <v>4</v>
      </c>
      <c r="D135" s="113">
        <f t="shared" si="10"/>
        <v>3</v>
      </c>
      <c r="E135" s="109" t="str">
        <f t="shared" ref="E135:E198" si="13">CONCATENATE(A135,B135)</f>
        <v>195310</v>
      </c>
      <c r="F135" s="113" t="str">
        <f t="shared" si="11"/>
        <v>19534</v>
      </c>
      <c r="G135" s="89" t="str">
        <f t="shared" ref="G135:G198" si="14">CONCATENATE(A135,D135)</f>
        <v>19533</v>
      </c>
      <c r="H135" s="278">
        <f t="shared" si="12"/>
        <v>6.7222878394210559E-12</v>
      </c>
      <c r="I135" s="279">
        <f>'IPC_INDEC_1943-2006'!C135</f>
        <v>5.5260701629717581E-12</v>
      </c>
      <c r="J135" s="280"/>
      <c r="K135" s="280"/>
      <c r="L135" s="323"/>
      <c r="M135" s="323"/>
      <c r="N135" s="281"/>
      <c r="O135" s="327"/>
      <c r="P135" s="282"/>
      <c r="Q135" s="283"/>
      <c r="R135" s="366"/>
      <c r="S135" s="469"/>
      <c r="T135" s="466"/>
    </row>
    <row r="136" spans="1:20">
      <c r="A136" s="88">
        <v>1953</v>
      </c>
      <c r="B136" s="109">
        <v>11</v>
      </c>
      <c r="C136" s="113">
        <f t="shared" si="10"/>
        <v>4</v>
      </c>
      <c r="D136" s="113">
        <f t="shared" si="10"/>
        <v>3</v>
      </c>
      <c r="E136" s="109" t="str">
        <f t="shared" si="13"/>
        <v>195311</v>
      </c>
      <c r="F136" s="113" t="str">
        <f t="shared" si="11"/>
        <v>19534</v>
      </c>
      <c r="G136" s="89" t="str">
        <f t="shared" si="14"/>
        <v>19533</v>
      </c>
      <c r="H136" s="278">
        <f t="shared" si="12"/>
        <v>6.770354709647086E-12</v>
      </c>
      <c r="I136" s="279">
        <f>'IPC_INDEC_1943-2006'!C136</f>
        <v>5.5655836297748071E-12</v>
      </c>
      <c r="J136" s="280"/>
      <c r="K136" s="280"/>
      <c r="L136" s="323"/>
      <c r="M136" s="323"/>
      <c r="N136" s="281"/>
      <c r="O136" s="327"/>
      <c r="P136" s="282"/>
      <c r="Q136" s="283"/>
      <c r="R136" s="366"/>
      <c r="S136" s="469"/>
      <c r="T136" s="466"/>
    </row>
    <row r="137" spans="1:20">
      <c r="A137" s="88">
        <v>1953</v>
      </c>
      <c r="B137" s="109">
        <v>12</v>
      </c>
      <c r="C137" s="113">
        <f t="shared" si="10"/>
        <v>4</v>
      </c>
      <c r="D137" s="113">
        <f t="shared" si="10"/>
        <v>3</v>
      </c>
      <c r="E137" s="109" t="str">
        <f t="shared" si="13"/>
        <v>195312</v>
      </c>
      <c r="F137" s="113" t="str">
        <f t="shared" si="11"/>
        <v>19534</v>
      </c>
      <c r="G137" s="89" t="str">
        <f t="shared" si="14"/>
        <v>19533</v>
      </c>
      <c r="H137" s="278">
        <f t="shared" si="12"/>
        <v>6.8416387851143308E-12</v>
      </c>
      <c r="I137" s="279">
        <f>'IPC_INDEC_1943-2006'!C137</f>
        <v>5.6241828465808061E-12</v>
      </c>
      <c r="J137" s="280"/>
      <c r="K137" s="280"/>
      <c r="L137" s="323"/>
      <c r="M137" s="323"/>
      <c r="N137" s="281"/>
      <c r="O137" s="327"/>
      <c r="P137" s="282"/>
      <c r="Q137" s="283"/>
      <c r="R137" s="366"/>
      <c r="S137" s="469"/>
      <c r="T137" s="466"/>
    </row>
    <row r="138" spans="1:20">
      <c r="A138" s="88">
        <v>1954</v>
      </c>
      <c r="B138" s="109">
        <v>1</v>
      </c>
      <c r="C138" s="113">
        <f t="shared" si="10"/>
        <v>1</v>
      </c>
      <c r="D138" s="113">
        <f t="shared" si="10"/>
        <v>1</v>
      </c>
      <c r="E138" s="109" t="str">
        <f t="shared" si="13"/>
        <v>19541</v>
      </c>
      <c r="F138" s="113" t="str">
        <f t="shared" si="11"/>
        <v>19541</v>
      </c>
      <c r="G138" s="89" t="str">
        <f t="shared" si="14"/>
        <v>19541</v>
      </c>
      <c r="H138" s="278">
        <f t="shared" si="12"/>
        <v>6.7068701640655598E-12</v>
      </c>
      <c r="I138" s="279">
        <f>'IPC_INDEC_1943-2006'!C138</f>
        <v>5.5133960321104224E-12</v>
      </c>
      <c r="J138" s="280"/>
      <c r="K138" s="280"/>
      <c r="L138" s="323"/>
      <c r="M138" s="323"/>
      <c r="N138" s="281"/>
      <c r="O138" s="327"/>
      <c r="P138" s="282"/>
      <c r="Q138" s="283"/>
      <c r="R138" s="366"/>
      <c r="S138" s="469"/>
      <c r="T138" s="466"/>
    </row>
    <row r="139" spans="1:20">
      <c r="A139" s="88">
        <v>1954</v>
      </c>
      <c r="B139" s="109">
        <v>2</v>
      </c>
      <c r="C139" s="113">
        <f t="shared" si="10"/>
        <v>1</v>
      </c>
      <c r="D139" s="113">
        <f t="shared" si="10"/>
        <v>1</v>
      </c>
      <c r="E139" s="109" t="str">
        <f t="shared" si="13"/>
        <v>19542</v>
      </c>
      <c r="F139" s="113" t="str">
        <f t="shared" si="11"/>
        <v>19541</v>
      </c>
      <c r="G139" s="89" t="str">
        <f t="shared" si="14"/>
        <v>19541</v>
      </c>
      <c r="H139" s="278">
        <f t="shared" si="12"/>
        <v>6.6916338731259501E-12</v>
      </c>
      <c r="I139" s="279">
        <f>'IPC_INDEC_1943-2006'!C139</f>
        <v>5.5008710086709344E-12</v>
      </c>
      <c r="J139" s="280"/>
      <c r="K139" s="280"/>
      <c r="L139" s="323"/>
      <c r="M139" s="323"/>
      <c r="N139" s="281"/>
      <c r="O139" s="327"/>
      <c r="P139" s="282"/>
      <c r="Q139" s="283"/>
      <c r="R139" s="366"/>
      <c r="S139" s="469"/>
      <c r="T139" s="466"/>
    </row>
    <row r="140" spans="1:20">
      <c r="A140" s="88">
        <v>1954</v>
      </c>
      <c r="B140" s="109">
        <v>3</v>
      </c>
      <c r="C140" s="113">
        <f t="shared" si="10"/>
        <v>1</v>
      </c>
      <c r="D140" s="113">
        <f t="shared" si="10"/>
        <v>1</v>
      </c>
      <c r="E140" s="109" t="str">
        <f t="shared" si="13"/>
        <v>19543</v>
      </c>
      <c r="F140" s="113" t="str">
        <f t="shared" si="11"/>
        <v>19541</v>
      </c>
      <c r="G140" s="89" t="str">
        <f t="shared" si="14"/>
        <v>19541</v>
      </c>
      <c r="H140" s="278">
        <f t="shared" si="12"/>
        <v>6.7021541692509288E-12</v>
      </c>
      <c r="I140" s="279">
        <f>'IPC_INDEC_1943-2006'!C140</f>
        <v>5.5095192391410646E-12</v>
      </c>
      <c r="J140" s="280"/>
      <c r="K140" s="280"/>
      <c r="L140" s="323"/>
      <c r="M140" s="323"/>
      <c r="N140" s="281"/>
      <c r="O140" s="327"/>
      <c r="P140" s="282"/>
      <c r="Q140" s="283"/>
      <c r="R140" s="366"/>
      <c r="S140" s="469"/>
      <c r="T140" s="466"/>
    </row>
    <row r="141" spans="1:20">
      <c r="A141" s="88">
        <v>1954</v>
      </c>
      <c r="B141" s="109">
        <v>4</v>
      </c>
      <c r="C141" s="113">
        <f t="shared" si="10"/>
        <v>2</v>
      </c>
      <c r="D141" s="113">
        <f t="shared" si="10"/>
        <v>1</v>
      </c>
      <c r="E141" s="109" t="str">
        <f t="shared" si="13"/>
        <v>19544</v>
      </c>
      <c r="F141" s="113" t="str">
        <f t="shared" si="11"/>
        <v>19542</v>
      </c>
      <c r="G141" s="89" t="str">
        <f t="shared" si="14"/>
        <v>19541</v>
      </c>
      <c r="H141" s="278">
        <f t="shared" si="12"/>
        <v>6.8405504786186739E-12</v>
      </c>
      <c r="I141" s="279">
        <f>'IPC_INDEC_1943-2006'!C141</f>
        <v>5.6232882020494382E-12</v>
      </c>
      <c r="J141" s="280"/>
      <c r="K141" s="280"/>
      <c r="L141" s="323"/>
      <c r="M141" s="323"/>
      <c r="N141" s="281"/>
      <c r="O141" s="327"/>
      <c r="P141" s="282"/>
      <c r="Q141" s="283"/>
      <c r="R141" s="366"/>
      <c r="S141" s="469"/>
      <c r="T141" s="466"/>
    </row>
    <row r="142" spans="1:20">
      <c r="A142" s="88">
        <v>1954</v>
      </c>
      <c r="B142" s="109">
        <v>5</v>
      </c>
      <c r="C142" s="113">
        <f t="shared" si="10"/>
        <v>2</v>
      </c>
      <c r="D142" s="113">
        <f t="shared" si="10"/>
        <v>2</v>
      </c>
      <c r="E142" s="109" t="str">
        <f t="shared" si="13"/>
        <v>19545</v>
      </c>
      <c r="F142" s="113" t="str">
        <f t="shared" si="11"/>
        <v>19542</v>
      </c>
      <c r="G142" s="89" t="str">
        <f t="shared" si="14"/>
        <v>19542</v>
      </c>
      <c r="H142" s="278">
        <f t="shared" si="12"/>
        <v>6.8276721850863788E-12</v>
      </c>
      <c r="I142" s="279">
        <f>'IPC_INDEC_1943-2006'!C142</f>
        <v>5.6127015750946284E-12</v>
      </c>
      <c r="J142" s="280"/>
      <c r="K142" s="280"/>
      <c r="L142" s="323"/>
      <c r="M142" s="323"/>
      <c r="N142" s="281"/>
      <c r="O142" s="327"/>
      <c r="P142" s="282"/>
      <c r="Q142" s="283"/>
      <c r="R142" s="366"/>
      <c r="S142" s="469"/>
      <c r="T142" s="466"/>
    </row>
    <row r="143" spans="1:20">
      <c r="A143" s="88">
        <v>1954</v>
      </c>
      <c r="B143" s="109">
        <v>6</v>
      </c>
      <c r="C143" s="113">
        <f t="shared" si="10"/>
        <v>2</v>
      </c>
      <c r="D143" s="113">
        <f t="shared" si="10"/>
        <v>2</v>
      </c>
      <c r="E143" s="109" t="str">
        <f t="shared" si="13"/>
        <v>19546</v>
      </c>
      <c r="F143" s="113" t="str">
        <f t="shared" si="11"/>
        <v>19542</v>
      </c>
      <c r="G143" s="89" t="str">
        <f t="shared" si="14"/>
        <v>19542</v>
      </c>
      <c r="H143" s="278">
        <f t="shared" si="12"/>
        <v>6.9352331437431327E-12</v>
      </c>
      <c r="I143" s="279">
        <f>'IPC_INDEC_1943-2006'!C143</f>
        <v>5.7011222762803305E-12</v>
      </c>
      <c r="J143" s="280"/>
      <c r="K143" s="280"/>
      <c r="L143" s="323"/>
      <c r="M143" s="323"/>
      <c r="N143" s="281"/>
      <c r="O143" s="327"/>
      <c r="P143" s="282"/>
      <c r="Q143" s="283"/>
      <c r="R143" s="366"/>
      <c r="S143" s="469"/>
      <c r="T143" s="466"/>
    </row>
    <row r="144" spans="1:20">
      <c r="A144" s="88">
        <v>1954</v>
      </c>
      <c r="B144" s="109">
        <v>7</v>
      </c>
      <c r="C144" s="113">
        <f t="shared" si="10"/>
        <v>3</v>
      </c>
      <c r="D144" s="113">
        <f t="shared" si="10"/>
        <v>2</v>
      </c>
      <c r="E144" s="109" t="str">
        <f t="shared" si="13"/>
        <v>19547</v>
      </c>
      <c r="F144" s="113" t="str">
        <f t="shared" si="11"/>
        <v>19543</v>
      </c>
      <c r="G144" s="89" t="str">
        <f t="shared" si="14"/>
        <v>19542</v>
      </c>
      <c r="H144" s="278">
        <f t="shared" si="12"/>
        <v>7.0897726661302032E-12</v>
      </c>
      <c r="I144" s="279">
        <f>'IPC_INDEC_1943-2006'!C144</f>
        <v>5.8281617997376661E-12</v>
      </c>
      <c r="J144" s="280"/>
      <c r="K144" s="280"/>
      <c r="L144" s="323"/>
      <c r="M144" s="323"/>
      <c r="N144" s="281"/>
      <c r="O144" s="327"/>
      <c r="P144" s="282"/>
      <c r="Q144" s="283"/>
      <c r="R144" s="366"/>
      <c r="S144" s="469"/>
      <c r="T144" s="466"/>
    </row>
    <row r="145" spans="1:20">
      <c r="A145" s="88">
        <v>1954</v>
      </c>
      <c r="B145" s="109">
        <v>8</v>
      </c>
      <c r="C145" s="113">
        <f t="shared" si="10"/>
        <v>3</v>
      </c>
      <c r="D145" s="113">
        <f t="shared" si="10"/>
        <v>2</v>
      </c>
      <c r="E145" s="109" t="str">
        <f t="shared" si="13"/>
        <v>19548</v>
      </c>
      <c r="F145" s="113" t="str">
        <f t="shared" si="11"/>
        <v>19543</v>
      </c>
      <c r="G145" s="89" t="str">
        <f t="shared" si="14"/>
        <v>19542</v>
      </c>
      <c r="H145" s="278">
        <f t="shared" si="12"/>
        <v>7.1398347649316051E-12</v>
      </c>
      <c r="I145" s="279">
        <f>'IPC_INDEC_1943-2006'!C145</f>
        <v>5.8693154481815562E-12</v>
      </c>
      <c r="J145" s="280"/>
      <c r="K145" s="280"/>
      <c r="L145" s="323"/>
      <c r="M145" s="323"/>
      <c r="N145" s="281"/>
      <c r="O145" s="327"/>
      <c r="P145" s="282"/>
      <c r="Q145" s="283"/>
      <c r="R145" s="366"/>
      <c r="S145" s="469"/>
      <c r="T145" s="466"/>
    </row>
    <row r="146" spans="1:20">
      <c r="A146" s="88">
        <v>1954</v>
      </c>
      <c r="B146" s="109">
        <v>9</v>
      </c>
      <c r="C146" s="113">
        <f t="shared" si="10"/>
        <v>3</v>
      </c>
      <c r="D146" s="113">
        <f t="shared" si="10"/>
        <v>3</v>
      </c>
      <c r="E146" s="109" t="str">
        <f t="shared" si="13"/>
        <v>19549</v>
      </c>
      <c r="F146" s="113" t="str">
        <f t="shared" si="11"/>
        <v>19543</v>
      </c>
      <c r="G146" s="89" t="str">
        <f t="shared" si="14"/>
        <v>19543</v>
      </c>
      <c r="H146" s="278">
        <f t="shared" si="12"/>
        <v>7.3134196509931434E-12</v>
      </c>
      <c r="I146" s="279">
        <f>'IPC_INDEC_1943-2006'!C146</f>
        <v>6.0120112509382157E-12</v>
      </c>
      <c r="J146" s="280"/>
      <c r="K146" s="280"/>
      <c r="L146" s="323"/>
      <c r="M146" s="323"/>
      <c r="N146" s="281"/>
      <c r="O146" s="327"/>
      <c r="P146" s="282"/>
      <c r="Q146" s="283"/>
      <c r="R146" s="366"/>
      <c r="S146" s="469"/>
      <c r="T146" s="466"/>
    </row>
    <row r="147" spans="1:20">
      <c r="A147" s="88">
        <v>1954</v>
      </c>
      <c r="B147" s="109">
        <v>10</v>
      </c>
      <c r="C147" s="113">
        <f t="shared" ref="C147:D210" si="15">C135</f>
        <v>4</v>
      </c>
      <c r="D147" s="113">
        <f t="shared" si="15"/>
        <v>3</v>
      </c>
      <c r="E147" s="109" t="str">
        <f t="shared" si="13"/>
        <v>195410</v>
      </c>
      <c r="F147" s="113" t="str">
        <f t="shared" si="11"/>
        <v>19544</v>
      </c>
      <c r="G147" s="89" t="str">
        <f t="shared" si="14"/>
        <v>19543</v>
      </c>
      <c r="H147" s="278">
        <f t="shared" si="12"/>
        <v>7.5250952644035631E-12</v>
      </c>
      <c r="I147" s="279">
        <f>'IPC_INDEC_1943-2006'!C147</f>
        <v>6.186019612293478E-12</v>
      </c>
      <c r="J147" s="280"/>
      <c r="K147" s="280"/>
      <c r="L147" s="323"/>
      <c r="M147" s="323"/>
      <c r="N147" s="281"/>
      <c r="O147" s="327"/>
      <c r="P147" s="282"/>
      <c r="Q147" s="283"/>
      <c r="R147" s="366"/>
      <c r="S147" s="469"/>
      <c r="T147" s="466"/>
    </row>
    <row r="148" spans="1:20">
      <c r="A148" s="88">
        <v>1954</v>
      </c>
      <c r="B148" s="109">
        <v>11</v>
      </c>
      <c r="C148" s="113">
        <f t="shared" si="15"/>
        <v>4</v>
      </c>
      <c r="D148" s="113">
        <f t="shared" si="15"/>
        <v>3</v>
      </c>
      <c r="E148" s="109" t="str">
        <f t="shared" si="13"/>
        <v>195411</v>
      </c>
      <c r="F148" s="113" t="str">
        <f t="shared" si="11"/>
        <v>19544</v>
      </c>
      <c r="G148" s="89" t="str">
        <f t="shared" si="14"/>
        <v>19543</v>
      </c>
      <c r="H148" s="278">
        <f t="shared" si="12"/>
        <v>7.6021836411811548E-12</v>
      </c>
      <c r="I148" s="279">
        <f>'IPC_INDEC_1943-2006'!C148</f>
        <v>6.2493902666002511E-12</v>
      </c>
      <c r="J148" s="280"/>
      <c r="K148" s="280"/>
      <c r="L148" s="323"/>
      <c r="M148" s="323"/>
      <c r="N148" s="281"/>
      <c r="O148" s="327"/>
      <c r="P148" s="282"/>
      <c r="Q148" s="283"/>
      <c r="R148" s="366"/>
      <c r="S148" s="469"/>
      <c r="T148" s="466"/>
    </row>
    <row r="149" spans="1:20">
      <c r="A149" s="88">
        <v>1954</v>
      </c>
      <c r="B149" s="109">
        <v>12</v>
      </c>
      <c r="C149" s="113">
        <f t="shared" si="15"/>
        <v>4</v>
      </c>
      <c r="D149" s="113">
        <f t="shared" si="15"/>
        <v>3</v>
      </c>
      <c r="E149" s="109" t="str">
        <f t="shared" si="13"/>
        <v>195412</v>
      </c>
      <c r="F149" s="113" t="str">
        <f t="shared" si="11"/>
        <v>19544</v>
      </c>
      <c r="G149" s="89" t="str">
        <f t="shared" si="14"/>
        <v>19543</v>
      </c>
      <c r="H149" s="278">
        <f t="shared" si="12"/>
        <v>7.9370192730197664E-12</v>
      </c>
      <c r="I149" s="279">
        <f>'IPC_INDEC_1943-2006'!C149</f>
        <v>6.5246425674244459E-12</v>
      </c>
      <c r="J149" s="280"/>
      <c r="K149" s="280"/>
      <c r="L149" s="323"/>
      <c r="M149" s="323"/>
      <c r="N149" s="281"/>
      <c r="O149" s="327"/>
      <c r="P149" s="282"/>
      <c r="Q149" s="283"/>
      <c r="R149" s="366"/>
      <c r="S149" s="469"/>
      <c r="T149" s="466"/>
    </row>
    <row r="150" spans="1:20">
      <c r="A150" s="88">
        <v>1955</v>
      </c>
      <c r="B150" s="109">
        <v>1</v>
      </c>
      <c r="C150" s="113">
        <f t="shared" si="15"/>
        <v>1</v>
      </c>
      <c r="D150" s="113">
        <f t="shared" si="15"/>
        <v>1</v>
      </c>
      <c r="E150" s="109" t="str">
        <f t="shared" si="13"/>
        <v>19551</v>
      </c>
      <c r="F150" s="113" t="str">
        <f t="shared" si="11"/>
        <v>19551</v>
      </c>
      <c r="G150" s="89" t="str">
        <f t="shared" si="14"/>
        <v>19551</v>
      </c>
      <c r="H150" s="278">
        <f t="shared" si="12"/>
        <v>7.7636157713742282E-12</v>
      </c>
      <c r="I150" s="279">
        <f>'IPC_INDEC_1943-2006'!C150</f>
        <v>6.3820958720897279E-12</v>
      </c>
      <c r="J150" s="280"/>
      <c r="K150" s="280"/>
      <c r="L150" s="323"/>
      <c r="M150" s="323"/>
      <c r="N150" s="281"/>
      <c r="O150" s="327"/>
      <c r="P150" s="282"/>
      <c r="Q150" s="283"/>
      <c r="R150" s="366"/>
      <c r="S150" s="469"/>
      <c r="T150" s="466"/>
    </row>
    <row r="151" spans="1:20">
      <c r="A151" s="88">
        <v>1955</v>
      </c>
      <c r="B151" s="109">
        <v>2</v>
      </c>
      <c r="C151" s="113">
        <f t="shared" si="15"/>
        <v>1</v>
      </c>
      <c r="D151" s="113">
        <f t="shared" si="15"/>
        <v>1</v>
      </c>
      <c r="E151" s="109" t="str">
        <f t="shared" si="13"/>
        <v>19552</v>
      </c>
      <c r="F151" s="113" t="str">
        <f t="shared" si="11"/>
        <v>19551</v>
      </c>
      <c r="G151" s="89" t="str">
        <f t="shared" si="14"/>
        <v>19551</v>
      </c>
      <c r="H151" s="278">
        <f t="shared" si="12"/>
        <v>7.7741360674991504E-12</v>
      </c>
      <c r="I151" s="279">
        <f>'IPC_INDEC_1943-2006'!C151</f>
        <v>6.3907441025598112E-12</v>
      </c>
      <c r="J151" s="280"/>
      <c r="K151" s="280"/>
      <c r="L151" s="323"/>
      <c r="M151" s="323"/>
      <c r="N151" s="281"/>
      <c r="O151" s="327"/>
      <c r="P151" s="282"/>
      <c r="Q151" s="283"/>
      <c r="R151" s="366"/>
      <c r="S151" s="469"/>
      <c r="T151" s="466"/>
    </row>
    <row r="152" spans="1:20">
      <c r="A152" s="88">
        <v>1955</v>
      </c>
      <c r="B152" s="109">
        <v>3</v>
      </c>
      <c r="C152" s="113">
        <f t="shared" si="15"/>
        <v>1</v>
      </c>
      <c r="D152" s="113">
        <f t="shared" si="15"/>
        <v>1</v>
      </c>
      <c r="E152" s="109" t="str">
        <f t="shared" si="13"/>
        <v>19553</v>
      </c>
      <c r="F152" s="113" t="str">
        <f t="shared" si="11"/>
        <v>19551</v>
      </c>
      <c r="G152" s="89" t="str">
        <f t="shared" si="14"/>
        <v>19551</v>
      </c>
      <c r="H152" s="278">
        <f t="shared" si="12"/>
        <v>7.7850191324560132E-12</v>
      </c>
      <c r="I152" s="279">
        <f>'IPC_INDEC_1943-2006'!C152</f>
        <v>6.3996905478737315E-12</v>
      </c>
      <c r="J152" s="280"/>
      <c r="K152" s="280"/>
      <c r="L152" s="323"/>
      <c r="M152" s="323"/>
      <c r="N152" s="281"/>
      <c r="O152" s="327"/>
      <c r="P152" s="282"/>
      <c r="Q152" s="283"/>
      <c r="R152" s="366"/>
      <c r="S152" s="469"/>
      <c r="T152" s="466"/>
    </row>
    <row r="153" spans="1:20">
      <c r="A153" s="88">
        <v>1955</v>
      </c>
      <c r="B153" s="109">
        <v>4</v>
      </c>
      <c r="C153" s="113">
        <f t="shared" si="15"/>
        <v>2</v>
      </c>
      <c r="D153" s="113">
        <f t="shared" si="15"/>
        <v>1</v>
      </c>
      <c r="E153" s="109" t="str">
        <f t="shared" si="13"/>
        <v>19554</v>
      </c>
      <c r="F153" s="113" t="str">
        <f t="shared" si="11"/>
        <v>19552</v>
      </c>
      <c r="G153" s="89" t="str">
        <f t="shared" si="14"/>
        <v>19551</v>
      </c>
      <c r="H153" s="278">
        <f t="shared" si="12"/>
        <v>7.8971147015113995E-12</v>
      </c>
      <c r="I153" s="279">
        <f>'IPC_INDEC_1943-2006'!C153</f>
        <v>6.4918389346068499E-12</v>
      </c>
      <c r="J153" s="280"/>
      <c r="K153" s="280"/>
      <c r="L153" s="323"/>
      <c r="M153" s="323"/>
      <c r="N153" s="281"/>
      <c r="O153" s="327"/>
      <c r="P153" s="282"/>
      <c r="Q153" s="283"/>
      <c r="R153" s="366"/>
      <c r="S153" s="469"/>
      <c r="T153" s="466"/>
    </row>
    <row r="154" spans="1:20">
      <c r="A154" s="88">
        <v>1955</v>
      </c>
      <c r="B154" s="109">
        <v>5</v>
      </c>
      <c r="C154" s="113">
        <f t="shared" si="15"/>
        <v>2</v>
      </c>
      <c r="D154" s="113">
        <f t="shared" si="15"/>
        <v>2</v>
      </c>
      <c r="E154" s="109" t="str">
        <f t="shared" si="13"/>
        <v>19555</v>
      </c>
      <c r="F154" s="113" t="str">
        <f t="shared" si="11"/>
        <v>19552</v>
      </c>
      <c r="G154" s="89" t="str">
        <f t="shared" si="14"/>
        <v>19552</v>
      </c>
      <c r="H154" s="278">
        <f t="shared" si="12"/>
        <v>7.9076349976363201E-12</v>
      </c>
      <c r="I154" s="279">
        <f>'IPC_INDEC_1943-2006'!C154</f>
        <v>6.5004871650769324E-12</v>
      </c>
      <c r="J154" s="280"/>
      <c r="K154" s="280"/>
      <c r="L154" s="323"/>
      <c r="M154" s="323"/>
      <c r="N154" s="281"/>
      <c r="O154" s="327"/>
      <c r="P154" s="282"/>
      <c r="Q154" s="283"/>
      <c r="R154" s="366"/>
      <c r="S154" s="469"/>
      <c r="T154" s="466"/>
    </row>
    <row r="155" spans="1:20">
      <c r="A155" s="88">
        <v>1955</v>
      </c>
      <c r="B155" s="109">
        <v>6</v>
      </c>
      <c r="C155" s="113">
        <f t="shared" si="15"/>
        <v>2</v>
      </c>
      <c r="D155" s="113">
        <f t="shared" si="15"/>
        <v>2</v>
      </c>
      <c r="E155" s="109" t="str">
        <f t="shared" si="13"/>
        <v>19556</v>
      </c>
      <c r="F155" s="113" t="str">
        <f t="shared" si="11"/>
        <v>19552</v>
      </c>
      <c r="G155" s="89" t="str">
        <f t="shared" si="14"/>
        <v>19552</v>
      </c>
      <c r="H155" s="278">
        <f t="shared" si="12"/>
        <v>7.9544321769507497E-12</v>
      </c>
      <c r="I155" s="279">
        <f>'IPC_INDEC_1943-2006'!C155</f>
        <v>6.5389568799267181E-12</v>
      </c>
      <c r="J155" s="280"/>
      <c r="K155" s="280"/>
      <c r="L155" s="323"/>
      <c r="M155" s="323"/>
      <c r="N155" s="281"/>
      <c r="O155" s="327"/>
      <c r="P155" s="282"/>
      <c r="Q155" s="283"/>
      <c r="R155" s="366"/>
      <c r="S155" s="469"/>
      <c r="T155" s="466"/>
    </row>
    <row r="156" spans="1:20">
      <c r="A156" s="88">
        <v>1955</v>
      </c>
      <c r="B156" s="109">
        <v>7</v>
      </c>
      <c r="C156" s="113">
        <f t="shared" si="15"/>
        <v>3</v>
      </c>
      <c r="D156" s="113">
        <f t="shared" si="15"/>
        <v>2</v>
      </c>
      <c r="E156" s="109" t="str">
        <f t="shared" si="13"/>
        <v>19557</v>
      </c>
      <c r="F156" s="113" t="str">
        <f t="shared" si="11"/>
        <v>19553</v>
      </c>
      <c r="G156" s="89" t="str">
        <f t="shared" si="14"/>
        <v>19552</v>
      </c>
      <c r="H156" s="278">
        <f t="shared" si="12"/>
        <v>7.9894393692285427E-12</v>
      </c>
      <c r="I156" s="279">
        <f>'IPC_INDEC_1943-2006'!C156</f>
        <v>6.5677346123530633E-12</v>
      </c>
      <c r="J156" s="280"/>
      <c r="K156" s="280"/>
      <c r="L156" s="323"/>
      <c r="M156" s="323"/>
      <c r="N156" s="281"/>
      <c r="O156" s="327"/>
      <c r="P156" s="282"/>
      <c r="Q156" s="283"/>
      <c r="R156" s="366"/>
      <c r="S156" s="469"/>
      <c r="T156" s="466"/>
    </row>
    <row r="157" spans="1:20">
      <c r="A157" s="88">
        <v>1955</v>
      </c>
      <c r="B157" s="109">
        <v>8</v>
      </c>
      <c r="C157" s="113">
        <f t="shared" si="15"/>
        <v>3</v>
      </c>
      <c r="D157" s="113">
        <f t="shared" si="15"/>
        <v>2</v>
      </c>
      <c r="E157" s="109" t="str">
        <f t="shared" si="13"/>
        <v>19558</v>
      </c>
      <c r="F157" s="113" t="str">
        <f t="shared" si="11"/>
        <v>19553</v>
      </c>
      <c r="G157" s="89" t="str">
        <f t="shared" si="14"/>
        <v>19552</v>
      </c>
      <c r="H157" s="278">
        <f t="shared" si="12"/>
        <v>8.0166470316206172E-12</v>
      </c>
      <c r="I157" s="279">
        <f>'IPC_INDEC_1943-2006'!C157</f>
        <v>6.5901007256377918E-12</v>
      </c>
      <c r="J157" s="280"/>
      <c r="K157" s="280"/>
      <c r="L157" s="323"/>
      <c r="M157" s="323"/>
      <c r="N157" s="281"/>
      <c r="O157" s="327"/>
      <c r="P157" s="282"/>
      <c r="Q157" s="283"/>
      <c r="R157" s="366"/>
      <c r="S157" s="469"/>
      <c r="T157" s="466"/>
    </row>
    <row r="158" spans="1:20">
      <c r="A158" s="88">
        <v>1955</v>
      </c>
      <c r="B158" s="109">
        <v>9</v>
      </c>
      <c r="C158" s="113">
        <f t="shared" si="15"/>
        <v>3</v>
      </c>
      <c r="D158" s="113">
        <f t="shared" si="15"/>
        <v>3</v>
      </c>
      <c r="E158" s="109" t="str">
        <f t="shared" si="13"/>
        <v>19559</v>
      </c>
      <c r="F158" s="113" t="str">
        <f t="shared" si="11"/>
        <v>19553</v>
      </c>
      <c r="G158" s="89" t="str">
        <f t="shared" si="14"/>
        <v>19553</v>
      </c>
      <c r="H158" s="278">
        <f t="shared" si="12"/>
        <v>8.0714251252367099E-12</v>
      </c>
      <c r="I158" s="279">
        <f>'IPC_INDEC_1943-2006'!C158</f>
        <v>6.635131167051088E-12</v>
      </c>
      <c r="J158" s="280"/>
      <c r="K158" s="280"/>
      <c r="L158" s="323"/>
      <c r="M158" s="323"/>
      <c r="N158" s="281"/>
      <c r="O158" s="327"/>
      <c r="P158" s="282"/>
      <c r="Q158" s="283"/>
      <c r="R158" s="366"/>
      <c r="S158" s="469"/>
      <c r="T158" s="466"/>
    </row>
    <row r="159" spans="1:20">
      <c r="A159" s="88">
        <v>1955</v>
      </c>
      <c r="B159" s="109">
        <v>10</v>
      </c>
      <c r="C159" s="113">
        <f t="shared" si="15"/>
        <v>4</v>
      </c>
      <c r="D159" s="113">
        <f t="shared" si="15"/>
        <v>3</v>
      </c>
      <c r="E159" s="109" t="str">
        <f t="shared" si="13"/>
        <v>195510</v>
      </c>
      <c r="F159" s="113" t="str">
        <f t="shared" si="11"/>
        <v>19554</v>
      </c>
      <c r="G159" s="89" t="str">
        <f t="shared" si="14"/>
        <v>19553</v>
      </c>
      <c r="H159" s="278">
        <f t="shared" si="12"/>
        <v>8.0645325174307053E-12</v>
      </c>
      <c r="I159" s="279">
        <f>'IPC_INDEC_1943-2006'!C159</f>
        <v>6.6294650850189469E-12</v>
      </c>
      <c r="J159" s="280"/>
      <c r="K159" s="280"/>
      <c r="L159" s="323"/>
      <c r="M159" s="323"/>
      <c r="N159" s="281"/>
      <c r="O159" s="327"/>
      <c r="P159" s="282"/>
      <c r="Q159" s="283"/>
      <c r="R159" s="366"/>
      <c r="S159" s="469"/>
      <c r="T159" s="466"/>
    </row>
    <row r="160" spans="1:20">
      <c r="A160" s="88">
        <v>1955</v>
      </c>
      <c r="B160" s="109">
        <v>11</v>
      </c>
      <c r="C160" s="113">
        <f t="shared" si="15"/>
        <v>4</v>
      </c>
      <c r="D160" s="113">
        <f t="shared" si="15"/>
        <v>3</v>
      </c>
      <c r="E160" s="109" t="str">
        <f t="shared" si="13"/>
        <v>195511</v>
      </c>
      <c r="F160" s="113" t="str">
        <f t="shared" si="11"/>
        <v>19554</v>
      </c>
      <c r="G160" s="89" t="str">
        <f t="shared" si="14"/>
        <v>19553</v>
      </c>
      <c r="H160" s="278">
        <f t="shared" si="12"/>
        <v>8.0681602057496213E-12</v>
      </c>
      <c r="I160" s="279">
        <f>'IPC_INDEC_1943-2006'!C160</f>
        <v>6.6324472334568883E-12</v>
      </c>
      <c r="J160" s="280"/>
      <c r="K160" s="280"/>
      <c r="L160" s="323"/>
      <c r="M160" s="323"/>
      <c r="N160" s="281"/>
      <c r="O160" s="327"/>
      <c r="P160" s="282"/>
      <c r="Q160" s="283"/>
      <c r="R160" s="366"/>
      <c r="S160" s="469"/>
      <c r="T160" s="466"/>
    </row>
    <row r="161" spans="1:20">
      <c r="A161" s="88">
        <v>1955</v>
      </c>
      <c r="B161" s="109">
        <v>12</v>
      </c>
      <c r="C161" s="113">
        <f t="shared" si="15"/>
        <v>4</v>
      </c>
      <c r="D161" s="113">
        <f t="shared" si="15"/>
        <v>3</v>
      </c>
      <c r="E161" s="109" t="str">
        <f t="shared" si="13"/>
        <v>195512</v>
      </c>
      <c r="F161" s="113" t="str">
        <f t="shared" si="11"/>
        <v>19554</v>
      </c>
      <c r="G161" s="89" t="str">
        <f t="shared" si="14"/>
        <v>19553</v>
      </c>
      <c r="H161" s="278">
        <f t="shared" si="12"/>
        <v>8.5301463131672862E-12</v>
      </c>
      <c r="I161" s="279">
        <f>'IPC_INDEC_1943-2006'!C161</f>
        <v>7.0122238370317939E-12</v>
      </c>
      <c r="J161" s="280"/>
      <c r="K161" s="280"/>
      <c r="L161" s="323"/>
      <c r="M161" s="323"/>
      <c r="N161" s="281"/>
      <c r="O161" s="327"/>
      <c r="P161" s="282"/>
      <c r="Q161" s="283"/>
      <c r="R161" s="366"/>
      <c r="S161" s="469"/>
      <c r="T161" s="466"/>
    </row>
    <row r="162" spans="1:20">
      <c r="A162" s="88">
        <v>1956</v>
      </c>
      <c r="B162" s="109">
        <v>1</v>
      </c>
      <c r="C162" s="113">
        <f t="shared" si="15"/>
        <v>1</v>
      </c>
      <c r="D162" s="113">
        <f t="shared" si="15"/>
        <v>1</v>
      </c>
      <c r="E162" s="109" t="str">
        <f t="shared" si="13"/>
        <v>19561</v>
      </c>
      <c r="F162" s="113" t="str">
        <f t="shared" si="11"/>
        <v>19561</v>
      </c>
      <c r="G162" s="89" t="str">
        <f t="shared" si="14"/>
        <v>19561</v>
      </c>
      <c r="H162" s="278">
        <f t="shared" si="12"/>
        <v>8.4191390506075568E-12</v>
      </c>
      <c r="I162" s="279">
        <f>'IPC_INDEC_1943-2006'!C162</f>
        <v>6.9209700948300442E-12</v>
      </c>
      <c r="J162" s="280"/>
      <c r="K162" s="280"/>
      <c r="L162" s="323"/>
      <c r="M162" s="323"/>
      <c r="N162" s="281"/>
      <c r="O162" s="327"/>
      <c r="P162" s="282"/>
      <c r="Q162" s="283"/>
      <c r="R162" s="366"/>
      <c r="S162" s="469"/>
      <c r="T162" s="466"/>
    </row>
    <row r="163" spans="1:20">
      <c r="A163" s="88">
        <v>1956</v>
      </c>
      <c r="B163" s="109">
        <v>2</v>
      </c>
      <c r="C163" s="113">
        <f t="shared" si="15"/>
        <v>1</v>
      </c>
      <c r="D163" s="113">
        <f t="shared" si="15"/>
        <v>1</v>
      </c>
      <c r="E163" s="109" t="str">
        <f t="shared" si="13"/>
        <v>19562</v>
      </c>
      <c r="F163" s="113" t="str">
        <f t="shared" si="11"/>
        <v>19561</v>
      </c>
      <c r="G163" s="89" t="str">
        <f t="shared" si="14"/>
        <v>19561</v>
      </c>
      <c r="H163" s="278">
        <f t="shared" si="12"/>
        <v>8.3545661985303762E-12</v>
      </c>
      <c r="I163" s="279">
        <f>'IPC_INDEC_1943-2006'!C163</f>
        <v>6.8678878526342925E-12</v>
      </c>
      <c r="J163" s="280"/>
      <c r="K163" s="280"/>
      <c r="L163" s="323"/>
      <c r="M163" s="323"/>
      <c r="N163" s="281"/>
      <c r="O163" s="327"/>
      <c r="P163" s="282"/>
      <c r="Q163" s="283"/>
      <c r="R163" s="366"/>
      <c r="S163" s="469"/>
      <c r="T163" s="466"/>
    </row>
    <row r="164" spans="1:20">
      <c r="A164" s="88">
        <v>1956</v>
      </c>
      <c r="B164" s="109">
        <v>3</v>
      </c>
      <c r="C164" s="113">
        <f t="shared" si="15"/>
        <v>1</v>
      </c>
      <c r="D164" s="113">
        <f t="shared" si="15"/>
        <v>1</v>
      </c>
      <c r="E164" s="109" t="str">
        <f t="shared" si="13"/>
        <v>19563</v>
      </c>
      <c r="F164" s="113" t="str">
        <f t="shared" si="11"/>
        <v>19561</v>
      </c>
      <c r="G164" s="89" t="str">
        <f t="shared" si="14"/>
        <v>19561</v>
      </c>
      <c r="H164" s="278">
        <f t="shared" si="12"/>
        <v>8.3416879049980795E-12</v>
      </c>
      <c r="I164" s="279">
        <f>'IPC_INDEC_1943-2006'!C164</f>
        <v>6.8573012256794818E-12</v>
      </c>
      <c r="J164" s="280"/>
      <c r="K164" s="280"/>
      <c r="L164" s="323"/>
      <c r="M164" s="323"/>
      <c r="N164" s="281"/>
      <c r="O164" s="327"/>
      <c r="P164" s="282"/>
      <c r="Q164" s="283"/>
      <c r="R164" s="366"/>
      <c r="S164" s="469"/>
      <c r="T164" s="466"/>
    </row>
    <row r="165" spans="1:20">
      <c r="A165" s="88">
        <v>1956</v>
      </c>
      <c r="B165" s="109">
        <v>4</v>
      </c>
      <c r="C165" s="113">
        <f t="shared" si="15"/>
        <v>2</v>
      </c>
      <c r="D165" s="113">
        <f t="shared" si="15"/>
        <v>1</v>
      </c>
      <c r="E165" s="109" t="str">
        <f t="shared" si="13"/>
        <v>19564</v>
      </c>
      <c r="F165" s="113" t="str">
        <f t="shared" si="11"/>
        <v>19562</v>
      </c>
      <c r="G165" s="89" t="str">
        <f t="shared" si="14"/>
        <v>19561</v>
      </c>
      <c r="H165" s="278">
        <f t="shared" si="12"/>
        <v>8.6355306588326673E-12</v>
      </c>
      <c r="I165" s="279">
        <f>'IPC_INDEC_1943-2006'!C165</f>
        <v>7.0988552491547119E-12</v>
      </c>
      <c r="J165" s="280"/>
      <c r="K165" s="280"/>
      <c r="L165" s="323"/>
      <c r="M165" s="323"/>
      <c r="N165" s="281"/>
      <c r="O165" s="327"/>
      <c r="P165" s="282"/>
      <c r="Q165" s="283"/>
      <c r="R165" s="366"/>
      <c r="S165" s="469"/>
      <c r="T165" s="466"/>
    </row>
    <row r="166" spans="1:20">
      <c r="A166" s="88">
        <v>1956</v>
      </c>
      <c r="B166" s="109">
        <v>5</v>
      </c>
      <c r="C166" s="113">
        <f t="shared" si="15"/>
        <v>2</v>
      </c>
      <c r="D166" s="113">
        <f t="shared" si="15"/>
        <v>2</v>
      </c>
      <c r="E166" s="109" t="str">
        <f t="shared" si="13"/>
        <v>19565</v>
      </c>
      <c r="F166" s="113" t="str">
        <f t="shared" si="11"/>
        <v>19562</v>
      </c>
      <c r="G166" s="89" t="str">
        <f t="shared" si="14"/>
        <v>19562</v>
      </c>
      <c r="H166" s="278">
        <f t="shared" si="12"/>
        <v>8.9667386023523048E-12</v>
      </c>
      <c r="I166" s="279">
        <f>'IPC_INDEC_1943-2006'!C166</f>
        <v>7.3711254015409176E-12</v>
      </c>
      <c r="J166" s="280"/>
      <c r="K166" s="280"/>
      <c r="L166" s="323"/>
      <c r="M166" s="323"/>
      <c r="N166" s="281"/>
      <c r="O166" s="327"/>
      <c r="P166" s="282"/>
      <c r="Q166" s="283"/>
      <c r="R166" s="366"/>
      <c r="S166" s="469"/>
      <c r="T166" s="466"/>
    </row>
    <row r="167" spans="1:20">
      <c r="A167" s="88">
        <v>1956</v>
      </c>
      <c r="B167" s="109">
        <v>6</v>
      </c>
      <c r="C167" s="113">
        <f t="shared" si="15"/>
        <v>2</v>
      </c>
      <c r="D167" s="113">
        <f t="shared" si="15"/>
        <v>2</v>
      </c>
      <c r="E167" s="109" t="str">
        <f t="shared" si="13"/>
        <v>19566</v>
      </c>
      <c r="F167" s="113" t="str">
        <f t="shared" si="11"/>
        <v>19562</v>
      </c>
      <c r="G167" s="89" t="str">
        <f t="shared" si="14"/>
        <v>19562</v>
      </c>
      <c r="H167" s="278">
        <f t="shared" si="12"/>
        <v>9.3144525277232098E-12</v>
      </c>
      <c r="I167" s="279">
        <f>'IPC_INDEC_1943-2006'!C167</f>
        <v>7.6569643293199207E-12</v>
      </c>
      <c r="J167" s="280"/>
      <c r="K167" s="280"/>
      <c r="L167" s="323"/>
      <c r="M167" s="323"/>
      <c r="N167" s="281"/>
      <c r="O167" s="327"/>
      <c r="P167" s="282"/>
      <c r="Q167" s="283"/>
      <c r="R167" s="366"/>
      <c r="S167" s="469"/>
      <c r="T167" s="466"/>
    </row>
    <row r="168" spans="1:20">
      <c r="A168" s="88">
        <v>1956</v>
      </c>
      <c r="B168" s="109">
        <v>7</v>
      </c>
      <c r="C168" s="113">
        <f t="shared" si="15"/>
        <v>3</v>
      </c>
      <c r="D168" s="113">
        <f t="shared" si="15"/>
        <v>2</v>
      </c>
      <c r="E168" s="109" t="str">
        <f t="shared" si="13"/>
        <v>19567</v>
      </c>
      <c r="F168" s="113" t="str">
        <f t="shared" si="11"/>
        <v>19563</v>
      </c>
      <c r="G168" s="89" t="str">
        <f t="shared" si="14"/>
        <v>19562</v>
      </c>
      <c r="H168" s="278">
        <f t="shared" si="12"/>
        <v>9.2663856574971789E-12</v>
      </c>
      <c r="I168" s="279">
        <f>'IPC_INDEC_1943-2006'!C168</f>
        <v>7.6174508625168717E-12</v>
      </c>
      <c r="J168" s="280"/>
      <c r="K168" s="280"/>
      <c r="L168" s="323"/>
      <c r="M168" s="323"/>
      <c r="N168" s="281"/>
      <c r="O168" s="327"/>
      <c r="P168" s="282"/>
      <c r="Q168" s="283"/>
      <c r="R168" s="366"/>
      <c r="S168" s="469"/>
      <c r="T168" s="466"/>
    </row>
    <row r="169" spans="1:20">
      <c r="A169" s="88">
        <v>1956</v>
      </c>
      <c r="B169" s="109">
        <v>8</v>
      </c>
      <c r="C169" s="113">
        <f t="shared" si="15"/>
        <v>3</v>
      </c>
      <c r="D169" s="113">
        <f t="shared" si="15"/>
        <v>2</v>
      </c>
      <c r="E169" s="109" t="str">
        <f t="shared" si="13"/>
        <v>19568</v>
      </c>
      <c r="F169" s="113" t="str">
        <f t="shared" si="11"/>
        <v>19563</v>
      </c>
      <c r="G169" s="89" t="str">
        <f t="shared" si="14"/>
        <v>19562</v>
      </c>
      <c r="H169" s="278">
        <f t="shared" si="12"/>
        <v>9.2221278600060682E-12</v>
      </c>
      <c r="I169" s="279">
        <f>'IPC_INDEC_1943-2006'!C169</f>
        <v>7.5810686515737088E-12</v>
      </c>
      <c r="J169" s="280"/>
      <c r="K169" s="280"/>
      <c r="L169" s="323"/>
      <c r="M169" s="323"/>
      <c r="N169" s="281"/>
      <c r="O169" s="327"/>
      <c r="P169" s="282"/>
      <c r="Q169" s="283"/>
      <c r="R169" s="366"/>
      <c r="S169" s="469"/>
      <c r="T169" s="466"/>
    </row>
    <row r="170" spans="1:20">
      <c r="A170" s="88">
        <v>1956</v>
      </c>
      <c r="B170" s="109">
        <v>9</v>
      </c>
      <c r="C170" s="113">
        <f t="shared" si="15"/>
        <v>3</v>
      </c>
      <c r="D170" s="113">
        <f t="shared" si="15"/>
        <v>3</v>
      </c>
      <c r="E170" s="109" t="str">
        <f t="shared" si="13"/>
        <v>19569</v>
      </c>
      <c r="F170" s="113" t="str">
        <f t="shared" si="11"/>
        <v>19563</v>
      </c>
      <c r="G170" s="89" t="str">
        <f t="shared" si="14"/>
        <v>19563</v>
      </c>
      <c r="H170" s="278">
        <f t="shared" si="12"/>
        <v>9.2732782653031851E-12</v>
      </c>
      <c r="I170" s="279">
        <f>'IPC_INDEC_1943-2006'!C170</f>
        <v>7.6231169445490136E-12</v>
      </c>
      <c r="J170" s="280"/>
      <c r="K170" s="280"/>
      <c r="L170" s="323"/>
      <c r="M170" s="323"/>
      <c r="N170" s="281"/>
      <c r="O170" s="327"/>
      <c r="P170" s="282"/>
      <c r="Q170" s="283"/>
      <c r="R170" s="366"/>
      <c r="S170" s="469"/>
      <c r="T170" s="466"/>
    </row>
    <row r="171" spans="1:20">
      <c r="A171" s="88">
        <v>1956</v>
      </c>
      <c r="B171" s="109">
        <v>10</v>
      </c>
      <c r="C171" s="113">
        <f t="shared" si="15"/>
        <v>4</v>
      </c>
      <c r="D171" s="113">
        <f t="shared" si="15"/>
        <v>3</v>
      </c>
      <c r="E171" s="109" t="str">
        <f t="shared" si="13"/>
        <v>195610</v>
      </c>
      <c r="F171" s="113" t="str">
        <f t="shared" si="11"/>
        <v>19564</v>
      </c>
      <c r="G171" s="89" t="str">
        <f t="shared" si="14"/>
        <v>19563</v>
      </c>
      <c r="H171" s="278">
        <f t="shared" si="12"/>
        <v>9.3915409045008031E-12</v>
      </c>
      <c r="I171" s="279">
        <f>'IPC_INDEC_1943-2006'!C171</f>
        <v>7.7203349836266946E-12</v>
      </c>
      <c r="J171" s="280"/>
      <c r="K171" s="280"/>
      <c r="L171" s="323"/>
      <c r="M171" s="323"/>
      <c r="N171" s="281"/>
      <c r="O171" s="327"/>
      <c r="P171" s="282"/>
      <c r="Q171" s="283"/>
      <c r="R171" s="366"/>
      <c r="S171" s="469"/>
      <c r="T171" s="466"/>
    </row>
    <row r="172" spans="1:20">
      <c r="A172" s="88">
        <v>1956</v>
      </c>
      <c r="B172" s="109">
        <v>11</v>
      </c>
      <c r="C172" s="113">
        <f t="shared" si="15"/>
        <v>4</v>
      </c>
      <c r="D172" s="113">
        <f t="shared" si="15"/>
        <v>3</v>
      </c>
      <c r="E172" s="109" t="str">
        <f t="shared" si="13"/>
        <v>195611</v>
      </c>
      <c r="F172" s="113" t="str">
        <f t="shared" si="11"/>
        <v>19564</v>
      </c>
      <c r="G172" s="89" t="str">
        <f t="shared" si="14"/>
        <v>19563</v>
      </c>
      <c r="H172" s="278">
        <f t="shared" si="12"/>
        <v>9.5368298216745528E-12</v>
      </c>
      <c r="I172" s="279">
        <f>'IPC_INDEC_1943-2006'!C172</f>
        <v>7.8397700285672094E-12</v>
      </c>
      <c r="J172" s="280"/>
      <c r="K172" s="280"/>
      <c r="L172" s="323"/>
      <c r="M172" s="323"/>
      <c r="N172" s="281"/>
      <c r="O172" s="327"/>
      <c r="P172" s="282"/>
      <c r="Q172" s="283"/>
      <c r="R172" s="366"/>
      <c r="S172" s="469"/>
      <c r="T172" s="466"/>
    </row>
    <row r="173" spans="1:20">
      <c r="A173" s="88">
        <v>1956</v>
      </c>
      <c r="B173" s="109">
        <v>12</v>
      </c>
      <c r="C173" s="113">
        <f t="shared" si="15"/>
        <v>4</v>
      </c>
      <c r="D173" s="113">
        <f t="shared" si="15"/>
        <v>3</v>
      </c>
      <c r="E173" s="109" t="str">
        <f t="shared" si="13"/>
        <v>195612</v>
      </c>
      <c r="F173" s="113" t="str">
        <f t="shared" si="11"/>
        <v>19564</v>
      </c>
      <c r="G173" s="89" t="str">
        <f t="shared" si="14"/>
        <v>19563</v>
      </c>
      <c r="H173" s="278">
        <f t="shared" si="12"/>
        <v>9.9523815186096704E-12</v>
      </c>
      <c r="I173" s="279">
        <f>'IPC_INDEC_1943-2006'!C173</f>
        <v>8.1813751321361171E-12</v>
      </c>
      <c r="J173" s="280"/>
      <c r="K173" s="280"/>
      <c r="L173" s="323"/>
      <c r="M173" s="323"/>
      <c r="N173" s="281"/>
      <c r="O173" s="327"/>
      <c r="P173" s="282"/>
      <c r="Q173" s="283"/>
      <c r="R173" s="366"/>
      <c r="S173" s="469"/>
      <c r="T173" s="466"/>
    </row>
    <row r="174" spans="1:20">
      <c r="A174" s="88">
        <v>1957</v>
      </c>
      <c r="B174" s="109">
        <v>1</v>
      </c>
      <c r="C174" s="113">
        <f t="shared" si="15"/>
        <v>1</v>
      </c>
      <c r="D174" s="113">
        <f t="shared" si="15"/>
        <v>1</v>
      </c>
      <c r="E174" s="109" t="str">
        <f t="shared" si="13"/>
        <v>19571</v>
      </c>
      <c r="F174" s="113" t="str">
        <f t="shared" si="11"/>
        <v>19571</v>
      </c>
      <c r="G174" s="89" t="str">
        <f t="shared" si="14"/>
        <v>19571</v>
      </c>
      <c r="H174" s="278">
        <f t="shared" si="12"/>
        <v>9.8420997937137736E-12</v>
      </c>
      <c r="I174" s="279">
        <f>'IPC_INDEC_1943-2006'!C174</f>
        <v>8.090717819621996E-12</v>
      </c>
      <c r="J174" s="280"/>
      <c r="K174" s="280"/>
      <c r="L174" s="323"/>
      <c r="M174" s="323"/>
      <c r="N174" s="281"/>
      <c r="O174" s="327"/>
      <c r="P174" s="282"/>
      <c r="Q174" s="283"/>
      <c r="R174" s="366"/>
      <c r="S174" s="469"/>
      <c r="T174" s="466"/>
    </row>
    <row r="175" spans="1:20">
      <c r="A175" s="88">
        <v>1957</v>
      </c>
      <c r="B175" s="109">
        <v>2</v>
      </c>
      <c r="C175" s="113">
        <f t="shared" si="15"/>
        <v>1</v>
      </c>
      <c r="D175" s="113">
        <f t="shared" si="15"/>
        <v>1</v>
      </c>
      <c r="E175" s="109" t="str">
        <f t="shared" si="13"/>
        <v>19572</v>
      </c>
      <c r="F175" s="113" t="str">
        <f t="shared" si="11"/>
        <v>19571</v>
      </c>
      <c r="G175" s="89" t="str">
        <f t="shared" si="14"/>
        <v>19571</v>
      </c>
      <c r="H175" s="278">
        <f t="shared" si="12"/>
        <v>9.9171929419159362E-12</v>
      </c>
      <c r="I175" s="279">
        <f>'IPC_INDEC_1943-2006'!C175</f>
        <v>8.1524482922878788E-12</v>
      </c>
      <c r="J175" s="280"/>
      <c r="K175" s="280"/>
      <c r="L175" s="323"/>
      <c r="M175" s="323"/>
      <c r="N175" s="281"/>
      <c r="O175" s="327"/>
      <c r="P175" s="282"/>
      <c r="Q175" s="283"/>
      <c r="R175" s="366"/>
      <c r="S175" s="469"/>
      <c r="T175" s="466"/>
    </row>
    <row r="176" spans="1:20">
      <c r="A176" s="88">
        <v>1957</v>
      </c>
      <c r="B176" s="109">
        <v>3</v>
      </c>
      <c r="C176" s="113">
        <f t="shared" si="15"/>
        <v>1</v>
      </c>
      <c r="D176" s="113">
        <f t="shared" si="15"/>
        <v>1</v>
      </c>
      <c r="E176" s="109" t="str">
        <f t="shared" si="13"/>
        <v>19573</v>
      </c>
      <c r="F176" s="113" t="str">
        <f t="shared" si="11"/>
        <v>19571</v>
      </c>
      <c r="G176" s="89" t="str">
        <f t="shared" si="14"/>
        <v>19571</v>
      </c>
      <c r="H176" s="278">
        <f t="shared" si="12"/>
        <v>1.0278692082898794E-11</v>
      </c>
      <c r="I176" s="279">
        <f>'IPC_INDEC_1943-2006'!C176</f>
        <v>8.4496193841311189E-12</v>
      </c>
      <c r="J176" s="280"/>
      <c r="K176" s="280"/>
      <c r="L176" s="323"/>
      <c r="M176" s="323"/>
      <c r="N176" s="281"/>
      <c r="O176" s="327"/>
      <c r="P176" s="282"/>
      <c r="Q176" s="283"/>
      <c r="R176" s="366"/>
      <c r="S176" s="469"/>
      <c r="T176" s="466"/>
    </row>
    <row r="177" spans="1:20">
      <c r="A177" s="88">
        <v>1957</v>
      </c>
      <c r="B177" s="109">
        <v>4</v>
      </c>
      <c r="C177" s="113">
        <f t="shared" si="15"/>
        <v>2</v>
      </c>
      <c r="D177" s="113">
        <f t="shared" si="15"/>
        <v>1</v>
      </c>
      <c r="E177" s="109" t="str">
        <f t="shared" si="13"/>
        <v>19574</v>
      </c>
      <c r="F177" s="113" t="str">
        <f t="shared" si="11"/>
        <v>19572</v>
      </c>
      <c r="G177" s="89" t="str">
        <f t="shared" si="14"/>
        <v>19571</v>
      </c>
      <c r="H177" s="278">
        <f t="shared" si="12"/>
        <v>1.0553852241890795E-11</v>
      </c>
      <c r="I177" s="279">
        <f>'IPC_INDEC_1943-2006'!C177</f>
        <v>8.6758153431508127E-12</v>
      </c>
      <c r="J177" s="280"/>
      <c r="K177" s="280"/>
      <c r="L177" s="323"/>
      <c r="M177" s="323"/>
      <c r="N177" s="281"/>
      <c r="O177" s="327"/>
      <c r="P177" s="282"/>
      <c r="Q177" s="283"/>
      <c r="R177" s="366"/>
      <c r="S177" s="469"/>
      <c r="T177" s="466"/>
    </row>
    <row r="178" spans="1:20">
      <c r="A178" s="88">
        <v>1957</v>
      </c>
      <c r="B178" s="109">
        <v>5</v>
      </c>
      <c r="C178" s="113">
        <f t="shared" si="15"/>
        <v>2</v>
      </c>
      <c r="D178" s="113">
        <f t="shared" si="15"/>
        <v>2</v>
      </c>
      <c r="E178" s="109" t="str">
        <f t="shared" si="13"/>
        <v>19575</v>
      </c>
      <c r="F178" s="113" t="str">
        <f t="shared" si="11"/>
        <v>19572</v>
      </c>
      <c r="G178" s="89" t="str">
        <f t="shared" si="14"/>
        <v>19572</v>
      </c>
      <c r="H178" s="278">
        <f t="shared" si="12"/>
        <v>1.084950883988481E-11</v>
      </c>
      <c r="I178" s="279">
        <f>'IPC_INDEC_1943-2006'!C178</f>
        <v>8.9188604408449892E-12</v>
      </c>
      <c r="J178" s="280"/>
      <c r="K178" s="280"/>
      <c r="L178" s="323"/>
      <c r="M178" s="323"/>
      <c r="N178" s="281"/>
      <c r="O178" s="327"/>
      <c r="P178" s="282"/>
      <c r="Q178" s="283"/>
      <c r="R178" s="366"/>
      <c r="S178" s="469"/>
      <c r="T178" s="466"/>
    </row>
    <row r="179" spans="1:20">
      <c r="A179" s="88">
        <v>1957</v>
      </c>
      <c r="B179" s="109">
        <v>6</v>
      </c>
      <c r="C179" s="113">
        <f t="shared" si="15"/>
        <v>2</v>
      </c>
      <c r="D179" s="113">
        <f t="shared" si="15"/>
        <v>2</v>
      </c>
      <c r="E179" s="109" t="str">
        <f t="shared" si="13"/>
        <v>19576</v>
      </c>
      <c r="F179" s="113" t="str">
        <f t="shared" si="11"/>
        <v>19572</v>
      </c>
      <c r="G179" s="89" t="str">
        <f t="shared" si="14"/>
        <v>19572</v>
      </c>
      <c r="H179" s="278">
        <f t="shared" si="12"/>
        <v>1.1266330227731589E-11</v>
      </c>
      <c r="I179" s="279">
        <f>'IPC_INDEC_1943-2006'!C179</f>
        <v>9.2615092963672079E-12</v>
      </c>
      <c r="J179" s="280"/>
      <c r="K179" s="280"/>
      <c r="L179" s="323"/>
      <c r="M179" s="323"/>
      <c r="N179" s="281"/>
      <c r="O179" s="327"/>
      <c r="P179" s="282"/>
      <c r="Q179" s="283"/>
      <c r="R179" s="366"/>
      <c r="S179" s="469"/>
      <c r="T179" s="466"/>
    </row>
    <row r="180" spans="1:20">
      <c r="A180" s="88">
        <v>1957</v>
      </c>
      <c r="B180" s="109">
        <v>7</v>
      </c>
      <c r="C180" s="113">
        <f t="shared" si="15"/>
        <v>3</v>
      </c>
      <c r="D180" s="113">
        <f t="shared" si="15"/>
        <v>2</v>
      </c>
      <c r="E180" s="109" t="str">
        <f t="shared" si="13"/>
        <v>19577</v>
      </c>
      <c r="F180" s="113" t="str">
        <f t="shared" si="11"/>
        <v>19573</v>
      </c>
      <c r="G180" s="89" t="str">
        <f t="shared" si="14"/>
        <v>19572</v>
      </c>
      <c r="H180" s="278">
        <f t="shared" si="12"/>
        <v>1.1473652615159264E-11</v>
      </c>
      <c r="I180" s="279">
        <f>'IPC_INDEC_1943-2006'!C180</f>
        <v>9.4319390795969033E-12</v>
      </c>
      <c r="J180" s="280"/>
      <c r="K180" s="280"/>
      <c r="L180" s="323"/>
      <c r="M180" s="323"/>
      <c r="N180" s="281"/>
      <c r="O180" s="327"/>
      <c r="P180" s="282"/>
      <c r="Q180" s="283"/>
      <c r="R180" s="366"/>
      <c r="S180" s="469"/>
      <c r="T180" s="466"/>
    </row>
    <row r="181" spans="1:20">
      <c r="A181" s="88">
        <v>1957</v>
      </c>
      <c r="B181" s="109">
        <v>8</v>
      </c>
      <c r="C181" s="113">
        <f t="shared" si="15"/>
        <v>3</v>
      </c>
      <c r="D181" s="113">
        <f t="shared" si="15"/>
        <v>2</v>
      </c>
      <c r="E181" s="109" t="str">
        <f t="shared" si="13"/>
        <v>19578</v>
      </c>
      <c r="F181" s="113" t="str">
        <f t="shared" si="11"/>
        <v>19573</v>
      </c>
      <c r="G181" s="89" t="str">
        <f t="shared" si="14"/>
        <v>19572</v>
      </c>
      <c r="H181" s="278">
        <f t="shared" si="12"/>
        <v>1.2090178244963995E-11</v>
      </c>
      <c r="I181" s="279">
        <f>'IPC_INDEC_1943-2006'!C181</f>
        <v>9.9387552066291438E-12</v>
      </c>
      <c r="J181" s="280"/>
      <c r="K181" s="280"/>
      <c r="L181" s="323"/>
      <c r="M181" s="323"/>
      <c r="N181" s="281"/>
      <c r="O181" s="327"/>
      <c r="P181" s="282"/>
      <c r="Q181" s="283"/>
      <c r="R181" s="366"/>
      <c r="S181" s="469"/>
      <c r="T181" s="466"/>
    </row>
    <row r="182" spans="1:20">
      <c r="A182" s="88">
        <v>1957</v>
      </c>
      <c r="B182" s="109">
        <v>9</v>
      </c>
      <c r="C182" s="113">
        <f t="shared" si="15"/>
        <v>3</v>
      </c>
      <c r="D182" s="113">
        <f t="shared" si="15"/>
        <v>3</v>
      </c>
      <c r="E182" s="109" t="str">
        <f t="shared" si="13"/>
        <v>19579</v>
      </c>
      <c r="F182" s="113" t="str">
        <f t="shared" si="11"/>
        <v>19573</v>
      </c>
      <c r="G182" s="89" t="str">
        <f t="shared" si="14"/>
        <v>19573</v>
      </c>
      <c r="H182" s="278">
        <f t="shared" si="12"/>
        <v>1.2063514735819752E-11</v>
      </c>
      <c r="I182" s="279">
        <f>'IPC_INDEC_1943-2006'!C182</f>
        <v>9.9168364156100993E-12</v>
      </c>
      <c r="J182" s="280"/>
      <c r="K182" s="280"/>
      <c r="L182" s="323"/>
      <c r="M182" s="323"/>
      <c r="N182" s="281"/>
      <c r="O182" s="327"/>
      <c r="P182" s="282"/>
      <c r="Q182" s="283"/>
      <c r="R182" s="366"/>
      <c r="S182" s="469"/>
      <c r="T182" s="466"/>
    </row>
    <row r="183" spans="1:20">
      <c r="A183" s="88">
        <v>1957</v>
      </c>
      <c r="B183" s="109">
        <v>10</v>
      </c>
      <c r="C183" s="113">
        <f t="shared" si="15"/>
        <v>4</v>
      </c>
      <c r="D183" s="113">
        <f t="shared" si="15"/>
        <v>3</v>
      </c>
      <c r="E183" s="109" t="str">
        <f t="shared" si="13"/>
        <v>195710</v>
      </c>
      <c r="F183" s="113" t="str">
        <f t="shared" si="11"/>
        <v>19574</v>
      </c>
      <c r="G183" s="89" t="str">
        <f t="shared" si="14"/>
        <v>19573</v>
      </c>
      <c r="H183" s="278">
        <f t="shared" si="12"/>
        <v>1.2191027980230631E-11</v>
      </c>
      <c r="I183" s="279">
        <f>'IPC_INDEC_1943-2006'!C183</f>
        <v>1.0021658933204551E-11</v>
      </c>
      <c r="J183" s="280"/>
      <c r="K183" s="280"/>
      <c r="L183" s="323"/>
      <c r="M183" s="323"/>
      <c r="N183" s="281"/>
      <c r="O183" s="327"/>
      <c r="P183" s="282"/>
      <c r="Q183" s="283"/>
      <c r="R183" s="366"/>
      <c r="S183" s="469"/>
      <c r="T183" s="466"/>
    </row>
    <row r="184" spans="1:20">
      <c r="A184" s="88">
        <v>1957</v>
      </c>
      <c r="B184" s="109">
        <v>11</v>
      </c>
      <c r="C184" s="113">
        <f t="shared" si="15"/>
        <v>4</v>
      </c>
      <c r="D184" s="113">
        <f t="shared" si="15"/>
        <v>3</v>
      </c>
      <c r="E184" s="109" t="str">
        <f t="shared" si="13"/>
        <v>195711</v>
      </c>
      <c r="F184" s="113" t="str">
        <f t="shared" si="11"/>
        <v>19574</v>
      </c>
      <c r="G184" s="89" t="str">
        <f t="shared" si="14"/>
        <v>19573</v>
      </c>
      <c r="H184" s="278">
        <f t="shared" si="12"/>
        <v>1.2497749027597455E-11</v>
      </c>
      <c r="I184" s="279">
        <f>'IPC_INDEC_1943-2006'!C184</f>
        <v>1.0273799583634543E-11</v>
      </c>
      <c r="J184" s="280"/>
      <c r="K184" s="280"/>
      <c r="L184" s="323"/>
      <c r="M184" s="323"/>
      <c r="N184" s="281"/>
      <c r="O184" s="327"/>
      <c r="P184" s="282"/>
      <c r="Q184" s="283"/>
      <c r="R184" s="366"/>
      <c r="S184" s="469"/>
      <c r="T184" s="466"/>
    </row>
    <row r="185" spans="1:20">
      <c r="A185" s="88">
        <v>1957</v>
      </c>
      <c r="B185" s="109">
        <v>12</v>
      </c>
      <c r="C185" s="113">
        <f t="shared" si="15"/>
        <v>4</v>
      </c>
      <c r="D185" s="113">
        <f t="shared" si="15"/>
        <v>3</v>
      </c>
      <c r="E185" s="109" t="str">
        <f t="shared" si="13"/>
        <v>195712</v>
      </c>
      <c r="F185" s="113" t="str">
        <f t="shared" si="11"/>
        <v>19574</v>
      </c>
      <c r="G185" s="89" t="str">
        <f t="shared" si="14"/>
        <v>19573</v>
      </c>
      <c r="H185" s="278">
        <f t="shared" si="12"/>
        <v>1.25033719444918E-11</v>
      </c>
      <c r="I185" s="279">
        <f>'IPC_INDEC_1943-2006'!C185</f>
        <v>1.0278421913713374E-11</v>
      </c>
      <c r="J185" s="280"/>
      <c r="K185" s="280"/>
      <c r="L185" s="323"/>
      <c r="M185" s="323"/>
      <c r="N185" s="281"/>
      <c r="O185" s="327"/>
      <c r="P185" s="282"/>
      <c r="Q185" s="283"/>
      <c r="R185" s="366"/>
      <c r="S185" s="469"/>
      <c r="T185" s="466"/>
    </row>
    <row r="186" spans="1:20">
      <c r="A186" s="88">
        <v>1958</v>
      </c>
      <c r="B186" s="109">
        <v>1</v>
      </c>
      <c r="C186" s="113">
        <f t="shared" si="15"/>
        <v>1</v>
      </c>
      <c r="D186" s="113">
        <f t="shared" si="15"/>
        <v>1</v>
      </c>
      <c r="E186" s="109" t="str">
        <f t="shared" si="13"/>
        <v>19581</v>
      </c>
      <c r="F186" s="113" t="str">
        <f t="shared" si="11"/>
        <v>19581</v>
      </c>
      <c r="G186" s="89" t="str">
        <f t="shared" si="14"/>
        <v>19581</v>
      </c>
      <c r="H186" s="278">
        <f t="shared" si="12"/>
        <v>1.2172164000972161E-11</v>
      </c>
      <c r="I186" s="279">
        <f>'IPC_INDEC_1943-2006'!C186</f>
        <v>1.0006151761327168E-11</v>
      </c>
      <c r="J186" s="280"/>
      <c r="K186" s="280"/>
      <c r="L186" s="323"/>
      <c r="M186" s="323"/>
      <c r="N186" s="281"/>
      <c r="O186" s="327"/>
      <c r="P186" s="282"/>
      <c r="Q186" s="283"/>
      <c r="R186" s="366"/>
      <c r="S186" s="469"/>
      <c r="T186" s="466"/>
    </row>
    <row r="187" spans="1:20">
      <c r="A187" s="88">
        <v>1958</v>
      </c>
      <c r="B187" s="109">
        <v>2</v>
      </c>
      <c r="C187" s="113">
        <f t="shared" si="15"/>
        <v>1</v>
      </c>
      <c r="D187" s="113">
        <f t="shared" si="15"/>
        <v>1</v>
      </c>
      <c r="E187" s="109" t="str">
        <f t="shared" si="13"/>
        <v>19582</v>
      </c>
      <c r="F187" s="113" t="str">
        <f t="shared" si="11"/>
        <v>19581</v>
      </c>
      <c r="G187" s="89" t="str">
        <f t="shared" si="14"/>
        <v>19581</v>
      </c>
      <c r="H187" s="278">
        <f t="shared" si="12"/>
        <v>1.2340670123387126E-11</v>
      </c>
      <c r="I187" s="279">
        <f>'IPC_INDEC_1943-2006'!C187</f>
        <v>1.0144672556270634E-11</v>
      </c>
      <c r="J187" s="280"/>
      <c r="K187" s="280"/>
      <c r="L187" s="323"/>
      <c r="M187" s="323"/>
      <c r="N187" s="281"/>
      <c r="O187" s="327"/>
      <c r="P187" s="282"/>
      <c r="Q187" s="283"/>
      <c r="R187" s="366"/>
      <c r="S187" s="469"/>
      <c r="T187" s="466"/>
    </row>
    <row r="188" spans="1:20">
      <c r="A188" s="88">
        <v>1958</v>
      </c>
      <c r="B188" s="109">
        <v>3</v>
      </c>
      <c r="C188" s="113">
        <f t="shared" si="15"/>
        <v>1</v>
      </c>
      <c r="D188" s="113">
        <f t="shared" si="15"/>
        <v>1</v>
      </c>
      <c r="E188" s="109" t="str">
        <f t="shared" si="13"/>
        <v>19583</v>
      </c>
      <c r="F188" s="113" t="str">
        <f t="shared" si="11"/>
        <v>19581</v>
      </c>
      <c r="G188" s="89" t="str">
        <f t="shared" si="14"/>
        <v>19581</v>
      </c>
      <c r="H188" s="278">
        <f t="shared" si="12"/>
        <v>1.2544546206911826E-11</v>
      </c>
      <c r="I188" s="279">
        <f>'IPC_INDEC_1943-2006'!C188</f>
        <v>1.0312269298484281E-11</v>
      </c>
      <c r="J188" s="280"/>
      <c r="K188" s="280"/>
      <c r="L188" s="323"/>
      <c r="M188" s="323"/>
      <c r="N188" s="281"/>
      <c r="O188" s="327"/>
      <c r="P188" s="282"/>
      <c r="Q188" s="283"/>
      <c r="R188" s="366"/>
      <c r="S188" s="469"/>
      <c r="T188" s="466"/>
    </row>
    <row r="189" spans="1:20">
      <c r="A189" s="88">
        <v>1958</v>
      </c>
      <c r="B189" s="109">
        <v>4</v>
      </c>
      <c r="C189" s="113">
        <f t="shared" si="15"/>
        <v>2</v>
      </c>
      <c r="D189" s="113">
        <f t="shared" si="15"/>
        <v>1</v>
      </c>
      <c r="E189" s="109" t="str">
        <f t="shared" si="13"/>
        <v>19584</v>
      </c>
      <c r="F189" s="113" t="str">
        <f t="shared" si="11"/>
        <v>19582</v>
      </c>
      <c r="G189" s="89" t="str">
        <f t="shared" si="14"/>
        <v>19581</v>
      </c>
      <c r="H189" s="278">
        <f t="shared" si="12"/>
        <v>1.3086341457346285E-11</v>
      </c>
      <c r="I189" s="279">
        <f>'IPC_INDEC_1943-2006'!C189</f>
        <v>1.0757653167694428E-11</v>
      </c>
      <c r="J189" s="280"/>
      <c r="K189" s="280"/>
      <c r="L189" s="323"/>
      <c r="M189" s="323"/>
      <c r="N189" s="281"/>
      <c r="O189" s="327"/>
      <c r="P189" s="282"/>
      <c r="Q189" s="283"/>
      <c r="R189" s="366"/>
      <c r="S189" s="469"/>
      <c r="T189" s="466"/>
    </row>
    <row r="190" spans="1:20">
      <c r="A190" s="88">
        <v>1958</v>
      </c>
      <c r="B190" s="109">
        <v>5</v>
      </c>
      <c r="C190" s="113">
        <f t="shared" si="15"/>
        <v>2</v>
      </c>
      <c r="D190" s="113">
        <f t="shared" si="15"/>
        <v>2</v>
      </c>
      <c r="E190" s="109" t="str">
        <f t="shared" si="13"/>
        <v>19585</v>
      </c>
      <c r="F190" s="113" t="str">
        <f t="shared" si="11"/>
        <v>19582</v>
      </c>
      <c r="G190" s="89" t="str">
        <f t="shared" si="14"/>
        <v>19582</v>
      </c>
      <c r="H190" s="278">
        <f t="shared" si="12"/>
        <v>1.3931048682412649E-11</v>
      </c>
      <c r="I190" s="279">
        <f>'IPC_INDEC_1943-2006'!C190</f>
        <v>1.1452046431474683E-11</v>
      </c>
      <c r="J190" s="280"/>
      <c r="K190" s="280"/>
      <c r="L190" s="323"/>
      <c r="M190" s="323"/>
      <c r="N190" s="281"/>
      <c r="O190" s="327"/>
      <c r="P190" s="282"/>
      <c r="Q190" s="283"/>
      <c r="R190" s="366"/>
      <c r="S190" s="469"/>
      <c r="T190" s="466"/>
    </row>
    <row r="191" spans="1:20">
      <c r="A191" s="88">
        <v>1958</v>
      </c>
      <c r="B191" s="109">
        <v>6</v>
      </c>
      <c r="C191" s="113">
        <f t="shared" si="15"/>
        <v>2</v>
      </c>
      <c r="D191" s="113">
        <f t="shared" si="15"/>
        <v>2</v>
      </c>
      <c r="E191" s="109" t="str">
        <f t="shared" si="13"/>
        <v>19586</v>
      </c>
      <c r="F191" s="113" t="str">
        <f t="shared" si="11"/>
        <v>19582</v>
      </c>
      <c r="G191" s="89" t="str">
        <f t="shared" si="14"/>
        <v>19582</v>
      </c>
      <c r="H191" s="278">
        <f t="shared" si="12"/>
        <v>1.4545579083641896E-11</v>
      </c>
      <c r="I191" s="279">
        <f>'IPC_INDEC_1943-2006'!C191</f>
        <v>1.1957222376865987E-11</v>
      </c>
      <c r="J191" s="280"/>
      <c r="K191" s="280"/>
      <c r="L191" s="323"/>
      <c r="M191" s="323"/>
      <c r="N191" s="281"/>
      <c r="O191" s="327"/>
      <c r="P191" s="282"/>
      <c r="Q191" s="283"/>
      <c r="R191" s="366"/>
      <c r="S191" s="469"/>
      <c r="T191" s="466"/>
    </row>
    <row r="192" spans="1:20">
      <c r="A192" s="88">
        <v>1958</v>
      </c>
      <c r="B192" s="109">
        <v>7</v>
      </c>
      <c r="C192" s="113">
        <f t="shared" si="15"/>
        <v>3</v>
      </c>
      <c r="D192" s="113">
        <f t="shared" si="15"/>
        <v>2</v>
      </c>
      <c r="E192" s="109" t="str">
        <f t="shared" si="13"/>
        <v>19587</v>
      </c>
      <c r="F192" s="113" t="str">
        <f t="shared" si="11"/>
        <v>19583</v>
      </c>
      <c r="G192" s="89" t="str">
        <f t="shared" si="14"/>
        <v>19582</v>
      </c>
      <c r="H192" s="278">
        <f t="shared" si="12"/>
        <v>1.5073226349632456E-11</v>
      </c>
      <c r="I192" s="279">
        <f>'IPC_INDEC_1943-2006'!C192</f>
        <v>1.2390975867168061E-11</v>
      </c>
      <c r="J192" s="280"/>
      <c r="K192" s="280"/>
      <c r="L192" s="323"/>
      <c r="M192" s="323"/>
      <c r="N192" s="281"/>
      <c r="O192" s="327"/>
      <c r="P192" s="282"/>
      <c r="Q192" s="283"/>
      <c r="R192" s="366"/>
      <c r="S192" s="469"/>
      <c r="T192" s="466"/>
    </row>
    <row r="193" spans="1:20">
      <c r="A193" s="88">
        <v>1958</v>
      </c>
      <c r="B193" s="109">
        <v>8</v>
      </c>
      <c r="C193" s="113">
        <f t="shared" si="15"/>
        <v>3</v>
      </c>
      <c r="D193" s="113">
        <f t="shared" si="15"/>
        <v>2</v>
      </c>
      <c r="E193" s="109" t="str">
        <f t="shared" si="13"/>
        <v>19588</v>
      </c>
      <c r="F193" s="113" t="str">
        <f t="shared" si="11"/>
        <v>19583</v>
      </c>
      <c r="G193" s="89" t="str">
        <f t="shared" si="14"/>
        <v>19582</v>
      </c>
      <c r="H193" s="278">
        <f t="shared" si="12"/>
        <v>1.5773370195188841E-11</v>
      </c>
      <c r="I193" s="279">
        <f>'IPC_INDEC_1943-2006'!C193</f>
        <v>1.2966530515695379E-11</v>
      </c>
      <c r="J193" s="280"/>
      <c r="K193" s="280"/>
      <c r="L193" s="323"/>
      <c r="M193" s="323"/>
      <c r="N193" s="281"/>
      <c r="O193" s="327"/>
      <c r="P193" s="282"/>
      <c r="Q193" s="283"/>
      <c r="R193" s="366"/>
      <c r="S193" s="469"/>
      <c r="T193" s="466"/>
    </row>
    <row r="194" spans="1:20">
      <c r="A194" s="88">
        <v>1958</v>
      </c>
      <c r="B194" s="109">
        <v>9</v>
      </c>
      <c r="C194" s="113">
        <f t="shared" si="15"/>
        <v>3</v>
      </c>
      <c r="D194" s="113">
        <f t="shared" si="15"/>
        <v>3</v>
      </c>
      <c r="E194" s="109" t="str">
        <f t="shared" si="13"/>
        <v>19589</v>
      </c>
      <c r="F194" s="113" t="str">
        <f t="shared" si="11"/>
        <v>19583</v>
      </c>
      <c r="G194" s="89" t="str">
        <f t="shared" si="14"/>
        <v>19583</v>
      </c>
      <c r="H194" s="278">
        <f t="shared" si="12"/>
        <v>1.6075012478909147E-11</v>
      </c>
      <c r="I194" s="279">
        <f>'IPC_INDEC_1943-2006'!C194</f>
        <v>1.3214496158312223E-11</v>
      </c>
      <c r="J194" s="280"/>
      <c r="K194" s="280"/>
      <c r="L194" s="323"/>
      <c r="M194" s="323"/>
      <c r="N194" s="281"/>
      <c r="O194" s="327"/>
      <c r="P194" s="282"/>
      <c r="Q194" s="283"/>
      <c r="R194" s="366"/>
      <c r="S194" s="469"/>
      <c r="T194" s="466"/>
    </row>
    <row r="195" spans="1:20">
      <c r="A195" s="88">
        <v>1958</v>
      </c>
      <c r="B195" s="109">
        <v>10</v>
      </c>
      <c r="C195" s="113">
        <f t="shared" si="15"/>
        <v>4</v>
      </c>
      <c r="D195" s="113">
        <f t="shared" si="15"/>
        <v>3</v>
      </c>
      <c r="E195" s="109" t="str">
        <f t="shared" si="13"/>
        <v>195810</v>
      </c>
      <c r="F195" s="113" t="str">
        <f t="shared" si="11"/>
        <v>19584</v>
      </c>
      <c r="G195" s="89" t="str">
        <f t="shared" si="14"/>
        <v>19583</v>
      </c>
      <c r="H195" s="278">
        <f t="shared" si="12"/>
        <v>1.6552779030514194E-11</v>
      </c>
      <c r="I195" s="279">
        <f>'IPC_INDEC_1943-2006'!C195</f>
        <v>1.3607245107592254E-11</v>
      </c>
      <c r="J195" s="280"/>
      <c r="K195" s="280"/>
      <c r="L195" s="323"/>
      <c r="M195" s="323"/>
      <c r="N195" s="281"/>
      <c r="O195" s="327"/>
      <c r="P195" s="282"/>
      <c r="Q195" s="283"/>
      <c r="R195" s="366"/>
      <c r="S195" s="469"/>
      <c r="T195" s="466"/>
    </row>
    <row r="196" spans="1:20">
      <c r="A196" s="88">
        <v>1958</v>
      </c>
      <c r="B196" s="109">
        <v>11</v>
      </c>
      <c r="C196" s="113">
        <f t="shared" si="15"/>
        <v>4</v>
      </c>
      <c r="D196" s="113">
        <f t="shared" si="15"/>
        <v>3</v>
      </c>
      <c r="E196" s="109" t="str">
        <f t="shared" si="13"/>
        <v>195811</v>
      </c>
      <c r="F196" s="113" t="str">
        <f t="shared" si="11"/>
        <v>19584</v>
      </c>
      <c r="G196" s="89" t="str">
        <f t="shared" si="14"/>
        <v>19583</v>
      </c>
      <c r="H196" s="278">
        <f t="shared" si="12"/>
        <v>1.7393858567261583E-11</v>
      </c>
      <c r="I196" s="279">
        <f>'IPC_INDEC_1943-2006'!C196</f>
        <v>1.4298656222934519E-11</v>
      </c>
      <c r="J196" s="280"/>
      <c r="K196" s="280"/>
      <c r="L196" s="323"/>
      <c r="M196" s="323"/>
      <c r="N196" s="281"/>
      <c r="O196" s="327"/>
      <c r="P196" s="282"/>
      <c r="Q196" s="283"/>
      <c r="R196" s="366"/>
      <c r="S196" s="469"/>
      <c r="T196" s="466"/>
    </row>
    <row r="197" spans="1:20">
      <c r="A197" s="88">
        <v>1958</v>
      </c>
      <c r="B197" s="109">
        <v>12</v>
      </c>
      <c r="C197" s="113">
        <f t="shared" si="15"/>
        <v>4</v>
      </c>
      <c r="D197" s="113">
        <f t="shared" si="15"/>
        <v>3</v>
      </c>
      <c r="E197" s="109" t="str">
        <f t="shared" si="13"/>
        <v>195812</v>
      </c>
      <c r="F197" s="113" t="str">
        <f t="shared" si="11"/>
        <v>19584</v>
      </c>
      <c r="G197" s="89" t="str">
        <f t="shared" si="14"/>
        <v>19583</v>
      </c>
      <c r="H197" s="278">
        <f t="shared" si="12"/>
        <v>1.8848742967574503E-11</v>
      </c>
      <c r="I197" s="279">
        <f>'IPC_INDEC_1943-2006'!C197</f>
        <v>1.5494646853980557E-11</v>
      </c>
      <c r="J197" s="280"/>
      <c r="K197" s="280"/>
      <c r="L197" s="323"/>
      <c r="M197" s="323"/>
      <c r="N197" s="281"/>
      <c r="O197" s="327"/>
      <c r="P197" s="282"/>
      <c r="Q197" s="283"/>
      <c r="R197" s="366"/>
      <c r="S197" s="469"/>
      <c r="T197" s="466"/>
    </row>
    <row r="198" spans="1:20">
      <c r="A198" s="88">
        <v>1959</v>
      </c>
      <c r="B198" s="109">
        <v>1</v>
      </c>
      <c r="C198" s="113">
        <f t="shared" si="15"/>
        <v>1</v>
      </c>
      <c r="D198" s="113">
        <f t="shared" si="15"/>
        <v>1</v>
      </c>
      <c r="E198" s="109" t="str">
        <f t="shared" si="13"/>
        <v>19591</v>
      </c>
      <c r="F198" s="113" t="str">
        <f t="shared" ref="F198:F261" si="16">CONCATENATE(A198,C198)</f>
        <v>19591</v>
      </c>
      <c r="G198" s="89" t="str">
        <f t="shared" si="14"/>
        <v>19591</v>
      </c>
      <c r="H198" s="278">
        <f t="shared" ref="H198:H261" si="17">I198/I$762*100</f>
        <v>2.219582959504908E-11</v>
      </c>
      <c r="I198" s="279">
        <f>'IPC_INDEC_1943-2006'!C198</f>
        <v>1.8246126110269287E-11</v>
      </c>
      <c r="J198" s="280"/>
      <c r="K198" s="280"/>
      <c r="L198" s="323"/>
      <c r="M198" s="323"/>
      <c r="N198" s="281"/>
      <c r="O198" s="327"/>
      <c r="P198" s="282"/>
      <c r="Q198" s="283"/>
      <c r="R198" s="366"/>
      <c r="S198" s="469"/>
      <c r="T198" s="466"/>
    </row>
    <row r="199" spans="1:20">
      <c r="A199" s="88">
        <v>1959</v>
      </c>
      <c r="B199" s="109">
        <v>2</v>
      </c>
      <c r="C199" s="113">
        <f t="shared" si="15"/>
        <v>1</v>
      </c>
      <c r="D199" s="113">
        <f t="shared" si="15"/>
        <v>1</v>
      </c>
      <c r="E199" s="109" t="str">
        <f t="shared" ref="E199:E262" si="18">CONCATENATE(A199,B199)</f>
        <v>19592</v>
      </c>
      <c r="F199" s="113" t="str">
        <f t="shared" si="16"/>
        <v>19591</v>
      </c>
      <c r="G199" s="89" t="str">
        <f t="shared" ref="G199:G262" si="19">CONCATENATE(A199,D199)</f>
        <v>19591</v>
      </c>
      <c r="H199" s="278">
        <f t="shared" si="17"/>
        <v>2.4211010456223038E-11</v>
      </c>
      <c r="I199" s="279">
        <f>'IPC_INDEC_1943-2006'!C199</f>
        <v>1.9902709567559063E-11</v>
      </c>
      <c r="J199" s="280"/>
      <c r="K199" s="280"/>
      <c r="L199" s="323"/>
      <c r="M199" s="323"/>
      <c r="N199" s="281"/>
      <c r="O199" s="327"/>
      <c r="P199" s="282"/>
      <c r="Q199" s="283"/>
      <c r="R199" s="366"/>
      <c r="S199" s="469"/>
      <c r="T199" s="466"/>
    </row>
    <row r="200" spans="1:20">
      <c r="A200" s="88">
        <v>1959</v>
      </c>
      <c r="B200" s="109">
        <v>3</v>
      </c>
      <c r="C200" s="113">
        <f t="shared" si="15"/>
        <v>1</v>
      </c>
      <c r="D200" s="113">
        <f t="shared" si="15"/>
        <v>1</v>
      </c>
      <c r="E200" s="109" t="str">
        <f t="shared" si="18"/>
        <v>19593</v>
      </c>
      <c r="F200" s="113" t="str">
        <f t="shared" si="16"/>
        <v>19591</v>
      </c>
      <c r="G200" s="89" t="str">
        <f t="shared" si="19"/>
        <v>19591</v>
      </c>
      <c r="H200" s="278">
        <f t="shared" si="17"/>
        <v>2.5987489426010394E-11</v>
      </c>
      <c r="I200" s="279">
        <f>'IPC_INDEC_1943-2006'!C200</f>
        <v>2.1363067657630699E-11</v>
      </c>
      <c r="J200" s="280"/>
      <c r="K200" s="280"/>
      <c r="L200" s="323"/>
      <c r="M200" s="323"/>
      <c r="N200" s="281"/>
      <c r="O200" s="327"/>
      <c r="P200" s="282"/>
      <c r="Q200" s="283"/>
      <c r="R200" s="366"/>
      <c r="S200" s="469"/>
      <c r="T200" s="466"/>
    </row>
    <row r="201" spans="1:20">
      <c r="A201" s="88">
        <v>1959</v>
      </c>
      <c r="B201" s="109">
        <v>4</v>
      </c>
      <c r="C201" s="113">
        <f t="shared" si="15"/>
        <v>2</v>
      </c>
      <c r="D201" s="113">
        <f t="shared" si="15"/>
        <v>1</v>
      </c>
      <c r="E201" s="109" t="str">
        <f t="shared" si="18"/>
        <v>19594</v>
      </c>
      <c r="F201" s="113" t="str">
        <f t="shared" si="16"/>
        <v>19592</v>
      </c>
      <c r="G201" s="89" t="str">
        <f t="shared" si="19"/>
        <v>19591</v>
      </c>
      <c r="H201" s="278">
        <f t="shared" si="17"/>
        <v>2.8136169217321528E-11</v>
      </c>
      <c r="I201" s="279">
        <f>'IPC_INDEC_1943-2006'!C201</f>
        <v>2.3129394177437597E-11</v>
      </c>
      <c r="J201" s="280"/>
      <c r="K201" s="280"/>
      <c r="L201" s="323"/>
      <c r="M201" s="323"/>
      <c r="N201" s="281"/>
      <c r="O201" s="327"/>
      <c r="P201" s="282"/>
      <c r="Q201" s="283"/>
      <c r="R201" s="366"/>
      <c r="S201" s="469"/>
      <c r="T201" s="466"/>
    </row>
    <row r="202" spans="1:20">
      <c r="A202" s="88">
        <v>1959</v>
      </c>
      <c r="B202" s="109">
        <v>5</v>
      </c>
      <c r="C202" s="113">
        <f t="shared" si="15"/>
        <v>2</v>
      </c>
      <c r="D202" s="113">
        <f t="shared" si="15"/>
        <v>2</v>
      </c>
      <c r="E202" s="109" t="str">
        <f t="shared" si="18"/>
        <v>19595</v>
      </c>
      <c r="F202" s="113" t="str">
        <f t="shared" si="16"/>
        <v>19592</v>
      </c>
      <c r="G202" s="89" t="str">
        <f t="shared" si="19"/>
        <v>19592</v>
      </c>
      <c r="H202" s="278">
        <f t="shared" si="17"/>
        <v>3.1071331836179952E-11</v>
      </c>
      <c r="I202" s="279">
        <f>'IPC_INDEC_1943-2006'!C202</f>
        <v>2.5542250478595406E-11</v>
      </c>
      <c r="J202" s="280"/>
      <c r="K202" s="280"/>
      <c r="L202" s="323"/>
      <c r="M202" s="323"/>
      <c r="N202" s="281"/>
      <c r="O202" s="327"/>
      <c r="P202" s="282"/>
      <c r="Q202" s="283"/>
      <c r="R202" s="366"/>
      <c r="S202" s="469"/>
      <c r="T202" s="466"/>
    </row>
    <row r="203" spans="1:20">
      <c r="A203" s="88">
        <v>1959</v>
      </c>
      <c r="B203" s="109">
        <v>6</v>
      </c>
      <c r="C203" s="113">
        <f t="shared" si="15"/>
        <v>2</v>
      </c>
      <c r="D203" s="113">
        <f t="shared" si="15"/>
        <v>2</v>
      </c>
      <c r="E203" s="109" t="str">
        <f t="shared" si="18"/>
        <v>19596</v>
      </c>
      <c r="F203" s="113" t="str">
        <f t="shared" si="16"/>
        <v>19592</v>
      </c>
      <c r="G203" s="89" t="str">
        <f t="shared" si="19"/>
        <v>19592</v>
      </c>
      <c r="H203" s="278">
        <f t="shared" si="17"/>
        <v>3.3034818138808969E-11</v>
      </c>
      <c r="I203" s="279">
        <f>'IPC_INDEC_1943-2006'!C203</f>
        <v>2.7156338320644195E-11</v>
      </c>
      <c r="J203" s="280"/>
      <c r="K203" s="280"/>
      <c r="L203" s="323"/>
      <c r="M203" s="323"/>
      <c r="N203" s="281"/>
      <c r="O203" s="327"/>
      <c r="P203" s="282"/>
      <c r="Q203" s="283"/>
      <c r="R203" s="366"/>
      <c r="S203" s="469"/>
      <c r="T203" s="466"/>
    </row>
    <row r="204" spans="1:20">
      <c r="A204" s="88">
        <v>1959</v>
      </c>
      <c r="B204" s="109">
        <v>7</v>
      </c>
      <c r="C204" s="113">
        <f t="shared" si="15"/>
        <v>3</v>
      </c>
      <c r="D204" s="113">
        <f t="shared" si="15"/>
        <v>2</v>
      </c>
      <c r="E204" s="109" t="str">
        <f t="shared" si="18"/>
        <v>19597</v>
      </c>
      <c r="F204" s="113" t="str">
        <f t="shared" si="16"/>
        <v>19593</v>
      </c>
      <c r="G204" s="89" t="str">
        <f t="shared" si="19"/>
        <v>19592</v>
      </c>
      <c r="H204" s="278">
        <f t="shared" si="17"/>
        <v>3.4045129335635158E-11</v>
      </c>
      <c r="I204" s="279">
        <f>'IPC_INDEC_1943-2006'!C204</f>
        <v>2.7986866660617552E-11</v>
      </c>
      <c r="J204" s="280"/>
      <c r="K204" s="280"/>
      <c r="L204" s="323"/>
      <c r="M204" s="323"/>
      <c r="N204" s="281"/>
      <c r="O204" s="327"/>
      <c r="P204" s="282"/>
      <c r="Q204" s="283"/>
      <c r="R204" s="366"/>
      <c r="S204" s="469"/>
      <c r="T204" s="466"/>
    </row>
    <row r="205" spans="1:20">
      <c r="A205" s="88">
        <v>1959</v>
      </c>
      <c r="B205" s="109">
        <v>8</v>
      </c>
      <c r="C205" s="113">
        <f t="shared" si="15"/>
        <v>3</v>
      </c>
      <c r="D205" s="113">
        <f t="shared" si="15"/>
        <v>2</v>
      </c>
      <c r="E205" s="109" t="str">
        <f t="shared" si="18"/>
        <v>19598</v>
      </c>
      <c r="F205" s="113" t="str">
        <f t="shared" si="16"/>
        <v>19593</v>
      </c>
      <c r="G205" s="89" t="str">
        <f t="shared" si="19"/>
        <v>19592</v>
      </c>
      <c r="H205" s="278">
        <f t="shared" si="17"/>
        <v>3.5332051766780883E-11</v>
      </c>
      <c r="I205" s="279">
        <f>'IPC_INDEC_1943-2006'!C205</f>
        <v>2.9044783818985756E-11</v>
      </c>
      <c r="J205" s="280"/>
      <c r="K205" s="280"/>
      <c r="L205" s="323"/>
      <c r="M205" s="323"/>
      <c r="N205" s="281"/>
      <c r="O205" s="327"/>
      <c r="P205" s="282"/>
      <c r="Q205" s="283"/>
      <c r="R205" s="366"/>
      <c r="S205" s="469"/>
      <c r="T205" s="466"/>
    </row>
    <row r="206" spans="1:20">
      <c r="A206" s="88">
        <v>1959</v>
      </c>
      <c r="B206" s="109">
        <v>9</v>
      </c>
      <c r="C206" s="113">
        <f t="shared" si="15"/>
        <v>3</v>
      </c>
      <c r="D206" s="113">
        <f t="shared" si="15"/>
        <v>3</v>
      </c>
      <c r="E206" s="109" t="str">
        <f t="shared" si="18"/>
        <v>19599</v>
      </c>
      <c r="F206" s="113" t="str">
        <f t="shared" si="16"/>
        <v>19593</v>
      </c>
      <c r="G206" s="89" t="str">
        <f t="shared" si="19"/>
        <v>19593</v>
      </c>
      <c r="H206" s="278">
        <f t="shared" si="17"/>
        <v>3.595837215504671E-11</v>
      </c>
      <c r="I206" s="279">
        <f>'IPC_INDEC_1943-2006'!C206</f>
        <v>2.9559651746800459E-11</v>
      </c>
      <c r="J206" s="280"/>
      <c r="K206" s="280"/>
      <c r="L206" s="323"/>
      <c r="M206" s="323"/>
      <c r="N206" s="281"/>
      <c r="O206" s="327"/>
      <c r="P206" s="282"/>
      <c r="Q206" s="283"/>
      <c r="R206" s="366"/>
      <c r="S206" s="469"/>
      <c r="T206" s="466"/>
    </row>
    <row r="207" spans="1:20">
      <c r="A207" s="88">
        <v>1959</v>
      </c>
      <c r="B207" s="109">
        <v>10</v>
      </c>
      <c r="C207" s="113">
        <f t="shared" si="15"/>
        <v>4</v>
      </c>
      <c r="D207" s="113">
        <f t="shared" si="15"/>
        <v>3</v>
      </c>
      <c r="E207" s="109" t="str">
        <f t="shared" si="18"/>
        <v>195910</v>
      </c>
      <c r="F207" s="113" t="str">
        <f t="shared" si="16"/>
        <v>19594</v>
      </c>
      <c r="G207" s="89" t="str">
        <f t="shared" si="19"/>
        <v>19593</v>
      </c>
      <c r="H207" s="278">
        <f t="shared" si="17"/>
        <v>3.6180568064582103E-11</v>
      </c>
      <c r="I207" s="279">
        <f>'IPC_INDEC_1943-2006'!C207</f>
        <v>2.9742308338625848E-11</v>
      </c>
      <c r="J207" s="280"/>
      <c r="K207" s="280"/>
      <c r="L207" s="323"/>
      <c r="M207" s="323"/>
      <c r="N207" s="281"/>
      <c r="O207" s="327"/>
      <c r="P207" s="282"/>
      <c r="Q207" s="283"/>
      <c r="R207" s="366"/>
      <c r="S207" s="469"/>
      <c r="T207" s="466"/>
    </row>
    <row r="208" spans="1:20">
      <c r="A208" s="88">
        <v>1959</v>
      </c>
      <c r="B208" s="109">
        <v>11</v>
      </c>
      <c r="C208" s="113">
        <f t="shared" si="15"/>
        <v>4</v>
      </c>
      <c r="D208" s="113">
        <f t="shared" si="15"/>
        <v>3</v>
      </c>
      <c r="E208" s="109" t="str">
        <f t="shared" si="18"/>
        <v>195911</v>
      </c>
      <c r="F208" s="113" t="str">
        <f t="shared" si="16"/>
        <v>19594</v>
      </c>
      <c r="G208" s="89" t="str">
        <f t="shared" si="19"/>
        <v>19593</v>
      </c>
      <c r="H208" s="278">
        <f t="shared" si="17"/>
        <v>3.6937848001161894E-11</v>
      </c>
      <c r="I208" s="279">
        <f>'IPC_INDEC_1943-2006'!C208</f>
        <v>3.0364831825051142E-11</v>
      </c>
      <c r="J208" s="280"/>
      <c r="K208" s="280"/>
      <c r="L208" s="323"/>
      <c r="M208" s="323"/>
      <c r="N208" s="281"/>
      <c r="O208" s="327"/>
      <c r="P208" s="282"/>
      <c r="Q208" s="283"/>
      <c r="R208" s="366"/>
      <c r="S208" s="469"/>
      <c r="T208" s="466"/>
    </row>
    <row r="209" spans="1:20">
      <c r="A209" s="88">
        <v>1959</v>
      </c>
      <c r="B209" s="109">
        <v>12</v>
      </c>
      <c r="C209" s="113">
        <f t="shared" si="15"/>
        <v>4</v>
      </c>
      <c r="D209" s="113">
        <f t="shared" si="15"/>
        <v>3</v>
      </c>
      <c r="E209" s="109" t="str">
        <f t="shared" si="18"/>
        <v>195912</v>
      </c>
      <c r="F209" s="113" t="str">
        <f t="shared" si="16"/>
        <v>19594</v>
      </c>
      <c r="G209" s="89" t="str">
        <f t="shared" si="19"/>
        <v>19593</v>
      </c>
      <c r="H209" s="278">
        <f t="shared" si="17"/>
        <v>3.8002937291604114E-11</v>
      </c>
      <c r="I209" s="279">
        <f>'IPC_INDEC_1943-2006'!C209</f>
        <v>3.1240390606437746E-11</v>
      </c>
      <c r="J209" s="280"/>
      <c r="K209" s="280"/>
      <c r="L209" s="323"/>
      <c r="M209" s="323"/>
      <c r="N209" s="281"/>
      <c r="O209" s="327"/>
      <c r="P209" s="282"/>
      <c r="Q209" s="283"/>
      <c r="R209" s="366"/>
      <c r="S209" s="469"/>
      <c r="T209" s="466"/>
    </row>
    <row r="210" spans="1:20">
      <c r="A210" s="88">
        <v>1960</v>
      </c>
      <c r="B210" s="109">
        <v>1</v>
      </c>
      <c r="C210" s="113">
        <f t="shared" si="15"/>
        <v>1</v>
      </c>
      <c r="D210" s="113">
        <f t="shared" si="15"/>
        <v>1</v>
      </c>
      <c r="E210" s="109" t="str">
        <f t="shared" si="18"/>
        <v>19601</v>
      </c>
      <c r="F210" s="113" t="str">
        <f t="shared" si="16"/>
        <v>19601</v>
      </c>
      <c r="G210" s="89" t="str">
        <f t="shared" si="19"/>
        <v>19601</v>
      </c>
      <c r="H210" s="278">
        <f t="shared" si="17"/>
        <v>3.9044265223557291E-11</v>
      </c>
      <c r="I210" s="279">
        <f>'IPC_INDEC_1943-2006'!C210</f>
        <v>3.209641631555572E-11</v>
      </c>
      <c r="J210" s="280"/>
      <c r="K210" s="280"/>
      <c r="L210" s="323"/>
      <c r="M210" s="323"/>
      <c r="N210" s="281"/>
      <c r="O210" s="327"/>
      <c r="P210" s="282"/>
      <c r="Q210" s="283"/>
      <c r="R210" s="366"/>
      <c r="S210" s="469"/>
      <c r="T210" s="466"/>
    </row>
    <row r="211" spans="1:20">
      <c r="A211" s="88">
        <v>1960</v>
      </c>
      <c r="B211" s="109">
        <v>2</v>
      </c>
      <c r="C211" s="113">
        <f t="shared" ref="C211:D274" si="20">C199</f>
        <v>1</v>
      </c>
      <c r="D211" s="113">
        <f t="shared" si="20"/>
        <v>1</v>
      </c>
      <c r="E211" s="109" t="str">
        <f t="shared" si="18"/>
        <v>19602</v>
      </c>
      <c r="F211" s="113" t="str">
        <f t="shared" si="16"/>
        <v>19601</v>
      </c>
      <c r="G211" s="89" t="str">
        <f t="shared" si="19"/>
        <v>19601</v>
      </c>
      <c r="H211" s="278">
        <f t="shared" si="17"/>
        <v>3.936604117744772E-11</v>
      </c>
      <c r="I211" s="279">
        <f>'IPC_INDEC_1943-2006'!C211</f>
        <v>3.2360932882003255E-11</v>
      </c>
      <c r="J211" s="280"/>
      <c r="K211" s="280"/>
      <c r="L211" s="323"/>
      <c r="M211" s="323"/>
      <c r="N211" s="281"/>
      <c r="O211" s="327"/>
      <c r="P211" s="282"/>
      <c r="Q211" s="283"/>
      <c r="R211" s="366"/>
      <c r="S211" s="469"/>
      <c r="T211" s="466"/>
    </row>
    <row r="212" spans="1:20">
      <c r="A212" s="88">
        <v>1960</v>
      </c>
      <c r="B212" s="109">
        <v>3</v>
      </c>
      <c r="C212" s="113">
        <f t="shared" si="20"/>
        <v>1</v>
      </c>
      <c r="D212" s="113">
        <f t="shared" si="20"/>
        <v>1</v>
      </c>
      <c r="E212" s="109" t="str">
        <f t="shared" si="18"/>
        <v>19603</v>
      </c>
      <c r="F212" s="113" t="str">
        <f t="shared" si="16"/>
        <v>19601</v>
      </c>
      <c r="G212" s="89" t="str">
        <f t="shared" si="19"/>
        <v>19601</v>
      </c>
      <c r="H212" s="278">
        <f t="shared" si="17"/>
        <v>3.9647368406581889E-11</v>
      </c>
      <c r="I212" s="279">
        <f>'IPC_INDEC_1943-2006'!C212</f>
        <v>3.2592198493367459E-11</v>
      </c>
      <c r="J212" s="280"/>
      <c r="K212" s="280"/>
      <c r="L212" s="323"/>
      <c r="M212" s="323"/>
      <c r="N212" s="281"/>
      <c r="O212" s="327"/>
      <c r="P212" s="282"/>
      <c r="Q212" s="283"/>
      <c r="R212" s="366"/>
      <c r="S212" s="469"/>
      <c r="T212" s="466"/>
    </row>
    <row r="213" spans="1:20">
      <c r="A213" s="88">
        <v>1960</v>
      </c>
      <c r="B213" s="109">
        <v>4</v>
      </c>
      <c r="C213" s="113">
        <f t="shared" si="20"/>
        <v>2</v>
      </c>
      <c r="D213" s="113">
        <f t="shared" si="20"/>
        <v>1</v>
      </c>
      <c r="E213" s="109" t="str">
        <f t="shared" si="18"/>
        <v>19604</v>
      </c>
      <c r="F213" s="113" t="str">
        <f t="shared" si="16"/>
        <v>19602</v>
      </c>
      <c r="G213" s="89" t="str">
        <f t="shared" si="19"/>
        <v>19601</v>
      </c>
      <c r="H213" s="278">
        <f t="shared" si="17"/>
        <v>3.9607282450657589E-11</v>
      </c>
      <c r="I213" s="279">
        <f>'IPC_INDEC_1943-2006'!C213</f>
        <v>3.2559245753127972E-11</v>
      </c>
      <c r="J213" s="280"/>
      <c r="K213" s="280"/>
      <c r="L213" s="323"/>
      <c r="M213" s="323"/>
      <c r="N213" s="281"/>
      <c r="O213" s="327"/>
      <c r="P213" s="282"/>
      <c r="Q213" s="283"/>
      <c r="R213" s="366"/>
      <c r="S213" s="469"/>
      <c r="T213" s="466"/>
    </row>
    <row r="214" spans="1:20">
      <c r="A214" s="88">
        <v>1960</v>
      </c>
      <c r="B214" s="109">
        <v>5</v>
      </c>
      <c r="C214" s="113">
        <f t="shared" si="20"/>
        <v>2</v>
      </c>
      <c r="D214" s="113">
        <f t="shared" si="20"/>
        <v>2</v>
      </c>
      <c r="E214" s="109" t="str">
        <f t="shared" si="18"/>
        <v>19605</v>
      </c>
      <c r="F214" s="113" t="str">
        <f t="shared" si="16"/>
        <v>19602</v>
      </c>
      <c r="G214" s="89" t="str">
        <f t="shared" si="19"/>
        <v>19602</v>
      </c>
      <c r="H214" s="278">
        <f t="shared" si="17"/>
        <v>3.9526929154392902E-11</v>
      </c>
      <c r="I214" s="279">
        <f>'IPC_INDEC_1943-2006'!C214</f>
        <v>3.2493191165226997E-11</v>
      </c>
      <c r="J214" s="280"/>
      <c r="K214" s="280"/>
      <c r="L214" s="323"/>
      <c r="M214" s="323"/>
      <c r="N214" s="281"/>
      <c r="O214" s="327"/>
      <c r="P214" s="282"/>
      <c r="Q214" s="283"/>
      <c r="R214" s="366"/>
      <c r="S214" s="469"/>
      <c r="T214" s="466"/>
    </row>
    <row r="215" spans="1:20">
      <c r="A215" s="88">
        <v>1960</v>
      </c>
      <c r="B215" s="109">
        <v>6</v>
      </c>
      <c r="C215" s="113">
        <f t="shared" si="20"/>
        <v>2</v>
      </c>
      <c r="D215" s="113">
        <f t="shared" si="20"/>
        <v>2</v>
      </c>
      <c r="E215" s="109" t="str">
        <f t="shared" si="18"/>
        <v>19606</v>
      </c>
      <c r="F215" s="113" t="str">
        <f t="shared" si="16"/>
        <v>19602</v>
      </c>
      <c r="G215" s="89" t="str">
        <f t="shared" si="19"/>
        <v>19602</v>
      </c>
      <c r="H215" s="278">
        <f t="shared" si="17"/>
        <v>3.9325955221523413E-11</v>
      </c>
      <c r="I215" s="279">
        <f>'IPC_INDEC_1943-2006'!C215</f>
        <v>3.2327980141763768E-11</v>
      </c>
      <c r="J215" s="280"/>
      <c r="K215" s="280"/>
      <c r="L215" s="323"/>
      <c r="M215" s="323"/>
      <c r="N215" s="281"/>
      <c r="O215" s="327"/>
      <c r="P215" s="282"/>
      <c r="Q215" s="283"/>
      <c r="R215" s="366"/>
      <c r="S215" s="469"/>
      <c r="T215" s="466"/>
    </row>
    <row r="216" spans="1:20">
      <c r="A216" s="88">
        <v>1960</v>
      </c>
      <c r="B216" s="109">
        <v>7</v>
      </c>
      <c r="C216" s="113">
        <f t="shared" si="20"/>
        <v>3</v>
      </c>
      <c r="D216" s="113">
        <f t="shared" si="20"/>
        <v>2</v>
      </c>
      <c r="E216" s="109" t="str">
        <f t="shared" si="18"/>
        <v>19607</v>
      </c>
      <c r="F216" s="113" t="str">
        <f t="shared" si="16"/>
        <v>19603</v>
      </c>
      <c r="G216" s="89" t="str">
        <f t="shared" si="19"/>
        <v>19602</v>
      </c>
      <c r="H216" s="278">
        <f t="shared" si="17"/>
        <v>3.9687635746922211E-11</v>
      </c>
      <c r="I216" s="279">
        <f>'IPC_INDEC_1943-2006'!C216</f>
        <v>3.2625300341028901E-11</v>
      </c>
      <c r="J216" s="280"/>
      <c r="K216" s="280"/>
      <c r="L216" s="323"/>
      <c r="M216" s="323"/>
      <c r="N216" s="281"/>
      <c r="O216" s="327"/>
      <c r="P216" s="282"/>
      <c r="Q216" s="283"/>
      <c r="R216" s="366"/>
      <c r="S216" s="469"/>
      <c r="T216" s="466"/>
    </row>
    <row r="217" spans="1:20">
      <c r="A217" s="88">
        <v>1960</v>
      </c>
      <c r="B217" s="109">
        <v>8</v>
      </c>
      <c r="C217" s="113">
        <f t="shared" si="20"/>
        <v>3</v>
      </c>
      <c r="D217" s="113">
        <f t="shared" si="20"/>
        <v>2</v>
      </c>
      <c r="E217" s="109" t="str">
        <f t="shared" si="18"/>
        <v>19608</v>
      </c>
      <c r="F217" s="113" t="str">
        <f t="shared" si="16"/>
        <v>19603</v>
      </c>
      <c r="G217" s="89" t="str">
        <f t="shared" si="19"/>
        <v>19602</v>
      </c>
      <c r="H217" s="278">
        <f t="shared" si="17"/>
        <v>3.9888791064207708E-11</v>
      </c>
      <c r="I217" s="279">
        <f>'IPC_INDEC_1943-2006'!C217</f>
        <v>3.2790660471914078E-11</v>
      </c>
      <c r="J217" s="280"/>
      <c r="K217" s="280"/>
      <c r="L217" s="323"/>
      <c r="M217" s="323"/>
      <c r="N217" s="281"/>
      <c r="O217" s="327"/>
      <c r="P217" s="282"/>
      <c r="Q217" s="283"/>
      <c r="R217" s="366"/>
      <c r="S217" s="469"/>
      <c r="T217" s="466"/>
    </row>
    <row r="218" spans="1:20">
      <c r="A218" s="88">
        <v>1960</v>
      </c>
      <c r="B218" s="109">
        <v>9</v>
      </c>
      <c r="C218" s="113">
        <f t="shared" si="20"/>
        <v>3</v>
      </c>
      <c r="D218" s="113">
        <f t="shared" si="20"/>
        <v>3</v>
      </c>
      <c r="E218" s="109" t="str">
        <f t="shared" si="18"/>
        <v>19609</v>
      </c>
      <c r="F218" s="113" t="str">
        <f t="shared" si="16"/>
        <v>19603</v>
      </c>
      <c r="G218" s="89" t="str">
        <f t="shared" si="19"/>
        <v>19603</v>
      </c>
      <c r="H218" s="278">
        <f t="shared" si="17"/>
        <v>3.9929058404547959E-11</v>
      </c>
      <c r="I218" s="279">
        <f>'IPC_INDEC_1943-2006'!C218</f>
        <v>3.2823762319575462E-11</v>
      </c>
      <c r="J218" s="280"/>
      <c r="K218" s="280"/>
      <c r="L218" s="323"/>
      <c r="M218" s="323"/>
      <c r="N218" s="281"/>
      <c r="O218" s="327"/>
      <c r="P218" s="282"/>
      <c r="Q218" s="283"/>
      <c r="R218" s="366"/>
      <c r="S218" s="469"/>
      <c r="T218" s="466"/>
    </row>
    <row r="219" spans="1:20">
      <c r="A219" s="88">
        <v>1960</v>
      </c>
      <c r="B219" s="109">
        <v>10</v>
      </c>
      <c r="C219" s="113">
        <f t="shared" si="20"/>
        <v>4</v>
      </c>
      <c r="D219" s="113">
        <f t="shared" si="20"/>
        <v>3</v>
      </c>
      <c r="E219" s="109" t="str">
        <f t="shared" si="18"/>
        <v>196010</v>
      </c>
      <c r="F219" s="113" t="str">
        <f t="shared" si="16"/>
        <v>19604</v>
      </c>
      <c r="G219" s="89" t="str">
        <f t="shared" si="19"/>
        <v>19603</v>
      </c>
      <c r="H219" s="278">
        <f t="shared" si="17"/>
        <v>4.025065297402245E-11</v>
      </c>
      <c r="I219" s="279">
        <f>'IPC_INDEC_1943-2006'!C219</f>
        <v>3.3088129778601108E-11</v>
      </c>
      <c r="J219" s="280"/>
      <c r="K219" s="280"/>
      <c r="L219" s="323"/>
      <c r="M219" s="323"/>
      <c r="N219" s="281"/>
      <c r="O219" s="327"/>
      <c r="P219" s="282"/>
      <c r="Q219" s="283"/>
      <c r="R219" s="366"/>
      <c r="S219" s="469"/>
      <c r="T219" s="466"/>
    </row>
    <row r="220" spans="1:20">
      <c r="A220" s="88">
        <v>1960</v>
      </c>
      <c r="B220" s="109">
        <v>11</v>
      </c>
      <c r="C220" s="113">
        <f t="shared" si="20"/>
        <v>4</v>
      </c>
      <c r="D220" s="113">
        <f t="shared" si="20"/>
        <v>3</v>
      </c>
      <c r="E220" s="109" t="str">
        <f t="shared" si="18"/>
        <v>196011</v>
      </c>
      <c r="F220" s="113" t="str">
        <f t="shared" si="16"/>
        <v>19604</v>
      </c>
      <c r="G220" s="89" t="str">
        <f t="shared" si="19"/>
        <v>19603</v>
      </c>
      <c r="H220" s="278">
        <f t="shared" si="17"/>
        <v>4.1255885407202117E-11</v>
      </c>
      <c r="I220" s="279">
        <f>'IPC_INDEC_1943-2006'!C220</f>
        <v>3.3914483110761318E-11</v>
      </c>
      <c r="J220" s="280"/>
      <c r="K220" s="280"/>
      <c r="L220" s="323"/>
      <c r="M220" s="323"/>
      <c r="N220" s="281"/>
      <c r="O220" s="327"/>
      <c r="P220" s="282"/>
      <c r="Q220" s="283"/>
      <c r="R220" s="366"/>
      <c r="S220" s="469"/>
      <c r="T220" s="466"/>
    </row>
    <row r="221" spans="1:20">
      <c r="A221" s="88">
        <v>1960</v>
      </c>
      <c r="B221" s="109">
        <v>12</v>
      </c>
      <c r="C221" s="113">
        <f t="shared" si="20"/>
        <v>4</v>
      </c>
      <c r="D221" s="113">
        <f t="shared" si="20"/>
        <v>3</v>
      </c>
      <c r="E221" s="109" t="str">
        <f t="shared" si="18"/>
        <v>196012</v>
      </c>
      <c r="F221" s="113" t="str">
        <f t="shared" si="16"/>
        <v>19604</v>
      </c>
      <c r="G221" s="89" t="str">
        <f t="shared" si="19"/>
        <v>19603</v>
      </c>
      <c r="H221" s="278">
        <f t="shared" si="17"/>
        <v>4.5035755251126908E-11</v>
      </c>
      <c r="I221" s="279">
        <f>'IPC_INDEC_1943-2006'!C221</f>
        <v>3.7021732675699379E-11</v>
      </c>
      <c r="J221" s="280"/>
      <c r="K221" s="280"/>
      <c r="L221" s="323"/>
      <c r="M221" s="323"/>
      <c r="N221" s="281"/>
      <c r="O221" s="327"/>
      <c r="P221" s="282"/>
      <c r="Q221" s="283"/>
      <c r="R221" s="366"/>
      <c r="S221" s="469"/>
      <c r="T221" s="466"/>
    </row>
    <row r="222" spans="1:20">
      <c r="A222" s="88">
        <v>1961</v>
      </c>
      <c r="B222" s="109">
        <v>1</v>
      </c>
      <c r="C222" s="113">
        <f t="shared" si="20"/>
        <v>1</v>
      </c>
      <c r="D222" s="113">
        <f t="shared" si="20"/>
        <v>1</v>
      </c>
      <c r="E222" s="109" t="str">
        <f t="shared" si="18"/>
        <v>19611</v>
      </c>
      <c r="F222" s="113" t="str">
        <f t="shared" si="16"/>
        <v>19611</v>
      </c>
      <c r="G222" s="89" t="str">
        <f t="shared" si="19"/>
        <v>19611</v>
      </c>
      <c r="H222" s="278">
        <f t="shared" si="17"/>
        <v>4.2301385180722088E-11</v>
      </c>
      <c r="I222" s="279">
        <f>'IPC_INDEC_1943-2006'!C222</f>
        <v>3.4773938290582958E-11</v>
      </c>
      <c r="J222" s="280"/>
      <c r="K222" s="280"/>
      <c r="L222" s="323"/>
      <c r="M222" s="323"/>
      <c r="N222" s="281"/>
      <c r="O222" s="327"/>
      <c r="P222" s="282"/>
      <c r="Q222" s="283"/>
      <c r="R222" s="366"/>
      <c r="S222" s="469"/>
      <c r="T222" s="466"/>
    </row>
    <row r="223" spans="1:20">
      <c r="A223" s="88">
        <v>1961</v>
      </c>
      <c r="B223" s="109">
        <v>2</v>
      </c>
      <c r="C223" s="113">
        <f t="shared" si="20"/>
        <v>1</v>
      </c>
      <c r="D223" s="113">
        <f t="shared" si="20"/>
        <v>1</v>
      </c>
      <c r="E223" s="109" t="str">
        <f t="shared" si="18"/>
        <v>19612</v>
      </c>
      <c r="F223" s="113" t="str">
        <f t="shared" si="16"/>
        <v>19611</v>
      </c>
      <c r="G223" s="89" t="str">
        <f t="shared" si="19"/>
        <v>19611</v>
      </c>
      <c r="H223" s="278">
        <f t="shared" si="17"/>
        <v>4.2824135067482076E-11</v>
      </c>
      <c r="I223" s="279">
        <f>'IPC_INDEC_1943-2006'!C223</f>
        <v>3.5203665880493781E-11</v>
      </c>
      <c r="J223" s="280"/>
      <c r="K223" s="280"/>
      <c r="L223" s="323"/>
      <c r="M223" s="323"/>
      <c r="N223" s="281"/>
      <c r="O223" s="327"/>
      <c r="P223" s="282"/>
      <c r="Q223" s="283"/>
      <c r="R223" s="366"/>
      <c r="S223" s="469"/>
      <c r="T223" s="466"/>
    </row>
    <row r="224" spans="1:20">
      <c r="A224" s="88">
        <v>1961</v>
      </c>
      <c r="B224" s="109">
        <v>3</v>
      </c>
      <c r="C224" s="113">
        <f t="shared" si="20"/>
        <v>1</v>
      </c>
      <c r="D224" s="113">
        <f t="shared" si="20"/>
        <v>1</v>
      </c>
      <c r="E224" s="109" t="str">
        <f t="shared" si="18"/>
        <v>19613</v>
      </c>
      <c r="F224" s="113" t="str">
        <f t="shared" si="16"/>
        <v>19611</v>
      </c>
      <c r="G224" s="89" t="str">
        <f t="shared" si="19"/>
        <v>19611</v>
      </c>
      <c r="H224" s="278">
        <f t="shared" si="17"/>
        <v>4.3306798998317699E-11</v>
      </c>
      <c r="I224" s="279">
        <f>'IPC_INDEC_1943-2006'!C224</f>
        <v>3.5600440730165065E-11</v>
      </c>
      <c r="J224" s="280"/>
      <c r="K224" s="280"/>
      <c r="L224" s="323"/>
      <c r="M224" s="323"/>
      <c r="N224" s="281"/>
      <c r="O224" s="327"/>
      <c r="P224" s="282"/>
      <c r="Q224" s="283"/>
      <c r="R224" s="366"/>
      <c r="S224" s="469"/>
      <c r="T224" s="466"/>
    </row>
    <row r="225" spans="1:20">
      <c r="A225" s="88">
        <v>1961</v>
      </c>
      <c r="B225" s="109">
        <v>4</v>
      </c>
      <c r="C225" s="113">
        <f t="shared" si="20"/>
        <v>2</v>
      </c>
      <c r="D225" s="113">
        <f t="shared" si="20"/>
        <v>1</v>
      </c>
      <c r="E225" s="109" t="str">
        <f t="shared" si="18"/>
        <v>19614</v>
      </c>
      <c r="F225" s="113" t="str">
        <f t="shared" si="16"/>
        <v>19612</v>
      </c>
      <c r="G225" s="89" t="str">
        <f t="shared" si="19"/>
        <v>19611</v>
      </c>
      <c r="H225" s="278">
        <f t="shared" si="17"/>
        <v>4.4271764091157051E-11</v>
      </c>
      <c r="I225" s="279">
        <f>'IPC_INDEC_1943-2006'!C225</f>
        <v>3.639369221466384E-11</v>
      </c>
      <c r="J225" s="280"/>
      <c r="K225" s="280"/>
      <c r="L225" s="323"/>
      <c r="M225" s="323"/>
      <c r="N225" s="281"/>
      <c r="O225" s="327"/>
      <c r="P225" s="282"/>
      <c r="Q225" s="283"/>
      <c r="R225" s="366"/>
      <c r="S225" s="469"/>
      <c r="T225" s="466"/>
    </row>
    <row r="226" spans="1:20">
      <c r="A226" s="88">
        <v>1961</v>
      </c>
      <c r="B226" s="109">
        <v>5</v>
      </c>
      <c r="C226" s="113">
        <f t="shared" si="20"/>
        <v>2</v>
      </c>
      <c r="D226" s="113">
        <f t="shared" si="20"/>
        <v>2</v>
      </c>
      <c r="E226" s="109" t="str">
        <f t="shared" si="18"/>
        <v>19615</v>
      </c>
      <c r="F226" s="113" t="str">
        <f t="shared" si="16"/>
        <v>19612</v>
      </c>
      <c r="G226" s="89" t="str">
        <f t="shared" si="19"/>
        <v>19612</v>
      </c>
      <c r="H226" s="278">
        <f t="shared" si="17"/>
        <v>4.4593358660631549E-11</v>
      </c>
      <c r="I226" s="279">
        <f>'IPC_INDEC_1943-2006'!C226</f>
        <v>3.6658059673689485E-11</v>
      </c>
      <c r="J226" s="280"/>
      <c r="K226" s="280"/>
      <c r="L226" s="323"/>
      <c r="M226" s="323"/>
      <c r="N226" s="281"/>
      <c r="O226" s="327"/>
      <c r="P226" s="282"/>
      <c r="Q226" s="283"/>
      <c r="R226" s="366"/>
      <c r="S226" s="469"/>
      <c r="T226" s="466"/>
    </row>
    <row r="227" spans="1:20">
      <c r="A227" s="88">
        <v>1961</v>
      </c>
      <c r="B227" s="109">
        <v>6</v>
      </c>
      <c r="C227" s="113">
        <f t="shared" si="20"/>
        <v>2</v>
      </c>
      <c r="D227" s="113">
        <f t="shared" si="20"/>
        <v>2</v>
      </c>
      <c r="E227" s="109" t="str">
        <f t="shared" si="18"/>
        <v>19616</v>
      </c>
      <c r="F227" s="113" t="str">
        <f t="shared" si="16"/>
        <v>19612</v>
      </c>
      <c r="G227" s="89" t="str">
        <f t="shared" si="19"/>
        <v>19612</v>
      </c>
      <c r="H227" s="278">
        <f t="shared" si="17"/>
        <v>4.5196461843656152E-11</v>
      </c>
      <c r="I227" s="279">
        <f>'IPC_INDEC_1943-2006'!C227</f>
        <v>3.7153841851501231E-11</v>
      </c>
      <c r="J227" s="280"/>
      <c r="K227" s="280"/>
      <c r="L227" s="323"/>
      <c r="M227" s="323"/>
      <c r="N227" s="281"/>
      <c r="O227" s="327"/>
      <c r="P227" s="282"/>
      <c r="Q227" s="283"/>
      <c r="R227" s="366"/>
      <c r="S227" s="469"/>
      <c r="T227" s="466"/>
    </row>
    <row r="228" spans="1:20">
      <c r="A228" s="88">
        <v>1961</v>
      </c>
      <c r="B228" s="109">
        <v>7</v>
      </c>
      <c r="C228" s="113">
        <f t="shared" si="20"/>
        <v>3</v>
      </c>
      <c r="D228" s="113">
        <f t="shared" si="20"/>
        <v>2</v>
      </c>
      <c r="E228" s="109" t="str">
        <f t="shared" si="18"/>
        <v>19617</v>
      </c>
      <c r="F228" s="113" t="str">
        <f t="shared" si="16"/>
        <v>19613</v>
      </c>
      <c r="G228" s="89" t="str">
        <f t="shared" si="19"/>
        <v>19612</v>
      </c>
      <c r="H228" s="278">
        <f t="shared" si="17"/>
        <v>4.5880099707361329E-11</v>
      </c>
      <c r="I228" s="279">
        <f>'IPC_INDEC_1943-2006'!C228</f>
        <v>3.7715827724635803E-11</v>
      </c>
      <c r="J228" s="280"/>
      <c r="K228" s="280"/>
      <c r="L228" s="323"/>
      <c r="M228" s="323"/>
      <c r="N228" s="281"/>
      <c r="O228" s="327"/>
      <c r="P228" s="282"/>
      <c r="Q228" s="283"/>
      <c r="R228" s="366"/>
      <c r="S228" s="469"/>
      <c r="T228" s="466"/>
    </row>
    <row r="229" spans="1:20">
      <c r="A229" s="88">
        <v>1961</v>
      </c>
      <c r="B229" s="109">
        <v>8</v>
      </c>
      <c r="C229" s="113">
        <f t="shared" si="20"/>
        <v>3</v>
      </c>
      <c r="D229" s="113">
        <f t="shared" si="20"/>
        <v>2</v>
      </c>
      <c r="E229" s="109" t="str">
        <f t="shared" si="18"/>
        <v>19618</v>
      </c>
      <c r="F229" s="113" t="str">
        <f t="shared" si="16"/>
        <v>19613</v>
      </c>
      <c r="G229" s="89" t="str">
        <f t="shared" si="19"/>
        <v>19612</v>
      </c>
      <c r="H229" s="278">
        <f t="shared" si="17"/>
        <v>4.6241961617176077E-11</v>
      </c>
      <c r="I229" s="279">
        <f>'IPC_INDEC_1943-2006'!C229</f>
        <v>3.8013297031322832E-11</v>
      </c>
      <c r="J229" s="280"/>
      <c r="K229" s="280"/>
      <c r="L229" s="323"/>
      <c r="M229" s="323"/>
      <c r="N229" s="281"/>
      <c r="O229" s="327"/>
      <c r="P229" s="282"/>
      <c r="Q229" s="283"/>
      <c r="R229" s="366"/>
      <c r="S229" s="469"/>
      <c r="T229" s="466"/>
    </row>
    <row r="230" spans="1:20">
      <c r="A230" s="88">
        <v>1961</v>
      </c>
      <c r="B230" s="109">
        <v>9</v>
      </c>
      <c r="C230" s="113">
        <f t="shared" si="20"/>
        <v>3</v>
      </c>
      <c r="D230" s="113">
        <f t="shared" si="20"/>
        <v>3</v>
      </c>
      <c r="E230" s="109" t="str">
        <f t="shared" si="18"/>
        <v>19619</v>
      </c>
      <c r="F230" s="113" t="str">
        <f t="shared" si="16"/>
        <v>19613</v>
      </c>
      <c r="G230" s="89" t="str">
        <f t="shared" si="19"/>
        <v>19613</v>
      </c>
      <c r="H230" s="278">
        <f t="shared" si="17"/>
        <v>4.6724625548011753E-11</v>
      </c>
      <c r="I230" s="279">
        <f>'IPC_INDEC_1943-2006'!C230</f>
        <v>3.8410071880994161E-11</v>
      </c>
      <c r="J230" s="280"/>
      <c r="K230" s="280"/>
      <c r="L230" s="323"/>
      <c r="M230" s="323"/>
      <c r="N230" s="281"/>
      <c r="O230" s="327"/>
      <c r="P230" s="282"/>
      <c r="Q230" s="283"/>
      <c r="R230" s="366"/>
      <c r="S230" s="469"/>
      <c r="T230" s="466"/>
    </row>
    <row r="231" spans="1:20">
      <c r="A231" s="88">
        <v>1961</v>
      </c>
      <c r="B231" s="109">
        <v>10</v>
      </c>
      <c r="C231" s="113">
        <f t="shared" si="20"/>
        <v>4</v>
      </c>
      <c r="D231" s="113">
        <f t="shared" si="20"/>
        <v>3</v>
      </c>
      <c r="E231" s="109" t="str">
        <f t="shared" si="18"/>
        <v>196110</v>
      </c>
      <c r="F231" s="113" t="str">
        <f t="shared" si="16"/>
        <v>19614</v>
      </c>
      <c r="G231" s="89" t="str">
        <f t="shared" si="19"/>
        <v>19613</v>
      </c>
      <c r="H231" s="278">
        <f t="shared" si="17"/>
        <v>4.6764711503936066E-11</v>
      </c>
      <c r="I231" s="279">
        <f>'IPC_INDEC_1943-2006'!C231</f>
        <v>3.8443024621233649E-11</v>
      </c>
      <c r="J231" s="280"/>
      <c r="K231" s="280"/>
      <c r="L231" s="323"/>
      <c r="M231" s="323"/>
      <c r="N231" s="281"/>
      <c r="O231" s="327"/>
      <c r="P231" s="282"/>
      <c r="Q231" s="283"/>
      <c r="R231" s="366"/>
      <c r="S231" s="469"/>
      <c r="T231" s="466"/>
    </row>
    <row r="232" spans="1:20">
      <c r="A232" s="88">
        <v>1961</v>
      </c>
      <c r="B232" s="109">
        <v>11</v>
      </c>
      <c r="C232" s="113">
        <f t="shared" si="20"/>
        <v>4</v>
      </c>
      <c r="D232" s="113">
        <f t="shared" si="20"/>
        <v>3</v>
      </c>
      <c r="E232" s="109" t="str">
        <f t="shared" si="18"/>
        <v>196111</v>
      </c>
      <c r="F232" s="113" t="str">
        <f t="shared" si="16"/>
        <v>19614</v>
      </c>
      <c r="G232" s="89" t="str">
        <f t="shared" si="19"/>
        <v>19613</v>
      </c>
      <c r="H232" s="278">
        <f t="shared" si="17"/>
        <v>4.8252607867951344E-11</v>
      </c>
      <c r="I232" s="279">
        <f>'IPC_INDEC_1943-2006'!C232</f>
        <v>3.9666152803065143E-11</v>
      </c>
      <c r="J232" s="280"/>
      <c r="K232" s="280"/>
      <c r="L232" s="323"/>
      <c r="M232" s="323"/>
      <c r="N232" s="281"/>
      <c r="O232" s="327"/>
      <c r="P232" s="282"/>
      <c r="Q232" s="283"/>
      <c r="R232" s="366"/>
      <c r="S232" s="469"/>
      <c r="T232" s="466"/>
    </row>
    <row r="233" spans="1:20">
      <c r="A233" s="88">
        <v>1961</v>
      </c>
      <c r="B233" s="109">
        <v>12</v>
      </c>
      <c r="C233" s="113">
        <f t="shared" si="20"/>
        <v>4</v>
      </c>
      <c r="D233" s="113">
        <f t="shared" si="20"/>
        <v>3</v>
      </c>
      <c r="E233" s="109" t="str">
        <f t="shared" si="18"/>
        <v>196112</v>
      </c>
      <c r="F233" s="113" t="str">
        <f t="shared" si="16"/>
        <v>19614</v>
      </c>
      <c r="G233" s="89" t="str">
        <f t="shared" si="19"/>
        <v>19613</v>
      </c>
      <c r="H233" s="278">
        <f t="shared" si="17"/>
        <v>5.2434425577615254E-11</v>
      </c>
      <c r="I233" s="279">
        <f>'IPC_INDEC_1943-2006'!C233</f>
        <v>4.3103824414929779E-11</v>
      </c>
      <c r="J233" s="280"/>
      <c r="K233" s="280"/>
      <c r="L233" s="323"/>
      <c r="M233" s="323"/>
      <c r="N233" s="281"/>
      <c r="O233" s="327"/>
      <c r="P233" s="282"/>
      <c r="Q233" s="283"/>
      <c r="R233" s="366"/>
      <c r="S233" s="469"/>
      <c r="T233" s="466"/>
    </row>
    <row r="234" spans="1:20">
      <c r="A234" s="88">
        <v>1962</v>
      </c>
      <c r="B234" s="109">
        <v>1</v>
      </c>
      <c r="C234" s="113">
        <f t="shared" si="20"/>
        <v>1</v>
      </c>
      <c r="D234" s="113">
        <f t="shared" si="20"/>
        <v>1</v>
      </c>
      <c r="E234" s="109" t="str">
        <f t="shared" si="18"/>
        <v>19621</v>
      </c>
      <c r="F234" s="113" t="str">
        <f t="shared" si="16"/>
        <v>19621</v>
      </c>
      <c r="G234" s="89" t="str">
        <f t="shared" si="19"/>
        <v>19621</v>
      </c>
      <c r="H234" s="278">
        <f t="shared" si="17"/>
        <v>5.0343426030575301E-11</v>
      </c>
      <c r="I234" s="279">
        <f>'IPC_INDEC_1943-2006'!C234</f>
        <v>4.1384914055286487E-11</v>
      </c>
      <c r="J234" s="280"/>
      <c r="K234" s="280"/>
      <c r="L234" s="323"/>
      <c r="M234" s="323"/>
      <c r="N234" s="281"/>
      <c r="O234" s="327"/>
      <c r="P234" s="282"/>
      <c r="Q234" s="283"/>
      <c r="R234" s="366"/>
      <c r="S234" s="469"/>
      <c r="T234" s="466"/>
    </row>
    <row r="235" spans="1:20">
      <c r="A235" s="88">
        <v>1962</v>
      </c>
      <c r="B235" s="109">
        <v>2</v>
      </c>
      <c r="C235" s="113">
        <f t="shared" si="20"/>
        <v>1</v>
      </c>
      <c r="D235" s="113">
        <f t="shared" si="20"/>
        <v>1</v>
      </c>
      <c r="E235" s="109" t="str">
        <f t="shared" si="18"/>
        <v>19622</v>
      </c>
      <c r="F235" s="113" t="str">
        <f t="shared" si="16"/>
        <v>19621</v>
      </c>
      <c r="G235" s="89" t="str">
        <f t="shared" si="19"/>
        <v>19621</v>
      </c>
      <c r="H235" s="278">
        <f t="shared" si="17"/>
        <v>5.106733123462078E-11</v>
      </c>
      <c r="I235" s="279">
        <f>'IPC_INDEC_1943-2006'!C235</f>
        <v>4.1980001776082487E-11</v>
      </c>
      <c r="J235" s="280"/>
      <c r="K235" s="280"/>
      <c r="L235" s="323"/>
      <c r="M235" s="323"/>
      <c r="N235" s="281"/>
      <c r="O235" s="327"/>
      <c r="P235" s="282"/>
      <c r="Q235" s="283"/>
      <c r="R235" s="366"/>
      <c r="S235" s="469"/>
      <c r="T235" s="466"/>
    </row>
    <row r="236" spans="1:20">
      <c r="A236" s="88">
        <v>1962</v>
      </c>
      <c r="B236" s="109">
        <v>3</v>
      </c>
      <c r="C236" s="113">
        <f t="shared" si="20"/>
        <v>1</v>
      </c>
      <c r="D236" s="113">
        <f t="shared" si="20"/>
        <v>1</v>
      </c>
      <c r="E236" s="109" t="str">
        <f t="shared" si="18"/>
        <v>19623</v>
      </c>
      <c r="F236" s="113" t="str">
        <f t="shared" si="16"/>
        <v>19621</v>
      </c>
      <c r="G236" s="89" t="str">
        <f t="shared" si="19"/>
        <v>19621</v>
      </c>
      <c r="H236" s="278">
        <f t="shared" si="17"/>
        <v>5.1871408350514957E-11</v>
      </c>
      <c r="I236" s="279">
        <f>'IPC_INDEC_1943-2006'!C236</f>
        <v>4.2640994977357521E-11</v>
      </c>
      <c r="J236" s="280"/>
      <c r="K236" s="280"/>
      <c r="L236" s="323"/>
      <c r="M236" s="323"/>
      <c r="N236" s="281"/>
      <c r="O236" s="327"/>
      <c r="P236" s="282"/>
      <c r="Q236" s="283"/>
      <c r="R236" s="366"/>
      <c r="S236" s="469"/>
      <c r="T236" s="466"/>
    </row>
    <row r="237" spans="1:20">
      <c r="A237" s="88">
        <v>1962</v>
      </c>
      <c r="B237" s="109">
        <v>4</v>
      </c>
      <c r="C237" s="113">
        <f t="shared" si="20"/>
        <v>2</v>
      </c>
      <c r="D237" s="113">
        <f t="shared" si="20"/>
        <v>1</v>
      </c>
      <c r="E237" s="109" t="str">
        <f t="shared" si="18"/>
        <v>19624</v>
      </c>
      <c r="F237" s="113" t="str">
        <f t="shared" si="16"/>
        <v>19622</v>
      </c>
      <c r="G237" s="89" t="str">
        <f t="shared" si="19"/>
        <v>19621</v>
      </c>
      <c r="H237" s="278">
        <f t="shared" si="17"/>
        <v>5.3560278647399795E-11</v>
      </c>
      <c r="I237" s="279">
        <f>'IPC_INDEC_1943-2006'!C237</f>
        <v>4.4029334182652296E-11</v>
      </c>
      <c r="J237" s="280"/>
      <c r="K237" s="280"/>
      <c r="L237" s="323"/>
      <c r="M237" s="323"/>
      <c r="N237" s="281"/>
      <c r="O237" s="327"/>
      <c r="P237" s="282"/>
      <c r="Q237" s="283"/>
      <c r="R237" s="366"/>
      <c r="S237" s="469"/>
      <c r="T237" s="466"/>
    </row>
    <row r="238" spans="1:20">
      <c r="A238" s="88">
        <v>1962</v>
      </c>
      <c r="B238" s="109">
        <v>5</v>
      </c>
      <c r="C238" s="113">
        <f t="shared" si="20"/>
        <v>2</v>
      </c>
      <c r="D238" s="113">
        <f t="shared" si="20"/>
        <v>2</v>
      </c>
      <c r="E238" s="109" t="str">
        <f t="shared" si="18"/>
        <v>19625</v>
      </c>
      <c r="F238" s="113" t="str">
        <f t="shared" si="16"/>
        <v>19622</v>
      </c>
      <c r="G238" s="89" t="str">
        <f t="shared" si="19"/>
        <v>19622</v>
      </c>
      <c r="H238" s="278">
        <f t="shared" si="17"/>
        <v>5.5410036921229879E-11</v>
      </c>
      <c r="I238" s="279">
        <f>'IPC_INDEC_1943-2006'!C238</f>
        <v>4.5549931671170865E-11</v>
      </c>
      <c r="J238" s="280"/>
      <c r="K238" s="280"/>
      <c r="L238" s="323"/>
      <c r="M238" s="323"/>
      <c r="N238" s="281"/>
      <c r="O238" s="327"/>
      <c r="P238" s="282"/>
      <c r="Q238" s="283"/>
      <c r="R238" s="366"/>
      <c r="S238" s="469"/>
      <c r="T238" s="466"/>
    </row>
    <row r="239" spans="1:20">
      <c r="A239" s="88">
        <v>1962</v>
      </c>
      <c r="B239" s="109">
        <v>6</v>
      </c>
      <c r="C239" s="113">
        <f t="shared" si="20"/>
        <v>2</v>
      </c>
      <c r="D239" s="113">
        <f t="shared" si="20"/>
        <v>2</v>
      </c>
      <c r="E239" s="109" t="str">
        <f t="shared" si="18"/>
        <v>19626</v>
      </c>
      <c r="F239" s="113" t="str">
        <f t="shared" si="16"/>
        <v>19622</v>
      </c>
      <c r="G239" s="89" t="str">
        <f t="shared" si="19"/>
        <v>19622</v>
      </c>
      <c r="H239" s="278">
        <f t="shared" si="17"/>
        <v>5.6214114037124043E-11</v>
      </c>
      <c r="I239" s="279">
        <f>'IPC_INDEC_1943-2006'!C239</f>
        <v>4.6210924872445898E-11</v>
      </c>
      <c r="J239" s="280"/>
      <c r="K239" s="280"/>
      <c r="L239" s="323"/>
      <c r="M239" s="323"/>
      <c r="N239" s="281"/>
      <c r="O239" s="327"/>
      <c r="P239" s="282"/>
      <c r="Q239" s="283"/>
      <c r="R239" s="366"/>
      <c r="S239" s="469"/>
      <c r="T239" s="466"/>
    </row>
    <row r="240" spans="1:20">
      <c r="A240" s="88">
        <v>1962</v>
      </c>
      <c r="B240" s="109">
        <v>7</v>
      </c>
      <c r="C240" s="113">
        <f t="shared" si="20"/>
        <v>3</v>
      </c>
      <c r="D240" s="113">
        <f t="shared" si="20"/>
        <v>2</v>
      </c>
      <c r="E240" s="109" t="str">
        <f t="shared" si="18"/>
        <v>19627</v>
      </c>
      <c r="F240" s="113" t="str">
        <f t="shared" si="16"/>
        <v>19623</v>
      </c>
      <c r="G240" s="89" t="str">
        <f t="shared" si="19"/>
        <v>19622</v>
      </c>
      <c r="H240" s="278">
        <f t="shared" si="17"/>
        <v>5.8747510174659252E-11</v>
      </c>
      <c r="I240" s="279">
        <f>'IPC_INDEC_1943-2006'!C240</f>
        <v>4.8293508234098987E-11</v>
      </c>
      <c r="J240" s="280"/>
      <c r="K240" s="280"/>
      <c r="L240" s="323"/>
      <c r="M240" s="323"/>
      <c r="N240" s="281"/>
      <c r="O240" s="327"/>
      <c r="P240" s="282"/>
      <c r="Q240" s="283"/>
      <c r="R240" s="366"/>
      <c r="S240" s="469"/>
      <c r="T240" s="466"/>
    </row>
    <row r="241" spans="1:20">
      <c r="A241" s="88">
        <v>1962</v>
      </c>
      <c r="B241" s="109">
        <v>8</v>
      </c>
      <c r="C241" s="113">
        <f t="shared" si="20"/>
        <v>3</v>
      </c>
      <c r="D241" s="113">
        <f t="shared" si="20"/>
        <v>2</v>
      </c>
      <c r="E241" s="109" t="str">
        <f t="shared" si="18"/>
        <v>19628</v>
      </c>
      <c r="F241" s="113" t="str">
        <f t="shared" si="16"/>
        <v>19623</v>
      </c>
      <c r="G241" s="89" t="str">
        <f t="shared" si="19"/>
        <v>19622</v>
      </c>
      <c r="H241" s="278">
        <f t="shared" si="17"/>
        <v>5.9511501334629342E-11</v>
      </c>
      <c r="I241" s="279">
        <f>'IPC_INDEC_1943-2006'!C241</f>
        <v>4.892154869513472E-11</v>
      </c>
      <c r="J241" s="280"/>
      <c r="K241" s="280"/>
      <c r="L241" s="323"/>
      <c r="M241" s="323"/>
      <c r="N241" s="281"/>
      <c r="O241" s="327"/>
      <c r="P241" s="282"/>
      <c r="Q241" s="283"/>
      <c r="R241" s="366"/>
      <c r="S241" s="469"/>
      <c r="T241" s="466"/>
    </row>
    <row r="242" spans="1:20">
      <c r="A242" s="88">
        <v>1962</v>
      </c>
      <c r="B242" s="109">
        <v>9</v>
      </c>
      <c r="C242" s="113">
        <f t="shared" si="20"/>
        <v>3</v>
      </c>
      <c r="D242" s="113">
        <f t="shared" si="20"/>
        <v>3</v>
      </c>
      <c r="E242" s="109" t="str">
        <f t="shared" si="18"/>
        <v>19629</v>
      </c>
      <c r="F242" s="113" t="str">
        <f t="shared" si="16"/>
        <v>19623</v>
      </c>
      <c r="G242" s="89" t="str">
        <f t="shared" si="19"/>
        <v>19623</v>
      </c>
      <c r="H242" s="278">
        <f t="shared" si="17"/>
        <v>6.1712238453317127E-11</v>
      </c>
      <c r="I242" s="279">
        <f>'IPC_INDEC_1943-2006'!C242</f>
        <v>5.0730669045026252E-11</v>
      </c>
      <c r="J242" s="280"/>
      <c r="K242" s="280"/>
      <c r="L242" s="323"/>
      <c r="M242" s="323"/>
      <c r="N242" s="281"/>
      <c r="O242" s="327"/>
      <c r="P242" s="282"/>
      <c r="Q242" s="283"/>
      <c r="R242" s="366"/>
      <c r="S242" s="469"/>
      <c r="T242" s="466"/>
    </row>
    <row r="243" spans="1:20">
      <c r="A243" s="88">
        <v>1962</v>
      </c>
      <c r="B243" s="109">
        <v>10</v>
      </c>
      <c r="C243" s="113">
        <f t="shared" si="20"/>
        <v>4</v>
      </c>
      <c r="D243" s="113">
        <f t="shared" si="20"/>
        <v>3</v>
      </c>
      <c r="E243" s="109" t="str">
        <f t="shared" si="18"/>
        <v>196210</v>
      </c>
      <c r="F243" s="113" t="str">
        <f t="shared" si="16"/>
        <v>19624</v>
      </c>
      <c r="G243" s="89" t="str">
        <f t="shared" si="19"/>
        <v>19623</v>
      </c>
      <c r="H243" s="278">
        <f t="shared" si="17"/>
        <v>6.2768621291794132E-11</v>
      </c>
      <c r="I243" s="279">
        <f>'IPC_INDEC_1943-2006'!C243</f>
        <v>5.1599070670161958E-11</v>
      </c>
      <c r="J243" s="280"/>
      <c r="K243" s="280"/>
      <c r="L243" s="323"/>
      <c r="M243" s="323"/>
      <c r="N243" s="281"/>
      <c r="O243" s="327"/>
      <c r="P243" s="282"/>
      <c r="Q243" s="283"/>
      <c r="R243" s="366"/>
      <c r="S243" s="469"/>
      <c r="T243" s="466"/>
    </row>
    <row r="244" spans="1:20">
      <c r="A244" s="88">
        <v>1962</v>
      </c>
      <c r="B244" s="109">
        <v>11</v>
      </c>
      <c r="C244" s="113">
        <f t="shared" si="20"/>
        <v>4</v>
      </c>
      <c r="D244" s="113">
        <f t="shared" si="20"/>
        <v>3</v>
      </c>
      <c r="E244" s="109" t="str">
        <f t="shared" si="18"/>
        <v>196211</v>
      </c>
      <c r="F244" s="113" t="str">
        <f t="shared" si="16"/>
        <v>19624</v>
      </c>
      <c r="G244" s="89" t="str">
        <f t="shared" si="19"/>
        <v>19623</v>
      </c>
      <c r="H244" s="278">
        <f t="shared" si="17"/>
        <v>6.2446845337903302E-11</v>
      </c>
      <c r="I244" s="279">
        <f>'IPC_INDEC_1943-2006'!C244</f>
        <v>5.1334554103714087E-11</v>
      </c>
      <c r="J244" s="280"/>
      <c r="K244" s="280"/>
      <c r="L244" s="323"/>
      <c r="M244" s="323"/>
      <c r="N244" s="281"/>
      <c r="O244" s="327"/>
      <c r="P244" s="282"/>
      <c r="Q244" s="283"/>
      <c r="R244" s="366"/>
      <c r="S244" s="469"/>
      <c r="T244" s="466"/>
    </row>
    <row r="245" spans="1:20">
      <c r="A245" s="88">
        <v>1962</v>
      </c>
      <c r="B245" s="109">
        <v>12</v>
      </c>
      <c r="C245" s="113">
        <f t="shared" si="20"/>
        <v>4</v>
      </c>
      <c r="D245" s="113">
        <f t="shared" si="20"/>
        <v>3</v>
      </c>
      <c r="E245" s="109" t="str">
        <f t="shared" si="18"/>
        <v>196212</v>
      </c>
      <c r="F245" s="113" t="str">
        <f t="shared" si="16"/>
        <v>19624</v>
      </c>
      <c r="G245" s="89" t="str">
        <f t="shared" si="19"/>
        <v>19623</v>
      </c>
      <c r="H245" s="278">
        <f t="shared" si="17"/>
        <v>6.8518688661737425E-11</v>
      </c>
      <c r="I245" s="279">
        <f>'IPC_INDEC_1943-2006'!C245</f>
        <v>5.6325925051758585E-11</v>
      </c>
      <c r="J245" s="280"/>
      <c r="K245" s="280"/>
      <c r="L245" s="323"/>
      <c r="M245" s="323"/>
      <c r="N245" s="281"/>
      <c r="O245" s="327"/>
      <c r="P245" s="282"/>
      <c r="Q245" s="283"/>
      <c r="R245" s="366"/>
      <c r="S245" s="469"/>
      <c r="T245" s="466"/>
    </row>
    <row r="246" spans="1:20">
      <c r="A246" s="88">
        <v>1963</v>
      </c>
      <c r="B246" s="109">
        <v>1</v>
      </c>
      <c r="C246" s="113">
        <f t="shared" si="20"/>
        <v>1</v>
      </c>
      <c r="D246" s="113">
        <f t="shared" si="20"/>
        <v>1</v>
      </c>
      <c r="E246" s="109" t="str">
        <f t="shared" si="18"/>
        <v>19631</v>
      </c>
      <c r="F246" s="113" t="str">
        <f t="shared" si="16"/>
        <v>19631</v>
      </c>
      <c r="G246" s="89" t="str">
        <f t="shared" si="19"/>
        <v>19631</v>
      </c>
      <c r="H246" s="278">
        <f t="shared" si="17"/>
        <v>6.5703965295068092E-11</v>
      </c>
      <c r="I246" s="279">
        <f>'IPC_INDEC_1943-2006'!C246</f>
        <v>5.4012076078741325E-11</v>
      </c>
      <c r="J246" s="280"/>
      <c r="K246" s="280"/>
      <c r="L246" s="323"/>
      <c r="M246" s="323"/>
      <c r="N246" s="281"/>
      <c r="O246" s="327"/>
      <c r="P246" s="282"/>
      <c r="Q246" s="283"/>
      <c r="R246" s="366"/>
      <c r="S246" s="469"/>
      <c r="T246" s="466"/>
    </row>
    <row r="247" spans="1:20">
      <c r="A247" s="88">
        <v>1963</v>
      </c>
      <c r="B247" s="109">
        <v>2</v>
      </c>
      <c r="C247" s="113">
        <f t="shared" si="20"/>
        <v>1</v>
      </c>
      <c r="D247" s="113">
        <f t="shared" si="20"/>
        <v>1</v>
      </c>
      <c r="E247" s="109" t="str">
        <f t="shared" si="18"/>
        <v>19632</v>
      </c>
      <c r="F247" s="113" t="str">
        <f t="shared" si="16"/>
        <v>19631</v>
      </c>
      <c r="G247" s="89" t="str">
        <f t="shared" si="19"/>
        <v>19631</v>
      </c>
      <c r="H247" s="278">
        <f t="shared" si="17"/>
        <v>6.6307068478093064E-11</v>
      </c>
      <c r="I247" s="279">
        <f>'IPC_INDEC_1943-2006'!C247</f>
        <v>5.4507858256553362E-11</v>
      </c>
      <c r="J247" s="280"/>
      <c r="K247" s="280"/>
      <c r="L247" s="323"/>
      <c r="M247" s="323"/>
      <c r="N247" s="281"/>
      <c r="O247" s="327"/>
      <c r="P247" s="282"/>
      <c r="Q247" s="283"/>
      <c r="R247" s="366"/>
      <c r="S247" s="469"/>
      <c r="T247" s="466"/>
    </row>
    <row r="248" spans="1:20">
      <c r="A248" s="88">
        <v>1963</v>
      </c>
      <c r="B248" s="109">
        <v>3</v>
      </c>
      <c r="C248" s="113">
        <f t="shared" si="20"/>
        <v>1</v>
      </c>
      <c r="D248" s="113">
        <f t="shared" si="20"/>
        <v>1</v>
      </c>
      <c r="E248" s="109" t="str">
        <f t="shared" si="18"/>
        <v>19633</v>
      </c>
      <c r="F248" s="113" t="str">
        <f t="shared" si="16"/>
        <v>19631</v>
      </c>
      <c r="G248" s="89" t="str">
        <f t="shared" si="19"/>
        <v>19631</v>
      </c>
      <c r="H248" s="278">
        <f t="shared" si="17"/>
        <v>6.9443386414236991E-11</v>
      </c>
      <c r="I248" s="279">
        <f>'IPC_INDEC_1943-2006'!C248</f>
        <v>5.7086074688596352E-11</v>
      </c>
      <c r="J248" s="280"/>
      <c r="K248" s="280"/>
      <c r="L248" s="323"/>
      <c r="M248" s="323"/>
      <c r="N248" s="281"/>
      <c r="O248" s="327"/>
      <c r="P248" s="282"/>
      <c r="Q248" s="283"/>
      <c r="R248" s="366"/>
      <c r="S248" s="469"/>
      <c r="T248" s="466"/>
    </row>
    <row r="249" spans="1:20">
      <c r="A249" s="88">
        <v>1963</v>
      </c>
      <c r="B249" s="109">
        <v>4</v>
      </c>
      <c r="C249" s="113">
        <f t="shared" si="20"/>
        <v>2</v>
      </c>
      <c r="D249" s="113">
        <f t="shared" si="20"/>
        <v>1</v>
      </c>
      <c r="E249" s="109" t="str">
        <f t="shared" si="18"/>
        <v>19634</v>
      </c>
      <c r="F249" s="113" t="str">
        <f t="shared" si="16"/>
        <v>19632</v>
      </c>
      <c r="G249" s="89" t="str">
        <f t="shared" si="19"/>
        <v>19631</v>
      </c>
      <c r="H249" s="278">
        <f t="shared" si="17"/>
        <v>7.052915352809676E-11</v>
      </c>
      <c r="I249" s="279">
        <f>'IPC_INDEC_1943-2006'!C249</f>
        <v>5.7978631716078994E-11</v>
      </c>
      <c r="J249" s="280"/>
      <c r="K249" s="280"/>
      <c r="L249" s="323"/>
      <c r="M249" s="323"/>
      <c r="N249" s="281"/>
      <c r="O249" s="327"/>
      <c r="P249" s="282"/>
      <c r="Q249" s="283"/>
      <c r="R249" s="366"/>
      <c r="S249" s="469"/>
      <c r="T249" s="466"/>
    </row>
    <row r="250" spans="1:20">
      <c r="A250" s="88">
        <v>1963</v>
      </c>
      <c r="B250" s="109">
        <v>5</v>
      </c>
      <c r="C250" s="113">
        <f t="shared" si="20"/>
        <v>2</v>
      </c>
      <c r="D250" s="113">
        <f t="shared" si="20"/>
        <v>2</v>
      </c>
      <c r="E250" s="109" t="str">
        <f t="shared" si="18"/>
        <v>19635</v>
      </c>
      <c r="F250" s="113" t="str">
        <f t="shared" si="16"/>
        <v>19632</v>
      </c>
      <c r="G250" s="89" t="str">
        <f t="shared" si="19"/>
        <v>19632</v>
      </c>
      <c r="H250" s="278">
        <f t="shared" si="17"/>
        <v>7.052915352809676E-11</v>
      </c>
      <c r="I250" s="279">
        <f>'IPC_INDEC_1943-2006'!C250</f>
        <v>5.7978631716078994E-11</v>
      </c>
      <c r="J250" s="280"/>
      <c r="K250" s="280"/>
      <c r="L250" s="323"/>
      <c r="M250" s="323"/>
      <c r="N250" s="281"/>
      <c r="O250" s="327"/>
      <c r="P250" s="282"/>
      <c r="Q250" s="283"/>
      <c r="R250" s="366"/>
      <c r="S250" s="469"/>
      <c r="T250" s="466"/>
    </row>
    <row r="251" spans="1:20">
      <c r="A251" s="88">
        <v>1963</v>
      </c>
      <c r="B251" s="109">
        <v>6</v>
      </c>
      <c r="C251" s="113">
        <f t="shared" si="20"/>
        <v>2</v>
      </c>
      <c r="D251" s="113">
        <f t="shared" si="20"/>
        <v>2</v>
      </c>
      <c r="E251" s="109" t="str">
        <f t="shared" si="18"/>
        <v>19636</v>
      </c>
      <c r="F251" s="113" t="str">
        <f t="shared" si="16"/>
        <v>19632</v>
      </c>
      <c r="G251" s="89" t="str">
        <f t="shared" si="19"/>
        <v>19632</v>
      </c>
      <c r="H251" s="278">
        <f t="shared" si="17"/>
        <v>7.1333412028407314E-11</v>
      </c>
      <c r="I251" s="279">
        <f>'IPC_INDEC_1943-2006'!C251</f>
        <v>5.8639774024776298E-11</v>
      </c>
      <c r="J251" s="280"/>
      <c r="K251" s="280"/>
      <c r="L251" s="323"/>
      <c r="M251" s="323"/>
      <c r="N251" s="281"/>
      <c r="O251" s="327"/>
      <c r="P251" s="282"/>
      <c r="Q251" s="283"/>
      <c r="R251" s="366"/>
      <c r="S251" s="469"/>
      <c r="T251" s="466"/>
    </row>
    <row r="252" spans="1:20">
      <c r="A252" s="88">
        <v>1963</v>
      </c>
      <c r="B252" s="109">
        <v>7</v>
      </c>
      <c r="C252" s="113">
        <f t="shared" si="20"/>
        <v>3</v>
      </c>
      <c r="D252" s="113">
        <f t="shared" si="20"/>
        <v>2</v>
      </c>
      <c r="E252" s="109" t="str">
        <f t="shared" si="18"/>
        <v>19637</v>
      </c>
      <c r="F252" s="113" t="str">
        <f t="shared" si="16"/>
        <v>19633</v>
      </c>
      <c r="G252" s="89" t="str">
        <f t="shared" si="19"/>
        <v>19632</v>
      </c>
      <c r="H252" s="278">
        <f t="shared" si="17"/>
        <v>7.2418997757851442E-11</v>
      </c>
      <c r="I252" s="279">
        <f>'IPC_INDEC_1943-2006'!C252</f>
        <v>5.9532181944837296E-11</v>
      </c>
      <c r="J252" s="280"/>
      <c r="K252" s="280"/>
      <c r="L252" s="323"/>
      <c r="M252" s="323"/>
      <c r="N252" s="281"/>
      <c r="O252" s="327"/>
      <c r="P252" s="282"/>
      <c r="Q252" s="283"/>
      <c r="R252" s="366"/>
      <c r="S252" s="469"/>
      <c r="T252" s="466"/>
    </row>
    <row r="253" spans="1:20">
      <c r="A253" s="88">
        <v>1963</v>
      </c>
      <c r="B253" s="109">
        <v>8</v>
      </c>
      <c r="C253" s="113">
        <f t="shared" si="20"/>
        <v>3</v>
      </c>
      <c r="D253" s="113">
        <f t="shared" si="20"/>
        <v>2</v>
      </c>
      <c r="E253" s="109" t="str">
        <f t="shared" si="18"/>
        <v>19638</v>
      </c>
      <c r="F253" s="113" t="str">
        <f t="shared" si="16"/>
        <v>19633</v>
      </c>
      <c r="G253" s="89" t="str">
        <f t="shared" si="19"/>
        <v>19632</v>
      </c>
      <c r="H253" s="278">
        <f t="shared" si="17"/>
        <v>7.2740773711741703E-11</v>
      </c>
      <c r="I253" s="279">
        <f>'IPC_INDEC_1943-2006'!C253</f>
        <v>5.9796698511284689E-11</v>
      </c>
      <c r="J253" s="280"/>
      <c r="K253" s="280"/>
      <c r="L253" s="323"/>
      <c r="M253" s="323"/>
      <c r="N253" s="281"/>
      <c r="O253" s="327"/>
      <c r="P253" s="282"/>
      <c r="Q253" s="283"/>
      <c r="R253" s="366"/>
      <c r="S253" s="469"/>
      <c r="T253" s="466"/>
    </row>
    <row r="254" spans="1:20">
      <c r="A254" s="88">
        <v>1963</v>
      </c>
      <c r="B254" s="109">
        <v>9</v>
      </c>
      <c r="C254" s="113">
        <f t="shared" si="20"/>
        <v>3</v>
      </c>
      <c r="D254" s="113">
        <f t="shared" si="20"/>
        <v>3</v>
      </c>
      <c r="E254" s="109" t="str">
        <f t="shared" si="18"/>
        <v>19639</v>
      </c>
      <c r="F254" s="113" t="str">
        <f t="shared" si="16"/>
        <v>19633</v>
      </c>
      <c r="G254" s="89" t="str">
        <f t="shared" si="19"/>
        <v>19633</v>
      </c>
      <c r="H254" s="278">
        <f t="shared" si="17"/>
        <v>7.3866626781526308E-11</v>
      </c>
      <c r="I254" s="279">
        <f>'IPC_INDEC_1943-2006'!C254</f>
        <v>6.0722208279007264E-11</v>
      </c>
      <c r="J254" s="280"/>
      <c r="K254" s="280"/>
      <c r="L254" s="323"/>
      <c r="M254" s="323"/>
      <c r="N254" s="281"/>
      <c r="O254" s="327"/>
      <c r="P254" s="282"/>
      <c r="Q254" s="283"/>
      <c r="R254" s="366"/>
      <c r="S254" s="469"/>
      <c r="T254" s="466"/>
    </row>
    <row r="255" spans="1:20">
      <c r="A255" s="88">
        <v>1963</v>
      </c>
      <c r="B255" s="109">
        <v>10</v>
      </c>
      <c r="C255" s="113">
        <f t="shared" si="20"/>
        <v>4</v>
      </c>
      <c r="D255" s="113">
        <f t="shared" si="20"/>
        <v>3</v>
      </c>
      <c r="E255" s="109" t="str">
        <f t="shared" si="18"/>
        <v>196310</v>
      </c>
      <c r="F255" s="113" t="str">
        <f t="shared" si="16"/>
        <v>19634</v>
      </c>
      <c r="G255" s="89" t="str">
        <f t="shared" si="19"/>
        <v>19633</v>
      </c>
      <c r="H255" s="278">
        <f t="shared" si="17"/>
        <v>7.6158600261435982E-11</v>
      </c>
      <c r="I255" s="279">
        <f>'IPC_INDEC_1943-2006'!C255</f>
        <v>6.2606329662113979E-11</v>
      </c>
      <c r="J255" s="280"/>
      <c r="K255" s="280"/>
      <c r="L255" s="323"/>
      <c r="M255" s="323"/>
      <c r="N255" s="281"/>
      <c r="O255" s="327"/>
      <c r="P255" s="282"/>
      <c r="Q255" s="283"/>
      <c r="R255" s="366"/>
      <c r="S255" s="469"/>
      <c r="T255" s="466"/>
    </row>
    <row r="256" spans="1:20">
      <c r="A256" s="88">
        <v>1963</v>
      </c>
      <c r="B256" s="109">
        <v>11</v>
      </c>
      <c r="C256" s="113">
        <f t="shared" si="20"/>
        <v>4</v>
      </c>
      <c r="D256" s="113">
        <f t="shared" si="20"/>
        <v>3</v>
      </c>
      <c r="E256" s="109" t="str">
        <f t="shared" si="18"/>
        <v>196311</v>
      </c>
      <c r="F256" s="113" t="str">
        <f t="shared" si="16"/>
        <v>19634</v>
      </c>
      <c r="G256" s="89" t="str">
        <f t="shared" si="19"/>
        <v>19633</v>
      </c>
      <c r="H256" s="278">
        <f t="shared" si="17"/>
        <v>7.8088711831530585E-11</v>
      </c>
      <c r="I256" s="279">
        <f>'IPC_INDEC_1943-2006'!C256</f>
        <v>6.4192981738533381E-11</v>
      </c>
      <c r="J256" s="280"/>
      <c r="K256" s="280"/>
      <c r="L256" s="323"/>
      <c r="M256" s="323"/>
      <c r="N256" s="281"/>
      <c r="O256" s="327"/>
      <c r="P256" s="282"/>
      <c r="Q256" s="283"/>
      <c r="R256" s="366"/>
      <c r="S256" s="469"/>
      <c r="T256" s="466"/>
    </row>
    <row r="257" spans="1:20">
      <c r="A257" s="88">
        <v>1963</v>
      </c>
      <c r="B257" s="109">
        <v>12</v>
      </c>
      <c r="C257" s="113">
        <f t="shared" si="20"/>
        <v>4</v>
      </c>
      <c r="D257" s="113">
        <f t="shared" si="20"/>
        <v>3</v>
      </c>
      <c r="E257" s="109" t="str">
        <f t="shared" si="18"/>
        <v>196312</v>
      </c>
      <c r="F257" s="113" t="str">
        <f t="shared" si="16"/>
        <v>19634</v>
      </c>
      <c r="G257" s="89" t="str">
        <f t="shared" si="19"/>
        <v>19633</v>
      </c>
      <c r="H257" s="278">
        <f t="shared" si="17"/>
        <v>8.4844193019070053E-11</v>
      </c>
      <c r="I257" s="279">
        <f>'IPC_INDEC_1943-2006'!C257</f>
        <v>6.9746338559712586E-11</v>
      </c>
      <c r="J257" s="280"/>
      <c r="K257" s="280"/>
      <c r="L257" s="323"/>
      <c r="M257" s="323"/>
      <c r="N257" s="281"/>
      <c r="O257" s="327"/>
      <c r="P257" s="282"/>
      <c r="Q257" s="283"/>
      <c r="R257" s="366"/>
      <c r="S257" s="469"/>
      <c r="T257" s="466"/>
    </row>
    <row r="258" spans="1:20">
      <c r="A258" s="88">
        <v>1964</v>
      </c>
      <c r="B258" s="109">
        <v>1</v>
      </c>
      <c r="C258" s="113">
        <f t="shared" si="20"/>
        <v>1</v>
      </c>
      <c r="D258" s="113">
        <f t="shared" si="20"/>
        <v>1</v>
      </c>
      <c r="E258" s="109" t="str">
        <f t="shared" si="18"/>
        <v>19641</v>
      </c>
      <c r="F258" s="113" t="str">
        <f t="shared" si="16"/>
        <v>19641</v>
      </c>
      <c r="G258" s="89" t="str">
        <f t="shared" si="19"/>
        <v>19641</v>
      </c>
      <c r="H258" s="278">
        <f t="shared" si="17"/>
        <v>8.4441882384498838E-11</v>
      </c>
      <c r="I258" s="279">
        <f>'IPC_INDEC_1943-2006'!C258</f>
        <v>6.9415618297942038E-11</v>
      </c>
      <c r="J258" s="280"/>
      <c r="K258" s="280"/>
      <c r="L258" s="323"/>
      <c r="M258" s="323"/>
      <c r="N258" s="281"/>
      <c r="O258" s="327"/>
      <c r="P258" s="282"/>
      <c r="Q258" s="283"/>
      <c r="R258" s="366"/>
      <c r="S258" s="469"/>
      <c r="T258" s="466"/>
    </row>
    <row r="259" spans="1:20">
      <c r="A259" s="88">
        <v>1964</v>
      </c>
      <c r="B259" s="109">
        <v>2</v>
      </c>
      <c r="C259" s="113">
        <f t="shared" si="20"/>
        <v>1</v>
      </c>
      <c r="D259" s="113">
        <f t="shared" si="20"/>
        <v>1</v>
      </c>
      <c r="E259" s="109" t="str">
        <f t="shared" si="18"/>
        <v>19642</v>
      </c>
      <c r="F259" s="113" t="str">
        <f t="shared" si="16"/>
        <v>19641</v>
      </c>
      <c r="G259" s="89" t="str">
        <f t="shared" si="19"/>
        <v>19641</v>
      </c>
      <c r="H259" s="278">
        <f t="shared" si="17"/>
        <v>8.3798511861133983E-11</v>
      </c>
      <c r="I259" s="279">
        <f>'IPC_INDEC_1943-2006'!C259</f>
        <v>6.8886734272468908E-11</v>
      </c>
      <c r="J259" s="280"/>
      <c r="K259" s="280"/>
      <c r="L259" s="323"/>
      <c r="M259" s="323"/>
      <c r="N259" s="281"/>
      <c r="O259" s="327"/>
      <c r="P259" s="282"/>
      <c r="Q259" s="283"/>
      <c r="R259" s="366"/>
      <c r="S259" s="469"/>
      <c r="T259" s="466"/>
    </row>
    <row r="260" spans="1:20">
      <c r="A260" s="88">
        <v>1964</v>
      </c>
      <c r="B260" s="109">
        <v>3</v>
      </c>
      <c r="C260" s="113">
        <f t="shared" si="20"/>
        <v>1</v>
      </c>
      <c r="D260" s="113">
        <f t="shared" si="20"/>
        <v>1</v>
      </c>
      <c r="E260" s="109" t="str">
        <f t="shared" si="18"/>
        <v>19643</v>
      </c>
      <c r="F260" s="113" t="str">
        <f t="shared" si="16"/>
        <v>19641</v>
      </c>
      <c r="G260" s="89" t="str">
        <f t="shared" si="19"/>
        <v>19641</v>
      </c>
      <c r="H260" s="278">
        <f t="shared" si="17"/>
        <v>8.3557270587924095E-11</v>
      </c>
      <c r="I260" s="279">
        <f>'IPC_INDEC_1943-2006'!C260</f>
        <v>6.8688421401344179E-11</v>
      </c>
      <c r="J260" s="280"/>
      <c r="K260" s="280"/>
      <c r="L260" s="323"/>
      <c r="M260" s="323"/>
      <c r="N260" s="281"/>
      <c r="O260" s="327"/>
      <c r="P260" s="282"/>
      <c r="Q260" s="283"/>
      <c r="R260" s="366"/>
      <c r="S260" s="469"/>
      <c r="T260" s="466"/>
    </row>
    <row r="261" spans="1:20">
      <c r="A261" s="88">
        <v>1964</v>
      </c>
      <c r="B261" s="109">
        <v>4</v>
      </c>
      <c r="C261" s="113">
        <f t="shared" si="20"/>
        <v>2</v>
      </c>
      <c r="D261" s="113">
        <f t="shared" si="20"/>
        <v>1</v>
      </c>
      <c r="E261" s="109" t="str">
        <f t="shared" si="18"/>
        <v>19644</v>
      </c>
      <c r="F261" s="113" t="str">
        <f t="shared" si="16"/>
        <v>19642</v>
      </c>
      <c r="G261" s="89" t="str">
        <f t="shared" si="19"/>
        <v>19641</v>
      </c>
      <c r="H261" s="278">
        <f t="shared" si="17"/>
        <v>8.6774123204748421E-11</v>
      </c>
      <c r="I261" s="279">
        <f>'IPC_INDEC_1943-2006'!C261</f>
        <v>7.1332841528709852E-11</v>
      </c>
      <c r="J261" s="280"/>
      <c r="K261" s="280"/>
      <c r="L261" s="323"/>
      <c r="M261" s="323"/>
      <c r="N261" s="281"/>
      <c r="O261" s="327"/>
      <c r="P261" s="282"/>
      <c r="Q261" s="283"/>
      <c r="R261" s="366"/>
      <c r="S261" s="469"/>
      <c r="T261" s="466"/>
    </row>
    <row r="262" spans="1:20">
      <c r="A262" s="88">
        <v>1964</v>
      </c>
      <c r="B262" s="109">
        <v>5</v>
      </c>
      <c r="C262" s="113">
        <f t="shared" si="20"/>
        <v>2</v>
      </c>
      <c r="D262" s="113">
        <f t="shared" si="20"/>
        <v>2</v>
      </c>
      <c r="E262" s="109" t="str">
        <f t="shared" si="18"/>
        <v>19645</v>
      </c>
      <c r="F262" s="113" t="str">
        <f t="shared" ref="F262:F325" si="21">CONCATENATE(A262,C262)</f>
        <v>19642</v>
      </c>
      <c r="G262" s="89" t="str">
        <f t="shared" si="19"/>
        <v>19642</v>
      </c>
      <c r="H262" s="278">
        <f t="shared" ref="H262:H325" si="22">I262/I$762*100</f>
        <v>8.689492522576927E-11</v>
      </c>
      <c r="I262" s="279">
        <f>'IPC_INDEC_1943-2006'!C262</f>
        <v>7.1432147071694094E-11</v>
      </c>
      <c r="J262" s="280"/>
      <c r="K262" s="280"/>
      <c r="L262" s="323"/>
      <c r="M262" s="323"/>
      <c r="N262" s="281"/>
      <c r="O262" s="327"/>
      <c r="P262" s="282"/>
      <c r="Q262" s="283"/>
      <c r="R262" s="366"/>
      <c r="S262" s="469"/>
      <c r="T262" s="466"/>
    </row>
    <row r="263" spans="1:20">
      <c r="A263" s="88">
        <v>1964</v>
      </c>
      <c r="B263" s="109">
        <v>6</v>
      </c>
      <c r="C263" s="113">
        <f t="shared" si="20"/>
        <v>2</v>
      </c>
      <c r="D263" s="113">
        <f t="shared" si="20"/>
        <v>2</v>
      </c>
      <c r="E263" s="109" t="str">
        <f t="shared" ref="E263:E326" si="23">CONCATENATE(A263,B263)</f>
        <v>19646</v>
      </c>
      <c r="F263" s="113" t="str">
        <f t="shared" si="21"/>
        <v>19642</v>
      </c>
      <c r="G263" s="89" t="str">
        <f t="shared" ref="G263:G326" si="24">CONCATENATE(A263,D263)</f>
        <v>19642</v>
      </c>
      <c r="H263" s="278">
        <f t="shared" si="22"/>
        <v>8.810113159181862E-11</v>
      </c>
      <c r="I263" s="279">
        <f>'IPC_INDEC_1943-2006'!C263</f>
        <v>7.2423711427317689E-11</v>
      </c>
      <c r="J263" s="280"/>
      <c r="K263" s="280"/>
      <c r="L263" s="323"/>
      <c r="M263" s="323"/>
      <c r="N263" s="281"/>
      <c r="O263" s="327"/>
      <c r="P263" s="282"/>
      <c r="Q263" s="283"/>
      <c r="R263" s="366"/>
      <c r="S263" s="469"/>
      <c r="T263" s="466"/>
    </row>
    <row r="264" spans="1:20">
      <c r="A264" s="88">
        <v>1964</v>
      </c>
      <c r="B264" s="109">
        <v>7</v>
      </c>
      <c r="C264" s="113">
        <f t="shared" si="20"/>
        <v>3</v>
      </c>
      <c r="D264" s="113">
        <f t="shared" si="20"/>
        <v>2</v>
      </c>
      <c r="E264" s="109" t="str">
        <f t="shared" si="23"/>
        <v>19647</v>
      </c>
      <c r="F264" s="113" t="str">
        <f t="shared" si="21"/>
        <v>19643</v>
      </c>
      <c r="G264" s="89" t="str">
        <f t="shared" si="24"/>
        <v>19642</v>
      </c>
      <c r="H264" s="278">
        <f t="shared" si="22"/>
        <v>8.8422907545709463E-11</v>
      </c>
      <c r="I264" s="279">
        <f>'IPC_INDEC_1943-2006'!C264</f>
        <v>7.268822799376556E-11</v>
      </c>
      <c r="J264" s="280"/>
      <c r="K264" s="280"/>
      <c r="L264" s="323"/>
      <c r="M264" s="323"/>
      <c r="N264" s="281"/>
      <c r="O264" s="327"/>
      <c r="P264" s="282"/>
      <c r="Q264" s="283"/>
      <c r="R264" s="366"/>
      <c r="S264" s="469"/>
      <c r="T264" s="466"/>
    </row>
    <row r="265" spans="1:20">
      <c r="A265" s="88">
        <v>1964</v>
      </c>
      <c r="B265" s="109">
        <v>8</v>
      </c>
      <c r="C265" s="113">
        <f t="shared" si="20"/>
        <v>3</v>
      </c>
      <c r="D265" s="113">
        <f t="shared" si="20"/>
        <v>2</v>
      </c>
      <c r="E265" s="109" t="str">
        <f t="shared" si="23"/>
        <v>19648</v>
      </c>
      <c r="F265" s="113" t="str">
        <f t="shared" si="21"/>
        <v>19643</v>
      </c>
      <c r="G265" s="89" t="str">
        <f t="shared" si="24"/>
        <v>19642</v>
      </c>
      <c r="H265" s="278">
        <f t="shared" si="22"/>
        <v>8.798051095521398E-11</v>
      </c>
      <c r="I265" s="279">
        <f>'IPC_INDEC_1943-2006'!C265</f>
        <v>7.232455499175557E-11</v>
      </c>
      <c r="J265" s="280"/>
      <c r="K265" s="280"/>
      <c r="L265" s="323"/>
      <c r="M265" s="323"/>
      <c r="N265" s="281"/>
      <c r="O265" s="327"/>
      <c r="P265" s="282"/>
      <c r="Q265" s="283"/>
      <c r="R265" s="366"/>
      <c r="S265" s="469"/>
      <c r="T265" s="466"/>
    </row>
    <row r="266" spans="1:20">
      <c r="A266" s="88">
        <v>1964</v>
      </c>
      <c r="B266" s="109">
        <v>9</v>
      </c>
      <c r="C266" s="113">
        <f t="shared" si="20"/>
        <v>3</v>
      </c>
      <c r="D266" s="113">
        <f t="shared" si="20"/>
        <v>3</v>
      </c>
      <c r="E266" s="109" t="str">
        <f t="shared" si="23"/>
        <v>19649</v>
      </c>
      <c r="F266" s="113" t="str">
        <f t="shared" si="21"/>
        <v>19643</v>
      </c>
      <c r="G266" s="89" t="str">
        <f t="shared" si="24"/>
        <v>19643</v>
      </c>
      <c r="H266" s="278">
        <f t="shared" si="22"/>
        <v>8.8945657432469108E-11</v>
      </c>
      <c r="I266" s="279">
        <f>'IPC_INDEC_1943-2006'!C266</f>
        <v>7.3117955583676105E-11</v>
      </c>
      <c r="J266" s="280"/>
      <c r="K266" s="280"/>
      <c r="L266" s="323"/>
      <c r="M266" s="323"/>
      <c r="N266" s="281"/>
      <c r="O266" s="327"/>
      <c r="P266" s="282"/>
      <c r="Q266" s="283"/>
      <c r="R266" s="366"/>
      <c r="S266" s="469"/>
      <c r="T266" s="466"/>
    </row>
    <row r="267" spans="1:20">
      <c r="A267" s="88">
        <v>1964</v>
      </c>
      <c r="B267" s="109">
        <v>10</v>
      </c>
      <c r="C267" s="113">
        <f t="shared" si="20"/>
        <v>4</v>
      </c>
      <c r="D267" s="113">
        <f t="shared" si="20"/>
        <v>3</v>
      </c>
      <c r="E267" s="109" t="str">
        <f t="shared" si="23"/>
        <v>196410</v>
      </c>
      <c r="F267" s="113" t="str">
        <f t="shared" si="21"/>
        <v>19644</v>
      </c>
      <c r="G267" s="89" t="str">
        <f t="shared" si="24"/>
        <v>19643</v>
      </c>
      <c r="H267" s="278">
        <f t="shared" si="22"/>
        <v>9.2443837278428133E-11</v>
      </c>
      <c r="I267" s="279">
        <f>'IPC_INDEC_1943-2006'!C267</f>
        <v>7.5993641322406403E-11</v>
      </c>
      <c r="J267" s="280"/>
      <c r="K267" s="280"/>
      <c r="L267" s="323"/>
      <c r="M267" s="323"/>
      <c r="N267" s="281"/>
      <c r="O267" s="327"/>
      <c r="P267" s="282"/>
      <c r="Q267" s="283"/>
      <c r="R267" s="366"/>
      <c r="S267" s="469"/>
      <c r="T267" s="466"/>
    </row>
    <row r="268" spans="1:20">
      <c r="A268" s="88">
        <v>1964</v>
      </c>
      <c r="B268" s="109">
        <v>11</v>
      </c>
      <c r="C268" s="113">
        <f t="shared" si="20"/>
        <v>4</v>
      </c>
      <c r="D268" s="113">
        <f t="shared" si="20"/>
        <v>3</v>
      </c>
      <c r="E268" s="109" t="str">
        <f t="shared" si="23"/>
        <v>196411</v>
      </c>
      <c r="F268" s="113" t="str">
        <f t="shared" si="21"/>
        <v>19644</v>
      </c>
      <c r="G268" s="89" t="str">
        <f t="shared" si="24"/>
        <v>19643</v>
      </c>
      <c r="H268" s="278">
        <f t="shared" si="22"/>
        <v>9.3489337051947993E-11</v>
      </c>
      <c r="I268" s="279">
        <f>'IPC_INDEC_1943-2006'!C268</f>
        <v>7.6853096502227945E-11</v>
      </c>
      <c r="J268" s="280"/>
      <c r="K268" s="280"/>
      <c r="L268" s="323"/>
      <c r="M268" s="323"/>
      <c r="N268" s="281"/>
      <c r="O268" s="327"/>
      <c r="P268" s="282"/>
      <c r="Q268" s="283"/>
      <c r="R268" s="366"/>
      <c r="S268" s="469"/>
      <c r="T268" s="466"/>
    </row>
    <row r="269" spans="1:20">
      <c r="A269" s="88">
        <v>1964</v>
      </c>
      <c r="B269" s="109">
        <v>12</v>
      </c>
      <c r="C269" s="113">
        <f t="shared" si="20"/>
        <v>4</v>
      </c>
      <c r="D269" s="113">
        <f t="shared" si="20"/>
        <v>3</v>
      </c>
      <c r="E269" s="109" t="str">
        <f t="shared" si="23"/>
        <v>196412</v>
      </c>
      <c r="F269" s="113" t="str">
        <f t="shared" si="21"/>
        <v>19644</v>
      </c>
      <c r="G269" s="89" t="str">
        <f t="shared" si="24"/>
        <v>19643</v>
      </c>
      <c r="H269" s="278">
        <f t="shared" si="22"/>
        <v>1.0020455089914698E-10</v>
      </c>
      <c r="I269" s="279">
        <f>'IPC_INDEC_1943-2006'!C269</f>
        <v>8.2373351475745573E-11</v>
      </c>
      <c r="J269" s="280"/>
      <c r="K269" s="280"/>
      <c r="L269" s="323"/>
      <c r="M269" s="323"/>
      <c r="N269" s="281"/>
      <c r="O269" s="327"/>
      <c r="P269" s="282"/>
      <c r="Q269" s="283"/>
      <c r="R269" s="366"/>
      <c r="S269" s="469"/>
      <c r="T269" s="466"/>
    </row>
    <row r="270" spans="1:20">
      <c r="A270" s="88">
        <v>1965</v>
      </c>
      <c r="B270" s="109">
        <v>1</v>
      </c>
      <c r="C270" s="113">
        <f t="shared" si="20"/>
        <v>1</v>
      </c>
      <c r="D270" s="113">
        <f t="shared" si="20"/>
        <v>1</v>
      </c>
      <c r="E270" s="109" t="str">
        <f t="shared" si="23"/>
        <v>19651</v>
      </c>
      <c r="F270" s="113" t="str">
        <f t="shared" si="21"/>
        <v>19651</v>
      </c>
      <c r="G270" s="89" t="str">
        <f t="shared" si="24"/>
        <v>19651</v>
      </c>
      <c r="H270" s="278">
        <f t="shared" si="22"/>
        <v>9.6505034351486685E-11</v>
      </c>
      <c r="I270" s="279">
        <f>'IPC_INDEC_1943-2006'!C270</f>
        <v>7.9332156498708344E-11</v>
      </c>
      <c r="J270" s="280"/>
      <c r="K270" s="280"/>
      <c r="L270" s="323"/>
      <c r="M270" s="323"/>
      <c r="N270" s="281"/>
      <c r="O270" s="327"/>
      <c r="P270" s="282"/>
      <c r="Q270" s="283"/>
      <c r="R270" s="366"/>
      <c r="S270" s="469"/>
      <c r="T270" s="466"/>
    </row>
    <row r="271" spans="1:20">
      <c r="A271" s="88">
        <v>1965</v>
      </c>
      <c r="B271" s="109">
        <v>2</v>
      </c>
      <c r="C271" s="113">
        <f t="shared" si="20"/>
        <v>1</v>
      </c>
      <c r="D271" s="113">
        <f t="shared" si="20"/>
        <v>1</v>
      </c>
      <c r="E271" s="109" t="str">
        <f t="shared" si="23"/>
        <v>19652</v>
      </c>
      <c r="F271" s="113" t="str">
        <f t="shared" si="21"/>
        <v>19651</v>
      </c>
      <c r="G271" s="89" t="str">
        <f t="shared" si="24"/>
        <v>19651</v>
      </c>
      <c r="H271" s="278">
        <f t="shared" si="22"/>
        <v>1.0116951599198646E-10</v>
      </c>
      <c r="I271" s="279">
        <f>'IPC_INDEC_1943-2006'!C271</f>
        <v>8.3166602960244452E-11</v>
      </c>
      <c r="J271" s="280"/>
      <c r="K271" s="280"/>
      <c r="L271" s="323"/>
      <c r="M271" s="323"/>
      <c r="N271" s="281"/>
      <c r="O271" s="327"/>
      <c r="P271" s="282"/>
      <c r="Q271" s="283"/>
      <c r="R271" s="366"/>
      <c r="S271" s="469"/>
      <c r="T271" s="466"/>
    </row>
    <row r="272" spans="1:20">
      <c r="A272" s="88">
        <v>1965</v>
      </c>
      <c r="B272" s="109">
        <v>3</v>
      </c>
      <c r="C272" s="113">
        <f t="shared" si="20"/>
        <v>1</v>
      </c>
      <c r="D272" s="113">
        <f t="shared" si="20"/>
        <v>1</v>
      </c>
      <c r="E272" s="109" t="str">
        <f t="shared" si="23"/>
        <v>19653</v>
      </c>
      <c r="F272" s="113" t="str">
        <f t="shared" si="21"/>
        <v>19651</v>
      </c>
      <c r="G272" s="89" t="str">
        <f t="shared" si="24"/>
        <v>19651</v>
      </c>
      <c r="H272" s="278">
        <f t="shared" si="22"/>
        <v>1.0362237744884067E-10</v>
      </c>
      <c r="I272" s="279">
        <f>'IPC_INDEC_1943-2006'!C272</f>
        <v>8.5182982626574385E-11</v>
      </c>
      <c r="J272" s="280"/>
      <c r="K272" s="280"/>
      <c r="L272" s="323"/>
      <c r="M272" s="323"/>
      <c r="N272" s="281"/>
      <c r="O272" s="327"/>
      <c r="P272" s="282"/>
      <c r="Q272" s="283"/>
      <c r="R272" s="366"/>
      <c r="S272" s="469"/>
      <c r="T272" s="466"/>
    </row>
    <row r="273" spans="1:20">
      <c r="A273" s="88">
        <v>1965</v>
      </c>
      <c r="B273" s="109">
        <v>4</v>
      </c>
      <c r="C273" s="113">
        <f t="shared" si="20"/>
        <v>2</v>
      </c>
      <c r="D273" s="113">
        <f t="shared" si="20"/>
        <v>1</v>
      </c>
      <c r="E273" s="109" t="str">
        <f t="shared" si="23"/>
        <v>19654</v>
      </c>
      <c r="F273" s="113" t="str">
        <f t="shared" si="21"/>
        <v>19652</v>
      </c>
      <c r="G273" s="89" t="str">
        <f t="shared" si="24"/>
        <v>19651</v>
      </c>
      <c r="H273" s="278">
        <f t="shared" si="22"/>
        <v>1.0470814456270102E-10</v>
      </c>
      <c r="I273" s="279">
        <f>'IPC_INDEC_1943-2006'!C273</f>
        <v>8.6075539654057505E-11</v>
      </c>
      <c r="J273" s="280"/>
      <c r="K273" s="280"/>
      <c r="L273" s="323"/>
      <c r="M273" s="323"/>
      <c r="N273" s="281"/>
      <c r="O273" s="327"/>
      <c r="P273" s="282"/>
      <c r="Q273" s="283"/>
      <c r="R273" s="366"/>
      <c r="S273" s="469"/>
      <c r="T273" s="466"/>
    </row>
    <row r="274" spans="1:20">
      <c r="A274" s="88">
        <v>1965</v>
      </c>
      <c r="B274" s="109">
        <v>5</v>
      </c>
      <c r="C274" s="113">
        <f t="shared" si="20"/>
        <v>2</v>
      </c>
      <c r="D274" s="113">
        <f t="shared" si="20"/>
        <v>2</v>
      </c>
      <c r="E274" s="109" t="str">
        <f t="shared" si="23"/>
        <v>19655</v>
      </c>
      <c r="F274" s="113" t="str">
        <f t="shared" si="21"/>
        <v>19652</v>
      </c>
      <c r="G274" s="89" t="str">
        <f t="shared" si="24"/>
        <v>19652</v>
      </c>
      <c r="H274" s="278">
        <f t="shared" si="22"/>
        <v>1.0695985070227022E-10</v>
      </c>
      <c r="I274" s="279">
        <f>'IPC_INDEC_1943-2006'!C274</f>
        <v>8.7926559189502643E-11</v>
      </c>
      <c r="J274" s="280"/>
      <c r="K274" s="280"/>
      <c r="L274" s="323"/>
      <c r="M274" s="323"/>
      <c r="N274" s="281"/>
      <c r="O274" s="327"/>
      <c r="P274" s="282"/>
      <c r="Q274" s="283"/>
      <c r="R274" s="366"/>
      <c r="S274" s="469"/>
      <c r="T274" s="466"/>
    </row>
    <row r="275" spans="1:20">
      <c r="A275" s="88">
        <v>1965</v>
      </c>
      <c r="B275" s="109">
        <v>6</v>
      </c>
      <c r="C275" s="113">
        <f t="shared" ref="C275:D338" si="25">C263</f>
        <v>2</v>
      </c>
      <c r="D275" s="113">
        <f t="shared" si="25"/>
        <v>2</v>
      </c>
      <c r="E275" s="109" t="str">
        <f t="shared" si="23"/>
        <v>19656</v>
      </c>
      <c r="F275" s="113" t="str">
        <f t="shared" si="21"/>
        <v>19652</v>
      </c>
      <c r="G275" s="89" t="str">
        <f t="shared" si="24"/>
        <v>19652</v>
      </c>
      <c r="H275" s="278">
        <f t="shared" si="22"/>
        <v>1.1126247043295488E-10</v>
      </c>
      <c r="I275" s="279">
        <f>'IPC_INDEC_1943-2006'!C275</f>
        <v>9.1463536344351437E-11</v>
      </c>
      <c r="J275" s="280"/>
      <c r="K275" s="280"/>
      <c r="L275" s="323"/>
      <c r="M275" s="323"/>
      <c r="N275" s="281"/>
      <c r="O275" s="327"/>
      <c r="P275" s="282"/>
      <c r="Q275" s="283"/>
      <c r="R275" s="366"/>
      <c r="S275" s="469"/>
      <c r="T275" s="466"/>
    </row>
    <row r="276" spans="1:20">
      <c r="A276" s="88">
        <v>1965</v>
      </c>
      <c r="B276" s="109">
        <v>7</v>
      </c>
      <c r="C276" s="113">
        <f t="shared" si="25"/>
        <v>3</v>
      </c>
      <c r="D276" s="113">
        <f t="shared" si="25"/>
        <v>2</v>
      </c>
      <c r="E276" s="109" t="str">
        <f t="shared" si="23"/>
        <v>19657</v>
      </c>
      <c r="F276" s="113" t="str">
        <f t="shared" si="21"/>
        <v>19653</v>
      </c>
      <c r="G276" s="89" t="str">
        <f t="shared" si="24"/>
        <v>19652</v>
      </c>
      <c r="H276" s="278">
        <f t="shared" si="22"/>
        <v>1.1612792600632402E-10</v>
      </c>
      <c r="I276" s="279">
        <f>'IPC_INDEC_1943-2006'!C276</f>
        <v>9.5463193829350683E-11</v>
      </c>
      <c r="J276" s="280"/>
      <c r="K276" s="280"/>
      <c r="L276" s="323"/>
      <c r="M276" s="323"/>
      <c r="N276" s="281"/>
      <c r="O276" s="327"/>
      <c r="P276" s="282"/>
      <c r="Q276" s="283"/>
      <c r="R276" s="366"/>
      <c r="S276" s="469"/>
      <c r="T276" s="466"/>
    </row>
    <row r="277" spans="1:20">
      <c r="A277" s="88">
        <v>1965</v>
      </c>
      <c r="B277" s="109">
        <v>8</v>
      </c>
      <c r="C277" s="113">
        <f t="shared" si="25"/>
        <v>3</v>
      </c>
      <c r="D277" s="113">
        <f t="shared" si="25"/>
        <v>2</v>
      </c>
      <c r="E277" s="109" t="str">
        <f t="shared" si="23"/>
        <v>19658</v>
      </c>
      <c r="F277" s="113" t="str">
        <f t="shared" si="21"/>
        <v>19653</v>
      </c>
      <c r="G277" s="89" t="str">
        <f t="shared" si="24"/>
        <v>19652</v>
      </c>
      <c r="H277" s="278">
        <f t="shared" si="22"/>
        <v>1.1870140809978349E-10</v>
      </c>
      <c r="I277" s="279">
        <f>'IPC_INDEC_1943-2006'!C277</f>
        <v>9.7578729931243214E-11</v>
      </c>
      <c r="J277" s="280"/>
      <c r="K277" s="280"/>
      <c r="L277" s="323"/>
      <c r="M277" s="323"/>
      <c r="N277" s="281"/>
      <c r="O277" s="327"/>
      <c r="P277" s="282"/>
      <c r="Q277" s="283"/>
      <c r="R277" s="366"/>
      <c r="S277" s="469"/>
      <c r="T277" s="466"/>
    </row>
    <row r="278" spans="1:20">
      <c r="A278" s="88">
        <v>1965</v>
      </c>
      <c r="B278" s="109">
        <v>9</v>
      </c>
      <c r="C278" s="113">
        <f t="shared" si="25"/>
        <v>3</v>
      </c>
      <c r="D278" s="113">
        <f t="shared" si="25"/>
        <v>3</v>
      </c>
      <c r="E278" s="109" t="str">
        <f t="shared" si="23"/>
        <v>19659</v>
      </c>
      <c r="F278" s="113" t="str">
        <f t="shared" si="21"/>
        <v>19653</v>
      </c>
      <c r="G278" s="89" t="str">
        <f t="shared" si="24"/>
        <v>19653</v>
      </c>
      <c r="H278" s="278">
        <f t="shared" si="22"/>
        <v>1.2047063169293293E-10</v>
      </c>
      <c r="I278" s="279">
        <f>'IPC_INDEC_1943-2006'!C278</f>
        <v>9.9033123724438918E-11</v>
      </c>
      <c r="J278" s="280"/>
      <c r="K278" s="280"/>
      <c r="L278" s="323"/>
      <c r="M278" s="323"/>
      <c r="N278" s="281"/>
      <c r="O278" s="327"/>
      <c r="P278" s="282"/>
      <c r="Q278" s="283"/>
      <c r="R278" s="366"/>
      <c r="S278" s="469"/>
      <c r="T278" s="466"/>
    </row>
    <row r="279" spans="1:20">
      <c r="A279" s="88">
        <v>1965</v>
      </c>
      <c r="B279" s="109">
        <v>10</v>
      </c>
      <c r="C279" s="113">
        <f t="shared" si="25"/>
        <v>4</v>
      </c>
      <c r="D279" s="113">
        <f t="shared" si="25"/>
        <v>3</v>
      </c>
      <c r="E279" s="109" t="str">
        <f t="shared" si="23"/>
        <v>196510</v>
      </c>
      <c r="F279" s="113" t="str">
        <f t="shared" si="21"/>
        <v>19654</v>
      </c>
      <c r="G279" s="89" t="str">
        <f t="shared" si="24"/>
        <v>19653</v>
      </c>
      <c r="H279" s="278">
        <f t="shared" si="22"/>
        <v>1.2356686367315263E-10</v>
      </c>
      <c r="I279" s="279">
        <f>'IPC_INDEC_1943-2006'!C279</f>
        <v>1.0157838741624247E-10</v>
      </c>
      <c r="J279" s="280"/>
      <c r="K279" s="280"/>
      <c r="L279" s="323"/>
      <c r="M279" s="323"/>
      <c r="N279" s="281"/>
      <c r="O279" s="327"/>
      <c r="P279" s="282"/>
      <c r="Q279" s="283"/>
      <c r="R279" s="366"/>
      <c r="S279" s="469"/>
      <c r="T279" s="466"/>
    </row>
    <row r="280" spans="1:20">
      <c r="A280" s="88">
        <v>1965</v>
      </c>
      <c r="B280" s="109">
        <v>11</v>
      </c>
      <c r="C280" s="113">
        <f t="shared" si="25"/>
        <v>4</v>
      </c>
      <c r="D280" s="113">
        <f t="shared" si="25"/>
        <v>3</v>
      </c>
      <c r="E280" s="109" t="str">
        <f t="shared" si="23"/>
        <v>196511</v>
      </c>
      <c r="F280" s="113" t="str">
        <f t="shared" si="21"/>
        <v>19654</v>
      </c>
      <c r="G280" s="89" t="str">
        <f t="shared" si="24"/>
        <v>19653</v>
      </c>
      <c r="H280" s="278">
        <f t="shared" si="22"/>
        <v>1.2803018999636675E-10</v>
      </c>
      <c r="I280" s="279">
        <f>'IPC_INDEC_1943-2006'!C280</f>
        <v>1.0524747374689329E-10</v>
      </c>
      <c r="J280" s="280"/>
      <c r="K280" s="280"/>
      <c r="L280" s="323"/>
      <c r="M280" s="323"/>
      <c r="N280" s="281"/>
      <c r="O280" s="327"/>
      <c r="P280" s="282"/>
      <c r="Q280" s="283"/>
      <c r="R280" s="366"/>
      <c r="S280" s="469"/>
      <c r="T280" s="466"/>
    </row>
    <row r="281" spans="1:20">
      <c r="A281" s="88">
        <v>1965</v>
      </c>
      <c r="B281" s="109">
        <v>12</v>
      </c>
      <c r="C281" s="113">
        <f t="shared" si="25"/>
        <v>4</v>
      </c>
      <c r="D281" s="113">
        <f t="shared" si="25"/>
        <v>3</v>
      </c>
      <c r="E281" s="109" t="str">
        <f t="shared" si="23"/>
        <v>196512</v>
      </c>
      <c r="F281" s="113" t="str">
        <f t="shared" si="21"/>
        <v>19654</v>
      </c>
      <c r="G281" s="89" t="str">
        <f t="shared" si="24"/>
        <v>19653</v>
      </c>
      <c r="H281" s="278">
        <f t="shared" si="22"/>
        <v>1.3848482496273464E-10</v>
      </c>
      <c r="I281" s="279">
        <f>'IPC_INDEC_1943-2006'!C281</f>
        <v>1.1384172733026596E-10</v>
      </c>
      <c r="J281" s="280"/>
      <c r="K281" s="280"/>
      <c r="L281" s="323"/>
      <c r="M281" s="323"/>
      <c r="N281" s="281"/>
      <c r="O281" s="327"/>
      <c r="P281" s="282"/>
      <c r="Q281" s="283"/>
      <c r="R281" s="366"/>
      <c r="S281" s="469"/>
      <c r="T281" s="466"/>
    </row>
    <row r="282" spans="1:20">
      <c r="A282" s="88">
        <v>1966</v>
      </c>
      <c r="B282" s="109">
        <v>1</v>
      </c>
      <c r="C282" s="113">
        <f t="shared" si="25"/>
        <v>1</v>
      </c>
      <c r="D282" s="113">
        <f t="shared" si="25"/>
        <v>1</v>
      </c>
      <c r="E282" s="109" t="str">
        <f t="shared" si="23"/>
        <v>19661</v>
      </c>
      <c r="F282" s="113" t="str">
        <f t="shared" si="21"/>
        <v>19661</v>
      </c>
      <c r="G282" s="89" t="str">
        <f t="shared" si="24"/>
        <v>19661</v>
      </c>
      <c r="H282" s="278">
        <f t="shared" si="22"/>
        <v>1.353485070265907E-10</v>
      </c>
      <c r="I282" s="279">
        <f>'IPC_INDEC_1943-2006'!C282</f>
        <v>1.1126351089822295E-10</v>
      </c>
      <c r="J282" s="280"/>
      <c r="K282" s="280"/>
      <c r="L282" s="323"/>
      <c r="M282" s="323"/>
      <c r="N282" s="281"/>
      <c r="O282" s="327"/>
      <c r="P282" s="282"/>
      <c r="Q282" s="283"/>
      <c r="R282" s="366"/>
      <c r="S282" s="469"/>
      <c r="T282" s="466"/>
    </row>
    <row r="283" spans="1:20">
      <c r="A283" s="88">
        <v>1966</v>
      </c>
      <c r="B283" s="109">
        <v>2</v>
      </c>
      <c r="C283" s="113">
        <f t="shared" si="25"/>
        <v>1</v>
      </c>
      <c r="D283" s="113">
        <f t="shared" si="25"/>
        <v>1</v>
      </c>
      <c r="E283" s="109" t="str">
        <f t="shared" si="23"/>
        <v>19662</v>
      </c>
      <c r="F283" s="113" t="str">
        <f t="shared" si="21"/>
        <v>19661</v>
      </c>
      <c r="G283" s="89" t="str">
        <f t="shared" si="24"/>
        <v>19661</v>
      </c>
      <c r="H283" s="278">
        <f t="shared" si="22"/>
        <v>1.3832411837020515E-10</v>
      </c>
      <c r="I283" s="279">
        <f>'IPC_INDEC_1943-2006'!C283</f>
        <v>1.1370961815446391E-10</v>
      </c>
      <c r="J283" s="280"/>
      <c r="K283" s="280"/>
      <c r="L283" s="323"/>
      <c r="M283" s="323"/>
      <c r="N283" s="281"/>
      <c r="O283" s="327"/>
      <c r="P283" s="282"/>
      <c r="Q283" s="283"/>
      <c r="R283" s="366"/>
      <c r="S283" s="469"/>
      <c r="T283" s="466"/>
    </row>
    <row r="284" spans="1:20">
      <c r="A284" s="88">
        <v>1966</v>
      </c>
      <c r="B284" s="109">
        <v>3</v>
      </c>
      <c r="C284" s="113">
        <f t="shared" si="25"/>
        <v>1</v>
      </c>
      <c r="D284" s="113">
        <f t="shared" si="25"/>
        <v>1</v>
      </c>
      <c r="E284" s="109" t="str">
        <f t="shared" si="23"/>
        <v>19663</v>
      </c>
      <c r="F284" s="113" t="str">
        <f t="shared" si="21"/>
        <v>19661</v>
      </c>
      <c r="G284" s="89" t="str">
        <f t="shared" si="24"/>
        <v>19661</v>
      </c>
      <c r="H284" s="278">
        <f t="shared" si="22"/>
        <v>1.4133981566974387E-10</v>
      </c>
      <c r="I284" s="279">
        <f>'IPC_INDEC_1943-2006'!C284</f>
        <v>1.1618867815094429E-10</v>
      </c>
      <c r="J284" s="280"/>
      <c r="K284" s="280"/>
      <c r="L284" s="323"/>
      <c r="M284" s="323"/>
      <c r="N284" s="281"/>
      <c r="O284" s="327"/>
      <c r="P284" s="282"/>
      <c r="Q284" s="283"/>
      <c r="R284" s="366"/>
      <c r="S284" s="469"/>
      <c r="T284" s="466"/>
    </row>
    <row r="285" spans="1:20">
      <c r="A285" s="88">
        <v>1966</v>
      </c>
      <c r="B285" s="109">
        <v>4</v>
      </c>
      <c r="C285" s="113">
        <f t="shared" si="25"/>
        <v>2</v>
      </c>
      <c r="D285" s="113">
        <f t="shared" si="25"/>
        <v>1</v>
      </c>
      <c r="E285" s="109" t="str">
        <f t="shared" si="23"/>
        <v>19664</v>
      </c>
      <c r="F285" s="113" t="str">
        <f t="shared" si="21"/>
        <v>19662</v>
      </c>
      <c r="G285" s="89" t="str">
        <f t="shared" si="24"/>
        <v>19661</v>
      </c>
      <c r="H285" s="278">
        <f t="shared" si="22"/>
        <v>1.4427534105743465E-10</v>
      </c>
      <c r="I285" s="279">
        <f>'IPC_INDEC_1943-2006'!C285</f>
        <v>1.1860183266694627E-10</v>
      </c>
      <c r="J285" s="280"/>
      <c r="K285" s="280"/>
      <c r="L285" s="323"/>
      <c r="M285" s="323"/>
      <c r="N285" s="281"/>
      <c r="O285" s="327"/>
      <c r="P285" s="282"/>
      <c r="Q285" s="283"/>
      <c r="R285" s="366"/>
      <c r="S285" s="469"/>
      <c r="T285" s="466"/>
    </row>
    <row r="286" spans="1:20">
      <c r="A286" s="88">
        <v>1966</v>
      </c>
      <c r="B286" s="109">
        <v>5</v>
      </c>
      <c r="C286" s="113">
        <f t="shared" si="25"/>
        <v>2</v>
      </c>
      <c r="D286" s="113">
        <f t="shared" si="25"/>
        <v>2</v>
      </c>
      <c r="E286" s="109" t="str">
        <f t="shared" si="23"/>
        <v>19665</v>
      </c>
      <c r="F286" s="113" t="str">
        <f t="shared" si="21"/>
        <v>19662</v>
      </c>
      <c r="G286" s="89" t="str">
        <f t="shared" si="24"/>
        <v>19662</v>
      </c>
      <c r="H286" s="278">
        <f t="shared" si="22"/>
        <v>1.4576305603703376E-10</v>
      </c>
      <c r="I286" s="279">
        <f>'IPC_INDEC_1943-2006'!C286</f>
        <v>1.1982481174135568E-10</v>
      </c>
      <c r="J286" s="280"/>
      <c r="K286" s="280"/>
      <c r="L286" s="323"/>
      <c r="M286" s="323"/>
      <c r="N286" s="281"/>
      <c r="O286" s="327"/>
      <c r="P286" s="282"/>
      <c r="Q286" s="283"/>
      <c r="R286" s="366"/>
      <c r="S286" s="469"/>
      <c r="T286" s="466"/>
    </row>
    <row r="287" spans="1:20">
      <c r="A287" s="88">
        <v>1966</v>
      </c>
      <c r="B287" s="109">
        <v>6</v>
      </c>
      <c r="C287" s="113">
        <f t="shared" si="25"/>
        <v>2</v>
      </c>
      <c r="D287" s="113">
        <f t="shared" si="25"/>
        <v>2</v>
      </c>
      <c r="E287" s="109" t="str">
        <f t="shared" si="23"/>
        <v>19666</v>
      </c>
      <c r="F287" s="113" t="str">
        <f t="shared" si="21"/>
        <v>19662</v>
      </c>
      <c r="G287" s="89" t="str">
        <f t="shared" si="24"/>
        <v>19662</v>
      </c>
      <c r="H287" s="278">
        <f t="shared" si="22"/>
        <v>1.4700952974342299E-10</v>
      </c>
      <c r="I287" s="279">
        <f>'IPC_INDEC_1943-2006'!C287</f>
        <v>1.2084947794464037E-10</v>
      </c>
      <c r="J287" s="280"/>
      <c r="K287" s="280"/>
      <c r="L287" s="323"/>
      <c r="M287" s="323"/>
      <c r="N287" s="281"/>
      <c r="O287" s="327"/>
      <c r="P287" s="282"/>
      <c r="Q287" s="283"/>
      <c r="R287" s="366"/>
      <c r="S287" s="469"/>
      <c r="T287" s="466"/>
    </row>
    <row r="288" spans="1:20">
      <c r="A288" s="88">
        <v>1966</v>
      </c>
      <c r="B288" s="109">
        <v>7</v>
      </c>
      <c r="C288" s="113">
        <f t="shared" si="25"/>
        <v>3</v>
      </c>
      <c r="D288" s="113">
        <f t="shared" si="25"/>
        <v>2</v>
      </c>
      <c r="E288" s="109" t="str">
        <f t="shared" si="23"/>
        <v>19667</v>
      </c>
      <c r="F288" s="113" t="str">
        <f t="shared" si="21"/>
        <v>19663</v>
      </c>
      <c r="G288" s="89" t="str">
        <f t="shared" si="24"/>
        <v>19662</v>
      </c>
      <c r="H288" s="278">
        <f t="shared" si="22"/>
        <v>1.4934177056367313E-10</v>
      </c>
      <c r="I288" s="279">
        <f>'IPC_INDEC_1943-2006'!C288</f>
        <v>1.2276670117540865E-10</v>
      </c>
      <c r="J288" s="280"/>
      <c r="K288" s="280"/>
      <c r="L288" s="323"/>
      <c r="M288" s="323"/>
      <c r="N288" s="281"/>
      <c r="O288" s="327"/>
      <c r="P288" s="282"/>
      <c r="Q288" s="283"/>
      <c r="R288" s="366"/>
      <c r="S288" s="469"/>
      <c r="T288" s="466"/>
    </row>
    <row r="289" spans="1:20">
      <c r="A289" s="88">
        <v>1966</v>
      </c>
      <c r="B289" s="109">
        <v>8</v>
      </c>
      <c r="C289" s="113">
        <f t="shared" si="25"/>
        <v>3</v>
      </c>
      <c r="D289" s="113">
        <f t="shared" si="25"/>
        <v>2</v>
      </c>
      <c r="E289" s="109" t="str">
        <f t="shared" si="23"/>
        <v>19668</v>
      </c>
      <c r="F289" s="113" t="str">
        <f t="shared" si="21"/>
        <v>19663</v>
      </c>
      <c r="G289" s="89" t="str">
        <f t="shared" si="24"/>
        <v>19662</v>
      </c>
      <c r="H289" s="278">
        <f t="shared" si="22"/>
        <v>1.5107072681648214E-10</v>
      </c>
      <c r="I289" s="279">
        <f>'IPC_INDEC_1943-2006'!C289</f>
        <v>1.2418799312094279E-10</v>
      </c>
      <c r="J289" s="280"/>
      <c r="K289" s="280"/>
      <c r="L289" s="323"/>
      <c r="M289" s="323"/>
      <c r="N289" s="281"/>
      <c r="O289" s="327"/>
      <c r="P289" s="282"/>
      <c r="Q289" s="283"/>
      <c r="R289" s="366"/>
      <c r="S289" s="469"/>
      <c r="T289" s="466"/>
    </row>
    <row r="290" spans="1:20">
      <c r="A290" s="88">
        <v>1966</v>
      </c>
      <c r="B290" s="109">
        <v>9</v>
      </c>
      <c r="C290" s="113">
        <f t="shared" si="25"/>
        <v>3</v>
      </c>
      <c r="D290" s="113">
        <f t="shared" si="25"/>
        <v>3</v>
      </c>
      <c r="E290" s="109" t="str">
        <f t="shared" si="23"/>
        <v>19669</v>
      </c>
      <c r="F290" s="113" t="str">
        <f t="shared" si="21"/>
        <v>19663</v>
      </c>
      <c r="G290" s="89" t="str">
        <f t="shared" si="24"/>
        <v>19663</v>
      </c>
      <c r="H290" s="278">
        <f t="shared" si="22"/>
        <v>1.5336288168080746E-10</v>
      </c>
      <c r="I290" s="279">
        <f>'IPC_INDEC_1943-2006'!C290</f>
        <v>1.2607226361147115E-10</v>
      </c>
      <c r="J290" s="280"/>
      <c r="K290" s="280"/>
      <c r="L290" s="323"/>
      <c r="M290" s="323"/>
      <c r="N290" s="281"/>
      <c r="O290" s="327"/>
      <c r="P290" s="282"/>
      <c r="Q290" s="283"/>
      <c r="R290" s="366"/>
      <c r="S290" s="469"/>
      <c r="T290" s="466"/>
    </row>
    <row r="291" spans="1:20">
      <c r="A291" s="88">
        <v>1966</v>
      </c>
      <c r="B291" s="109">
        <v>10</v>
      </c>
      <c r="C291" s="113">
        <f t="shared" si="25"/>
        <v>4</v>
      </c>
      <c r="D291" s="113">
        <f t="shared" si="25"/>
        <v>3</v>
      </c>
      <c r="E291" s="109" t="str">
        <f t="shared" si="23"/>
        <v>196610</v>
      </c>
      <c r="F291" s="113" t="str">
        <f t="shared" si="21"/>
        <v>19664</v>
      </c>
      <c r="G291" s="89" t="str">
        <f t="shared" si="24"/>
        <v>19663</v>
      </c>
      <c r="H291" s="278">
        <f t="shared" si="22"/>
        <v>1.5826860459451713E-10</v>
      </c>
      <c r="I291" s="279">
        <f>'IPC_INDEC_1943-2006'!C291</f>
        <v>1.30105022944132E-10</v>
      </c>
      <c r="J291" s="280"/>
      <c r="K291" s="280"/>
      <c r="L291" s="323"/>
      <c r="M291" s="323"/>
      <c r="N291" s="281"/>
      <c r="O291" s="327"/>
      <c r="P291" s="282"/>
      <c r="Q291" s="283"/>
      <c r="R291" s="366"/>
      <c r="S291" s="469"/>
      <c r="T291" s="466"/>
    </row>
    <row r="292" spans="1:20">
      <c r="A292" s="88">
        <v>1966</v>
      </c>
      <c r="B292" s="109">
        <v>11</v>
      </c>
      <c r="C292" s="113">
        <f t="shared" si="25"/>
        <v>4</v>
      </c>
      <c r="D292" s="113">
        <f t="shared" si="25"/>
        <v>3</v>
      </c>
      <c r="E292" s="109" t="str">
        <f t="shared" si="23"/>
        <v>196611</v>
      </c>
      <c r="F292" s="113" t="str">
        <f t="shared" si="21"/>
        <v>19664</v>
      </c>
      <c r="G292" s="89" t="str">
        <f t="shared" si="24"/>
        <v>19663</v>
      </c>
      <c r="H292" s="278">
        <f t="shared" si="22"/>
        <v>1.6196793975776115E-10</v>
      </c>
      <c r="I292" s="279">
        <f>'IPC_INDEC_1943-2006'!C292</f>
        <v>1.3314606881374708E-10</v>
      </c>
      <c r="J292" s="280"/>
      <c r="K292" s="280"/>
      <c r="L292" s="323"/>
      <c r="M292" s="323"/>
      <c r="N292" s="281"/>
      <c r="O292" s="327"/>
      <c r="P292" s="282"/>
      <c r="Q292" s="283"/>
      <c r="R292" s="366"/>
      <c r="S292" s="469"/>
      <c r="T292" s="466"/>
    </row>
    <row r="293" spans="1:20">
      <c r="A293" s="88">
        <v>1966</v>
      </c>
      <c r="B293" s="109">
        <v>12</v>
      </c>
      <c r="C293" s="113">
        <f t="shared" si="25"/>
        <v>4</v>
      </c>
      <c r="D293" s="113">
        <f t="shared" si="25"/>
        <v>3</v>
      </c>
      <c r="E293" s="109" t="str">
        <f t="shared" si="23"/>
        <v>196612</v>
      </c>
      <c r="F293" s="113" t="str">
        <f t="shared" si="21"/>
        <v>19664</v>
      </c>
      <c r="G293" s="89" t="str">
        <f t="shared" si="24"/>
        <v>19663</v>
      </c>
      <c r="H293" s="278">
        <f t="shared" si="22"/>
        <v>1.7994186568722179E-10</v>
      </c>
      <c r="I293" s="279">
        <f>'IPC_INDEC_1943-2006'!C293</f>
        <v>1.4792157057191206E-10</v>
      </c>
      <c r="J293" s="280"/>
      <c r="K293" s="280"/>
      <c r="L293" s="323"/>
      <c r="M293" s="323"/>
      <c r="N293" s="281"/>
      <c r="O293" s="327"/>
      <c r="P293" s="282"/>
      <c r="Q293" s="283"/>
      <c r="R293" s="366"/>
      <c r="S293" s="469"/>
      <c r="T293" s="466"/>
    </row>
    <row r="294" spans="1:20">
      <c r="A294" s="88">
        <v>1967</v>
      </c>
      <c r="B294" s="109">
        <v>1</v>
      </c>
      <c r="C294" s="113">
        <f t="shared" si="25"/>
        <v>1</v>
      </c>
      <c r="D294" s="113">
        <f t="shared" si="25"/>
        <v>1</v>
      </c>
      <c r="E294" s="109" t="str">
        <f t="shared" si="23"/>
        <v>19671</v>
      </c>
      <c r="F294" s="113" t="str">
        <f t="shared" si="21"/>
        <v>19671</v>
      </c>
      <c r="G294" s="89" t="str">
        <f t="shared" si="24"/>
        <v>19671</v>
      </c>
      <c r="H294" s="278">
        <f t="shared" si="22"/>
        <v>1.7149715143396572E-10</v>
      </c>
      <c r="I294" s="279">
        <f>'IPC_INDEC_1943-2006'!C294</f>
        <v>1.4097957633059439E-10</v>
      </c>
      <c r="J294" s="280"/>
      <c r="K294" s="280"/>
      <c r="L294" s="323"/>
      <c r="M294" s="323"/>
      <c r="N294" s="281"/>
      <c r="O294" s="327"/>
      <c r="P294" s="282"/>
      <c r="Q294" s="283"/>
      <c r="R294" s="366"/>
      <c r="S294" s="469"/>
      <c r="T294" s="466"/>
    </row>
    <row r="295" spans="1:20">
      <c r="A295" s="88">
        <v>1967</v>
      </c>
      <c r="B295" s="109">
        <v>2</v>
      </c>
      <c r="C295" s="113">
        <f t="shared" si="25"/>
        <v>1</v>
      </c>
      <c r="D295" s="113">
        <f t="shared" si="25"/>
        <v>1</v>
      </c>
      <c r="E295" s="109" t="str">
        <f t="shared" si="23"/>
        <v>19672</v>
      </c>
      <c r="F295" s="113" t="str">
        <f t="shared" si="21"/>
        <v>19671</v>
      </c>
      <c r="G295" s="89" t="str">
        <f t="shared" si="24"/>
        <v>19671</v>
      </c>
      <c r="H295" s="278">
        <f t="shared" si="22"/>
        <v>1.7515748894778116E-10</v>
      </c>
      <c r="I295" s="279">
        <f>'IPC_INDEC_1943-2006'!C295</f>
        <v>1.4398856410450141E-10</v>
      </c>
      <c r="J295" s="280"/>
      <c r="K295" s="280"/>
      <c r="L295" s="323"/>
      <c r="M295" s="323"/>
      <c r="N295" s="281"/>
      <c r="O295" s="327"/>
      <c r="P295" s="282"/>
      <c r="Q295" s="283"/>
      <c r="R295" s="366"/>
      <c r="S295" s="469"/>
      <c r="T295" s="466"/>
    </row>
    <row r="296" spans="1:20">
      <c r="A296" s="88">
        <v>1967</v>
      </c>
      <c r="B296" s="109">
        <v>3</v>
      </c>
      <c r="C296" s="113">
        <f t="shared" si="25"/>
        <v>1</v>
      </c>
      <c r="D296" s="113">
        <f t="shared" si="25"/>
        <v>1</v>
      </c>
      <c r="E296" s="109" t="str">
        <f t="shared" si="23"/>
        <v>19673</v>
      </c>
      <c r="F296" s="113" t="str">
        <f t="shared" si="21"/>
        <v>19671</v>
      </c>
      <c r="G296" s="89" t="str">
        <f t="shared" si="24"/>
        <v>19671</v>
      </c>
      <c r="H296" s="278">
        <f t="shared" si="22"/>
        <v>1.7901734931913903E-10</v>
      </c>
      <c r="I296" s="279">
        <f>'IPC_INDEC_1943-2006'!C296</f>
        <v>1.471615700424969E-10</v>
      </c>
      <c r="J296" s="280"/>
      <c r="K296" s="280"/>
      <c r="L296" s="323"/>
      <c r="M296" s="323"/>
      <c r="N296" s="281"/>
      <c r="O296" s="327"/>
      <c r="P296" s="282"/>
      <c r="Q296" s="283"/>
      <c r="R296" s="366"/>
      <c r="S296" s="469"/>
      <c r="T296" s="466"/>
    </row>
    <row r="297" spans="1:20">
      <c r="A297" s="88">
        <v>1967</v>
      </c>
      <c r="B297" s="109">
        <v>4</v>
      </c>
      <c r="C297" s="113">
        <f t="shared" si="25"/>
        <v>2</v>
      </c>
      <c r="D297" s="113">
        <f t="shared" si="25"/>
        <v>1</v>
      </c>
      <c r="E297" s="109" t="str">
        <f t="shared" si="23"/>
        <v>19674</v>
      </c>
      <c r="F297" s="113" t="str">
        <f t="shared" si="21"/>
        <v>19672</v>
      </c>
      <c r="G297" s="89" t="str">
        <f t="shared" si="24"/>
        <v>19671</v>
      </c>
      <c r="H297" s="278">
        <f t="shared" si="22"/>
        <v>1.8118852077802726E-10</v>
      </c>
      <c r="I297" s="279">
        <f>'IPC_INDEC_1943-2006'!C297</f>
        <v>1.4894638588261887E-10</v>
      </c>
      <c r="J297" s="280"/>
      <c r="K297" s="280"/>
      <c r="L297" s="323"/>
      <c r="M297" s="323"/>
      <c r="N297" s="281"/>
      <c r="O297" s="327"/>
      <c r="P297" s="282"/>
      <c r="Q297" s="283"/>
      <c r="R297" s="366"/>
      <c r="S297" s="469"/>
      <c r="T297" s="466"/>
    </row>
    <row r="298" spans="1:20">
      <c r="A298" s="88">
        <v>1967</v>
      </c>
      <c r="B298" s="109">
        <v>5</v>
      </c>
      <c r="C298" s="113">
        <f t="shared" si="25"/>
        <v>2</v>
      </c>
      <c r="D298" s="113">
        <f t="shared" si="25"/>
        <v>2</v>
      </c>
      <c r="E298" s="109" t="str">
        <f t="shared" si="23"/>
        <v>19675</v>
      </c>
      <c r="F298" s="113" t="str">
        <f t="shared" si="21"/>
        <v>19672</v>
      </c>
      <c r="G298" s="89" t="str">
        <f t="shared" si="24"/>
        <v>19672</v>
      </c>
      <c r="H298" s="278">
        <f t="shared" si="22"/>
        <v>1.8291711426200496E-10</v>
      </c>
      <c r="I298" s="279">
        <f>'IPC_INDEC_1943-2006'!C298</f>
        <v>1.5036737961330969E-10</v>
      </c>
      <c r="J298" s="280"/>
      <c r="K298" s="280"/>
      <c r="L298" s="323"/>
      <c r="M298" s="323"/>
      <c r="N298" s="281"/>
      <c r="O298" s="327"/>
      <c r="P298" s="282"/>
      <c r="Q298" s="283"/>
      <c r="R298" s="366"/>
      <c r="S298" s="469"/>
      <c r="T298" s="466"/>
    </row>
    <row r="299" spans="1:20">
      <c r="A299" s="88">
        <v>1967</v>
      </c>
      <c r="B299" s="109">
        <v>6</v>
      </c>
      <c r="C299" s="113">
        <f t="shared" si="25"/>
        <v>2</v>
      </c>
      <c r="D299" s="113">
        <f t="shared" si="25"/>
        <v>2</v>
      </c>
      <c r="E299" s="109" t="str">
        <f t="shared" si="23"/>
        <v>19676</v>
      </c>
      <c r="F299" s="113" t="str">
        <f t="shared" si="21"/>
        <v>19672</v>
      </c>
      <c r="G299" s="89" t="str">
        <f t="shared" si="24"/>
        <v>19672</v>
      </c>
      <c r="H299" s="278">
        <f t="shared" si="22"/>
        <v>1.9087989012208885E-10</v>
      </c>
      <c r="I299" s="279">
        <f>'IPC_INDEC_1943-2006'!C299</f>
        <v>1.5691319543464339E-10</v>
      </c>
      <c r="J299" s="280"/>
      <c r="K299" s="280"/>
      <c r="L299" s="323"/>
      <c r="M299" s="323"/>
      <c r="N299" s="281"/>
      <c r="O299" s="327"/>
      <c r="P299" s="282"/>
      <c r="Q299" s="283"/>
      <c r="R299" s="366"/>
      <c r="S299" s="469"/>
      <c r="T299" s="466"/>
    </row>
    <row r="300" spans="1:20">
      <c r="A300" s="88">
        <v>1967</v>
      </c>
      <c r="B300" s="109">
        <v>7</v>
      </c>
      <c r="C300" s="113">
        <f t="shared" si="25"/>
        <v>3</v>
      </c>
      <c r="D300" s="113">
        <f t="shared" si="25"/>
        <v>2</v>
      </c>
      <c r="E300" s="109" t="str">
        <f t="shared" si="23"/>
        <v>19677</v>
      </c>
      <c r="F300" s="113" t="str">
        <f t="shared" si="21"/>
        <v>19673</v>
      </c>
      <c r="G300" s="89" t="str">
        <f t="shared" si="24"/>
        <v>19672</v>
      </c>
      <c r="H300" s="278">
        <f t="shared" si="22"/>
        <v>2.0040982733595774E-10</v>
      </c>
      <c r="I300" s="279">
        <f>'IPC_INDEC_1943-2006'!C300</f>
        <v>1.6474729938117873E-10</v>
      </c>
      <c r="J300" s="280"/>
      <c r="K300" s="280"/>
      <c r="L300" s="323"/>
      <c r="M300" s="323"/>
      <c r="N300" s="281"/>
      <c r="O300" s="327"/>
      <c r="P300" s="282"/>
      <c r="Q300" s="283"/>
      <c r="R300" s="366"/>
      <c r="S300" s="469"/>
      <c r="T300" s="466"/>
    </row>
    <row r="301" spans="1:20">
      <c r="A301" s="88">
        <v>1967</v>
      </c>
      <c r="B301" s="109">
        <v>8</v>
      </c>
      <c r="C301" s="113">
        <f t="shared" si="25"/>
        <v>3</v>
      </c>
      <c r="D301" s="113">
        <f t="shared" si="25"/>
        <v>2</v>
      </c>
      <c r="E301" s="109" t="str">
        <f t="shared" si="23"/>
        <v>19678</v>
      </c>
      <c r="F301" s="113" t="str">
        <f t="shared" si="21"/>
        <v>19673</v>
      </c>
      <c r="G301" s="89" t="str">
        <f t="shared" si="24"/>
        <v>19672</v>
      </c>
      <c r="H301" s="278">
        <f t="shared" si="22"/>
        <v>2.0109183273991929E-10</v>
      </c>
      <c r="I301" s="279">
        <f>'IPC_INDEC_1943-2006'!C301</f>
        <v>1.6530794328751615E-10</v>
      </c>
      <c r="J301" s="280"/>
      <c r="K301" s="280"/>
      <c r="L301" s="323"/>
      <c r="M301" s="323"/>
      <c r="N301" s="281"/>
      <c r="O301" s="327"/>
      <c r="P301" s="282"/>
      <c r="Q301" s="283"/>
      <c r="R301" s="366"/>
      <c r="S301" s="469"/>
      <c r="T301" s="466"/>
    </row>
    <row r="302" spans="1:20">
      <c r="A302" s="88">
        <v>1967</v>
      </c>
      <c r="B302" s="109">
        <v>9</v>
      </c>
      <c r="C302" s="113">
        <f t="shared" si="25"/>
        <v>3</v>
      </c>
      <c r="D302" s="113">
        <f t="shared" si="25"/>
        <v>3</v>
      </c>
      <c r="E302" s="109" t="str">
        <f t="shared" si="23"/>
        <v>19679</v>
      </c>
      <c r="F302" s="113" t="str">
        <f t="shared" si="21"/>
        <v>19673</v>
      </c>
      <c r="G302" s="89" t="str">
        <f t="shared" si="24"/>
        <v>19673</v>
      </c>
      <c r="H302" s="278">
        <f t="shared" si="22"/>
        <v>2.0201689326125016E-10</v>
      </c>
      <c r="I302" s="279">
        <f>'IPC_INDEC_1943-2006'!C302</f>
        <v>1.6606839113919724E-10</v>
      </c>
      <c r="J302" s="280"/>
      <c r="K302" s="280"/>
      <c r="L302" s="323"/>
      <c r="M302" s="323"/>
      <c r="N302" s="281"/>
      <c r="O302" s="327"/>
      <c r="P302" s="282"/>
      <c r="Q302" s="283"/>
      <c r="R302" s="366"/>
      <c r="S302" s="469"/>
      <c r="T302" s="466"/>
    </row>
    <row r="303" spans="1:20">
      <c r="A303" s="88">
        <v>1967</v>
      </c>
      <c r="B303" s="109">
        <v>10</v>
      </c>
      <c r="C303" s="113">
        <f t="shared" si="25"/>
        <v>4</v>
      </c>
      <c r="D303" s="113">
        <f t="shared" si="25"/>
        <v>3</v>
      </c>
      <c r="E303" s="109" t="str">
        <f t="shared" si="23"/>
        <v>196710</v>
      </c>
      <c r="F303" s="113" t="str">
        <f t="shared" si="21"/>
        <v>19674</v>
      </c>
      <c r="G303" s="89" t="str">
        <f t="shared" si="24"/>
        <v>19673</v>
      </c>
      <c r="H303" s="278">
        <f t="shared" si="22"/>
        <v>2.0780849766244584E-10</v>
      </c>
      <c r="I303" s="279">
        <f>'IPC_INDEC_1943-2006'!C303</f>
        <v>1.7082939112040894E-10</v>
      </c>
      <c r="J303" s="280"/>
      <c r="K303" s="280"/>
      <c r="L303" s="323"/>
      <c r="M303" s="323"/>
      <c r="N303" s="281"/>
      <c r="O303" s="327"/>
      <c r="P303" s="282"/>
      <c r="Q303" s="283"/>
      <c r="R303" s="366"/>
      <c r="S303" s="469"/>
      <c r="T303" s="466"/>
    </row>
    <row r="304" spans="1:20">
      <c r="A304" s="88">
        <v>1967</v>
      </c>
      <c r="B304" s="109">
        <v>11</v>
      </c>
      <c r="C304" s="113">
        <f t="shared" si="25"/>
        <v>4</v>
      </c>
      <c r="D304" s="113">
        <f t="shared" si="25"/>
        <v>3</v>
      </c>
      <c r="E304" s="109" t="str">
        <f t="shared" si="23"/>
        <v>196711</v>
      </c>
      <c r="F304" s="113" t="str">
        <f t="shared" si="21"/>
        <v>19674</v>
      </c>
      <c r="G304" s="89" t="str">
        <f t="shared" si="24"/>
        <v>19673</v>
      </c>
      <c r="H304" s="278">
        <f t="shared" si="22"/>
        <v>2.1259341855513459E-10</v>
      </c>
      <c r="I304" s="279">
        <f>'IPC_INDEC_1943-2006'!C304</f>
        <v>1.747628449100855E-10</v>
      </c>
      <c r="J304" s="280"/>
      <c r="K304" s="280"/>
      <c r="L304" s="323"/>
      <c r="M304" s="323"/>
      <c r="N304" s="281"/>
      <c r="O304" s="327"/>
      <c r="P304" s="282"/>
      <c r="Q304" s="283"/>
      <c r="R304" s="366"/>
      <c r="S304" s="469"/>
      <c r="T304" s="466"/>
    </row>
    <row r="305" spans="1:20">
      <c r="A305" s="88">
        <v>1967</v>
      </c>
      <c r="B305" s="109">
        <v>12</v>
      </c>
      <c r="C305" s="113">
        <f t="shared" si="25"/>
        <v>4</v>
      </c>
      <c r="D305" s="113">
        <f t="shared" si="25"/>
        <v>3</v>
      </c>
      <c r="E305" s="109" t="str">
        <f t="shared" si="23"/>
        <v>196712</v>
      </c>
      <c r="F305" s="113" t="str">
        <f t="shared" si="21"/>
        <v>19674</v>
      </c>
      <c r="G305" s="89" t="str">
        <f t="shared" si="24"/>
        <v>19673</v>
      </c>
      <c r="H305" s="278">
        <f t="shared" si="22"/>
        <v>2.2915925726359704E-10</v>
      </c>
      <c r="I305" s="279">
        <f>'IPC_INDEC_1943-2006'!C305</f>
        <v>1.883808257520545E-10</v>
      </c>
      <c r="J305" s="280"/>
      <c r="K305" s="280"/>
      <c r="L305" s="323"/>
      <c r="M305" s="323"/>
      <c r="N305" s="281"/>
      <c r="O305" s="327"/>
      <c r="P305" s="282"/>
      <c r="Q305" s="283"/>
      <c r="R305" s="366"/>
      <c r="S305" s="469"/>
      <c r="T305" s="466"/>
    </row>
    <row r="306" spans="1:20">
      <c r="A306" s="88">
        <v>1968</v>
      </c>
      <c r="B306" s="109">
        <v>1</v>
      </c>
      <c r="C306" s="113">
        <f t="shared" si="25"/>
        <v>1</v>
      </c>
      <c r="D306" s="113">
        <f t="shared" si="25"/>
        <v>1</v>
      </c>
      <c r="E306" s="109" t="str">
        <f t="shared" si="23"/>
        <v>19681</v>
      </c>
      <c r="F306" s="113" t="str">
        <f t="shared" si="21"/>
        <v>19681</v>
      </c>
      <c r="G306" s="89" t="str">
        <f t="shared" si="24"/>
        <v>19681</v>
      </c>
      <c r="H306" s="278">
        <f t="shared" si="22"/>
        <v>2.2127810439068862E-10</v>
      </c>
      <c r="I306" s="279">
        <f>'IPC_INDEC_1943-2006'!C306</f>
        <v>1.8190210827057439E-10</v>
      </c>
      <c r="J306" s="280"/>
      <c r="K306" s="280"/>
      <c r="L306" s="323"/>
      <c r="M306" s="323"/>
      <c r="N306" s="281"/>
      <c r="O306" s="327"/>
      <c r="P306" s="282"/>
      <c r="Q306" s="283"/>
      <c r="R306" s="366"/>
      <c r="S306" s="469"/>
      <c r="T306" s="466"/>
    </row>
    <row r="307" spans="1:20">
      <c r="A307" s="88">
        <v>1968</v>
      </c>
      <c r="B307" s="109">
        <v>2</v>
      </c>
      <c r="C307" s="113">
        <f t="shared" si="25"/>
        <v>1</v>
      </c>
      <c r="D307" s="113">
        <f t="shared" si="25"/>
        <v>1</v>
      </c>
      <c r="E307" s="109" t="str">
        <f t="shared" si="23"/>
        <v>19682</v>
      </c>
      <c r="F307" s="113" t="str">
        <f t="shared" si="21"/>
        <v>19681</v>
      </c>
      <c r="G307" s="89" t="str">
        <f t="shared" si="24"/>
        <v>19681</v>
      </c>
      <c r="H307" s="278">
        <f t="shared" si="22"/>
        <v>2.2344927584957747E-10</v>
      </c>
      <c r="I307" s="279">
        <f>'IPC_INDEC_1943-2006'!C307</f>
        <v>1.8368692411069687E-10</v>
      </c>
      <c r="J307" s="280"/>
      <c r="K307" s="280"/>
      <c r="L307" s="323"/>
      <c r="M307" s="323"/>
      <c r="N307" s="281"/>
      <c r="O307" s="327"/>
      <c r="P307" s="282"/>
      <c r="Q307" s="283"/>
      <c r="R307" s="366"/>
      <c r="S307" s="469"/>
      <c r="T307" s="466"/>
    </row>
    <row r="308" spans="1:20">
      <c r="A308" s="88">
        <v>1968</v>
      </c>
      <c r="B308" s="109">
        <v>3</v>
      </c>
      <c r="C308" s="113">
        <f t="shared" si="25"/>
        <v>1</v>
      </c>
      <c r="D308" s="113">
        <f t="shared" si="25"/>
        <v>1</v>
      </c>
      <c r="E308" s="109" t="str">
        <f t="shared" si="23"/>
        <v>19683</v>
      </c>
      <c r="F308" s="113" t="str">
        <f t="shared" si="21"/>
        <v>19681</v>
      </c>
      <c r="G308" s="89" t="str">
        <f t="shared" si="24"/>
        <v>19681</v>
      </c>
      <c r="H308" s="278">
        <f t="shared" si="22"/>
        <v>2.2200182821031822E-10</v>
      </c>
      <c r="I308" s="279">
        <f>'IPC_INDEC_1943-2006'!C308</f>
        <v>1.8249704688394855E-10</v>
      </c>
      <c r="J308" s="280"/>
      <c r="K308" s="280"/>
      <c r="L308" s="323"/>
      <c r="M308" s="323"/>
      <c r="N308" s="281"/>
      <c r="O308" s="327"/>
      <c r="P308" s="282"/>
      <c r="Q308" s="283"/>
      <c r="R308" s="366"/>
      <c r="S308" s="469"/>
      <c r="T308" s="466"/>
    </row>
    <row r="309" spans="1:20">
      <c r="A309" s="88">
        <v>1968</v>
      </c>
      <c r="B309" s="109">
        <v>4</v>
      </c>
      <c r="C309" s="113">
        <f t="shared" si="25"/>
        <v>2</v>
      </c>
      <c r="D309" s="113">
        <f t="shared" si="25"/>
        <v>1</v>
      </c>
      <c r="E309" s="109" t="str">
        <f t="shared" si="23"/>
        <v>19684</v>
      </c>
      <c r="F309" s="113" t="str">
        <f t="shared" si="21"/>
        <v>19682</v>
      </c>
      <c r="G309" s="89" t="str">
        <f t="shared" si="24"/>
        <v>19681</v>
      </c>
      <c r="H309" s="278">
        <f t="shared" si="22"/>
        <v>2.210767676889874E-10</v>
      </c>
      <c r="I309" s="279">
        <f>'IPC_INDEC_1943-2006'!C309</f>
        <v>1.8173659903226748E-10</v>
      </c>
      <c r="J309" s="280"/>
      <c r="K309" s="280"/>
      <c r="L309" s="323"/>
      <c r="M309" s="323"/>
      <c r="N309" s="281"/>
      <c r="O309" s="327"/>
      <c r="P309" s="282"/>
      <c r="Q309" s="283"/>
      <c r="R309" s="366"/>
      <c r="S309" s="469"/>
      <c r="T309" s="466"/>
    </row>
    <row r="310" spans="1:20">
      <c r="A310" s="88">
        <v>1968</v>
      </c>
      <c r="B310" s="109">
        <v>5</v>
      </c>
      <c r="C310" s="113">
        <f t="shared" si="25"/>
        <v>2</v>
      </c>
      <c r="D310" s="113">
        <f t="shared" si="25"/>
        <v>2</v>
      </c>
      <c r="E310" s="109" t="str">
        <f t="shared" si="23"/>
        <v>19685</v>
      </c>
      <c r="F310" s="113" t="str">
        <f t="shared" si="21"/>
        <v>19682</v>
      </c>
      <c r="G310" s="89" t="str">
        <f t="shared" si="24"/>
        <v>19682</v>
      </c>
      <c r="H310" s="278">
        <f t="shared" si="22"/>
        <v>2.2131800896219725E-10</v>
      </c>
      <c r="I310" s="279">
        <f>'IPC_INDEC_1943-2006'!C310</f>
        <v>1.8193491190339218E-10</v>
      </c>
      <c r="J310" s="280"/>
      <c r="K310" s="280"/>
      <c r="L310" s="323"/>
      <c r="M310" s="323"/>
      <c r="N310" s="281"/>
      <c r="O310" s="327"/>
      <c r="P310" s="282"/>
      <c r="Q310" s="283"/>
      <c r="R310" s="366"/>
      <c r="S310" s="469"/>
      <c r="T310" s="466"/>
    </row>
    <row r="311" spans="1:20">
      <c r="A311" s="88">
        <v>1968</v>
      </c>
      <c r="B311" s="109">
        <v>6</v>
      </c>
      <c r="C311" s="113">
        <f t="shared" si="25"/>
        <v>2</v>
      </c>
      <c r="D311" s="113">
        <f t="shared" si="25"/>
        <v>2</v>
      </c>
      <c r="E311" s="109" t="str">
        <f t="shared" si="23"/>
        <v>19686</v>
      </c>
      <c r="F311" s="113" t="str">
        <f t="shared" si="21"/>
        <v>19682</v>
      </c>
      <c r="G311" s="89" t="str">
        <f t="shared" si="24"/>
        <v>19682</v>
      </c>
      <c r="H311" s="278">
        <f t="shared" si="22"/>
        <v>2.2208526504165429E-10</v>
      </c>
      <c r="I311" s="279">
        <f>'IPC_INDEC_1943-2006'!C311</f>
        <v>1.8256563629802202E-10</v>
      </c>
      <c r="J311" s="280"/>
      <c r="K311" s="280"/>
      <c r="L311" s="323"/>
      <c r="M311" s="323"/>
      <c r="N311" s="281"/>
      <c r="O311" s="327"/>
      <c r="P311" s="282"/>
      <c r="Q311" s="283"/>
      <c r="R311" s="366"/>
      <c r="S311" s="469"/>
      <c r="T311" s="466"/>
    </row>
    <row r="312" spans="1:20">
      <c r="A312" s="88">
        <v>1968</v>
      </c>
      <c r="B312" s="109">
        <v>7</v>
      </c>
      <c r="C312" s="113">
        <f t="shared" si="25"/>
        <v>3</v>
      </c>
      <c r="D312" s="113">
        <f t="shared" si="25"/>
        <v>2</v>
      </c>
      <c r="E312" s="109" t="str">
        <f t="shared" si="23"/>
        <v>19687</v>
      </c>
      <c r="F312" s="113" t="str">
        <f t="shared" si="21"/>
        <v>19683</v>
      </c>
      <c r="G312" s="89" t="str">
        <f t="shared" si="24"/>
        <v>19682</v>
      </c>
      <c r="H312" s="278">
        <f t="shared" si="22"/>
        <v>2.2196192363880965E-10</v>
      </c>
      <c r="I312" s="279">
        <f>'IPC_INDEC_1943-2006'!C312</f>
        <v>1.8246424325113078E-10</v>
      </c>
      <c r="J312" s="280"/>
      <c r="K312" s="280"/>
      <c r="L312" s="323"/>
      <c r="M312" s="323"/>
      <c r="N312" s="281"/>
      <c r="O312" s="327"/>
      <c r="P312" s="282"/>
      <c r="Q312" s="283"/>
      <c r="R312" s="366"/>
      <c r="S312" s="469"/>
      <c r="T312" s="466"/>
    </row>
    <row r="313" spans="1:20">
      <c r="A313" s="88">
        <v>1968</v>
      </c>
      <c r="B313" s="109">
        <v>8</v>
      </c>
      <c r="C313" s="113">
        <f t="shared" si="25"/>
        <v>3</v>
      </c>
      <c r="D313" s="113">
        <f t="shared" si="25"/>
        <v>2</v>
      </c>
      <c r="E313" s="109" t="str">
        <f t="shared" si="23"/>
        <v>19688</v>
      </c>
      <c r="F313" s="113" t="str">
        <f t="shared" si="21"/>
        <v>19683</v>
      </c>
      <c r="G313" s="89" t="str">
        <f t="shared" si="24"/>
        <v>19682</v>
      </c>
      <c r="H313" s="278">
        <f t="shared" si="22"/>
        <v>2.2232469247070421E-10</v>
      </c>
      <c r="I313" s="279">
        <f>'IPC_INDEC_1943-2006'!C313</f>
        <v>1.8276245809492733E-10</v>
      </c>
      <c r="J313" s="280"/>
      <c r="K313" s="280"/>
      <c r="L313" s="323"/>
      <c r="M313" s="323"/>
      <c r="N313" s="281"/>
      <c r="O313" s="327"/>
      <c r="P313" s="282"/>
      <c r="Q313" s="283"/>
      <c r="R313" s="366"/>
      <c r="S313" s="469"/>
      <c r="T313" s="466"/>
    </row>
    <row r="314" spans="1:20">
      <c r="A314" s="88">
        <v>1968</v>
      </c>
      <c r="B314" s="109">
        <v>9</v>
      </c>
      <c r="C314" s="113">
        <f t="shared" si="25"/>
        <v>3</v>
      </c>
      <c r="D314" s="113">
        <f t="shared" si="25"/>
        <v>3</v>
      </c>
      <c r="E314" s="109" t="str">
        <f t="shared" si="23"/>
        <v>19689</v>
      </c>
      <c r="F314" s="113" t="str">
        <f t="shared" si="21"/>
        <v>19683</v>
      </c>
      <c r="G314" s="89" t="str">
        <f t="shared" si="24"/>
        <v>19683</v>
      </c>
      <c r="H314" s="278">
        <f t="shared" si="22"/>
        <v>2.2542092445092381E-10</v>
      </c>
      <c r="I314" s="279">
        <f>'IPC_INDEC_1943-2006'!C314</f>
        <v>1.8530772178673083E-10</v>
      </c>
      <c r="J314" s="280"/>
      <c r="K314" s="280"/>
      <c r="L314" s="323"/>
      <c r="M314" s="323"/>
      <c r="N314" s="281"/>
      <c r="O314" s="327"/>
      <c r="P314" s="282"/>
      <c r="Q314" s="283"/>
      <c r="R314" s="366"/>
      <c r="S314" s="469"/>
      <c r="T314" s="466"/>
    </row>
    <row r="315" spans="1:20">
      <c r="A315" s="88">
        <v>1968</v>
      </c>
      <c r="B315" s="109">
        <v>10</v>
      </c>
      <c r="C315" s="113">
        <f t="shared" si="25"/>
        <v>4</v>
      </c>
      <c r="D315" s="113">
        <f t="shared" si="25"/>
        <v>3</v>
      </c>
      <c r="E315" s="109" t="str">
        <f t="shared" si="23"/>
        <v>196810</v>
      </c>
      <c r="F315" s="113" t="str">
        <f t="shared" si="21"/>
        <v>19684</v>
      </c>
      <c r="G315" s="89" t="str">
        <f t="shared" si="24"/>
        <v>19683</v>
      </c>
      <c r="H315" s="278">
        <f t="shared" si="22"/>
        <v>2.2984307651171809E-10</v>
      </c>
      <c r="I315" s="279">
        <f>'IPC_INDEC_1943-2006'!C315</f>
        <v>1.8894296073261089E-10</v>
      </c>
      <c r="J315" s="280"/>
      <c r="K315" s="280"/>
      <c r="L315" s="323"/>
      <c r="M315" s="323"/>
      <c r="N315" s="281"/>
      <c r="O315" s="327"/>
      <c r="P315" s="282"/>
      <c r="Q315" s="283"/>
      <c r="R315" s="366"/>
      <c r="S315" s="469"/>
      <c r="T315" s="466"/>
    </row>
    <row r="316" spans="1:20">
      <c r="A316" s="88">
        <v>1968</v>
      </c>
      <c r="B316" s="109">
        <v>11</v>
      </c>
      <c r="C316" s="113">
        <f t="shared" si="25"/>
        <v>4</v>
      </c>
      <c r="D316" s="113">
        <f t="shared" si="25"/>
        <v>3</v>
      </c>
      <c r="E316" s="109" t="str">
        <f t="shared" si="23"/>
        <v>196811</v>
      </c>
      <c r="F316" s="113" t="str">
        <f t="shared" si="21"/>
        <v>19684</v>
      </c>
      <c r="G316" s="89" t="str">
        <f t="shared" si="24"/>
        <v>19683</v>
      </c>
      <c r="H316" s="278">
        <f t="shared" si="22"/>
        <v>2.3060670490285572E-10</v>
      </c>
      <c r="I316" s="279">
        <f>'IPC_INDEC_1943-2006'!C316</f>
        <v>1.8957070297880236E-10</v>
      </c>
      <c r="J316" s="280"/>
      <c r="K316" s="280"/>
      <c r="L316" s="323"/>
      <c r="M316" s="323"/>
      <c r="N316" s="281"/>
      <c r="O316" s="327"/>
      <c r="P316" s="282"/>
      <c r="Q316" s="283"/>
      <c r="R316" s="366"/>
      <c r="S316" s="469"/>
      <c r="T316" s="466"/>
    </row>
    <row r="317" spans="1:20">
      <c r="A317" s="88">
        <v>1968</v>
      </c>
      <c r="B317" s="109">
        <v>12</v>
      </c>
      <c r="C317" s="113">
        <f t="shared" si="25"/>
        <v>4</v>
      </c>
      <c r="D317" s="113">
        <f t="shared" si="25"/>
        <v>3</v>
      </c>
      <c r="E317" s="109" t="str">
        <f t="shared" si="23"/>
        <v>196812</v>
      </c>
      <c r="F317" s="113" t="str">
        <f t="shared" si="21"/>
        <v>19684</v>
      </c>
      <c r="G317" s="89" t="str">
        <f t="shared" si="24"/>
        <v>19683</v>
      </c>
      <c r="H317" s="278">
        <f t="shared" si="22"/>
        <v>2.5107412239834354E-10</v>
      </c>
      <c r="I317" s="279">
        <f>'IPC_INDEC_1943-2006'!C317</f>
        <v>2.063959844658031E-10</v>
      </c>
      <c r="J317" s="280"/>
      <c r="K317" s="280"/>
      <c r="L317" s="323"/>
      <c r="M317" s="323"/>
      <c r="N317" s="281"/>
      <c r="O317" s="327"/>
      <c r="P317" s="282"/>
      <c r="Q317" s="283"/>
      <c r="R317" s="366"/>
      <c r="S317" s="469"/>
      <c r="T317" s="466"/>
    </row>
    <row r="318" spans="1:20">
      <c r="A318" s="88">
        <v>1969</v>
      </c>
      <c r="B318" s="109">
        <v>1</v>
      </c>
      <c r="C318" s="113">
        <f t="shared" si="25"/>
        <v>1</v>
      </c>
      <c r="D318" s="113">
        <f t="shared" si="25"/>
        <v>1</v>
      </c>
      <c r="E318" s="109" t="str">
        <f t="shared" si="23"/>
        <v>19691</v>
      </c>
      <c r="F318" s="113" t="str">
        <f t="shared" si="21"/>
        <v>19691</v>
      </c>
      <c r="G318" s="89" t="str">
        <f t="shared" si="24"/>
        <v>19691</v>
      </c>
      <c r="H318" s="278">
        <f t="shared" si="22"/>
        <v>2.3949272744011163E-10</v>
      </c>
      <c r="I318" s="279">
        <f>'IPC_INDEC_1943-2006'!C318</f>
        <v>1.9687547557759864E-10</v>
      </c>
      <c r="J318" s="280"/>
      <c r="K318" s="280"/>
      <c r="L318" s="323"/>
      <c r="M318" s="323"/>
      <c r="N318" s="281"/>
      <c r="O318" s="327"/>
      <c r="P318" s="282"/>
      <c r="Q318" s="283"/>
      <c r="R318" s="366"/>
      <c r="S318" s="469"/>
      <c r="T318" s="466"/>
    </row>
    <row r="319" spans="1:20">
      <c r="A319" s="88">
        <v>1969</v>
      </c>
      <c r="B319" s="109">
        <v>2</v>
      </c>
      <c r="C319" s="113">
        <f t="shared" si="25"/>
        <v>1</v>
      </c>
      <c r="D319" s="113">
        <f t="shared" si="25"/>
        <v>1</v>
      </c>
      <c r="E319" s="109" t="str">
        <f t="shared" si="23"/>
        <v>19692</v>
      </c>
      <c r="F319" s="113" t="str">
        <f t="shared" si="21"/>
        <v>19691</v>
      </c>
      <c r="G319" s="89" t="str">
        <f t="shared" si="24"/>
        <v>19691</v>
      </c>
      <c r="H319" s="278">
        <f t="shared" si="22"/>
        <v>2.3627678174536672E-10</v>
      </c>
      <c r="I319" s="279">
        <f>'IPC_INDEC_1943-2006'!C319</f>
        <v>1.9423180098734221E-10</v>
      </c>
      <c r="J319" s="280"/>
      <c r="K319" s="280"/>
      <c r="L319" s="323"/>
      <c r="M319" s="323"/>
      <c r="N319" s="281"/>
      <c r="O319" s="327"/>
      <c r="P319" s="282"/>
      <c r="Q319" s="283"/>
      <c r="R319" s="366"/>
      <c r="S319" s="469"/>
      <c r="T319" s="466"/>
    </row>
    <row r="320" spans="1:20">
      <c r="A320" s="88">
        <v>1969</v>
      </c>
      <c r="B320" s="109">
        <v>3</v>
      </c>
      <c r="C320" s="113">
        <f t="shared" si="25"/>
        <v>1</v>
      </c>
      <c r="D320" s="113">
        <f t="shared" si="25"/>
        <v>1</v>
      </c>
      <c r="E320" s="109" t="str">
        <f t="shared" si="23"/>
        <v>19693</v>
      </c>
      <c r="F320" s="113" t="str">
        <f t="shared" si="21"/>
        <v>19691</v>
      </c>
      <c r="G320" s="89" t="str">
        <f t="shared" si="24"/>
        <v>19691</v>
      </c>
      <c r="H320" s="278">
        <f t="shared" si="22"/>
        <v>2.3893043575067524E-10</v>
      </c>
      <c r="I320" s="279">
        <f>'IPC_INDEC_1943-2006'!C320</f>
        <v>1.964132425697141E-10</v>
      </c>
      <c r="J320" s="280"/>
      <c r="K320" s="280"/>
      <c r="L320" s="323"/>
      <c r="M320" s="323"/>
      <c r="N320" s="281"/>
      <c r="O320" s="327"/>
      <c r="P320" s="282"/>
      <c r="Q320" s="283"/>
      <c r="R320" s="366"/>
      <c r="S320" s="469"/>
      <c r="T320" s="466"/>
    </row>
    <row r="321" spans="1:20">
      <c r="A321" s="88">
        <v>1969</v>
      </c>
      <c r="B321" s="109">
        <v>4</v>
      </c>
      <c r="C321" s="113">
        <f t="shared" si="25"/>
        <v>2</v>
      </c>
      <c r="D321" s="113">
        <f t="shared" si="25"/>
        <v>1</v>
      </c>
      <c r="E321" s="109" t="str">
        <f t="shared" si="23"/>
        <v>19694</v>
      </c>
      <c r="F321" s="113" t="str">
        <f t="shared" si="21"/>
        <v>19692</v>
      </c>
      <c r="G321" s="89" t="str">
        <f t="shared" si="24"/>
        <v>19691</v>
      </c>
      <c r="H321" s="278">
        <f t="shared" si="22"/>
        <v>2.3917167702388512E-10</v>
      </c>
      <c r="I321" s="279">
        <f>'IPC_INDEC_1943-2006'!C321</f>
        <v>1.9661155544083883E-10</v>
      </c>
      <c r="J321" s="280"/>
      <c r="K321" s="280"/>
      <c r="L321" s="323"/>
      <c r="M321" s="323"/>
      <c r="N321" s="281"/>
      <c r="O321" s="327"/>
      <c r="P321" s="282"/>
      <c r="Q321" s="283"/>
      <c r="R321" s="366"/>
      <c r="S321" s="469"/>
      <c r="T321" s="466"/>
    </row>
    <row r="322" spans="1:20">
      <c r="A322" s="88">
        <v>1969</v>
      </c>
      <c r="B322" s="109">
        <v>5</v>
      </c>
      <c r="C322" s="113">
        <f t="shared" si="25"/>
        <v>2</v>
      </c>
      <c r="D322" s="113">
        <f t="shared" si="25"/>
        <v>2</v>
      </c>
      <c r="E322" s="109" t="str">
        <f t="shared" si="23"/>
        <v>19695</v>
      </c>
      <c r="F322" s="113" t="str">
        <f t="shared" si="21"/>
        <v>19692</v>
      </c>
      <c r="G322" s="89" t="str">
        <f t="shared" si="24"/>
        <v>19692</v>
      </c>
      <c r="H322" s="278">
        <f t="shared" si="22"/>
        <v>2.3587410834196417E-10</v>
      </c>
      <c r="I322" s="279">
        <f>'IPC_INDEC_1943-2006'!C322</f>
        <v>1.9390078251072835E-10</v>
      </c>
      <c r="J322" s="280"/>
      <c r="K322" s="280"/>
      <c r="L322" s="323"/>
      <c r="M322" s="323"/>
      <c r="N322" s="281"/>
      <c r="O322" s="327"/>
      <c r="P322" s="282"/>
      <c r="Q322" s="283"/>
      <c r="R322" s="366"/>
      <c r="S322" s="469"/>
      <c r="T322" s="466"/>
    </row>
    <row r="323" spans="1:20">
      <c r="A323" s="88">
        <v>1969</v>
      </c>
      <c r="B323" s="109">
        <v>6</v>
      </c>
      <c r="C323" s="113">
        <f t="shared" si="25"/>
        <v>2</v>
      </c>
      <c r="D323" s="113">
        <f t="shared" si="25"/>
        <v>2</v>
      </c>
      <c r="E323" s="109" t="str">
        <f t="shared" si="23"/>
        <v>19696</v>
      </c>
      <c r="F323" s="113" t="str">
        <f t="shared" si="21"/>
        <v>19692</v>
      </c>
      <c r="G323" s="89" t="str">
        <f t="shared" si="24"/>
        <v>19692</v>
      </c>
      <c r="H323" s="278">
        <f t="shared" si="22"/>
        <v>2.3820671193104567E-10</v>
      </c>
      <c r="I323" s="279">
        <f>'IPC_INDEC_1943-2006'!C323</f>
        <v>1.9581830395633997E-10</v>
      </c>
      <c r="J323" s="280"/>
      <c r="K323" s="280"/>
      <c r="L323" s="323"/>
      <c r="M323" s="323"/>
      <c r="N323" s="281"/>
      <c r="O323" s="327"/>
      <c r="P323" s="282"/>
      <c r="Q323" s="283"/>
      <c r="R323" s="366"/>
      <c r="S323" s="469"/>
      <c r="T323" s="466"/>
    </row>
    <row r="324" spans="1:20">
      <c r="A324" s="88">
        <v>1969</v>
      </c>
      <c r="B324" s="109">
        <v>7</v>
      </c>
      <c r="C324" s="113">
        <f t="shared" si="25"/>
        <v>3</v>
      </c>
      <c r="D324" s="113">
        <f t="shared" si="25"/>
        <v>2</v>
      </c>
      <c r="E324" s="109" t="str">
        <f t="shared" si="23"/>
        <v>19697</v>
      </c>
      <c r="F324" s="113" t="str">
        <f t="shared" si="21"/>
        <v>19693</v>
      </c>
      <c r="G324" s="89" t="str">
        <f t="shared" si="24"/>
        <v>19692</v>
      </c>
      <c r="H324" s="278">
        <f t="shared" si="22"/>
        <v>2.4138275305428195E-10</v>
      </c>
      <c r="I324" s="279">
        <f>'IPC_INDEC_1943-2006'!C324</f>
        <v>1.984291749137786E-10</v>
      </c>
      <c r="J324" s="280"/>
      <c r="K324" s="280"/>
      <c r="L324" s="323"/>
      <c r="M324" s="323"/>
      <c r="N324" s="281"/>
      <c r="O324" s="327"/>
      <c r="P324" s="282"/>
      <c r="Q324" s="283"/>
      <c r="R324" s="366"/>
      <c r="S324" s="469"/>
      <c r="T324" s="466"/>
    </row>
    <row r="325" spans="1:20">
      <c r="A325" s="88">
        <v>1969</v>
      </c>
      <c r="B325" s="109">
        <v>8</v>
      </c>
      <c r="C325" s="113">
        <f t="shared" si="25"/>
        <v>3</v>
      </c>
      <c r="D325" s="113">
        <f t="shared" si="25"/>
        <v>2</v>
      </c>
      <c r="E325" s="109" t="str">
        <f t="shared" si="23"/>
        <v>19698</v>
      </c>
      <c r="F325" s="113" t="str">
        <f t="shared" si="21"/>
        <v>19693</v>
      </c>
      <c r="G325" s="89" t="str">
        <f t="shared" si="24"/>
        <v>19692</v>
      </c>
      <c r="H325" s="278">
        <f t="shared" si="22"/>
        <v>2.3957435042728761E-10</v>
      </c>
      <c r="I325" s="279">
        <f>'IPC_INDEC_1943-2006'!C325</f>
        <v>1.9694257391745267E-10</v>
      </c>
      <c r="J325" s="280"/>
      <c r="K325" s="280"/>
      <c r="L325" s="323"/>
      <c r="M325" s="323"/>
      <c r="N325" s="281"/>
      <c r="O325" s="327"/>
      <c r="P325" s="282"/>
      <c r="Q325" s="283"/>
      <c r="R325" s="366"/>
      <c r="S325" s="469"/>
      <c r="T325" s="466"/>
    </row>
    <row r="326" spans="1:20">
      <c r="A326" s="88">
        <v>1969</v>
      </c>
      <c r="B326" s="109">
        <v>9</v>
      </c>
      <c r="C326" s="113">
        <f t="shared" si="25"/>
        <v>3</v>
      </c>
      <c r="D326" s="113">
        <f t="shared" si="25"/>
        <v>3</v>
      </c>
      <c r="E326" s="109" t="str">
        <f t="shared" si="23"/>
        <v>19699</v>
      </c>
      <c r="F326" s="113" t="str">
        <f t="shared" ref="F326:F389" si="26">CONCATENATE(A326,C326)</f>
        <v>19693</v>
      </c>
      <c r="G326" s="89" t="str">
        <f t="shared" si="24"/>
        <v>19693</v>
      </c>
      <c r="H326" s="278">
        <f t="shared" ref="H326:H389" si="27">I326/I$762*100</f>
        <v>2.4403822090374993E-10</v>
      </c>
      <c r="I326" s="279">
        <f>'IPC_INDEC_1943-2006'!C326</f>
        <v>2.0061210757036944E-10</v>
      </c>
      <c r="J326" s="280"/>
      <c r="K326" s="280"/>
      <c r="L326" s="323"/>
      <c r="M326" s="323"/>
      <c r="N326" s="281"/>
      <c r="O326" s="327"/>
      <c r="P326" s="282"/>
      <c r="Q326" s="283"/>
      <c r="R326" s="366"/>
      <c r="S326" s="469"/>
      <c r="T326" s="466"/>
    </row>
    <row r="327" spans="1:20">
      <c r="A327" s="88">
        <v>1969</v>
      </c>
      <c r="B327" s="109">
        <v>10</v>
      </c>
      <c r="C327" s="113">
        <f t="shared" si="25"/>
        <v>4</v>
      </c>
      <c r="D327" s="113">
        <f t="shared" si="25"/>
        <v>3</v>
      </c>
      <c r="E327" s="109" t="str">
        <f t="shared" ref="E327:E390" si="28">CONCATENATE(A327,B327)</f>
        <v>196910</v>
      </c>
      <c r="F327" s="113" t="str">
        <f t="shared" si="26"/>
        <v>19694</v>
      </c>
      <c r="G327" s="89" t="str">
        <f t="shared" ref="G327:G390" si="29">CONCATENATE(A327,D327)</f>
        <v>19693</v>
      </c>
      <c r="H327" s="278">
        <f t="shared" si="27"/>
        <v>2.4773664914491397E-10</v>
      </c>
      <c r="I327" s="279">
        <f>'IPC_INDEC_1943-2006'!C327</f>
        <v>2.0365240790287481E-10</v>
      </c>
      <c r="J327" s="280"/>
      <c r="K327" s="280"/>
      <c r="L327" s="323"/>
      <c r="M327" s="323"/>
      <c r="N327" s="281"/>
      <c r="O327" s="327"/>
      <c r="P327" s="282"/>
      <c r="Q327" s="283"/>
      <c r="R327" s="366"/>
      <c r="S327" s="469"/>
      <c r="T327" s="466"/>
    </row>
    <row r="328" spans="1:20">
      <c r="A328" s="88">
        <v>1969</v>
      </c>
      <c r="B328" s="109">
        <v>11</v>
      </c>
      <c r="C328" s="113">
        <f t="shared" si="25"/>
        <v>4</v>
      </c>
      <c r="D328" s="113">
        <f t="shared" si="25"/>
        <v>3</v>
      </c>
      <c r="E328" s="109" t="str">
        <f t="shared" si="28"/>
        <v>196911</v>
      </c>
      <c r="F328" s="113" t="str">
        <f t="shared" si="26"/>
        <v>19694</v>
      </c>
      <c r="G328" s="89" t="str">
        <f t="shared" si="29"/>
        <v>19693</v>
      </c>
      <c r="H328" s="278">
        <f t="shared" si="27"/>
        <v>2.4950514720039967E-10</v>
      </c>
      <c r="I328" s="279">
        <f>'IPC_INDEC_1943-2006'!C328</f>
        <v>2.0510620526638297E-10</v>
      </c>
      <c r="J328" s="280"/>
      <c r="K328" s="280"/>
      <c r="L328" s="323"/>
      <c r="M328" s="323"/>
      <c r="N328" s="281"/>
      <c r="O328" s="327"/>
      <c r="P328" s="282"/>
      <c r="Q328" s="283"/>
      <c r="R328" s="366"/>
      <c r="S328" s="469"/>
      <c r="T328" s="466"/>
    </row>
    <row r="329" spans="1:20">
      <c r="A329" s="88">
        <v>1969</v>
      </c>
      <c r="B329" s="109">
        <v>12</v>
      </c>
      <c r="C329" s="113">
        <f t="shared" si="25"/>
        <v>4</v>
      </c>
      <c r="D329" s="113">
        <f t="shared" si="25"/>
        <v>3</v>
      </c>
      <c r="E329" s="109" t="str">
        <f t="shared" si="28"/>
        <v>196912</v>
      </c>
      <c r="F329" s="113" t="str">
        <f t="shared" si="26"/>
        <v>19694</v>
      </c>
      <c r="G329" s="89" t="str">
        <f t="shared" si="29"/>
        <v>19693</v>
      </c>
      <c r="H329" s="278">
        <f t="shared" si="27"/>
        <v>2.6780139323699921E-10</v>
      </c>
      <c r="I329" s="279">
        <f>'IPC_INDEC_1943-2006'!C329</f>
        <v>2.2014667091326172E-10</v>
      </c>
      <c r="J329" s="280"/>
      <c r="K329" s="280"/>
      <c r="L329" s="323"/>
      <c r="M329" s="323"/>
      <c r="N329" s="281"/>
      <c r="O329" s="327"/>
      <c r="P329" s="282"/>
      <c r="Q329" s="283"/>
      <c r="R329" s="366"/>
      <c r="S329" s="469"/>
      <c r="T329" s="466"/>
    </row>
    <row r="330" spans="1:20">
      <c r="A330" s="88">
        <v>1970</v>
      </c>
      <c r="B330" s="109">
        <v>1</v>
      </c>
      <c r="C330" s="113">
        <f t="shared" si="25"/>
        <v>1</v>
      </c>
      <c r="D330" s="113">
        <f t="shared" si="25"/>
        <v>1</v>
      </c>
      <c r="E330" s="109" t="str">
        <f t="shared" si="28"/>
        <v>19701</v>
      </c>
      <c r="F330" s="113" t="str">
        <f t="shared" si="26"/>
        <v>19701</v>
      </c>
      <c r="G330" s="89" t="str">
        <f t="shared" si="29"/>
        <v>19701</v>
      </c>
      <c r="H330" s="278">
        <f t="shared" si="27"/>
        <v>2.5517522404291069E-10</v>
      </c>
      <c r="I330" s="279">
        <f>'IPC_INDEC_1943-2006'!C330</f>
        <v>2.0976730327492282E-10</v>
      </c>
      <c r="J330" s="280"/>
      <c r="K330" s="280"/>
      <c r="L330" s="323"/>
      <c r="M330" s="323"/>
      <c r="N330" s="281"/>
      <c r="O330" s="327"/>
      <c r="P330" s="282"/>
      <c r="Q330" s="283"/>
      <c r="R330" s="366"/>
      <c r="S330" s="469"/>
      <c r="T330" s="466"/>
    </row>
    <row r="331" spans="1:20">
      <c r="A331" s="88">
        <v>1970</v>
      </c>
      <c r="B331" s="109">
        <v>2</v>
      </c>
      <c r="C331" s="113">
        <f t="shared" si="25"/>
        <v>1</v>
      </c>
      <c r="D331" s="113">
        <f t="shared" si="25"/>
        <v>1</v>
      </c>
      <c r="E331" s="109" t="str">
        <f t="shared" si="28"/>
        <v>19702</v>
      </c>
      <c r="F331" s="113" t="str">
        <f t="shared" si="26"/>
        <v>19701</v>
      </c>
      <c r="G331" s="89" t="str">
        <f t="shared" si="29"/>
        <v>19701</v>
      </c>
      <c r="H331" s="278">
        <f t="shared" si="27"/>
        <v>2.5863422485502488E-10</v>
      </c>
      <c r="I331" s="279">
        <f>'IPC_INDEC_1943-2006'!C331</f>
        <v>2.1261078181052291E-10</v>
      </c>
      <c r="J331" s="280"/>
      <c r="K331" s="280"/>
      <c r="L331" s="323"/>
      <c r="M331" s="323"/>
      <c r="N331" s="281"/>
      <c r="O331" s="327"/>
      <c r="P331" s="282"/>
      <c r="Q331" s="283"/>
      <c r="R331" s="366"/>
      <c r="S331" s="469"/>
      <c r="T331" s="466"/>
    </row>
    <row r="332" spans="1:20">
      <c r="A332" s="88">
        <v>1970</v>
      </c>
      <c r="B332" s="109">
        <v>3</v>
      </c>
      <c r="C332" s="113">
        <f t="shared" si="25"/>
        <v>1</v>
      </c>
      <c r="D332" s="113">
        <f t="shared" si="25"/>
        <v>1</v>
      </c>
      <c r="E332" s="109" t="str">
        <f t="shared" si="28"/>
        <v>19703</v>
      </c>
      <c r="F332" s="113" t="str">
        <f t="shared" si="26"/>
        <v>19701</v>
      </c>
      <c r="G332" s="89" t="str">
        <f t="shared" si="29"/>
        <v>19701</v>
      </c>
      <c r="H332" s="278">
        <f t="shared" si="27"/>
        <v>2.619716981084544E-10</v>
      </c>
      <c r="I332" s="279">
        <f>'IPC_INDEC_1943-2006'!C332</f>
        <v>2.1535435837345117E-10</v>
      </c>
      <c r="J332" s="280"/>
      <c r="K332" s="280"/>
      <c r="L332" s="323"/>
      <c r="M332" s="323"/>
      <c r="N332" s="281"/>
      <c r="O332" s="327"/>
      <c r="P332" s="282"/>
      <c r="Q332" s="283"/>
      <c r="R332" s="366"/>
      <c r="S332" s="469"/>
      <c r="T332" s="466"/>
    </row>
    <row r="333" spans="1:20">
      <c r="A333" s="88">
        <v>1970</v>
      </c>
      <c r="B333" s="109">
        <v>4</v>
      </c>
      <c r="C333" s="113">
        <f t="shared" si="25"/>
        <v>2</v>
      </c>
      <c r="D333" s="113">
        <f t="shared" si="25"/>
        <v>1</v>
      </c>
      <c r="E333" s="109" t="str">
        <f t="shared" si="28"/>
        <v>19704</v>
      </c>
      <c r="F333" s="113" t="str">
        <f t="shared" si="26"/>
        <v>19702</v>
      </c>
      <c r="G333" s="89" t="str">
        <f t="shared" si="29"/>
        <v>19701</v>
      </c>
      <c r="H333" s="278">
        <f t="shared" si="27"/>
        <v>2.6398143743714999E-10</v>
      </c>
      <c r="I333" s="279">
        <f>'IPC_INDEC_1943-2006'!C333</f>
        <v>2.1700646860808403E-10</v>
      </c>
      <c r="J333" s="280"/>
      <c r="K333" s="280"/>
      <c r="L333" s="323"/>
      <c r="M333" s="323"/>
      <c r="N333" s="281"/>
      <c r="O333" s="327"/>
      <c r="P333" s="282"/>
      <c r="Q333" s="283"/>
      <c r="R333" s="366"/>
      <c r="S333" s="469"/>
      <c r="T333" s="466"/>
    </row>
    <row r="334" spans="1:20">
      <c r="A334" s="88">
        <v>1970</v>
      </c>
      <c r="B334" s="109">
        <v>5</v>
      </c>
      <c r="C334" s="113">
        <f t="shared" si="25"/>
        <v>2</v>
      </c>
      <c r="D334" s="113">
        <f t="shared" si="25"/>
        <v>2</v>
      </c>
      <c r="E334" s="109" t="str">
        <f t="shared" si="28"/>
        <v>19705</v>
      </c>
      <c r="F334" s="113" t="str">
        <f t="shared" si="26"/>
        <v>19702</v>
      </c>
      <c r="G334" s="89" t="str">
        <f t="shared" si="29"/>
        <v>19702</v>
      </c>
      <c r="H334" s="278">
        <f t="shared" si="27"/>
        <v>2.6593313375274263E-10</v>
      </c>
      <c r="I334" s="279">
        <f>'IPC_INDEC_1943-2006'!C334</f>
        <v>2.186108644677096E-10</v>
      </c>
      <c r="J334" s="280"/>
      <c r="K334" s="280"/>
      <c r="L334" s="323"/>
      <c r="M334" s="323"/>
      <c r="N334" s="281"/>
      <c r="O334" s="327"/>
      <c r="P334" s="282"/>
      <c r="Q334" s="283"/>
      <c r="R334" s="366"/>
      <c r="S334" s="469"/>
      <c r="T334" s="466"/>
    </row>
    <row r="335" spans="1:20">
      <c r="A335" s="88">
        <v>1970</v>
      </c>
      <c r="B335" s="109">
        <v>6</v>
      </c>
      <c r="C335" s="113">
        <f t="shared" si="25"/>
        <v>2</v>
      </c>
      <c r="D335" s="113">
        <f t="shared" si="25"/>
        <v>2</v>
      </c>
      <c r="E335" s="109" t="str">
        <f t="shared" si="28"/>
        <v>19706</v>
      </c>
      <c r="F335" s="113" t="str">
        <f t="shared" si="26"/>
        <v>19702</v>
      </c>
      <c r="G335" s="89" t="str">
        <f t="shared" si="29"/>
        <v>19702</v>
      </c>
      <c r="H335" s="278">
        <f t="shared" si="27"/>
        <v>2.678830162241753E-10</v>
      </c>
      <c r="I335" s="279">
        <f>'IPC_INDEC_1943-2006'!C335</f>
        <v>2.2021376925311575E-10</v>
      </c>
      <c r="J335" s="280"/>
      <c r="K335" s="280"/>
      <c r="L335" s="323"/>
      <c r="M335" s="323"/>
      <c r="N335" s="281"/>
      <c r="O335" s="327"/>
      <c r="P335" s="282"/>
      <c r="Q335" s="283"/>
      <c r="R335" s="366"/>
      <c r="S335" s="469"/>
      <c r="T335" s="466"/>
    </row>
    <row r="336" spans="1:20">
      <c r="A336" s="88">
        <v>1970</v>
      </c>
      <c r="B336" s="109">
        <v>7</v>
      </c>
      <c r="C336" s="113">
        <f t="shared" si="25"/>
        <v>3</v>
      </c>
      <c r="D336" s="113">
        <f t="shared" si="25"/>
        <v>2</v>
      </c>
      <c r="E336" s="109" t="str">
        <f t="shared" si="28"/>
        <v>19707</v>
      </c>
      <c r="F336" s="113" t="str">
        <f t="shared" si="26"/>
        <v>19703</v>
      </c>
      <c r="G336" s="89" t="str">
        <f t="shared" si="29"/>
        <v>19702</v>
      </c>
      <c r="H336" s="278">
        <f t="shared" si="27"/>
        <v>2.7117877106193684E-10</v>
      </c>
      <c r="I336" s="279">
        <f>'IPC_INDEC_1943-2006'!C336</f>
        <v>2.2292305110900728E-10</v>
      </c>
      <c r="J336" s="280"/>
      <c r="K336" s="280"/>
      <c r="L336" s="323"/>
      <c r="M336" s="323"/>
      <c r="N336" s="281"/>
      <c r="O336" s="327"/>
      <c r="P336" s="282"/>
      <c r="Q336" s="283"/>
      <c r="R336" s="366"/>
      <c r="S336" s="469"/>
      <c r="T336" s="466"/>
    </row>
    <row r="337" spans="1:20">
      <c r="A337" s="88">
        <v>1970</v>
      </c>
      <c r="B337" s="109">
        <v>8</v>
      </c>
      <c r="C337" s="113">
        <f t="shared" si="25"/>
        <v>3</v>
      </c>
      <c r="D337" s="113">
        <f t="shared" si="25"/>
        <v>2</v>
      </c>
      <c r="E337" s="109" t="str">
        <f t="shared" si="28"/>
        <v>19708</v>
      </c>
      <c r="F337" s="113" t="str">
        <f t="shared" si="26"/>
        <v>19703</v>
      </c>
      <c r="G337" s="89" t="str">
        <f t="shared" si="29"/>
        <v>19702</v>
      </c>
      <c r="H337" s="278">
        <f t="shared" si="27"/>
        <v>2.7423509847064791E-10</v>
      </c>
      <c r="I337" s="279">
        <f>'IPC_INDEC_1943-2006'!C337</f>
        <v>2.2543551116799307E-10</v>
      </c>
      <c r="J337" s="280"/>
      <c r="K337" s="280"/>
      <c r="L337" s="323"/>
      <c r="M337" s="323"/>
      <c r="N337" s="281"/>
      <c r="O337" s="327"/>
      <c r="P337" s="282"/>
      <c r="Q337" s="283"/>
      <c r="R337" s="366"/>
      <c r="S337" s="469"/>
      <c r="T337" s="466"/>
    </row>
    <row r="338" spans="1:20">
      <c r="A338" s="88">
        <v>1970</v>
      </c>
      <c r="B338" s="109">
        <v>9</v>
      </c>
      <c r="C338" s="113">
        <f t="shared" si="25"/>
        <v>3</v>
      </c>
      <c r="D338" s="113">
        <f t="shared" si="25"/>
        <v>3</v>
      </c>
      <c r="E338" s="109" t="str">
        <f t="shared" si="28"/>
        <v>19709</v>
      </c>
      <c r="F338" s="113" t="str">
        <f t="shared" si="26"/>
        <v>19703</v>
      </c>
      <c r="G338" s="89" t="str">
        <f t="shared" si="29"/>
        <v>19703</v>
      </c>
      <c r="H338" s="278">
        <f t="shared" si="27"/>
        <v>2.7982536617014229E-10</v>
      </c>
      <c r="I338" s="279">
        <f>'IPC_INDEC_1943-2006'!C338</f>
        <v>2.3003100191089784E-10</v>
      </c>
      <c r="J338" s="280"/>
      <c r="K338" s="280"/>
      <c r="L338" s="323"/>
      <c r="M338" s="323"/>
      <c r="N338" s="281"/>
      <c r="O338" s="327"/>
      <c r="P338" s="282"/>
      <c r="Q338" s="283"/>
      <c r="R338" s="366"/>
      <c r="S338" s="469"/>
      <c r="T338" s="466"/>
    </row>
    <row r="339" spans="1:20">
      <c r="A339" s="88">
        <v>1970</v>
      </c>
      <c r="B339" s="109">
        <v>10</v>
      </c>
      <c r="C339" s="113">
        <f t="shared" ref="C339:D402" si="30">C327</f>
        <v>4</v>
      </c>
      <c r="D339" s="113">
        <f t="shared" si="30"/>
        <v>3</v>
      </c>
      <c r="E339" s="109" t="str">
        <f t="shared" si="28"/>
        <v>197010</v>
      </c>
      <c r="F339" s="113" t="str">
        <f t="shared" si="26"/>
        <v>19704</v>
      </c>
      <c r="G339" s="89" t="str">
        <f t="shared" si="29"/>
        <v>19703</v>
      </c>
      <c r="H339" s="278">
        <f t="shared" si="27"/>
        <v>2.9092246473779505E-10</v>
      </c>
      <c r="I339" s="279">
        <f>'IPC_INDEC_1943-2006'!C339</f>
        <v>2.3915339398263389E-10</v>
      </c>
      <c r="J339" s="280"/>
      <c r="K339" s="280"/>
      <c r="L339" s="323"/>
      <c r="M339" s="323"/>
      <c r="N339" s="281"/>
      <c r="O339" s="327"/>
      <c r="P339" s="282"/>
      <c r="Q339" s="283"/>
      <c r="R339" s="366"/>
      <c r="S339" s="469"/>
      <c r="T339" s="466"/>
    </row>
    <row r="340" spans="1:20">
      <c r="A340" s="88">
        <v>1970</v>
      </c>
      <c r="B340" s="109">
        <v>11</v>
      </c>
      <c r="C340" s="113">
        <f t="shared" si="30"/>
        <v>4</v>
      </c>
      <c r="D340" s="113">
        <f t="shared" si="30"/>
        <v>3</v>
      </c>
      <c r="E340" s="109" t="str">
        <f t="shared" si="28"/>
        <v>197011</v>
      </c>
      <c r="F340" s="113" t="str">
        <f t="shared" si="26"/>
        <v>19704</v>
      </c>
      <c r="G340" s="89" t="str">
        <f t="shared" si="29"/>
        <v>19703</v>
      </c>
      <c r="H340" s="278">
        <f t="shared" si="27"/>
        <v>2.9844266262296839E-10</v>
      </c>
      <c r="I340" s="279">
        <f>'IPC_INDEC_1943-2006'!C340</f>
        <v>2.4533538769453642E-10</v>
      </c>
      <c r="J340" s="280"/>
      <c r="K340" s="280"/>
      <c r="L340" s="323"/>
      <c r="M340" s="323"/>
      <c r="N340" s="281"/>
      <c r="O340" s="327"/>
      <c r="P340" s="282"/>
      <c r="Q340" s="283"/>
      <c r="R340" s="366"/>
      <c r="S340" s="469"/>
      <c r="T340" s="466"/>
    </row>
    <row r="341" spans="1:20">
      <c r="A341" s="88">
        <v>1970</v>
      </c>
      <c r="B341" s="109">
        <v>12</v>
      </c>
      <c r="C341" s="113">
        <f t="shared" si="30"/>
        <v>4</v>
      </c>
      <c r="D341" s="113">
        <f t="shared" si="30"/>
        <v>3</v>
      </c>
      <c r="E341" s="109" t="str">
        <f t="shared" si="28"/>
        <v>197012</v>
      </c>
      <c r="F341" s="113" t="str">
        <f t="shared" si="26"/>
        <v>19704</v>
      </c>
      <c r="G341" s="89" t="str">
        <f t="shared" si="29"/>
        <v>19703</v>
      </c>
      <c r="H341" s="278">
        <f t="shared" si="27"/>
        <v>3.2602760460022582E-10</v>
      </c>
      <c r="I341" s="279">
        <f>'IPC_INDEC_1943-2006'!C341</f>
        <v>2.6801164441682487E-10</v>
      </c>
      <c r="J341" s="280"/>
      <c r="K341" s="280"/>
      <c r="L341" s="323"/>
      <c r="M341" s="323"/>
      <c r="N341" s="281"/>
      <c r="O341" s="327"/>
      <c r="P341" s="282"/>
      <c r="Q341" s="283"/>
      <c r="R341" s="366"/>
      <c r="S341" s="469"/>
      <c r="T341" s="466"/>
    </row>
    <row r="342" spans="1:20">
      <c r="A342" s="88">
        <v>1971</v>
      </c>
      <c r="B342" s="109">
        <v>1</v>
      </c>
      <c r="C342" s="113">
        <f t="shared" si="30"/>
        <v>1</v>
      </c>
      <c r="D342" s="113">
        <f t="shared" si="30"/>
        <v>1</v>
      </c>
      <c r="E342" s="109" t="str">
        <f t="shared" si="28"/>
        <v>19711</v>
      </c>
      <c r="F342" s="113" t="str">
        <f t="shared" si="26"/>
        <v>19711</v>
      </c>
      <c r="G342" s="89" t="str">
        <f t="shared" si="29"/>
        <v>19711</v>
      </c>
      <c r="H342" s="278">
        <f t="shared" si="27"/>
        <v>3.2510254407889495E-10</v>
      </c>
      <c r="I342" s="279">
        <f>'IPC_INDEC_1943-2006'!C342</f>
        <v>2.6725119656514378E-10</v>
      </c>
      <c r="J342" s="280"/>
      <c r="K342" s="280"/>
      <c r="L342" s="323"/>
      <c r="M342" s="323"/>
      <c r="N342" s="281"/>
      <c r="O342" s="327"/>
      <c r="P342" s="282"/>
      <c r="Q342" s="283"/>
      <c r="R342" s="366"/>
      <c r="S342" s="469"/>
      <c r="T342" s="466"/>
    </row>
    <row r="343" spans="1:20">
      <c r="A343" s="88">
        <v>1971</v>
      </c>
      <c r="B343" s="109">
        <v>2</v>
      </c>
      <c r="C343" s="113">
        <f t="shared" si="30"/>
        <v>1</v>
      </c>
      <c r="D343" s="113">
        <f t="shared" si="30"/>
        <v>1</v>
      </c>
      <c r="E343" s="109" t="str">
        <f t="shared" si="28"/>
        <v>19712</v>
      </c>
      <c r="F343" s="113" t="str">
        <f t="shared" si="26"/>
        <v>19711</v>
      </c>
      <c r="G343" s="89" t="str">
        <f t="shared" si="29"/>
        <v>19711</v>
      </c>
      <c r="H343" s="278">
        <f t="shared" si="27"/>
        <v>3.3595840137333783E-10</v>
      </c>
      <c r="I343" s="279">
        <f>'IPC_INDEC_1943-2006'!C343</f>
        <v>2.7617527576575513E-10</v>
      </c>
      <c r="J343" s="280"/>
      <c r="K343" s="280"/>
      <c r="L343" s="323"/>
      <c r="M343" s="323"/>
      <c r="N343" s="281"/>
      <c r="O343" s="327"/>
      <c r="P343" s="282"/>
      <c r="Q343" s="283"/>
      <c r="R343" s="366"/>
      <c r="S343" s="469"/>
      <c r="T343" s="466"/>
    </row>
    <row r="344" spans="1:20">
      <c r="A344" s="88">
        <v>1971</v>
      </c>
      <c r="B344" s="109">
        <v>3</v>
      </c>
      <c r="C344" s="113">
        <f t="shared" si="30"/>
        <v>1</v>
      </c>
      <c r="D344" s="113">
        <f t="shared" si="30"/>
        <v>1</v>
      </c>
      <c r="E344" s="109" t="str">
        <f t="shared" si="28"/>
        <v>19713</v>
      </c>
      <c r="F344" s="113" t="str">
        <f t="shared" si="26"/>
        <v>19711</v>
      </c>
      <c r="G344" s="89" t="str">
        <f t="shared" si="29"/>
        <v>19711</v>
      </c>
      <c r="H344" s="278">
        <f t="shared" si="27"/>
        <v>3.394972113284686E-10</v>
      </c>
      <c r="I344" s="279">
        <f>'IPC_INDEC_1943-2006'!C344</f>
        <v>2.7908436156699029E-10</v>
      </c>
      <c r="J344" s="280"/>
      <c r="K344" s="280"/>
      <c r="L344" s="323"/>
      <c r="M344" s="323"/>
      <c r="N344" s="281"/>
      <c r="O344" s="327"/>
      <c r="P344" s="282"/>
      <c r="Q344" s="283"/>
      <c r="R344" s="366"/>
      <c r="S344" s="469"/>
      <c r="T344" s="466"/>
    </row>
    <row r="345" spans="1:20">
      <c r="A345" s="88">
        <v>1971</v>
      </c>
      <c r="B345" s="109">
        <v>4</v>
      </c>
      <c r="C345" s="113">
        <f t="shared" si="30"/>
        <v>2</v>
      </c>
      <c r="D345" s="113">
        <f t="shared" si="30"/>
        <v>1</v>
      </c>
      <c r="E345" s="109" t="str">
        <f t="shared" si="28"/>
        <v>19714</v>
      </c>
      <c r="F345" s="113" t="str">
        <f t="shared" si="26"/>
        <v>19712</v>
      </c>
      <c r="G345" s="89" t="str">
        <f t="shared" si="29"/>
        <v>19711</v>
      </c>
      <c r="H345" s="278">
        <f t="shared" si="27"/>
        <v>3.4255353873717967E-10</v>
      </c>
      <c r="I345" s="279">
        <f>'IPC_INDEC_1943-2006'!C345</f>
        <v>2.8159682162597605E-10</v>
      </c>
      <c r="J345" s="280"/>
      <c r="K345" s="280"/>
      <c r="L345" s="323"/>
      <c r="M345" s="323"/>
      <c r="N345" s="281"/>
      <c r="O345" s="327"/>
      <c r="P345" s="282"/>
      <c r="Q345" s="283"/>
      <c r="R345" s="366"/>
      <c r="S345" s="469"/>
      <c r="T345" s="466"/>
    </row>
    <row r="346" spans="1:20">
      <c r="A346" s="88">
        <v>1971</v>
      </c>
      <c r="B346" s="109">
        <v>5</v>
      </c>
      <c r="C346" s="113">
        <f t="shared" si="30"/>
        <v>2</v>
      </c>
      <c r="D346" s="113">
        <f t="shared" si="30"/>
        <v>2</v>
      </c>
      <c r="E346" s="109" t="str">
        <f t="shared" si="28"/>
        <v>19715</v>
      </c>
      <c r="F346" s="113" t="str">
        <f t="shared" si="26"/>
        <v>19712</v>
      </c>
      <c r="G346" s="89" t="str">
        <f t="shared" si="29"/>
        <v>19712</v>
      </c>
      <c r="H346" s="278">
        <f t="shared" si="27"/>
        <v>3.5087726958499932E-10</v>
      </c>
      <c r="I346" s="279">
        <f>'IPC_INDEC_1943-2006'!C346</f>
        <v>2.8843936121688787E-10</v>
      </c>
      <c r="J346" s="280"/>
      <c r="K346" s="280"/>
      <c r="L346" s="323"/>
      <c r="M346" s="323"/>
      <c r="N346" s="281"/>
      <c r="O346" s="327"/>
      <c r="P346" s="282"/>
      <c r="Q346" s="283"/>
      <c r="R346" s="366"/>
      <c r="S346" s="469"/>
      <c r="T346" s="466"/>
    </row>
    <row r="347" spans="1:20">
      <c r="A347" s="88">
        <v>1971</v>
      </c>
      <c r="B347" s="109">
        <v>6</v>
      </c>
      <c r="C347" s="113">
        <f t="shared" si="30"/>
        <v>2</v>
      </c>
      <c r="D347" s="113">
        <f t="shared" si="30"/>
        <v>2</v>
      </c>
      <c r="E347" s="109" t="str">
        <f t="shared" si="28"/>
        <v>19716</v>
      </c>
      <c r="F347" s="113" t="str">
        <f t="shared" si="26"/>
        <v>19712</v>
      </c>
      <c r="G347" s="89" t="str">
        <f t="shared" si="29"/>
        <v>19712</v>
      </c>
      <c r="H347" s="278">
        <f t="shared" si="27"/>
        <v>3.6181474986661881E-10</v>
      </c>
      <c r="I347" s="279">
        <f>'IPC_INDEC_1943-2006'!C347</f>
        <v>2.9743053875735371E-10</v>
      </c>
      <c r="J347" s="280"/>
      <c r="K347" s="280"/>
      <c r="L347" s="323"/>
      <c r="M347" s="323"/>
      <c r="N347" s="281"/>
      <c r="O347" s="327"/>
      <c r="P347" s="282"/>
      <c r="Q347" s="283"/>
      <c r="R347" s="366"/>
      <c r="S347" s="469"/>
      <c r="T347" s="466"/>
    </row>
    <row r="348" spans="1:20">
      <c r="A348" s="88">
        <v>1971</v>
      </c>
      <c r="B348" s="109">
        <v>7</v>
      </c>
      <c r="C348" s="113">
        <f t="shared" si="30"/>
        <v>3</v>
      </c>
      <c r="D348" s="113">
        <f t="shared" si="30"/>
        <v>2</v>
      </c>
      <c r="E348" s="109" t="str">
        <f t="shared" si="28"/>
        <v>19717</v>
      </c>
      <c r="F348" s="113" t="str">
        <f t="shared" si="26"/>
        <v>19713</v>
      </c>
      <c r="G348" s="89" t="str">
        <f t="shared" si="29"/>
        <v>19712</v>
      </c>
      <c r="H348" s="278">
        <f t="shared" si="27"/>
        <v>3.7737571891073321E-10</v>
      </c>
      <c r="I348" s="279">
        <f>'IPC_INDEC_1943-2006'!C348</f>
        <v>3.1022246448200607E-10</v>
      </c>
      <c r="J348" s="280"/>
      <c r="K348" s="280"/>
      <c r="L348" s="323"/>
      <c r="M348" s="323"/>
      <c r="N348" s="281"/>
      <c r="O348" s="327"/>
      <c r="P348" s="282"/>
      <c r="Q348" s="283"/>
      <c r="R348" s="366"/>
      <c r="S348" s="469"/>
      <c r="T348" s="466"/>
    </row>
    <row r="349" spans="1:20">
      <c r="A349" s="88">
        <v>1971</v>
      </c>
      <c r="B349" s="109">
        <v>8</v>
      </c>
      <c r="C349" s="113">
        <f t="shared" si="30"/>
        <v>3</v>
      </c>
      <c r="D349" s="113">
        <f t="shared" si="30"/>
        <v>2</v>
      </c>
      <c r="E349" s="109" t="str">
        <f t="shared" si="28"/>
        <v>19718</v>
      </c>
      <c r="F349" s="113" t="str">
        <f t="shared" si="26"/>
        <v>19713</v>
      </c>
      <c r="G349" s="89" t="str">
        <f t="shared" si="29"/>
        <v>19712</v>
      </c>
      <c r="H349" s="278">
        <f t="shared" si="27"/>
        <v>3.8726661111233665E-10</v>
      </c>
      <c r="I349" s="279">
        <f>'IPC_INDEC_1943-2006'!C349</f>
        <v>3.1835329219811855E-10</v>
      </c>
      <c r="J349" s="280"/>
      <c r="K349" s="280"/>
      <c r="L349" s="323"/>
      <c r="M349" s="323"/>
      <c r="N349" s="281"/>
      <c r="O349" s="327"/>
      <c r="P349" s="282"/>
      <c r="Q349" s="283"/>
      <c r="R349" s="366"/>
      <c r="S349" s="469"/>
      <c r="T349" s="466"/>
    </row>
    <row r="350" spans="1:20">
      <c r="A350" s="88">
        <v>1971</v>
      </c>
      <c r="B350" s="109">
        <v>9</v>
      </c>
      <c r="C350" s="113">
        <f t="shared" si="30"/>
        <v>3</v>
      </c>
      <c r="D350" s="113">
        <f t="shared" si="30"/>
        <v>3</v>
      </c>
      <c r="E350" s="109" t="str">
        <f t="shared" si="28"/>
        <v>19719</v>
      </c>
      <c r="F350" s="113" t="str">
        <f t="shared" si="26"/>
        <v>19713</v>
      </c>
      <c r="G350" s="89" t="str">
        <f t="shared" si="29"/>
        <v>19713</v>
      </c>
      <c r="H350" s="278">
        <f t="shared" si="27"/>
        <v>3.9076551649595931E-10</v>
      </c>
      <c r="I350" s="279">
        <f>'IPC_INDEC_1943-2006'!C350</f>
        <v>3.2122957436653641E-10</v>
      </c>
      <c r="J350" s="280"/>
      <c r="K350" s="280"/>
      <c r="L350" s="323"/>
      <c r="M350" s="323"/>
      <c r="N350" s="281"/>
      <c r="O350" s="327"/>
      <c r="P350" s="282"/>
      <c r="Q350" s="283"/>
      <c r="R350" s="366"/>
      <c r="S350" s="469"/>
      <c r="T350" s="466"/>
    </row>
    <row r="351" spans="1:20">
      <c r="A351" s="88">
        <v>1971</v>
      </c>
      <c r="B351" s="109">
        <v>10</v>
      </c>
      <c r="C351" s="113">
        <f t="shared" si="30"/>
        <v>4</v>
      </c>
      <c r="D351" s="113">
        <f t="shared" si="30"/>
        <v>3</v>
      </c>
      <c r="E351" s="109" t="str">
        <f t="shared" si="28"/>
        <v>197110</v>
      </c>
      <c r="F351" s="113" t="str">
        <f t="shared" si="26"/>
        <v>19714</v>
      </c>
      <c r="G351" s="89" t="str">
        <f t="shared" si="29"/>
        <v>19713</v>
      </c>
      <c r="H351" s="278">
        <f t="shared" si="27"/>
        <v>3.9478499515335042E-10</v>
      </c>
      <c r="I351" s="279">
        <f>'IPC_INDEC_1943-2006'!C351</f>
        <v>3.2453379483580208E-10</v>
      </c>
      <c r="J351" s="280"/>
      <c r="K351" s="280"/>
      <c r="L351" s="323"/>
      <c r="M351" s="323"/>
      <c r="N351" s="281"/>
      <c r="O351" s="327"/>
      <c r="P351" s="282"/>
      <c r="Q351" s="283"/>
      <c r="R351" s="366"/>
      <c r="S351" s="469"/>
      <c r="T351" s="466"/>
    </row>
    <row r="352" spans="1:20">
      <c r="A352" s="88">
        <v>1971</v>
      </c>
      <c r="B352" s="109">
        <v>11</v>
      </c>
      <c r="C352" s="113">
        <f t="shared" si="30"/>
        <v>4</v>
      </c>
      <c r="D352" s="113">
        <f t="shared" si="30"/>
        <v>3</v>
      </c>
      <c r="E352" s="109" t="str">
        <f t="shared" si="28"/>
        <v>197111</v>
      </c>
      <c r="F352" s="113" t="str">
        <f t="shared" si="26"/>
        <v>19714</v>
      </c>
      <c r="G352" s="89" t="str">
        <f t="shared" si="29"/>
        <v>19713</v>
      </c>
      <c r="H352" s="278">
        <f t="shared" si="27"/>
        <v>4.0544314343441035E-10</v>
      </c>
      <c r="I352" s="279">
        <f>'IPC_INDEC_1943-2006'!C352</f>
        <v>3.3329534694654393E-10</v>
      </c>
      <c r="J352" s="280"/>
      <c r="K352" s="280"/>
      <c r="L352" s="323"/>
      <c r="M352" s="323"/>
      <c r="N352" s="281"/>
      <c r="O352" s="327"/>
      <c r="P352" s="282"/>
      <c r="Q352" s="283"/>
      <c r="R352" s="366"/>
      <c r="S352" s="469"/>
      <c r="T352" s="466"/>
    </row>
    <row r="353" spans="1:20">
      <c r="A353" s="88">
        <v>1971</v>
      </c>
      <c r="B353" s="109">
        <v>12</v>
      </c>
      <c r="C353" s="113">
        <f t="shared" si="30"/>
        <v>4</v>
      </c>
      <c r="D353" s="113">
        <f t="shared" si="30"/>
        <v>3</v>
      </c>
      <c r="E353" s="109" t="str">
        <f t="shared" si="28"/>
        <v>197112</v>
      </c>
      <c r="F353" s="113" t="str">
        <f t="shared" si="26"/>
        <v>19714</v>
      </c>
      <c r="G353" s="89" t="str">
        <f t="shared" si="29"/>
        <v>19713</v>
      </c>
      <c r="H353" s="278">
        <f t="shared" si="27"/>
        <v>4.5357531205017283E-10</v>
      </c>
      <c r="I353" s="279">
        <f>'IPC_INDEC_1943-2006'!C353</f>
        <v>3.7286249242146869E-10</v>
      </c>
      <c r="J353" s="280"/>
      <c r="K353" s="280"/>
      <c r="L353" s="323"/>
      <c r="M353" s="323"/>
      <c r="N353" s="281"/>
      <c r="O353" s="327"/>
      <c r="P353" s="282"/>
      <c r="Q353" s="283"/>
      <c r="R353" s="366"/>
      <c r="S353" s="469"/>
      <c r="T353" s="466"/>
    </row>
    <row r="354" spans="1:20">
      <c r="A354" s="88">
        <v>1972</v>
      </c>
      <c r="B354" s="109">
        <v>1</v>
      </c>
      <c r="C354" s="113">
        <f t="shared" si="30"/>
        <v>1</v>
      </c>
      <c r="D354" s="113">
        <f t="shared" si="30"/>
        <v>1</v>
      </c>
      <c r="E354" s="109" t="str">
        <f t="shared" si="28"/>
        <v>19721</v>
      </c>
      <c r="F354" s="113" t="str">
        <f t="shared" si="26"/>
        <v>19721</v>
      </c>
      <c r="G354" s="89" t="str">
        <f t="shared" si="29"/>
        <v>19721</v>
      </c>
      <c r="H354" s="278">
        <f t="shared" si="27"/>
        <v>4.7721877066889695E-10</v>
      </c>
      <c r="I354" s="279">
        <f>'IPC_INDEC_1943-2006'!C354</f>
        <v>3.9229864486590812E-10</v>
      </c>
      <c r="J354" s="280"/>
      <c r="K354" s="280"/>
      <c r="L354" s="323"/>
      <c r="M354" s="323"/>
      <c r="N354" s="281"/>
      <c r="O354" s="327"/>
      <c r="P354" s="282"/>
      <c r="Q354" s="283"/>
      <c r="R354" s="366"/>
      <c r="S354" s="469"/>
      <c r="T354" s="466"/>
    </row>
    <row r="355" spans="1:20">
      <c r="A355" s="88">
        <v>1972</v>
      </c>
      <c r="B355" s="109">
        <v>2</v>
      </c>
      <c r="C355" s="113">
        <f t="shared" si="30"/>
        <v>1</v>
      </c>
      <c r="D355" s="113">
        <f t="shared" si="30"/>
        <v>1</v>
      </c>
      <c r="E355" s="109" t="str">
        <f t="shared" si="28"/>
        <v>19722</v>
      </c>
      <c r="F355" s="113" t="str">
        <f t="shared" si="26"/>
        <v>19721</v>
      </c>
      <c r="G355" s="89" t="str">
        <f t="shared" si="29"/>
        <v>19721</v>
      </c>
      <c r="H355" s="278">
        <f t="shared" si="27"/>
        <v>4.9445935940468329E-10</v>
      </c>
      <c r="I355" s="279">
        <f>'IPC_INDEC_1943-2006'!C355</f>
        <v>4.0647130531733876E-10</v>
      </c>
      <c r="J355" s="280"/>
      <c r="K355" s="280"/>
      <c r="L355" s="323"/>
      <c r="M355" s="323"/>
      <c r="N355" s="281"/>
      <c r="O355" s="327"/>
      <c r="P355" s="282"/>
      <c r="Q355" s="283"/>
      <c r="R355" s="366"/>
      <c r="S355" s="469"/>
      <c r="T355" s="466"/>
    </row>
    <row r="356" spans="1:20">
      <c r="A356" s="88">
        <v>1972</v>
      </c>
      <c r="B356" s="109">
        <v>3</v>
      </c>
      <c r="C356" s="113">
        <f t="shared" si="30"/>
        <v>1</v>
      </c>
      <c r="D356" s="113">
        <f t="shared" si="30"/>
        <v>1</v>
      </c>
      <c r="E356" s="109" t="str">
        <f t="shared" si="28"/>
        <v>19723</v>
      </c>
      <c r="F356" s="113" t="str">
        <f t="shared" si="26"/>
        <v>19721</v>
      </c>
      <c r="G356" s="89" t="str">
        <f t="shared" si="29"/>
        <v>19721</v>
      </c>
      <c r="H356" s="278">
        <f t="shared" si="27"/>
        <v>5.1537842409588006E-10</v>
      </c>
      <c r="I356" s="279">
        <f>'IPC_INDEC_1943-2006'!C356</f>
        <v>4.2366786428486638E-10</v>
      </c>
      <c r="J356" s="280"/>
      <c r="K356" s="280"/>
      <c r="L356" s="323"/>
      <c r="M356" s="323"/>
      <c r="N356" s="281"/>
      <c r="O356" s="327"/>
      <c r="P356" s="282"/>
      <c r="Q356" s="283"/>
      <c r="R356" s="366"/>
      <c r="S356" s="469"/>
      <c r="T356" s="466"/>
    </row>
    <row r="357" spans="1:20">
      <c r="A357" s="88">
        <v>1972</v>
      </c>
      <c r="B357" s="109">
        <v>4</v>
      </c>
      <c r="C357" s="113">
        <f t="shared" si="30"/>
        <v>2</v>
      </c>
      <c r="D357" s="113">
        <f t="shared" si="30"/>
        <v>1</v>
      </c>
      <c r="E357" s="109" t="str">
        <f t="shared" si="28"/>
        <v>19724</v>
      </c>
      <c r="F357" s="113" t="str">
        <f t="shared" si="26"/>
        <v>19722</v>
      </c>
      <c r="G357" s="89" t="str">
        <f t="shared" si="29"/>
        <v>19721</v>
      </c>
      <c r="H357" s="278">
        <f t="shared" si="27"/>
        <v>5.4050923492537128E-10</v>
      </c>
      <c r="I357" s="279">
        <f>'IPC_INDEC_1943-2006'!C357</f>
        <v>4.4432669758887138E-10</v>
      </c>
      <c r="J357" s="280"/>
      <c r="K357" s="280"/>
      <c r="L357" s="323"/>
      <c r="M357" s="323"/>
      <c r="N357" s="281"/>
      <c r="O357" s="327"/>
      <c r="P357" s="282"/>
      <c r="Q357" s="283"/>
      <c r="R357" s="366"/>
      <c r="S357" s="469"/>
      <c r="T357" s="466"/>
    </row>
    <row r="358" spans="1:20">
      <c r="A358" s="88">
        <v>1972</v>
      </c>
      <c r="B358" s="109">
        <v>5</v>
      </c>
      <c r="C358" s="113">
        <f t="shared" si="30"/>
        <v>2</v>
      </c>
      <c r="D358" s="113">
        <f t="shared" si="30"/>
        <v>2</v>
      </c>
      <c r="E358" s="109" t="str">
        <f t="shared" si="28"/>
        <v>19725</v>
      </c>
      <c r="F358" s="113" t="str">
        <f t="shared" si="26"/>
        <v>19722</v>
      </c>
      <c r="G358" s="89" t="str">
        <f t="shared" si="29"/>
        <v>19722</v>
      </c>
      <c r="H358" s="278">
        <f t="shared" si="27"/>
        <v>5.491957346050848E-10</v>
      </c>
      <c r="I358" s="279">
        <f>'IPC_INDEC_1943-2006'!C358</f>
        <v>4.5146745202357919E-10</v>
      </c>
      <c r="J358" s="280"/>
      <c r="K358" s="280"/>
      <c r="L358" s="323"/>
      <c r="M358" s="323"/>
      <c r="N358" s="281"/>
      <c r="O358" s="327"/>
      <c r="P358" s="282"/>
      <c r="Q358" s="283"/>
      <c r="R358" s="366"/>
      <c r="S358" s="469"/>
      <c r="T358" s="466"/>
    </row>
    <row r="359" spans="1:20">
      <c r="A359" s="88">
        <v>1972</v>
      </c>
      <c r="B359" s="109">
        <v>6</v>
      </c>
      <c r="C359" s="113">
        <f t="shared" si="30"/>
        <v>2</v>
      </c>
      <c r="D359" s="113">
        <f t="shared" si="30"/>
        <v>2</v>
      </c>
      <c r="E359" s="109" t="str">
        <f t="shared" si="28"/>
        <v>19726</v>
      </c>
      <c r="F359" s="113" t="str">
        <f t="shared" si="26"/>
        <v>19722</v>
      </c>
      <c r="G359" s="89" t="str">
        <f t="shared" si="29"/>
        <v>19722</v>
      </c>
      <c r="H359" s="278">
        <f t="shared" si="27"/>
        <v>5.7939261217198329E-10</v>
      </c>
      <c r="I359" s="279">
        <f>'IPC_INDEC_1943-2006'!C359</f>
        <v>4.7629085562120323E-10</v>
      </c>
      <c r="J359" s="280"/>
      <c r="K359" s="280"/>
      <c r="L359" s="323"/>
      <c r="M359" s="323"/>
      <c r="N359" s="281"/>
      <c r="O359" s="327"/>
      <c r="P359" s="282"/>
      <c r="Q359" s="283"/>
      <c r="R359" s="366"/>
      <c r="S359" s="469"/>
      <c r="T359" s="466"/>
    </row>
    <row r="360" spans="1:20">
      <c r="A360" s="88">
        <v>1972</v>
      </c>
      <c r="B360" s="109">
        <v>7</v>
      </c>
      <c r="C360" s="113">
        <f t="shared" si="30"/>
        <v>3</v>
      </c>
      <c r="D360" s="113">
        <f t="shared" si="30"/>
        <v>2</v>
      </c>
      <c r="E360" s="109" t="str">
        <f t="shared" si="28"/>
        <v>19727</v>
      </c>
      <c r="F360" s="113" t="str">
        <f t="shared" si="26"/>
        <v>19723</v>
      </c>
      <c r="G360" s="89" t="str">
        <f t="shared" si="29"/>
        <v>19722</v>
      </c>
      <c r="H360" s="278">
        <f t="shared" si="27"/>
        <v>6.0814385594378272E-10</v>
      </c>
      <c r="I360" s="279">
        <f>'IPC_INDEC_1943-2006'!C360</f>
        <v>4.9992587306629851E-10</v>
      </c>
      <c r="J360" s="280"/>
      <c r="K360" s="280"/>
      <c r="L360" s="323"/>
      <c r="M360" s="323"/>
      <c r="N360" s="281"/>
      <c r="O360" s="327"/>
      <c r="P360" s="282"/>
      <c r="Q360" s="283"/>
      <c r="R360" s="366"/>
      <c r="S360" s="469"/>
      <c r="T360" s="466"/>
    </row>
    <row r="361" spans="1:20">
      <c r="A361" s="88">
        <v>1972</v>
      </c>
      <c r="B361" s="109">
        <v>8</v>
      </c>
      <c r="C361" s="113">
        <f t="shared" si="30"/>
        <v>3</v>
      </c>
      <c r="D361" s="113">
        <f t="shared" si="30"/>
        <v>2</v>
      </c>
      <c r="E361" s="109" t="str">
        <f t="shared" si="28"/>
        <v>19728</v>
      </c>
      <c r="F361" s="113" t="str">
        <f t="shared" si="26"/>
        <v>19723</v>
      </c>
      <c r="G361" s="89" t="str">
        <f t="shared" si="29"/>
        <v>19722</v>
      </c>
      <c r="H361" s="278">
        <f t="shared" si="27"/>
        <v>6.0738022755264266E-10</v>
      </c>
      <c r="I361" s="279">
        <f>'IPC_INDEC_1943-2006'!C361</f>
        <v>4.9929813082010508E-10</v>
      </c>
      <c r="J361" s="280"/>
      <c r="K361" s="280"/>
      <c r="L361" s="323"/>
      <c r="M361" s="323"/>
      <c r="N361" s="281"/>
      <c r="O361" s="327"/>
      <c r="P361" s="282"/>
      <c r="Q361" s="283"/>
      <c r="R361" s="366"/>
      <c r="S361" s="469"/>
      <c r="T361" s="466"/>
    </row>
    <row r="362" spans="1:20">
      <c r="A362" s="88">
        <v>1972</v>
      </c>
      <c r="B362" s="109">
        <v>9</v>
      </c>
      <c r="C362" s="113">
        <f t="shared" si="30"/>
        <v>3</v>
      </c>
      <c r="D362" s="113">
        <f t="shared" si="30"/>
        <v>3</v>
      </c>
      <c r="E362" s="109" t="str">
        <f t="shared" si="28"/>
        <v>19729</v>
      </c>
      <c r="F362" s="113" t="str">
        <f t="shared" si="26"/>
        <v>19723</v>
      </c>
      <c r="G362" s="89" t="str">
        <f t="shared" si="29"/>
        <v>19723</v>
      </c>
      <c r="H362" s="278">
        <f t="shared" si="27"/>
        <v>6.2225737734863963E-10</v>
      </c>
      <c r="I362" s="279">
        <f>'IPC_INDEC_1943-2006'!C362</f>
        <v>5.1152792156420395E-10</v>
      </c>
      <c r="J362" s="280"/>
      <c r="K362" s="280"/>
      <c r="L362" s="323"/>
      <c r="M362" s="323"/>
      <c r="N362" s="281"/>
      <c r="O362" s="327"/>
      <c r="P362" s="282"/>
      <c r="Q362" s="283"/>
      <c r="R362" s="366"/>
      <c r="S362" s="469"/>
      <c r="T362" s="466"/>
    </row>
    <row r="363" spans="1:20">
      <c r="A363" s="88">
        <v>1972</v>
      </c>
      <c r="B363" s="109">
        <v>10</v>
      </c>
      <c r="C363" s="113">
        <f t="shared" si="30"/>
        <v>4</v>
      </c>
      <c r="D363" s="113">
        <f t="shared" si="30"/>
        <v>3</v>
      </c>
      <c r="E363" s="109" t="str">
        <f t="shared" si="28"/>
        <v>197210</v>
      </c>
      <c r="F363" s="113" t="str">
        <f t="shared" si="26"/>
        <v>19724</v>
      </c>
      <c r="G363" s="89" t="str">
        <f t="shared" si="29"/>
        <v>19723</v>
      </c>
      <c r="H363" s="278">
        <f t="shared" si="27"/>
        <v>6.5237444577251932E-10</v>
      </c>
      <c r="I363" s="279">
        <f>'IPC_INDEC_1943-2006'!C363</f>
        <v>5.362857178961911E-10</v>
      </c>
      <c r="J363" s="280"/>
      <c r="K363" s="280"/>
      <c r="L363" s="323"/>
      <c r="M363" s="323"/>
      <c r="N363" s="281"/>
      <c r="O363" s="327"/>
      <c r="P363" s="282"/>
      <c r="Q363" s="283"/>
      <c r="R363" s="366"/>
      <c r="S363" s="469"/>
      <c r="T363" s="466"/>
    </row>
    <row r="364" spans="1:20">
      <c r="A364" s="88">
        <v>1972</v>
      </c>
      <c r="B364" s="109">
        <v>11</v>
      </c>
      <c r="C364" s="113">
        <f t="shared" si="30"/>
        <v>4</v>
      </c>
      <c r="D364" s="113">
        <f t="shared" si="30"/>
        <v>3</v>
      </c>
      <c r="E364" s="109" t="str">
        <f t="shared" si="28"/>
        <v>197211</v>
      </c>
      <c r="F364" s="113" t="str">
        <f t="shared" si="26"/>
        <v>19724</v>
      </c>
      <c r="G364" s="89" t="str">
        <f t="shared" si="29"/>
        <v>19723</v>
      </c>
      <c r="H364" s="278">
        <f t="shared" si="27"/>
        <v>6.8418201695302739E-10</v>
      </c>
      <c r="I364" s="279">
        <f>'IPC_INDEC_1943-2006'!C364</f>
        <v>5.6243319540027007E-10</v>
      </c>
      <c r="J364" s="280"/>
      <c r="K364" s="280"/>
      <c r="L364" s="323"/>
      <c r="M364" s="323"/>
      <c r="N364" s="281"/>
      <c r="O364" s="327"/>
      <c r="P364" s="282"/>
      <c r="Q364" s="283"/>
      <c r="R364" s="366"/>
      <c r="S364" s="469"/>
      <c r="T364" s="466"/>
    </row>
    <row r="365" spans="1:20">
      <c r="A365" s="88">
        <v>1972</v>
      </c>
      <c r="B365" s="109">
        <v>12</v>
      </c>
      <c r="C365" s="113">
        <f t="shared" si="30"/>
        <v>4</v>
      </c>
      <c r="D365" s="113">
        <f t="shared" si="30"/>
        <v>3</v>
      </c>
      <c r="E365" s="109" t="str">
        <f t="shared" si="28"/>
        <v>197212</v>
      </c>
      <c r="F365" s="113" t="str">
        <f t="shared" si="26"/>
        <v>19724</v>
      </c>
      <c r="G365" s="89" t="str">
        <f t="shared" si="29"/>
        <v>19723</v>
      </c>
      <c r="H365" s="278">
        <f t="shared" si="27"/>
        <v>7.4453768135947692E-10</v>
      </c>
      <c r="I365" s="279">
        <f>'IPC_INDEC_1943-2006'!C365</f>
        <v>6.1204869003692082E-10</v>
      </c>
      <c r="J365" s="280"/>
      <c r="K365" s="280"/>
      <c r="L365" s="323"/>
      <c r="M365" s="323"/>
      <c r="N365" s="281"/>
      <c r="O365" s="327"/>
      <c r="P365" s="282"/>
      <c r="Q365" s="283"/>
      <c r="R365" s="366"/>
      <c r="S365" s="469"/>
      <c r="T365" s="466"/>
    </row>
    <row r="366" spans="1:20">
      <c r="A366" s="88">
        <v>1973</v>
      </c>
      <c r="B366" s="109">
        <v>1</v>
      </c>
      <c r="C366" s="113">
        <f t="shared" si="30"/>
        <v>1</v>
      </c>
      <c r="D366" s="113">
        <f t="shared" si="30"/>
        <v>1</v>
      </c>
      <c r="E366" s="109" t="str">
        <f t="shared" si="28"/>
        <v>19731</v>
      </c>
      <c r="F366" s="113" t="str">
        <f t="shared" si="26"/>
        <v>19731</v>
      </c>
      <c r="G366" s="89" t="str">
        <f t="shared" si="29"/>
        <v>19731</v>
      </c>
      <c r="H366" s="278">
        <f t="shared" si="27"/>
        <v>7.7895718812962682E-10</v>
      </c>
      <c r="I366" s="279">
        <f>'IPC_INDEC_1943-2006'!C366</f>
        <v>6.4034331441633605E-10</v>
      </c>
      <c r="J366" s="280"/>
      <c r="K366" s="280"/>
      <c r="L366" s="323"/>
      <c r="M366" s="323"/>
      <c r="N366" s="281"/>
      <c r="O366" s="327"/>
      <c r="P366" s="282"/>
      <c r="Q366" s="283"/>
      <c r="R366" s="366"/>
      <c r="S366" s="469"/>
      <c r="T366" s="466"/>
    </row>
    <row r="367" spans="1:20">
      <c r="A367" s="88">
        <v>1973</v>
      </c>
      <c r="B367" s="109">
        <v>2</v>
      </c>
      <c r="C367" s="113">
        <f t="shared" si="30"/>
        <v>1</v>
      </c>
      <c r="D367" s="113">
        <f t="shared" si="30"/>
        <v>1</v>
      </c>
      <c r="E367" s="109" t="str">
        <f t="shared" si="28"/>
        <v>19732</v>
      </c>
      <c r="F367" s="113" t="str">
        <f t="shared" si="26"/>
        <v>19731</v>
      </c>
      <c r="G367" s="89" t="str">
        <f t="shared" si="29"/>
        <v>19731</v>
      </c>
      <c r="H367" s="278">
        <f t="shared" si="27"/>
        <v>8.3790712331248141E-10</v>
      </c>
      <c r="I367" s="279">
        <f>'IPC_INDEC_1943-2006'!C367</f>
        <v>6.8880322653327194E-10</v>
      </c>
      <c r="J367" s="280"/>
      <c r="K367" s="280"/>
      <c r="L367" s="323"/>
      <c r="M367" s="323"/>
      <c r="N367" s="281"/>
      <c r="O367" s="327"/>
      <c r="P367" s="282"/>
      <c r="Q367" s="283"/>
      <c r="R367" s="366"/>
      <c r="S367" s="469"/>
      <c r="T367" s="466"/>
    </row>
    <row r="368" spans="1:20">
      <c r="A368" s="88">
        <v>1973</v>
      </c>
      <c r="B368" s="109">
        <v>3</v>
      </c>
      <c r="C368" s="113">
        <f t="shared" si="30"/>
        <v>1</v>
      </c>
      <c r="D368" s="113">
        <f t="shared" si="30"/>
        <v>1</v>
      </c>
      <c r="E368" s="109" t="str">
        <f t="shared" si="28"/>
        <v>19733</v>
      </c>
      <c r="F368" s="113" t="str">
        <f t="shared" si="26"/>
        <v>19731</v>
      </c>
      <c r="G368" s="89" t="str">
        <f t="shared" si="29"/>
        <v>19731</v>
      </c>
      <c r="H368" s="278">
        <f t="shared" si="27"/>
        <v>9.0988408724866864E-10</v>
      </c>
      <c r="I368" s="279">
        <f>'IPC_INDEC_1943-2006'!C368</f>
        <v>7.4797203369094255E-10</v>
      </c>
      <c r="J368" s="280"/>
      <c r="K368" s="280"/>
      <c r="L368" s="323"/>
      <c r="M368" s="323"/>
      <c r="N368" s="281"/>
      <c r="O368" s="327"/>
      <c r="P368" s="282"/>
      <c r="Q368" s="283"/>
      <c r="R368" s="366"/>
      <c r="S368" s="469"/>
      <c r="T368" s="466"/>
    </row>
    <row r="369" spans="1:20">
      <c r="A369" s="88">
        <v>1973</v>
      </c>
      <c r="B369" s="109">
        <v>4</v>
      </c>
      <c r="C369" s="113">
        <f t="shared" si="30"/>
        <v>2</v>
      </c>
      <c r="D369" s="113">
        <f t="shared" si="30"/>
        <v>1</v>
      </c>
      <c r="E369" s="109" t="str">
        <f t="shared" si="28"/>
        <v>19734</v>
      </c>
      <c r="F369" s="113" t="str">
        <f t="shared" si="26"/>
        <v>19732</v>
      </c>
      <c r="G369" s="89" t="str">
        <f t="shared" si="29"/>
        <v>19731</v>
      </c>
      <c r="H369" s="278">
        <f t="shared" si="27"/>
        <v>9.5053596255076745E-10</v>
      </c>
      <c r="I369" s="279">
        <f>'IPC_INDEC_1943-2006'!C369</f>
        <v>7.8138998908678349E-10</v>
      </c>
      <c r="J369" s="280"/>
      <c r="K369" s="280"/>
      <c r="L369" s="323"/>
      <c r="M369" s="323"/>
      <c r="N369" s="281"/>
      <c r="O369" s="327"/>
      <c r="P369" s="282"/>
      <c r="Q369" s="283"/>
      <c r="R369" s="366"/>
      <c r="S369" s="469"/>
      <c r="T369" s="466"/>
    </row>
    <row r="370" spans="1:20">
      <c r="A370" s="88">
        <v>1973</v>
      </c>
      <c r="B370" s="109">
        <v>5</v>
      </c>
      <c r="C370" s="113">
        <f t="shared" si="30"/>
        <v>2</v>
      </c>
      <c r="D370" s="113">
        <f t="shared" si="30"/>
        <v>2</v>
      </c>
      <c r="E370" s="109" t="str">
        <f t="shared" si="28"/>
        <v>19735</v>
      </c>
      <c r="F370" s="113" t="str">
        <f t="shared" si="26"/>
        <v>19732</v>
      </c>
      <c r="G370" s="89" t="str">
        <f t="shared" si="29"/>
        <v>19732</v>
      </c>
      <c r="H370" s="278">
        <f t="shared" si="27"/>
        <v>9.8342821253864322E-10</v>
      </c>
      <c r="I370" s="279">
        <f>'IPC_INDEC_1943-2006'!C370</f>
        <v>8.0842912897381671E-10</v>
      </c>
      <c r="J370" s="280"/>
      <c r="K370" s="280"/>
      <c r="L370" s="323"/>
      <c r="M370" s="323"/>
      <c r="N370" s="281"/>
      <c r="O370" s="327"/>
      <c r="P370" s="282"/>
      <c r="Q370" s="283"/>
      <c r="R370" s="366"/>
      <c r="S370" s="469"/>
      <c r="T370" s="466"/>
    </row>
    <row r="371" spans="1:20">
      <c r="A371" s="88">
        <v>1973</v>
      </c>
      <c r="B371" s="109">
        <v>6</v>
      </c>
      <c r="C371" s="113">
        <f t="shared" si="30"/>
        <v>2</v>
      </c>
      <c r="D371" s="113">
        <f t="shared" si="30"/>
        <v>2</v>
      </c>
      <c r="E371" s="109" t="str">
        <f t="shared" si="28"/>
        <v>19736</v>
      </c>
      <c r="F371" s="113" t="str">
        <f t="shared" si="26"/>
        <v>19732</v>
      </c>
      <c r="G371" s="89" t="str">
        <f t="shared" si="29"/>
        <v>19732</v>
      </c>
      <c r="H371" s="278">
        <f t="shared" si="27"/>
        <v>9.5455725505231745E-10</v>
      </c>
      <c r="I371" s="279">
        <f>'IPC_INDEC_1943-2006'!C371</f>
        <v>7.8469570063026765E-10</v>
      </c>
      <c r="J371" s="280"/>
      <c r="K371" s="280"/>
      <c r="L371" s="323"/>
      <c r="M371" s="323"/>
      <c r="N371" s="281"/>
      <c r="O371" s="327"/>
      <c r="P371" s="282"/>
      <c r="Q371" s="283"/>
      <c r="R371" s="366"/>
      <c r="S371" s="469"/>
      <c r="T371" s="466"/>
    </row>
    <row r="372" spans="1:20">
      <c r="A372" s="88">
        <v>1973</v>
      </c>
      <c r="B372" s="109">
        <v>7</v>
      </c>
      <c r="C372" s="113">
        <f t="shared" si="30"/>
        <v>3</v>
      </c>
      <c r="D372" s="113">
        <f t="shared" si="30"/>
        <v>2</v>
      </c>
      <c r="E372" s="109" t="str">
        <f t="shared" si="28"/>
        <v>19737</v>
      </c>
      <c r="F372" s="113" t="str">
        <f t="shared" si="26"/>
        <v>19733</v>
      </c>
      <c r="G372" s="89" t="str">
        <f t="shared" si="29"/>
        <v>19732</v>
      </c>
      <c r="H372" s="278">
        <f t="shared" si="27"/>
        <v>9.5447744590930257E-10</v>
      </c>
      <c r="I372" s="279">
        <f>'IPC_INDEC_1943-2006'!C372</f>
        <v>7.8463009336463396E-10</v>
      </c>
      <c r="J372" s="280"/>
      <c r="K372" s="280"/>
      <c r="L372" s="323"/>
      <c r="M372" s="323"/>
      <c r="N372" s="281"/>
      <c r="O372" s="327"/>
      <c r="P372" s="282"/>
      <c r="Q372" s="283"/>
      <c r="R372" s="366"/>
      <c r="S372" s="469"/>
      <c r="T372" s="466"/>
    </row>
    <row r="373" spans="1:20">
      <c r="A373" s="88">
        <v>1973</v>
      </c>
      <c r="B373" s="109">
        <v>8</v>
      </c>
      <c r="C373" s="113">
        <f t="shared" si="30"/>
        <v>3</v>
      </c>
      <c r="D373" s="113">
        <f t="shared" si="30"/>
        <v>2</v>
      </c>
      <c r="E373" s="109" t="str">
        <f t="shared" si="28"/>
        <v>19738</v>
      </c>
      <c r="F373" s="113" t="str">
        <f t="shared" si="26"/>
        <v>19733</v>
      </c>
      <c r="G373" s="89" t="str">
        <f t="shared" si="29"/>
        <v>19732</v>
      </c>
      <c r="H373" s="278">
        <f t="shared" si="27"/>
        <v>9.621173575090035E-10</v>
      </c>
      <c r="I373" s="279">
        <f>'IPC_INDEC_1943-2006'!C373</f>
        <v>7.9091049797499131E-10</v>
      </c>
      <c r="J373" s="280"/>
      <c r="K373" s="280"/>
      <c r="L373" s="323"/>
      <c r="M373" s="323"/>
      <c r="N373" s="281"/>
      <c r="O373" s="327"/>
      <c r="P373" s="282"/>
      <c r="Q373" s="283"/>
      <c r="R373" s="366"/>
      <c r="S373" s="469"/>
      <c r="T373" s="466"/>
    </row>
    <row r="374" spans="1:20">
      <c r="A374" s="88">
        <v>1973</v>
      </c>
      <c r="B374" s="109">
        <v>9</v>
      </c>
      <c r="C374" s="113">
        <f t="shared" si="30"/>
        <v>3</v>
      </c>
      <c r="D374" s="113">
        <f t="shared" si="30"/>
        <v>3</v>
      </c>
      <c r="E374" s="109" t="str">
        <f t="shared" si="28"/>
        <v>19739</v>
      </c>
      <c r="F374" s="113" t="str">
        <f t="shared" si="26"/>
        <v>19733</v>
      </c>
      <c r="G374" s="89" t="str">
        <f t="shared" si="29"/>
        <v>19733</v>
      </c>
      <c r="H374" s="278">
        <f t="shared" si="27"/>
        <v>9.6714351967490023E-10</v>
      </c>
      <c r="I374" s="279">
        <f>'IPC_INDEC_1943-2006'!C374</f>
        <v>7.9504226463579117E-10</v>
      </c>
      <c r="J374" s="280"/>
      <c r="K374" s="280"/>
      <c r="L374" s="323"/>
      <c r="M374" s="323"/>
      <c r="N374" s="281"/>
      <c r="O374" s="327"/>
      <c r="P374" s="282"/>
      <c r="Q374" s="283"/>
      <c r="R374" s="366"/>
      <c r="S374" s="469"/>
      <c r="T374" s="466"/>
    </row>
    <row r="375" spans="1:20">
      <c r="A375" s="88">
        <v>1973</v>
      </c>
      <c r="B375" s="109">
        <v>10</v>
      </c>
      <c r="C375" s="113">
        <f t="shared" si="30"/>
        <v>4</v>
      </c>
      <c r="D375" s="113">
        <f t="shared" si="30"/>
        <v>3</v>
      </c>
      <c r="E375" s="109" t="str">
        <f t="shared" si="28"/>
        <v>197310</v>
      </c>
      <c r="F375" s="113" t="str">
        <f t="shared" si="26"/>
        <v>19734</v>
      </c>
      <c r="G375" s="89" t="str">
        <f t="shared" si="29"/>
        <v>19733</v>
      </c>
      <c r="H375" s="278">
        <f t="shared" si="27"/>
        <v>9.8214219702957597E-10</v>
      </c>
      <c r="I375" s="279">
        <f>'IPC_INDEC_1943-2006'!C375</f>
        <v>8.0737195735255708E-10</v>
      </c>
      <c r="J375" s="280"/>
      <c r="K375" s="280"/>
      <c r="L375" s="323"/>
      <c r="M375" s="323"/>
      <c r="N375" s="281"/>
      <c r="O375" s="327"/>
      <c r="P375" s="282"/>
      <c r="Q375" s="283"/>
      <c r="R375" s="366"/>
      <c r="S375" s="469"/>
      <c r="T375" s="466"/>
    </row>
    <row r="376" spans="1:20">
      <c r="A376" s="88">
        <v>1973</v>
      </c>
      <c r="B376" s="109">
        <v>11</v>
      </c>
      <c r="C376" s="113">
        <f t="shared" si="30"/>
        <v>4</v>
      </c>
      <c r="D376" s="113">
        <f t="shared" si="30"/>
        <v>3</v>
      </c>
      <c r="E376" s="109" t="str">
        <f t="shared" si="28"/>
        <v>197311</v>
      </c>
      <c r="F376" s="113" t="str">
        <f t="shared" si="26"/>
        <v>19734</v>
      </c>
      <c r="G376" s="89" t="str">
        <f t="shared" si="29"/>
        <v>19733</v>
      </c>
      <c r="H376" s="278">
        <f t="shared" si="27"/>
        <v>9.8994172691530665E-10</v>
      </c>
      <c r="I376" s="279">
        <f>'IPC_INDEC_1943-2006'!C376</f>
        <v>8.1378357649418169E-10</v>
      </c>
      <c r="J376" s="280"/>
      <c r="K376" s="280"/>
      <c r="L376" s="323"/>
      <c r="M376" s="323"/>
      <c r="N376" s="281"/>
      <c r="O376" s="327"/>
      <c r="P376" s="282"/>
      <c r="Q376" s="283"/>
      <c r="R376" s="366"/>
      <c r="S376" s="469"/>
      <c r="T376" s="466"/>
    </row>
    <row r="377" spans="1:20">
      <c r="A377" s="88">
        <v>1973</v>
      </c>
      <c r="B377" s="109">
        <v>12</v>
      </c>
      <c r="C377" s="113">
        <f t="shared" si="30"/>
        <v>4</v>
      </c>
      <c r="D377" s="113">
        <f t="shared" si="30"/>
        <v>3</v>
      </c>
      <c r="E377" s="109" t="str">
        <f t="shared" si="28"/>
        <v>197312</v>
      </c>
      <c r="F377" s="113" t="str">
        <f t="shared" si="26"/>
        <v>19734</v>
      </c>
      <c r="G377" s="89" t="str">
        <f t="shared" si="29"/>
        <v>19733</v>
      </c>
      <c r="H377" s="278">
        <f t="shared" si="27"/>
        <v>1.0704020399853495E-9</v>
      </c>
      <c r="I377" s="279">
        <f>'IPC_INDEC_1943-2006'!C377</f>
        <v>8.7992613777403665E-10</v>
      </c>
      <c r="J377" s="280"/>
      <c r="K377" s="280"/>
      <c r="L377" s="323"/>
      <c r="M377" s="323"/>
      <c r="N377" s="281"/>
      <c r="O377" s="327"/>
      <c r="P377" s="282"/>
      <c r="Q377" s="283"/>
      <c r="R377" s="366"/>
      <c r="S377" s="469"/>
      <c r="T377" s="466"/>
    </row>
    <row r="378" spans="1:20">
      <c r="A378" s="88">
        <v>1974</v>
      </c>
      <c r="B378" s="109">
        <v>1</v>
      </c>
      <c r="C378" s="113">
        <f t="shared" si="30"/>
        <v>1</v>
      </c>
      <c r="D378" s="113">
        <f t="shared" si="30"/>
        <v>1</v>
      </c>
      <c r="E378" s="109" t="str">
        <f t="shared" si="28"/>
        <v>19741</v>
      </c>
      <c r="F378" s="113" t="str">
        <f t="shared" si="26"/>
        <v>19741</v>
      </c>
      <c r="G378" s="89" t="str">
        <f t="shared" si="29"/>
        <v>19741</v>
      </c>
      <c r="H378" s="278">
        <f t="shared" si="27"/>
        <v>1.009168475005719E-9</v>
      </c>
      <c r="I378" s="279">
        <f>'IPC_INDEC_1943-2006'!C378</f>
        <v>8.2958896321540132E-10</v>
      </c>
      <c r="J378" s="280"/>
      <c r="K378" s="280"/>
      <c r="L378" s="323"/>
      <c r="M378" s="323"/>
      <c r="N378" s="281"/>
      <c r="O378" s="327"/>
      <c r="P378" s="282"/>
      <c r="Q378" s="283"/>
      <c r="R378" s="366"/>
      <c r="S378" s="469"/>
      <c r="T378" s="466"/>
    </row>
    <row r="379" spans="1:20">
      <c r="A379" s="88">
        <v>1974</v>
      </c>
      <c r="B379" s="109">
        <v>2</v>
      </c>
      <c r="C379" s="113">
        <f t="shared" si="30"/>
        <v>1</v>
      </c>
      <c r="D379" s="113">
        <f t="shared" si="30"/>
        <v>1</v>
      </c>
      <c r="E379" s="109" t="str">
        <f t="shared" si="28"/>
        <v>19742</v>
      </c>
      <c r="F379" s="113" t="str">
        <f t="shared" si="26"/>
        <v>19741</v>
      </c>
      <c r="G379" s="89" t="str">
        <f t="shared" si="29"/>
        <v>19741</v>
      </c>
      <c r="H379" s="278">
        <f t="shared" si="27"/>
        <v>1.0249652437905609E-9</v>
      </c>
      <c r="I379" s="279">
        <f>'IPC_INDEC_1943-2006'!C379</f>
        <v>8.4257472858851813E-10</v>
      </c>
      <c r="J379" s="280"/>
      <c r="K379" s="280"/>
      <c r="L379" s="323"/>
      <c r="M379" s="323"/>
      <c r="N379" s="281"/>
      <c r="O379" s="327"/>
      <c r="P379" s="282"/>
      <c r="Q379" s="283"/>
      <c r="R379" s="366"/>
      <c r="S379" s="469"/>
      <c r="T379" s="466"/>
    </row>
    <row r="380" spans="1:20">
      <c r="A380" s="88">
        <v>1974</v>
      </c>
      <c r="B380" s="109">
        <v>3</v>
      </c>
      <c r="C380" s="113">
        <f t="shared" si="30"/>
        <v>1</v>
      </c>
      <c r="D380" s="113">
        <f t="shared" si="30"/>
        <v>1</v>
      </c>
      <c r="E380" s="109" t="str">
        <f t="shared" si="28"/>
        <v>19743</v>
      </c>
      <c r="F380" s="113" t="str">
        <f t="shared" si="26"/>
        <v>19741</v>
      </c>
      <c r="G380" s="89" t="str">
        <f t="shared" si="29"/>
        <v>19741</v>
      </c>
      <c r="H380" s="278">
        <f t="shared" si="27"/>
        <v>1.0371488350097388E-9</v>
      </c>
      <c r="I380" s="279">
        <f>'IPC_INDEC_1943-2006'!C380</f>
        <v>8.5259027411742583E-10</v>
      </c>
      <c r="J380" s="280"/>
      <c r="K380" s="280"/>
      <c r="L380" s="323"/>
      <c r="M380" s="323"/>
      <c r="N380" s="281"/>
      <c r="O380" s="327"/>
      <c r="P380" s="282"/>
      <c r="Q380" s="283"/>
      <c r="R380" s="366"/>
      <c r="S380" s="469"/>
      <c r="T380" s="466"/>
    </row>
    <row r="381" spans="1:20">
      <c r="A381" s="88">
        <v>1974</v>
      </c>
      <c r="B381" s="109">
        <v>4</v>
      </c>
      <c r="C381" s="113">
        <f t="shared" si="30"/>
        <v>2</v>
      </c>
      <c r="D381" s="113">
        <f t="shared" si="30"/>
        <v>1</v>
      </c>
      <c r="E381" s="109" t="str">
        <f t="shared" si="28"/>
        <v>19744</v>
      </c>
      <c r="F381" s="113" t="str">
        <f t="shared" si="26"/>
        <v>19742</v>
      </c>
      <c r="G381" s="89" t="str">
        <f t="shared" si="29"/>
        <v>19741</v>
      </c>
      <c r="H381" s="278">
        <f t="shared" si="27"/>
        <v>1.0665820841854994E-9</v>
      </c>
      <c r="I381" s="279">
        <f>'IPC_INDEC_1943-2006'!C381</f>
        <v>8.7678593546885808E-10</v>
      </c>
      <c r="J381" s="280"/>
      <c r="K381" s="280"/>
      <c r="L381" s="323"/>
      <c r="M381" s="323"/>
      <c r="N381" s="281"/>
      <c r="O381" s="327"/>
      <c r="P381" s="282"/>
      <c r="Q381" s="283"/>
      <c r="R381" s="366"/>
      <c r="S381" s="469"/>
      <c r="T381" s="466"/>
    </row>
    <row r="382" spans="1:20">
      <c r="A382" s="88">
        <v>1974</v>
      </c>
      <c r="B382" s="109">
        <v>5</v>
      </c>
      <c r="C382" s="113">
        <f t="shared" si="30"/>
        <v>2</v>
      </c>
      <c r="D382" s="113">
        <f t="shared" si="30"/>
        <v>2</v>
      </c>
      <c r="E382" s="109" t="str">
        <f t="shared" si="28"/>
        <v>19745</v>
      </c>
      <c r="F382" s="113" t="str">
        <f t="shared" si="26"/>
        <v>19742</v>
      </c>
      <c r="G382" s="89" t="str">
        <f t="shared" si="29"/>
        <v>19742</v>
      </c>
      <c r="H382" s="278">
        <f t="shared" si="27"/>
        <v>1.1020898974513356E-9</v>
      </c>
      <c r="I382" s="279">
        <f>'IPC_INDEC_1943-2006'!C382</f>
        <v>9.0597520437966526E-10</v>
      </c>
      <c r="J382" s="280"/>
      <c r="K382" s="280"/>
      <c r="L382" s="323"/>
      <c r="M382" s="323"/>
      <c r="N382" s="281"/>
      <c r="O382" s="327"/>
      <c r="P382" s="282"/>
      <c r="Q382" s="283"/>
      <c r="R382" s="366"/>
      <c r="S382" s="469"/>
      <c r="T382" s="466"/>
    </row>
    <row r="383" spans="1:20">
      <c r="A383" s="88">
        <v>1974</v>
      </c>
      <c r="B383" s="109">
        <v>6</v>
      </c>
      <c r="C383" s="113">
        <f t="shared" si="30"/>
        <v>2</v>
      </c>
      <c r="D383" s="113">
        <f t="shared" si="30"/>
        <v>2</v>
      </c>
      <c r="E383" s="109" t="str">
        <f t="shared" si="28"/>
        <v>19746</v>
      </c>
      <c r="F383" s="113" t="str">
        <f t="shared" si="26"/>
        <v>19742</v>
      </c>
      <c r="G383" s="89" t="str">
        <f t="shared" si="29"/>
        <v>19742</v>
      </c>
      <c r="H383" s="278">
        <f t="shared" si="27"/>
        <v>1.144310747951378E-9</v>
      </c>
      <c r="I383" s="279">
        <f>'IPC_INDEC_1943-2006'!C383</f>
        <v>9.4068293897492632E-10</v>
      </c>
      <c r="J383" s="280"/>
      <c r="K383" s="280"/>
      <c r="L383" s="323"/>
      <c r="M383" s="323"/>
      <c r="N383" s="281"/>
      <c r="O383" s="327"/>
      <c r="P383" s="282"/>
      <c r="Q383" s="283"/>
      <c r="R383" s="366"/>
      <c r="S383" s="469"/>
      <c r="T383" s="466"/>
    </row>
    <row r="384" spans="1:20">
      <c r="A384" s="88">
        <v>1974</v>
      </c>
      <c r="B384" s="109">
        <v>7</v>
      </c>
      <c r="C384" s="113">
        <f t="shared" si="30"/>
        <v>3</v>
      </c>
      <c r="D384" s="113">
        <f t="shared" si="30"/>
        <v>2</v>
      </c>
      <c r="E384" s="109" t="str">
        <f t="shared" si="28"/>
        <v>19747</v>
      </c>
      <c r="F384" s="113" t="str">
        <f t="shared" si="26"/>
        <v>19743</v>
      </c>
      <c r="G384" s="89" t="str">
        <f t="shared" si="29"/>
        <v>19742</v>
      </c>
      <c r="H384" s="278">
        <f t="shared" si="27"/>
        <v>1.1705752113805376E-9</v>
      </c>
      <c r="I384" s="279">
        <f>'IPC_INDEC_1943-2006'!C384</f>
        <v>9.622736936657937E-10</v>
      </c>
      <c r="J384" s="280"/>
      <c r="K384" s="280"/>
      <c r="L384" s="323"/>
      <c r="M384" s="323"/>
      <c r="N384" s="281"/>
      <c r="O384" s="327"/>
      <c r="P384" s="282"/>
      <c r="Q384" s="283"/>
      <c r="R384" s="366"/>
      <c r="S384" s="469"/>
      <c r="T384" s="466"/>
    </row>
    <row r="385" spans="1:20">
      <c r="A385" s="88">
        <v>1974</v>
      </c>
      <c r="B385" s="109">
        <v>8</v>
      </c>
      <c r="C385" s="113">
        <f t="shared" si="30"/>
        <v>3</v>
      </c>
      <c r="D385" s="113">
        <f t="shared" si="30"/>
        <v>2</v>
      </c>
      <c r="E385" s="109" t="str">
        <f t="shared" si="28"/>
        <v>19748</v>
      </c>
      <c r="F385" s="113" t="str">
        <f t="shared" si="26"/>
        <v>19743</v>
      </c>
      <c r="G385" s="89" t="str">
        <f t="shared" si="29"/>
        <v>19742</v>
      </c>
      <c r="H385" s="278">
        <f t="shared" si="27"/>
        <v>1.1923213890084518E-9</v>
      </c>
      <c r="I385" s="279">
        <f>'IPC_INDEC_1943-2006'!C385</f>
        <v>9.8015018247717592E-10</v>
      </c>
      <c r="J385" s="280"/>
      <c r="K385" s="280"/>
      <c r="L385" s="323"/>
      <c r="M385" s="323"/>
      <c r="N385" s="281"/>
      <c r="O385" s="327"/>
      <c r="P385" s="282"/>
      <c r="Q385" s="283"/>
      <c r="R385" s="366"/>
      <c r="S385" s="469"/>
      <c r="T385" s="466"/>
    </row>
    <row r="386" spans="1:20">
      <c r="A386" s="88">
        <v>1974</v>
      </c>
      <c r="B386" s="109">
        <v>9</v>
      </c>
      <c r="C386" s="113">
        <f t="shared" si="30"/>
        <v>3</v>
      </c>
      <c r="D386" s="113">
        <f t="shared" si="30"/>
        <v>3</v>
      </c>
      <c r="E386" s="109" t="str">
        <f t="shared" si="28"/>
        <v>19749</v>
      </c>
      <c r="F386" s="113" t="str">
        <f t="shared" si="26"/>
        <v>19743</v>
      </c>
      <c r="G386" s="89" t="str">
        <f t="shared" si="29"/>
        <v>19743</v>
      </c>
      <c r="H386" s="278">
        <f t="shared" si="27"/>
        <v>1.2317289672171535E-9</v>
      </c>
      <c r="I386" s="279">
        <f>'IPC_INDEC_1943-2006'!C386</f>
        <v>1.0125452609587956E-9</v>
      </c>
      <c r="J386" s="280"/>
      <c r="K386" s="280"/>
      <c r="L386" s="323"/>
      <c r="M386" s="323"/>
      <c r="N386" s="281"/>
      <c r="O386" s="327"/>
      <c r="P386" s="282"/>
      <c r="Q386" s="283"/>
      <c r="R386" s="366"/>
      <c r="S386" s="469"/>
      <c r="T386" s="466"/>
    </row>
    <row r="387" spans="1:20">
      <c r="A387" s="88">
        <v>1974</v>
      </c>
      <c r="B387" s="109">
        <v>10</v>
      </c>
      <c r="C387" s="113">
        <f t="shared" si="30"/>
        <v>4</v>
      </c>
      <c r="D387" s="113">
        <f t="shared" si="30"/>
        <v>3</v>
      </c>
      <c r="E387" s="109" t="str">
        <f t="shared" si="28"/>
        <v>197410</v>
      </c>
      <c r="F387" s="113" t="str">
        <f t="shared" si="26"/>
        <v>19744</v>
      </c>
      <c r="G387" s="89" t="str">
        <f t="shared" si="29"/>
        <v>19743</v>
      </c>
      <c r="H387" s="278">
        <f t="shared" si="27"/>
        <v>1.2782921606349735E-9</v>
      </c>
      <c r="I387" s="279">
        <f>'IPC_INDEC_1943-2006'!C387</f>
        <v>1.0508226272343014E-9</v>
      </c>
      <c r="J387" s="280"/>
      <c r="K387" s="280"/>
      <c r="L387" s="323"/>
      <c r="M387" s="323"/>
      <c r="N387" s="281"/>
      <c r="O387" s="327"/>
      <c r="P387" s="282"/>
      <c r="Q387" s="283"/>
      <c r="R387" s="366"/>
      <c r="S387" s="469"/>
      <c r="T387" s="466"/>
    </row>
    <row r="388" spans="1:20">
      <c r="A388" s="88">
        <v>1974</v>
      </c>
      <c r="B388" s="109">
        <v>11</v>
      </c>
      <c r="C388" s="113">
        <f t="shared" si="30"/>
        <v>4</v>
      </c>
      <c r="D388" s="113">
        <f t="shared" si="30"/>
        <v>3</v>
      </c>
      <c r="E388" s="109" t="str">
        <f t="shared" si="28"/>
        <v>197411</v>
      </c>
      <c r="F388" s="113" t="str">
        <f t="shared" si="26"/>
        <v>19744</v>
      </c>
      <c r="G388" s="89" t="str">
        <f t="shared" si="29"/>
        <v>19743</v>
      </c>
      <c r="H388" s="278">
        <f t="shared" si="27"/>
        <v>1.3311675317277522E-9</v>
      </c>
      <c r="I388" s="279">
        <f>'IPC_INDEC_1943-2006'!C388</f>
        <v>1.0942889317918624E-9</v>
      </c>
      <c r="J388" s="280"/>
      <c r="K388" s="280"/>
      <c r="L388" s="323"/>
      <c r="M388" s="323"/>
      <c r="N388" s="281"/>
      <c r="O388" s="327"/>
      <c r="P388" s="282"/>
      <c r="Q388" s="283"/>
      <c r="R388" s="366"/>
      <c r="S388" s="469"/>
      <c r="T388" s="466"/>
    </row>
    <row r="389" spans="1:20">
      <c r="A389" s="88">
        <v>1974</v>
      </c>
      <c r="B389" s="109">
        <v>12</v>
      </c>
      <c r="C389" s="113">
        <f t="shared" si="30"/>
        <v>4</v>
      </c>
      <c r="D389" s="113">
        <f t="shared" si="30"/>
        <v>3</v>
      </c>
      <c r="E389" s="109" t="str">
        <f t="shared" si="28"/>
        <v>197412</v>
      </c>
      <c r="F389" s="113" t="str">
        <f t="shared" si="26"/>
        <v>19744</v>
      </c>
      <c r="G389" s="89" t="str">
        <f t="shared" si="29"/>
        <v>19743</v>
      </c>
      <c r="H389" s="278">
        <f t="shared" si="27"/>
        <v>1.4996500741686749E-9</v>
      </c>
      <c r="I389" s="279">
        <f>'IPC_INDEC_1943-2006'!C389</f>
        <v>1.2327903427705076E-9</v>
      </c>
      <c r="J389" s="280"/>
      <c r="K389" s="280"/>
      <c r="L389" s="323"/>
      <c r="M389" s="323"/>
      <c r="N389" s="281"/>
      <c r="O389" s="327"/>
      <c r="P389" s="282"/>
      <c r="Q389" s="283"/>
      <c r="R389" s="366"/>
      <c r="S389" s="469"/>
      <c r="T389" s="466"/>
    </row>
    <row r="390" spans="1:20">
      <c r="A390" s="88">
        <v>1975</v>
      </c>
      <c r="B390" s="109">
        <v>1</v>
      </c>
      <c r="C390" s="113">
        <f t="shared" si="30"/>
        <v>1</v>
      </c>
      <c r="D390" s="113">
        <f t="shared" si="30"/>
        <v>1</v>
      </c>
      <c r="E390" s="109" t="str">
        <f t="shared" si="28"/>
        <v>19751</v>
      </c>
      <c r="F390" s="113" t="str">
        <f t="shared" ref="F390:F453" si="31">CONCATENATE(A390,C390)</f>
        <v>19751</v>
      </c>
      <c r="G390" s="89" t="str">
        <f t="shared" si="29"/>
        <v>19751</v>
      </c>
      <c r="H390" s="278">
        <f t="shared" ref="H390:H453" si="32">I390/I$762*100</f>
        <v>1.5430009495800679E-9</v>
      </c>
      <c r="I390" s="279">
        <f>'IPC_INDEC_1943-2006'!C390</f>
        <v>1.2684270166041941E-9</v>
      </c>
      <c r="J390" s="280"/>
      <c r="K390" s="280"/>
      <c r="L390" s="323"/>
      <c r="M390" s="323"/>
      <c r="N390" s="281"/>
      <c r="O390" s="327"/>
      <c r="P390" s="282"/>
      <c r="Q390" s="283"/>
      <c r="R390" s="366"/>
      <c r="S390" s="469"/>
      <c r="T390" s="466"/>
    </row>
    <row r="391" spans="1:20">
      <c r="A391" s="88">
        <v>1975</v>
      </c>
      <c r="B391" s="109">
        <v>2</v>
      </c>
      <c r="C391" s="113">
        <f t="shared" si="30"/>
        <v>1</v>
      </c>
      <c r="D391" s="113">
        <f t="shared" si="30"/>
        <v>1</v>
      </c>
      <c r="E391" s="109" t="str">
        <f t="shared" ref="E391:E454" si="33">CONCATENATE(A391,B391)</f>
        <v>19752</v>
      </c>
      <c r="F391" s="113" t="str">
        <f t="shared" si="31"/>
        <v>19751</v>
      </c>
      <c r="G391" s="89" t="str">
        <f t="shared" ref="G391:G454" si="34">CONCATENATE(A391,D391)</f>
        <v>19751</v>
      </c>
      <c r="H391" s="278">
        <f t="shared" si="32"/>
        <v>1.6142487481641534E-9</v>
      </c>
      <c r="I391" s="279">
        <f>'IPC_INDEC_1943-2006'!C391</f>
        <v>1.3269964119258386E-9</v>
      </c>
      <c r="J391" s="280"/>
      <c r="K391" s="280"/>
      <c r="L391" s="323"/>
      <c r="M391" s="323"/>
      <c r="N391" s="281"/>
      <c r="O391" s="327"/>
      <c r="P391" s="282"/>
      <c r="Q391" s="283"/>
      <c r="R391" s="366"/>
      <c r="S391" s="469"/>
      <c r="T391" s="466"/>
    </row>
    <row r="392" spans="1:20">
      <c r="A392" s="88">
        <v>1975</v>
      </c>
      <c r="B392" s="109">
        <v>3</v>
      </c>
      <c r="C392" s="113">
        <f t="shared" si="30"/>
        <v>1</v>
      </c>
      <c r="D392" s="113">
        <f t="shared" si="30"/>
        <v>1</v>
      </c>
      <c r="E392" s="109" t="str">
        <f t="shared" si="33"/>
        <v>19753</v>
      </c>
      <c r="F392" s="113" t="str">
        <f t="shared" si="31"/>
        <v>19751</v>
      </c>
      <c r="G392" s="89" t="str">
        <f t="shared" si="34"/>
        <v>19751</v>
      </c>
      <c r="H392" s="278">
        <f t="shared" si="32"/>
        <v>1.7451720195948759E-9</v>
      </c>
      <c r="I392" s="279">
        <f>'IPC_INDEC_1943-2006'!C392</f>
        <v>1.4346221490520072E-9</v>
      </c>
      <c r="J392" s="280"/>
      <c r="K392" s="280"/>
      <c r="L392" s="323"/>
      <c r="M392" s="323"/>
      <c r="N392" s="281"/>
      <c r="O392" s="327"/>
      <c r="P392" s="282"/>
      <c r="Q392" s="283"/>
      <c r="R392" s="366"/>
      <c r="S392" s="469"/>
      <c r="T392" s="466"/>
    </row>
    <row r="393" spans="1:20">
      <c r="A393" s="88">
        <v>1975</v>
      </c>
      <c r="B393" s="109">
        <v>4</v>
      </c>
      <c r="C393" s="113">
        <f t="shared" si="30"/>
        <v>2</v>
      </c>
      <c r="D393" s="113">
        <f t="shared" si="30"/>
        <v>1</v>
      </c>
      <c r="E393" s="109" t="str">
        <f t="shared" si="33"/>
        <v>19754</v>
      </c>
      <c r="F393" s="113" t="str">
        <f t="shared" si="31"/>
        <v>19752</v>
      </c>
      <c r="G393" s="89" t="str">
        <f t="shared" si="34"/>
        <v>19751</v>
      </c>
      <c r="H393" s="278">
        <f t="shared" si="32"/>
        <v>1.9144218181152577E-9</v>
      </c>
      <c r="I393" s="279">
        <f>'IPC_INDEC_1943-2006'!C393</f>
        <v>1.5737542844252838E-9</v>
      </c>
      <c r="J393" s="280"/>
      <c r="K393" s="280"/>
      <c r="L393" s="323"/>
      <c r="M393" s="323"/>
      <c r="N393" s="281"/>
      <c r="O393" s="327"/>
      <c r="P393" s="282"/>
      <c r="Q393" s="283"/>
      <c r="R393" s="366"/>
      <c r="S393" s="469"/>
      <c r="T393" s="466"/>
    </row>
    <row r="394" spans="1:20">
      <c r="A394" s="88">
        <v>1975</v>
      </c>
      <c r="B394" s="109">
        <v>5</v>
      </c>
      <c r="C394" s="113">
        <f t="shared" si="30"/>
        <v>2</v>
      </c>
      <c r="D394" s="113">
        <f t="shared" si="30"/>
        <v>2</v>
      </c>
      <c r="E394" s="109" t="str">
        <f t="shared" si="33"/>
        <v>19755</v>
      </c>
      <c r="F394" s="113" t="str">
        <f t="shared" si="31"/>
        <v>19752</v>
      </c>
      <c r="G394" s="89" t="str">
        <f t="shared" si="34"/>
        <v>19752</v>
      </c>
      <c r="H394" s="278">
        <f t="shared" si="32"/>
        <v>1.9888801208616021E-9</v>
      </c>
      <c r="I394" s="279">
        <f>'IPC_INDEC_1943-2006'!C394</f>
        <v>1.6349628811145218E-9</v>
      </c>
      <c r="J394" s="280"/>
      <c r="K394" s="280"/>
      <c r="L394" s="323"/>
      <c r="M394" s="323"/>
      <c r="N394" s="281"/>
      <c r="O394" s="327"/>
      <c r="P394" s="282"/>
      <c r="Q394" s="283"/>
      <c r="R394" s="366"/>
      <c r="S394" s="469"/>
      <c r="T394" s="466"/>
    </row>
    <row r="395" spans="1:20">
      <c r="A395" s="88">
        <v>1975</v>
      </c>
      <c r="B395" s="109">
        <v>6</v>
      </c>
      <c r="C395" s="113">
        <f t="shared" si="30"/>
        <v>2</v>
      </c>
      <c r="D395" s="113">
        <f t="shared" si="30"/>
        <v>2</v>
      </c>
      <c r="E395" s="109" t="str">
        <f t="shared" si="33"/>
        <v>19756</v>
      </c>
      <c r="F395" s="113" t="str">
        <f t="shared" si="31"/>
        <v>19752</v>
      </c>
      <c r="G395" s="89" t="str">
        <f t="shared" si="34"/>
        <v>19752</v>
      </c>
      <c r="H395" s="278">
        <f t="shared" si="32"/>
        <v>2.409329197027331E-9</v>
      </c>
      <c r="I395" s="279">
        <f>'IPC_INDEC_1943-2006'!C395</f>
        <v>1.9805938850747117E-9</v>
      </c>
      <c r="J395" s="280"/>
      <c r="K395" s="280"/>
      <c r="L395" s="323"/>
      <c r="M395" s="323"/>
      <c r="N395" s="281"/>
      <c r="O395" s="327"/>
      <c r="P395" s="282"/>
      <c r="Q395" s="283"/>
      <c r="R395" s="366"/>
      <c r="S395" s="469"/>
      <c r="T395" s="466"/>
    </row>
    <row r="396" spans="1:20">
      <c r="A396" s="88">
        <v>1975</v>
      </c>
      <c r="B396" s="109">
        <v>7</v>
      </c>
      <c r="C396" s="113">
        <f t="shared" si="30"/>
        <v>3</v>
      </c>
      <c r="D396" s="113">
        <f t="shared" si="30"/>
        <v>2</v>
      </c>
      <c r="E396" s="109" t="str">
        <f t="shared" si="33"/>
        <v>19757</v>
      </c>
      <c r="F396" s="113" t="str">
        <f t="shared" si="31"/>
        <v>19753</v>
      </c>
      <c r="G396" s="89" t="str">
        <f t="shared" si="34"/>
        <v>19752</v>
      </c>
      <c r="H396" s="278">
        <f t="shared" si="32"/>
        <v>3.2461824768831582E-9</v>
      </c>
      <c r="I396" s="279">
        <f>'IPC_INDEC_1943-2006'!C396</f>
        <v>2.6685307974867539E-9</v>
      </c>
      <c r="J396" s="280"/>
      <c r="K396" s="280"/>
      <c r="L396" s="323"/>
      <c r="M396" s="323"/>
      <c r="N396" s="281"/>
      <c r="O396" s="327"/>
      <c r="P396" s="282"/>
      <c r="Q396" s="283"/>
      <c r="R396" s="366"/>
      <c r="S396" s="469"/>
      <c r="T396" s="466"/>
    </row>
    <row r="397" spans="1:20">
      <c r="A397" s="88">
        <v>1975</v>
      </c>
      <c r="B397" s="109">
        <v>8</v>
      </c>
      <c r="C397" s="113">
        <f t="shared" si="30"/>
        <v>3</v>
      </c>
      <c r="D397" s="113">
        <f t="shared" si="30"/>
        <v>2</v>
      </c>
      <c r="E397" s="109" t="str">
        <f t="shared" si="33"/>
        <v>19758</v>
      </c>
      <c r="F397" s="113" t="str">
        <f t="shared" si="31"/>
        <v>19753</v>
      </c>
      <c r="G397" s="89" t="str">
        <f t="shared" si="34"/>
        <v>19752</v>
      </c>
      <c r="H397" s="278">
        <f t="shared" si="32"/>
        <v>3.9756561824982139E-9</v>
      </c>
      <c r="I397" s="279">
        <f>'IPC_INDEC_1943-2006'!C397</f>
        <v>3.2681961161350218E-9</v>
      </c>
      <c r="J397" s="280"/>
      <c r="K397" s="280"/>
      <c r="L397" s="323"/>
      <c r="M397" s="323"/>
      <c r="N397" s="281"/>
      <c r="O397" s="327"/>
      <c r="P397" s="282"/>
      <c r="Q397" s="283"/>
      <c r="R397" s="366"/>
      <c r="S397" s="469"/>
      <c r="T397" s="466"/>
    </row>
    <row r="398" spans="1:20">
      <c r="A398" s="88">
        <v>1975</v>
      </c>
      <c r="B398" s="109">
        <v>9</v>
      </c>
      <c r="C398" s="113">
        <f t="shared" si="30"/>
        <v>3</v>
      </c>
      <c r="D398" s="113">
        <f t="shared" si="30"/>
        <v>3</v>
      </c>
      <c r="E398" s="109" t="str">
        <f t="shared" si="33"/>
        <v>19759</v>
      </c>
      <c r="F398" s="113" t="str">
        <f t="shared" si="31"/>
        <v>19753</v>
      </c>
      <c r="G398" s="89" t="str">
        <f t="shared" si="34"/>
        <v>19753</v>
      </c>
      <c r="H398" s="278">
        <f t="shared" si="32"/>
        <v>4.4053014485524684E-9</v>
      </c>
      <c r="I398" s="279">
        <f>'IPC_INDEC_1943-2006'!C398</f>
        <v>3.6213868663854544E-9</v>
      </c>
      <c r="J398" s="280"/>
      <c r="K398" s="280"/>
      <c r="L398" s="323"/>
      <c r="M398" s="323"/>
      <c r="N398" s="281"/>
      <c r="O398" s="327"/>
      <c r="P398" s="282"/>
      <c r="Q398" s="283"/>
      <c r="R398" s="366"/>
      <c r="S398" s="469"/>
      <c r="T398" s="466"/>
    </row>
    <row r="399" spans="1:20">
      <c r="A399" s="88">
        <v>1975</v>
      </c>
      <c r="B399" s="109">
        <v>10</v>
      </c>
      <c r="C399" s="113">
        <f t="shared" si="30"/>
        <v>4</v>
      </c>
      <c r="D399" s="113">
        <f t="shared" si="30"/>
        <v>3</v>
      </c>
      <c r="E399" s="109" t="str">
        <f t="shared" si="33"/>
        <v>197510</v>
      </c>
      <c r="F399" s="113" t="str">
        <f t="shared" si="31"/>
        <v>19754</v>
      </c>
      <c r="G399" s="89" t="str">
        <f t="shared" si="34"/>
        <v>19753</v>
      </c>
      <c r="H399" s="278">
        <f t="shared" si="32"/>
        <v>5.0129573804173506E-9</v>
      </c>
      <c r="I399" s="279">
        <f>'IPC_INDEC_1943-2006'!C399</f>
        <v>4.120911640486844E-9</v>
      </c>
      <c r="J399" s="280"/>
      <c r="K399" s="280"/>
      <c r="L399" s="323"/>
      <c r="M399" s="323"/>
      <c r="N399" s="281"/>
      <c r="O399" s="327"/>
      <c r="P399" s="282"/>
      <c r="Q399" s="283"/>
      <c r="R399" s="366"/>
      <c r="S399" s="469"/>
      <c r="T399" s="466"/>
    </row>
    <row r="400" spans="1:20">
      <c r="A400" s="88">
        <v>1975</v>
      </c>
      <c r="B400" s="109">
        <v>11</v>
      </c>
      <c r="C400" s="113">
        <f t="shared" si="30"/>
        <v>4</v>
      </c>
      <c r="D400" s="113">
        <f t="shared" si="30"/>
        <v>3</v>
      </c>
      <c r="E400" s="109" t="str">
        <f t="shared" si="33"/>
        <v>197511</v>
      </c>
      <c r="F400" s="113" t="str">
        <f t="shared" si="31"/>
        <v>19754</v>
      </c>
      <c r="G400" s="89" t="str">
        <f t="shared" si="34"/>
        <v>19753</v>
      </c>
      <c r="H400" s="278">
        <f t="shared" si="32"/>
        <v>5.4617931176788231E-9</v>
      </c>
      <c r="I400" s="279">
        <f>'IPC_INDEC_1943-2006'!C400</f>
        <v>4.4898779559741126E-9</v>
      </c>
      <c r="J400" s="280"/>
      <c r="K400" s="280"/>
      <c r="L400" s="323"/>
      <c r="M400" s="323"/>
      <c r="N400" s="281"/>
      <c r="O400" s="327"/>
      <c r="P400" s="282"/>
      <c r="Q400" s="283"/>
      <c r="R400" s="366"/>
      <c r="S400" s="469"/>
      <c r="T400" s="466"/>
    </row>
    <row r="401" spans="1:20">
      <c r="A401" s="88">
        <v>1975</v>
      </c>
      <c r="B401" s="109">
        <v>12</v>
      </c>
      <c r="C401" s="113">
        <f t="shared" si="30"/>
        <v>4</v>
      </c>
      <c r="D401" s="113">
        <f t="shared" si="30"/>
        <v>3</v>
      </c>
      <c r="E401" s="109" t="str">
        <f t="shared" si="33"/>
        <v>197512</v>
      </c>
      <c r="F401" s="113" t="str">
        <f t="shared" si="31"/>
        <v>19754</v>
      </c>
      <c r="G401" s="89" t="str">
        <f t="shared" si="34"/>
        <v>19753</v>
      </c>
      <c r="H401" s="278">
        <f t="shared" si="32"/>
        <v>6.5228738125286672E-9</v>
      </c>
      <c r="I401" s="279">
        <f>'IPC_INDEC_1943-2006'!C401</f>
        <v>5.3621414633368165E-9</v>
      </c>
      <c r="J401" s="280"/>
      <c r="K401" s="280"/>
      <c r="L401" s="323"/>
      <c r="M401" s="323"/>
      <c r="N401" s="281"/>
      <c r="O401" s="327"/>
      <c r="P401" s="282"/>
      <c r="Q401" s="283"/>
      <c r="R401" s="366"/>
      <c r="S401" s="469"/>
      <c r="T401" s="466"/>
    </row>
    <row r="402" spans="1:20">
      <c r="A402" s="88">
        <v>1976</v>
      </c>
      <c r="B402" s="109">
        <v>1</v>
      </c>
      <c r="C402" s="113">
        <f t="shared" si="30"/>
        <v>1</v>
      </c>
      <c r="D402" s="113">
        <f t="shared" si="30"/>
        <v>1</v>
      </c>
      <c r="E402" s="109" t="str">
        <f t="shared" si="33"/>
        <v>19761</v>
      </c>
      <c r="F402" s="113" t="str">
        <f t="shared" si="31"/>
        <v>19761</v>
      </c>
      <c r="G402" s="89" t="str">
        <f t="shared" si="34"/>
        <v>19761</v>
      </c>
      <c r="H402" s="278">
        <f t="shared" si="32"/>
        <v>7.1033764973262115E-9</v>
      </c>
      <c r="I402" s="279">
        <f>'IPC_INDEC_1943-2006'!C402</f>
        <v>5.839344856380007E-9</v>
      </c>
      <c r="J402" s="280"/>
      <c r="K402" s="280"/>
      <c r="L402" s="323"/>
      <c r="M402" s="323"/>
      <c r="N402" s="281"/>
      <c r="O402" s="327"/>
      <c r="P402" s="282"/>
      <c r="Q402" s="283"/>
      <c r="R402" s="366"/>
      <c r="S402" s="469"/>
      <c r="T402" s="466"/>
    </row>
    <row r="403" spans="1:20">
      <c r="A403" s="88">
        <v>1976</v>
      </c>
      <c r="B403" s="109">
        <v>2</v>
      </c>
      <c r="C403" s="113">
        <f t="shared" ref="C403:D466" si="35">C391</f>
        <v>1</v>
      </c>
      <c r="D403" s="113">
        <f t="shared" si="35"/>
        <v>1</v>
      </c>
      <c r="E403" s="109" t="str">
        <f t="shared" si="33"/>
        <v>19762</v>
      </c>
      <c r="F403" s="113" t="str">
        <f t="shared" si="31"/>
        <v>19761</v>
      </c>
      <c r="G403" s="89" t="str">
        <f t="shared" si="34"/>
        <v>19761</v>
      </c>
      <c r="H403" s="278">
        <f t="shared" si="32"/>
        <v>8.4519696298940364E-9</v>
      </c>
      <c r="I403" s="279">
        <f>'IPC_INDEC_1943-2006'!C403</f>
        <v>6.9479585381936524E-9</v>
      </c>
      <c r="J403" s="280"/>
      <c r="K403" s="280"/>
      <c r="L403" s="323"/>
      <c r="M403" s="323"/>
      <c r="N403" s="281"/>
      <c r="O403" s="327"/>
      <c r="P403" s="282"/>
      <c r="Q403" s="283"/>
      <c r="R403" s="366"/>
      <c r="S403" s="469"/>
      <c r="T403" s="466"/>
    </row>
    <row r="404" spans="1:20">
      <c r="A404" s="88">
        <v>1976</v>
      </c>
      <c r="B404" s="109">
        <v>3</v>
      </c>
      <c r="C404" s="113">
        <f t="shared" si="35"/>
        <v>1</v>
      </c>
      <c r="D404" s="113">
        <f t="shared" si="35"/>
        <v>1</v>
      </c>
      <c r="E404" s="109" t="str">
        <f t="shared" si="33"/>
        <v>19763</v>
      </c>
      <c r="F404" s="113" t="str">
        <f t="shared" si="31"/>
        <v>19761</v>
      </c>
      <c r="G404" s="89" t="str">
        <f t="shared" si="34"/>
        <v>19761</v>
      </c>
      <c r="H404" s="278">
        <f t="shared" si="32"/>
        <v>1.1627466599882562E-8</v>
      </c>
      <c r="I404" s="279">
        <f>'IPC_INDEC_1943-2006'!C404</f>
        <v>9.55838217336666E-9</v>
      </c>
      <c r="J404" s="280"/>
      <c r="K404" s="280"/>
      <c r="L404" s="323"/>
      <c r="M404" s="323"/>
      <c r="N404" s="281"/>
      <c r="O404" s="327"/>
      <c r="P404" s="282"/>
      <c r="Q404" s="283"/>
      <c r="R404" s="366"/>
      <c r="S404" s="469"/>
      <c r="T404" s="466"/>
    </row>
    <row r="405" spans="1:20">
      <c r="A405" s="88">
        <v>1976</v>
      </c>
      <c r="B405" s="109">
        <v>4</v>
      </c>
      <c r="C405" s="113">
        <f t="shared" si="35"/>
        <v>2</v>
      </c>
      <c r="D405" s="113">
        <f t="shared" si="35"/>
        <v>1</v>
      </c>
      <c r="E405" s="109" t="str">
        <f t="shared" si="33"/>
        <v>19764</v>
      </c>
      <c r="F405" s="113" t="str">
        <f t="shared" si="31"/>
        <v>19762</v>
      </c>
      <c r="G405" s="89" t="str">
        <f t="shared" si="34"/>
        <v>19761</v>
      </c>
      <c r="H405" s="278">
        <f t="shared" si="32"/>
        <v>1.5571852109071458E-8</v>
      </c>
      <c r="I405" s="279">
        <f>'IPC_INDEC_1943-2006'!C405</f>
        <v>1.2800872169966411E-8</v>
      </c>
      <c r="J405" s="280"/>
      <c r="K405" s="280"/>
      <c r="L405" s="323"/>
      <c r="M405" s="323"/>
      <c r="N405" s="281"/>
      <c r="O405" s="327"/>
      <c r="P405" s="282"/>
      <c r="Q405" s="283"/>
      <c r="R405" s="366"/>
      <c r="S405" s="469"/>
      <c r="T405" s="466"/>
    </row>
    <row r="406" spans="1:20">
      <c r="A406" s="88">
        <v>1976</v>
      </c>
      <c r="B406" s="109">
        <v>5</v>
      </c>
      <c r="C406" s="113">
        <f t="shared" si="35"/>
        <v>2</v>
      </c>
      <c r="D406" s="113">
        <f t="shared" si="35"/>
        <v>2</v>
      </c>
      <c r="E406" s="109" t="str">
        <f t="shared" si="33"/>
        <v>19765</v>
      </c>
      <c r="F406" s="113" t="str">
        <f t="shared" si="31"/>
        <v>19762</v>
      </c>
      <c r="G406" s="89" t="str">
        <f t="shared" si="34"/>
        <v>19762</v>
      </c>
      <c r="H406" s="278">
        <f t="shared" si="32"/>
        <v>1.745480373101985E-8</v>
      </c>
      <c r="I406" s="279">
        <f>'IPC_INDEC_1943-2006'!C406</f>
        <v>1.4348756316692331E-8</v>
      </c>
      <c r="J406" s="280"/>
      <c r="K406" s="280"/>
      <c r="L406" s="323"/>
      <c r="M406" s="323"/>
      <c r="N406" s="281"/>
      <c r="O406" s="327"/>
      <c r="P406" s="282"/>
      <c r="Q406" s="283"/>
      <c r="R406" s="366"/>
      <c r="S406" s="469"/>
      <c r="T406" s="466"/>
    </row>
    <row r="407" spans="1:20">
      <c r="A407" s="88">
        <v>1976</v>
      </c>
      <c r="B407" s="109">
        <v>6</v>
      </c>
      <c r="C407" s="113">
        <f t="shared" si="35"/>
        <v>2</v>
      </c>
      <c r="D407" s="113">
        <f t="shared" si="35"/>
        <v>2</v>
      </c>
      <c r="E407" s="109" t="str">
        <f t="shared" si="33"/>
        <v>19766</v>
      </c>
      <c r="F407" s="113" t="str">
        <f t="shared" si="31"/>
        <v>19762</v>
      </c>
      <c r="G407" s="89" t="str">
        <f t="shared" si="34"/>
        <v>19762</v>
      </c>
      <c r="H407" s="278">
        <f t="shared" si="32"/>
        <v>1.7931663360545179E-8</v>
      </c>
      <c r="I407" s="279">
        <f>'IPC_INDEC_1943-2006'!C407</f>
        <v>1.4740759728862887E-8</v>
      </c>
      <c r="J407" s="280"/>
      <c r="K407" s="280"/>
      <c r="L407" s="323"/>
      <c r="M407" s="323"/>
      <c r="N407" s="281"/>
      <c r="O407" s="327"/>
      <c r="P407" s="282"/>
      <c r="Q407" s="283"/>
      <c r="R407" s="366"/>
      <c r="S407" s="469"/>
      <c r="T407" s="466"/>
    </row>
    <row r="408" spans="1:20">
      <c r="A408" s="88">
        <v>1976</v>
      </c>
      <c r="B408" s="109">
        <v>7</v>
      </c>
      <c r="C408" s="113">
        <f t="shared" si="35"/>
        <v>3</v>
      </c>
      <c r="D408" s="113">
        <f t="shared" si="35"/>
        <v>2</v>
      </c>
      <c r="E408" s="109" t="str">
        <f t="shared" si="33"/>
        <v>19767</v>
      </c>
      <c r="F408" s="113" t="str">
        <f t="shared" si="31"/>
        <v>19763</v>
      </c>
      <c r="G408" s="89" t="str">
        <f t="shared" si="34"/>
        <v>19762</v>
      </c>
      <c r="H408" s="278">
        <f t="shared" si="32"/>
        <v>1.8692026832196061E-8</v>
      </c>
      <c r="I408" s="279">
        <f>'IPC_INDEC_1943-2006'!C408</f>
        <v>1.5365818041460438E-8</v>
      </c>
      <c r="J408" s="280"/>
      <c r="K408" s="280"/>
      <c r="L408" s="323"/>
      <c r="M408" s="323"/>
      <c r="N408" s="281"/>
      <c r="O408" s="327"/>
      <c r="P408" s="282"/>
      <c r="Q408" s="283"/>
      <c r="R408" s="366"/>
      <c r="S408" s="469"/>
      <c r="T408" s="466"/>
    </row>
    <row r="409" spans="1:20">
      <c r="A409" s="88">
        <v>1976</v>
      </c>
      <c r="B409" s="109">
        <v>8</v>
      </c>
      <c r="C409" s="113">
        <f t="shared" si="35"/>
        <v>3</v>
      </c>
      <c r="D409" s="113">
        <f t="shared" si="35"/>
        <v>2</v>
      </c>
      <c r="E409" s="109" t="str">
        <f t="shared" si="33"/>
        <v>19768</v>
      </c>
      <c r="F409" s="113" t="str">
        <f t="shared" si="31"/>
        <v>19763</v>
      </c>
      <c r="G409" s="89" t="str">
        <f t="shared" si="34"/>
        <v>19762</v>
      </c>
      <c r="H409" s="278">
        <f t="shared" si="32"/>
        <v>1.9722834468024254E-8</v>
      </c>
      <c r="I409" s="279">
        <f>'IPC_INDEC_1943-2006'!C409</f>
        <v>1.6213195520108276E-8</v>
      </c>
      <c r="J409" s="280"/>
      <c r="K409" s="280"/>
      <c r="L409" s="323"/>
      <c r="M409" s="323"/>
      <c r="N409" s="281"/>
      <c r="O409" s="327"/>
      <c r="P409" s="282"/>
      <c r="Q409" s="283"/>
      <c r="R409" s="366"/>
      <c r="S409" s="469"/>
      <c r="T409" s="466"/>
    </row>
    <row r="410" spans="1:20">
      <c r="A410" s="88">
        <v>1976</v>
      </c>
      <c r="B410" s="109">
        <v>9</v>
      </c>
      <c r="C410" s="113">
        <f t="shared" si="35"/>
        <v>3</v>
      </c>
      <c r="D410" s="113">
        <f t="shared" si="35"/>
        <v>3</v>
      </c>
      <c r="E410" s="109" t="str">
        <f t="shared" si="33"/>
        <v>19769</v>
      </c>
      <c r="F410" s="113" t="str">
        <f t="shared" si="31"/>
        <v>19763</v>
      </c>
      <c r="G410" s="89" t="str">
        <f t="shared" si="34"/>
        <v>19763</v>
      </c>
      <c r="H410" s="278">
        <f t="shared" si="32"/>
        <v>2.1804764794266835E-8</v>
      </c>
      <c r="I410" s="279">
        <f>'IPC_INDEC_1943-2006'!C410</f>
        <v>1.792465050865664E-8</v>
      </c>
      <c r="J410" s="280"/>
      <c r="K410" s="280"/>
      <c r="L410" s="323"/>
      <c r="M410" s="323"/>
      <c r="N410" s="281"/>
      <c r="O410" s="327"/>
      <c r="P410" s="282"/>
      <c r="Q410" s="283"/>
      <c r="R410" s="366"/>
      <c r="S410" s="469"/>
      <c r="T410" s="466"/>
    </row>
    <row r="411" spans="1:20">
      <c r="A411" s="88">
        <v>1976</v>
      </c>
      <c r="B411" s="109">
        <v>10</v>
      </c>
      <c r="C411" s="113">
        <f t="shared" si="35"/>
        <v>4</v>
      </c>
      <c r="D411" s="113">
        <f t="shared" si="35"/>
        <v>3</v>
      </c>
      <c r="E411" s="109" t="str">
        <f t="shared" si="33"/>
        <v>197610</v>
      </c>
      <c r="F411" s="113" t="str">
        <f t="shared" si="31"/>
        <v>19764</v>
      </c>
      <c r="G411" s="89" t="str">
        <f t="shared" si="34"/>
        <v>19763</v>
      </c>
      <c r="H411" s="278">
        <f t="shared" si="32"/>
        <v>2.3649444304450341E-8</v>
      </c>
      <c r="I411" s="279">
        <f>'IPC_INDEC_1943-2006'!C411</f>
        <v>1.9441072989362013E-8</v>
      </c>
      <c r="J411" s="280"/>
      <c r="K411" s="280"/>
      <c r="L411" s="323"/>
      <c r="M411" s="323"/>
      <c r="N411" s="281"/>
      <c r="O411" s="327"/>
      <c r="P411" s="282"/>
      <c r="Q411" s="283"/>
      <c r="R411" s="366"/>
      <c r="S411" s="469"/>
      <c r="T411" s="466"/>
    </row>
    <row r="412" spans="1:20">
      <c r="A412" s="88">
        <v>1976</v>
      </c>
      <c r="B412" s="109">
        <v>11</v>
      </c>
      <c r="C412" s="113">
        <f t="shared" si="35"/>
        <v>4</v>
      </c>
      <c r="D412" s="113">
        <f t="shared" si="35"/>
        <v>3</v>
      </c>
      <c r="E412" s="109" t="str">
        <f t="shared" si="33"/>
        <v>197611</v>
      </c>
      <c r="F412" s="113" t="str">
        <f t="shared" si="31"/>
        <v>19764</v>
      </c>
      <c r="G412" s="89" t="str">
        <f t="shared" si="34"/>
        <v>19763</v>
      </c>
      <c r="H412" s="278">
        <f t="shared" si="32"/>
        <v>2.5530400697823362E-8</v>
      </c>
      <c r="I412" s="279">
        <f>'IPC_INDEC_1943-2006'!C412</f>
        <v>2.0987316954447091E-8</v>
      </c>
      <c r="J412" s="280"/>
      <c r="K412" s="280"/>
      <c r="L412" s="323"/>
      <c r="M412" s="323"/>
      <c r="N412" s="281"/>
      <c r="O412" s="327"/>
      <c r="P412" s="282"/>
      <c r="Q412" s="283"/>
      <c r="R412" s="366"/>
      <c r="S412" s="469"/>
      <c r="T412" s="466"/>
    </row>
    <row r="413" spans="1:20">
      <c r="A413" s="88">
        <v>1976</v>
      </c>
      <c r="B413" s="109">
        <v>12</v>
      </c>
      <c r="C413" s="113">
        <f t="shared" si="35"/>
        <v>4</v>
      </c>
      <c r="D413" s="113">
        <f t="shared" si="35"/>
        <v>3</v>
      </c>
      <c r="E413" s="109" t="str">
        <f t="shared" si="33"/>
        <v>197612</v>
      </c>
      <c r="F413" s="113" t="str">
        <f t="shared" si="31"/>
        <v>19764</v>
      </c>
      <c r="G413" s="89" t="str">
        <f t="shared" si="34"/>
        <v>19763</v>
      </c>
      <c r="H413" s="278">
        <f t="shared" si="32"/>
        <v>2.9193096209046192E-8</v>
      </c>
      <c r="I413" s="279">
        <f>'IPC_INDEC_1943-2006'!C413</f>
        <v>2.3998243124838845E-8</v>
      </c>
      <c r="J413" s="280"/>
      <c r="K413" s="280"/>
      <c r="L413" s="323"/>
      <c r="M413" s="323"/>
      <c r="N413" s="281"/>
      <c r="O413" s="327"/>
      <c r="P413" s="282"/>
      <c r="Q413" s="283"/>
      <c r="R413" s="366"/>
      <c r="S413" s="469"/>
      <c r="T413" s="466"/>
    </row>
    <row r="414" spans="1:20">
      <c r="A414" s="88">
        <v>1977</v>
      </c>
      <c r="B414" s="109">
        <v>1</v>
      </c>
      <c r="C414" s="113">
        <f t="shared" si="35"/>
        <v>1</v>
      </c>
      <c r="D414" s="113">
        <f t="shared" si="35"/>
        <v>1</v>
      </c>
      <c r="E414" s="109" t="str">
        <f t="shared" si="33"/>
        <v>19771</v>
      </c>
      <c r="F414" s="113" t="str">
        <f t="shared" si="31"/>
        <v>19771</v>
      </c>
      <c r="G414" s="89" t="str">
        <f t="shared" si="34"/>
        <v>19771</v>
      </c>
      <c r="H414" s="278">
        <f t="shared" si="32"/>
        <v>3.1538033938412253E-8</v>
      </c>
      <c r="I414" s="279">
        <f>'IPC_INDEC_1943-2006'!C414</f>
        <v>2.592590387513967E-8</v>
      </c>
      <c r="J414" s="280"/>
      <c r="K414" s="280"/>
      <c r="L414" s="323"/>
      <c r="M414" s="323"/>
      <c r="N414" s="281"/>
      <c r="O414" s="327"/>
      <c r="P414" s="282"/>
      <c r="Q414" s="283"/>
      <c r="R414" s="366"/>
      <c r="S414" s="469"/>
      <c r="T414" s="466"/>
    </row>
    <row r="415" spans="1:20">
      <c r="A415" s="88">
        <v>1977</v>
      </c>
      <c r="B415" s="109">
        <v>2</v>
      </c>
      <c r="C415" s="113">
        <f t="shared" si="35"/>
        <v>1</v>
      </c>
      <c r="D415" s="113">
        <f t="shared" si="35"/>
        <v>1</v>
      </c>
      <c r="E415" s="109" t="str">
        <f t="shared" si="33"/>
        <v>19772</v>
      </c>
      <c r="F415" s="113" t="str">
        <f t="shared" si="31"/>
        <v>19771</v>
      </c>
      <c r="G415" s="89" t="str">
        <f t="shared" si="34"/>
        <v>19771</v>
      </c>
      <c r="H415" s="278">
        <f t="shared" si="32"/>
        <v>3.4141444460503097E-8</v>
      </c>
      <c r="I415" s="279">
        <f>'IPC_INDEC_1943-2006'!C415</f>
        <v>2.8066042701645494E-8</v>
      </c>
      <c r="J415" s="280"/>
      <c r="K415" s="280"/>
      <c r="L415" s="323"/>
      <c r="M415" s="323"/>
      <c r="N415" s="281"/>
      <c r="O415" s="327"/>
      <c r="P415" s="282"/>
      <c r="Q415" s="283"/>
      <c r="R415" s="366"/>
      <c r="S415" s="469"/>
      <c r="T415" s="466"/>
    </row>
    <row r="416" spans="1:20">
      <c r="A416" s="88">
        <v>1977</v>
      </c>
      <c r="B416" s="109">
        <v>3</v>
      </c>
      <c r="C416" s="113">
        <f t="shared" si="35"/>
        <v>1</v>
      </c>
      <c r="D416" s="113">
        <f t="shared" si="35"/>
        <v>1</v>
      </c>
      <c r="E416" s="109" t="str">
        <f t="shared" si="33"/>
        <v>19773</v>
      </c>
      <c r="F416" s="113" t="str">
        <f t="shared" si="31"/>
        <v>19771</v>
      </c>
      <c r="G416" s="89" t="str">
        <f t="shared" si="34"/>
        <v>19771</v>
      </c>
      <c r="H416" s="278">
        <f t="shared" si="32"/>
        <v>3.6717828704617873E-8</v>
      </c>
      <c r="I416" s="279">
        <f>'IPC_INDEC_1943-2006'!C416</f>
        <v>3.0183964522288532E-8</v>
      </c>
      <c r="J416" s="280"/>
      <c r="K416" s="280"/>
      <c r="L416" s="323"/>
      <c r="M416" s="323"/>
      <c r="N416" s="281"/>
      <c r="O416" s="327"/>
      <c r="P416" s="282"/>
      <c r="Q416" s="283"/>
      <c r="R416" s="366"/>
      <c r="S416" s="469"/>
      <c r="T416" s="466"/>
    </row>
    <row r="417" spans="1:20">
      <c r="A417" s="88">
        <v>1977</v>
      </c>
      <c r="B417" s="109">
        <v>4</v>
      </c>
      <c r="C417" s="113">
        <f t="shared" si="35"/>
        <v>2</v>
      </c>
      <c r="D417" s="113">
        <f t="shared" si="35"/>
        <v>1</v>
      </c>
      <c r="E417" s="109" t="str">
        <f t="shared" si="33"/>
        <v>19774</v>
      </c>
      <c r="F417" s="113" t="str">
        <f t="shared" si="31"/>
        <v>19772</v>
      </c>
      <c r="G417" s="89" t="str">
        <f t="shared" si="34"/>
        <v>19771</v>
      </c>
      <c r="H417" s="278">
        <f t="shared" si="32"/>
        <v>3.8924914277864015E-8</v>
      </c>
      <c r="I417" s="279">
        <f>'IPC_INDEC_1943-2006'!C417</f>
        <v>3.1998303631946672E-8</v>
      </c>
      <c r="J417" s="280"/>
      <c r="K417" s="280"/>
      <c r="L417" s="323"/>
      <c r="M417" s="323"/>
      <c r="N417" s="281"/>
      <c r="O417" s="327"/>
      <c r="P417" s="282"/>
      <c r="Q417" s="283"/>
      <c r="R417" s="366"/>
      <c r="S417" s="469"/>
      <c r="T417" s="466"/>
    </row>
    <row r="418" spans="1:20">
      <c r="A418" s="88">
        <v>1977</v>
      </c>
      <c r="B418" s="109">
        <v>5</v>
      </c>
      <c r="C418" s="113">
        <f t="shared" si="35"/>
        <v>2</v>
      </c>
      <c r="D418" s="113">
        <f t="shared" si="35"/>
        <v>2</v>
      </c>
      <c r="E418" s="109" t="str">
        <f t="shared" si="33"/>
        <v>19775</v>
      </c>
      <c r="F418" s="113" t="str">
        <f t="shared" si="31"/>
        <v>19772</v>
      </c>
      <c r="G418" s="89" t="str">
        <f t="shared" si="34"/>
        <v>19772</v>
      </c>
      <c r="H418" s="278">
        <f t="shared" si="32"/>
        <v>4.1453413036168707E-8</v>
      </c>
      <c r="I418" s="279">
        <f>'IPC_INDEC_1943-2006'!C418</f>
        <v>3.4076861093208558E-8</v>
      </c>
      <c r="J418" s="280"/>
      <c r="K418" s="280"/>
      <c r="L418" s="323"/>
      <c r="M418" s="323"/>
      <c r="N418" s="281"/>
      <c r="O418" s="327"/>
      <c r="P418" s="282"/>
      <c r="Q418" s="283"/>
      <c r="R418" s="366"/>
      <c r="S418" s="469"/>
      <c r="T418" s="466"/>
    </row>
    <row r="419" spans="1:20">
      <c r="A419" s="88">
        <v>1977</v>
      </c>
      <c r="B419" s="109">
        <v>6</v>
      </c>
      <c r="C419" s="113">
        <f t="shared" si="35"/>
        <v>2</v>
      </c>
      <c r="D419" s="113">
        <f t="shared" si="35"/>
        <v>2</v>
      </c>
      <c r="E419" s="109" t="str">
        <f t="shared" si="33"/>
        <v>19776</v>
      </c>
      <c r="F419" s="113" t="str">
        <f t="shared" si="31"/>
        <v>19772</v>
      </c>
      <c r="G419" s="89" t="str">
        <f t="shared" si="34"/>
        <v>19772</v>
      </c>
      <c r="H419" s="278">
        <f t="shared" si="32"/>
        <v>4.4623468473678763E-8</v>
      </c>
      <c r="I419" s="279">
        <f>'IPC_INDEC_1943-2006'!C419</f>
        <v>3.6682811505724576E-8</v>
      </c>
      <c r="J419" s="280"/>
      <c r="K419" s="280"/>
      <c r="L419" s="323"/>
      <c r="M419" s="323"/>
      <c r="N419" s="281"/>
      <c r="O419" s="327"/>
      <c r="P419" s="282"/>
      <c r="Q419" s="283"/>
      <c r="R419" s="366"/>
      <c r="S419" s="469"/>
      <c r="T419" s="466"/>
    </row>
    <row r="420" spans="1:20">
      <c r="A420" s="88">
        <v>1977</v>
      </c>
      <c r="B420" s="109">
        <v>7</v>
      </c>
      <c r="C420" s="113">
        <f t="shared" si="35"/>
        <v>3</v>
      </c>
      <c r="D420" s="113">
        <f t="shared" si="35"/>
        <v>2</v>
      </c>
      <c r="E420" s="109" t="str">
        <f t="shared" si="33"/>
        <v>19777</v>
      </c>
      <c r="F420" s="113" t="str">
        <f t="shared" si="31"/>
        <v>19773</v>
      </c>
      <c r="G420" s="89" t="str">
        <f t="shared" si="34"/>
        <v>19772</v>
      </c>
      <c r="H420" s="278">
        <f t="shared" si="32"/>
        <v>4.7903987020500728E-8</v>
      </c>
      <c r="I420" s="279">
        <f>'IPC_INDEC_1943-2006'!C420</f>
        <v>3.9379568338176667E-8</v>
      </c>
      <c r="J420" s="280"/>
      <c r="K420" s="280"/>
      <c r="L420" s="323"/>
      <c r="M420" s="323"/>
      <c r="N420" s="281"/>
      <c r="O420" s="327"/>
      <c r="P420" s="282"/>
      <c r="Q420" s="283"/>
      <c r="R420" s="366"/>
      <c r="S420" s="469"/>
      <c r="T420" s="466"/>
    </row>
    <row r="421" spans="1:20">
      <c r="A421" s="88">
        <v>1977</v>
      </c>
      <c r="B421" s="109">
        <v>8</v>
      </c>
      <c r="C421" s="113">
        <f t="shared" si="35"/>
        <v>3</v>
      </c>
      <c r="D421" s="113">
        <f t="shared" si="35"/>
        <v>2</v>
      </c>
      <c r="E421" s="109" t="str">
        <f t="shared" si="33"/>
        <v>19778</v>
      </c>
      <c r="F421" s="113" t="str">
        <f t="shared" si="31"/>
        <v>19773</v>
      </c>
      <c r="G421" s="89" t="str">
        <f t="shared" si="34"/>
        <v>19772</v>
      </c>
      <c r="H421" s="278">
        <f t="shared" si="32"/>
        <v>5.3335180587209249E-8</v>
      </c>
      <c r="I421" s="279">
        <f>'IPC_INDEC_1943-2006'!C421</f>
        <v>4.3844291872076537E-8</v>
      </c>
      <c r="J421" s="280"/>
      <c r="K421" s="280"/>
      <c r="L421" s="323"/>
      <c r="M421" s="323"/>
      <c r="N421" s="281"/>
      <c r="O421" s="327"/>
      <c r="P421" s="282"/>
      <c r="Q421" s="283"/>
      <c r="R421" s="366"/>
      <c r="S421" s="469"/>
      <c r="T421" s="466"/>
    </row>
    <row r="422" spans="1:20">
      <c r="A422" s="88">
        <v>1977</v>
      </c>
      <c r="B422" s="109">
        <v>9</v>
      </c>
      <c r="C422" s="113">
        <f t="shared" si="35"/>
        <v>3</v>
      </c>
      <c r="D422" s="113">
        <f t="shared" si="35"/>
        <v>3</v>
      </c>
      <c r="E422" s="109" t="str">
        <f t="shared" si="33"/>
        <v>19779</v>
      </c>
      <c r="F422" s="113" t="str">
        <f t="shared" si="31"/>
        <v>19773</v>
      </c>
      <c r="G422" s="89" t="str">
        <f t="shared" si="34"/>
        <v>19773</v>
      </c>
      <c r="H422" s="278">
        <f t="shared" si="32"/>
        <v>5.7760416183074329E-8</v>
      </c>
      <c r="I422" s="279">
        <f>'IPC_INDEC_1943-2006'!C422</f>
        <v>4.7482065644128626E-8</v>
      </c>
      <c r="J422" s="280"/>
      <c r="K422" s="280"/>
      <c r="L422" s="323"/>
      <c r="M422" s="323"/>
      <c r="N422" s="281"/>
      <c r="O422" s="327"/>
      <c r="P422" s="282"/>
      <c r="Q422" s="283"/>
      <c r="R422" s="366"/>
      <c r="S422" s="469"/>
      <c r="T422" s="466"/>
    </row>
    <row r="423" spans="1:20">
      <c r="A423" s="88">
        <v>1977</v>
      </c>
      <c r="B423" s="109">
        <v>10</v>
      </c>
      <c r="C423" s="113">
        <f t="shared" si="35"/>
        <v>4</v>
      </c>
      <c r="D423" s="113">
        <f t="shared" si="35"/>
        <v>3</v>
      </c>
      <c r="E423" s="109" t="str">
        <f t="shared" si="33"/>
        <v>197710</v>
      </c>
      <c r="F423" s="113" t="str">
        <f t="shared" si="31"/>
        <v>19774</v>
      </c>
      <c r="G423" s="89" t="str">
        <f t="shared" si="34"/>
        <v>19773</v>
      </c>
      <c r="H423" s="278">
        <f t="shared" si="32"/>
        <v>6.4976613787119646E-8</v>
      </c>
      <c r="I423" s="279">
        <f>'IPC_INDEC_1943-2006'!C423</f>
        <v>5.341415531692928E-8</v>
      </c>
      <c r="J423" s="280"/>
      <c r="K423" s="280"/>
      <c r="L423" s="323"/>
      <c r="M423" s="323"/>
      <c r="N423" s="281"/>
      <c r="O423" s="327"/>
      <c r="P423" s="282"/>
      <c r="Q423" s="283"/>
      <c r="R423" s="366"/>
      <c r="S423" s="469"/>
      <c r="T423" s="466"/>
    </row>
    <row r="424" spans="1:20">
      <c r="A424" s="88">
        <v>1977</v>
      </c>
      <c r="B424" s="109">
        <v>11</v>
      </c>
      <c r="C424" s="113">
        <f t="shared" si="35"/>
        <v>4</v>
      </c>
      <c r="D424" s="113">
        <f t="shared" si="35"/>
        <v>3</v>
      </c>
      <c r="E424" s="109" t="str">
        <f t="shared" si="33"/>
        <v>197711</v>
      </c>
      <c r="F424" s="113" t="str">
        <f t="shared" si="31"/>
        <v>19774</v>
      </c>
      <c r="G424" s="89" t="str">
        <f t="shared" si="34"/>
        <v>19773</v>
      </c>
      <c r="H424" s="278">
        <f t="shared" si="32"/>
        <v>7.0849478406660056E-8</v>
      </c>
      <c r="I424" s="279">
        <f>'IPC_INDEC_1943-2006'!C424</f>
        <v>5.8241955423151715E-8</v>
      </c>
      <c r="J424" s="280"/>
      <c r="K424" s="280"/>
      <c r="L424" s="323"/>
      <c r="M424" s="323"/>
      <c r="N424" s="281"/>
      <c r="O424" s="327"/>
      <c r="P424" s="282"/>
      <c r="Q424" s="283"/>
      <c r="R424" s="366"/>
      <c r="S424" s="469"/>
      <c r="T424" s="466"/>
    </row>
    <row r="425" spans="1:20">
      <c r="A425" s="88">
        <v>1977</v>
      </c>
      <c r="B425" s="109">
        <v>12</v>
      </c>
      <c r="C425" s="113">
        <f t="shared" si="35"/>
        <v>4</v>
      </c>
      <c r="D425" s="113">
        <f t="shared" si="35"/>
        <v>3</v>
      </c>
      <c r="E425" s="109" t="str">
        <f t="shared" si="33"/>
        <v>197712</v>
      </c>
      <c r="F425" s="113" t="str">
        <f t="shared" si="31"/>
        <v>19774</v>
      </c>
      <c r="G425" s="89" t="str">
        <f t="shared" si="34"/>
        <v>19773</v>
      </c>
      <c r="H425" s="278">
        <f t="shared" si="32"/>
        <v>7.6029091788449275E-8</v>
      </c>
      <c r="I425" s="279">
        <f>'IPC_INDEC_1943-2006'!C425</f>
        <v>6.2499866962878309E-8</v>
      </c>
      <c r="J425" s="280"/>
      <c r="K425" s="280"/>
      <c r="L425" s="323"/>
      <c r="M425" s="323"/>
      <c r="N425" s="281"/>
      <c r="O425" s="327"/>
      <c r="P425" s="282"/>
      <c r="Q425" s="283"/>
      <c r="R425" s="366"/>
      <c r="S425" s="469"/>
      <c r="T425" s="466"/>
    </row>
    <row r="426" spans="1:20">
      <c r="A426" s="88">
        <v>1978</v>
      </c>
      <c r="B426" s="109">
        <v>1</v>
      </c>
      <c r="C426" s="113">
        <f t="shared" si="35"/>
        <v>1</v>
      </c>
      <c r="D426" s="113">
        <f t="shared" si="35"/>
        <v>1</v>
      </c>
      <c r="E426" s="109" t="str">
        <f t="shared" si="33"/>
        <v>19781</v>
      </c>
      <c r="F426" s="113" t="str">
        <f t="shared" si="31"/>
        <v>19781</v>
      </c>
      <c r="G426" s="89" t="str">
        <f t="shared" si="34"/>
        <v>19781</v>
      </c>
      <c r="H426" s="278">
        <f t="shared" si="32"/>
        <v>8.6184805237336297E-8</v>
      </c>
      <c r="I426" s="279">
        <f>'IPC_INDEC_1943-2006'!C426</f>
        <v>7.0848391514962775E-8</v>
      </c>
      <c r="J426" s="280"/>
      <c r="K426" s="280"/>
      <c r="L426" s="323"/>
      <c r="M426" s="323"/>
      <c r="N426" s="281"/>
      <c r="O426" s="327"/>
      <c r="P426" s="282"/>
      <c r="Q426" s="283"/>
      <c r="R426" s="366"/>
      <c r="S426" s="469"/>
      <c r="T426" s="466"/>
    </row>
    <row r="427" spans="1:20">
      <c r="A427" s="88">
        <v>1978</v>
      </c>
      <c r="B427" s="109">
        <v>2</v>
      </c>
      <c r="C427" s="113">
        <f t="shared" si="35"/>
        <v>1</v>
      </c>
      <c r="D427" s="113">
        <f t="shared" si="35"/>
        <v>1</v>
      </c>
      <c r="E427" s="109" t="str">
        <f t="shared" si="33"/>
        <v>19782</v>
      </c>
      <c r="F427" s="113" t="str">
        <f t="shared" si="31"/>
        <v>19781</v>
      </c>
      <c r="G427" s="89" t="str">
        <f t="shared" si="34"/>
        <v>19781</v>
      </c>
      <c r="H427" s="278">
        <f t="shared" si="32"/>
        <v>9.1532017819460791E-8</v>
      </c>
      <c r="I427" s="279">
        <f>'IPC_INDEC_1943-2006'!C427</f>
        <v>7.5244078312523394E-8</v>
      </c>
      <c r="J427" s="280"/>
      <c r="K427" s="280"/>
      <c r="L427" s="323"/>
      <c r="M427" s="323"/>
      <c r="N427" s="281"/>
      <c r="O427" s="327"/>
      <c r="P427" s="282"/>
      <c r="Q427" s="283"/>
      <c r="R427" s="366"/>
      <c r="S427" s="469"/>
      <c r="T427" s="466"/>
    </row>
    <row r="428" spans="1:20">
      <c r="A428" s="88">
        <v>1978</v>
      </c>
      <c r="B428" s="109">
        <v>3</v>
      </c>
      <c r="C428" s="113">
        <f t="shared" si="35"/>
        <v>1</v>
      </c>
      <c r="D428" s="113">
        <f t="shared" si="35"/>
        <v>1</v>
      </c>
      <c r="E428" s="109" t="str">
        <f t="shared" si="33"/>
        <v>19783</v>
      </c>
      <c r="F428" s="113" t="str">
        <f t="shared" si="31"/>
        <v>19781</v>
      </c>
      <c r="G428" s="89" t="str">
        <f t="shared" si="34"/>
        <v>19781</v>
      </c>
      <c r="H428" s="278">
        <f t="shared" si="32"/>
        <v>1.0022033134333431E-7</v>
      </c>
      <c r="I428" s="279">
        <f>'IPC_INDEC_1943-2006'!C428</f>
        <v>8.2386323821450661E-8</v>
      </c>
      <c r="J428" s="280"/>
      <c r="K428" s="280"/>
      <c r="L428" s="323"/>
      <c r="M428" s="323"/>
      <c r="N428" s="281"/>
      <c r="O428" s="327"/>
      <c r="P428" s="282"/>
      <c r="Q428" s="283"/>
      <c r="R428" s="366"/>
      <c r="S428" s="469"/>
      <c r="T428" s="466"/>
    </row>
    <row r="429" spans="1:20">
      <c r="A429" s="88">
        <v>1978</v>
      </c>
      <c r="B429" s="109">
        <v>4</v>
      </c>
      <c r="C429" s="113">
        <f t="shared" si="35"/>
        <v>2</v>
      </c>
      <c r="D429" s="113">
        <f t="shared" si="35"/>
        <v>1</v>
      </c>
      <c r="E429" s="109" t="str">
        <f t="shared" si="33"/>
        <v>19784</v>
      </c>
      <c r="F429" s="113" t="str">
        <f t="shared" si="31"/>
        <v>19782</v>
      </c>
      <c r="G429" s="89" t="str">
        <f t="shared" si="34"/>
        <v>19781</v>
      </c>
      <c r="H429" s="278">
        <f t="shared" si="32"/>
        <v>1.1131924375514646E-7</v>
      </c>
      <c r="I429" s="279">
        <f>'IPC_INDEC_1943-2006'!C429</f>
        <v>9.1510206967405669E-8</v>
      </c>
      <c r="J429" s="280"/>
      <c r="K429" s="280"/>
      <c r="L429" s="323"/>
      <c r="M429" s="323"/>
      <c r="N429" s="281"/>
      <c r="O429" s="327"/>
      <c r="P429" s="282"/>
      <c r="Q429" s="283"/>
      <c r="R429" s="366"/>
      <c r="S429" s="469"/>
      <c r="T429" s="466"/>
    </row>
    <row r="430" spans="1:20">
      <c r="A430" s="88">
        <v>1978</v>
      </c>
      <c r="B430" s="109">
        <v>5</v>
      </c>
      <c r="C430" s="113">
        <f t="shared" si="35"/>
        <v>2</v>
      </c>
      <c r="D430" s="113">
        <f t="shared" si="35"/>
        <v>2</v>
      </c>
      <c r="E430" s="109" t="str">
        <f t="shared" si="33"/>
        <v>19785</v>
      </c>
      <c r="F430" s="113" t="str">
        <f t="shared" si="31"/>
        <v>19782</v>
      </c>
      <c r="G430" s="89" t="str">
        <f t="shared" si="34"/>
        <v>19782</v>
      </c>
      <c r="H430" s="278">
        <f t="shared" si="32"/>
        <v>1.2099428850177318E-7</v>
      </c>
      <c r="I430" s="279">
        <f>'IPC_INDEC_1943-2006'!C430</f>
        <v>9.9463596851459647E-8</v>
      </c>
      <c r="J430" s="280"/>
      <c r="K430" s="280"/>
      <c r="L430" s="323"/>
      <c r="M430" s="323"/>
      <c r="N430" s="281"/>
      <c r="O430" s="327"/>
      <c r="P430" s="282"/>
      <c r="Q430" s="283"/>
      <c r="R430" s="366"/>
      <c r="S430" s="469"/>
      <c r="T430" s="466"/>
    </row>
    <row r="431" spans="1:20">
      <c r="A431" s="88">
        <v>1978</v>
      </c>
      <c r="B431" s="109">
        <v>6</v>
      </c>
      <c r="C431" s="113">
        <f t="shared" si="35"/>
        <v>2</v>
      </c>
      <c r="D431" s="113">
        <f t="shared" si="35"/>
        <v>2</v>
      </c>
      <c r="E431" s="109" t="str">
        <f t="shared" si="33"/>
        <v>19786</v>
      </c>
      <c r="F431" s="113" t="str">
        <f t="shared" si="31"/>
        <v>19782</v>
      </c>
      <c r="G431" s="89" t="str">
        <f t="shared" si="34"/>
        <v>19782</v>
      </c>
      <c r="H431" s="278">
        <f t="shared" si="32"/>
        <v>1.28848233712289E-7</v>
      </c>
      <c r="I431" s="279">
        <f>'IPC_INDEC_1943-2006'!C431</f>
        <v>1.059199482196546E-7</v>
      </c>
      <c r="J431" s="280"/>
      <c r="K431" s="280"/>
      <c r="L431" s="323"/>
      <c r="M431" s="323"/>
      <c r="N431" s="281"/>
      <c r="O431" s="327"/>
      <c r="P431" s="282"/>
      <c r="Q431" s="283"/>
      <c r="R431" s="366"/>
      <c r="S431" s="469"/>
      <c r="T431" s="466"/>
    </row>
    <row r="432" spans="1:20">
      <c r="A432" s="88">
        <v>1978</v>
      </c>
      <c r="B432" s="109">
        <v>7</v>
      </c>
      <c r="C432" s="113">
        <f t="shared" si="35"/>
        <v>3</v>
      </c>
      <c r="D432" s="113">
        <f t="shared" si="35"/>
        <v>2</v>
      </c>
      <c r="E432" s="109" t="str">
        <f t="shared" si="33"/>
        <v>19787</v>
      </c>
      <c r="F432" s="113" t="str">
        <f t="shared" si="31"/>
        <v>19783</v>
      </c>
      <c r="G432" s="89" t="str">
        <f t="shared" si="34"/>
        <v>19782</v>
      </c>
      <c r="H432" s="278">
        <f t="shared" si="32"/>
        <v>1.3734972128773666E-7</v>
      </c>
      <c r="I432" s="279">
        <f>'IPC_INDEC_1943-2006'!C432</f>
        <v>1.1290861308402651E-7</v>
      </c>
      <c r="J432" s="280"/>
      <c r="K432" s="280"/>
      <c r="L432" s="323"/>
      <c r="M432" s="323"/>
      <c r="N432" s="281"/>
      <c r="O432" s="327"/>
      <c r="P432" s="282"/>
      <c r="Q432" s="283"/>
      <c r="R432" s="366"/>
      <c r="S432" s="469"/>
      <c r="T432" s="466"/>
    </row>
    <row r="433" spans="1:20">
      <c r="A433" s="88">
        <v>1978</v>
      </c>
      <c r="B433" s="109">
        <v>8</v>
      </c>
      <c r="C433" s="113">
        <f t="shared" si="35"/>
        <v>3</v>
      </c>
      <c r="D433" s="113">
        <f t="shared" si="35"/>
        <v>2</v>
      </c>
      <c r="E433" s="109" t="str">
        <f t="shared" si="33"/>
        <v>19788</v>
      </c>
      <c r="F433" s="113" t="str">
        <f t="shared" si="31"/>
        <v>19783</v>
      </c>
      <c r="G433" s="89" t="str">
        <f t="shared" si="34"/>
        <v>19782</v>
      </c>
      <c r="H433" s="278">
        <f t="shared" si="32"/>
        <v>1.4807316795853774E-7</v>
      </c>
      <c r="I433" s="279">
        <f>'IPC_INDEC_1943-2006'!C433</f>
        <v>1.2172384386665187E-7</v>
      </c>
      <c r="J433" s="280"/>
      <c r="K433" s="280"/>
      <c r="L433" s="323"/>
      <c r="M433" s="323"/>
      <c r="N433" s="281"/>
      <c r="O433" s="327"/>
      <c r="P433" s="282"/>
      <c r="Q433" s="283"/>
      <c r="R433" s="366"/>
      <c r="S433" s="469"/>
      <c r="T433" s="466"/>
    </row>
    <row r="434" spans="1:20">
      <c r="A434" s="88">
        <v>1978</v>
      </c>
      <c r="B434" s="109">
        <v>9</v>
      </c>
      <c r="C434" s="113">
        <f t="shared" si="35"/>
        <v>3</v>
      </c>
      <c r="D434" s="113">
        <f t="shared" si="35"/>
        <v>3</v>
      </c>
      <c r="E434" s="109" t="str">
        <f t="shared" si="33"/>
        <v>19789</v>
      </c>
      <c r="F434" s="113" t="str">
        <f t="shared" si="31"/>
        <v>19783</v>
      </c>
      <c r="G434" s="89" t="str">
        <f t="shared" si="34"/>
        <v>19783</v>
      </c>
      <c r="H434" s="278">
        <f t="shared" si="32"/>
        <v>1.5753780678266546E-7</v>
      </c>
      <c r="I434" s="279">
        <f>'IPC_INDEC_1943-2006'!C434</f>
        <v>1.2950426914130372E-7</v>
      </c>
      <c r="J434" s="280"/>
      <c r="K434" s="280"/>
      <c r="L434" s="323"/>
      <c r="M434" s="323"/>
      <c r="N434" s="281"/>
      <c r="O434" s="327"/>
      <c r="P434" s="282"/>
      <c r="Q434" s="283"/>
      <c r="R434" s="366"/>
      <c r="S434" s="469"/>
      <c r="T434" s="466"/>
    </row>
    <row r="435" spans="1:20">
      <c r="A435" s="88">
        <v>1978</v>
      </c>
      <c r="B435" s="109">
        <v>10</v>
      </c>
      <c r="C435" s="113">
        <f t="shared" si="35"/>
        <v>4</v>
      </c>
      <c r="D435" s="113">
        <f t="shared" si="35"/>
        <v>3</v>
      </c>
      <c r="E435" s="109" t="str">
        <f t="shared" si="33"/>
        <v>197810</v>
      </c>
      <c r="F435" s="113" t="str">
        <f t="shared" si="31"/>
        <v>19784</v>
      </c>
      <c r="G435" s="89" t="str">
        <f t="shared" si="34"/>
        <v>19783</v>
      </c>
      <c r="H435" s="278">
        <f t="shared" si="32"/>
        <v>1.7290832219003576E-7</v>
      </c>
      <c r="I435" s="279">
        <f>'IPC_INDEC_1943-2006'!C435</f>
        <v>1.4213963207296328E-7</v>
      </c>
      <c r="J435" s="280"/>
      <c r="K435" s="280"/>
      <c r="L435" s="323"/>
      <c r="M435" s="323"/>
      <c r="N435" s="281"/>
      <c r="O435" s="327"/>
      <c r="P435" s="282"/>
      <c r="Q435" s="283"/>
      <c r="R435" s="366"/>
      <c r="S435" s="469"/>
      <c r="T435" s="466"/>
    </row>
    <row r="436" spans="1:20">
      <c r="A436" s="88">
        <v>1978</v>
      </c>
      <c r="B436" s="109">
        <v>11</v>
      </c>
      <c r="C436" s="113">
        <f t="shared" si="35"/>
        <v>4</v>
      </c>
      <c r="D436" s="113">
        <f t="shared" si="35"/>
        <v>3</v>
      </c>
      <c r="E436" s="109" t="str">
        <f t="shared" si="33"/>
        <v>197811</v>
      </c>
      <c r="F436" s="113" t="str">
        <f t="shared" si="31"/>
        <v>19784</v>
      </c>
      <c r="G436" s="89" t="str">
        <f t="shared" si="34"/>
        <v>19783</v>
      </c>
      <c r="H436" s="278">
        <f t="shared" si="32"/>
        <v>1.8811377777889338E-7</v>
      </c>
      <c r="I436" s="279">
        <f>'IPC_INDEC_1943-2006'!C436</f>
        <v>1.5463930725069487E-7</v>
      </c>
      <c r="J436" s="280"/>
      <c r="K436" s="280"/>
      <c r="L436" s="323"/>
      <c r="M436" s="323"/>
      <c r="N436" s="281"/>
      <c r="O436" s="327"/>
      <c r="P436" s="282"/>
      <c r="Q436" s="283"/>
      <c r="R436" s="366"/>
      <c r="S436" s="469"/>
      <c r="T436" s="466"/>
    </row>
    <row r="437" spans="1:20">
      <c r="A437" s="88">
        <v>1978</v>
      </c>
      <c r="B437" s="109">
        <v>12</v>
      </c>
      <c r="C437" s="113">
        <f t="shared" si="35"/>
        <v>4</v>
      </c>
      <c r="D437" s="113">
        <f t="shared" si="35"/>
        <v>3</v>
      </c>
      <c r="E437" s="109" t="str">
        <f t="shared" si="33"/>
        <v>197812</v>
      </c>
      <c r="F437" s="113" t="str">
        <f t="shared" si="31"/>
        <v>19784</v>
      </c>
      <c r="G437" s="89" t="str">
        <f t="shared" si="34"/>
        <v>19783</v>
      </c>
      <c r="H437" s="278">
        <f t="shared" si="32"/>
        <v>2.0516028518961613E-7</v>
      </c>
      <c r="I437" s="279">
        <f>'IPC_INDEC_1943-2006'!C437</f>
        <v>1.6865242276069434E-7</v>
      </c>
      <c r="J437" s="280"/>
      <c r="K437" s="280"/>
      <c r="L437" s="323"/>
      <c r="M437" s="323"/>
      <c r="N437" s="281"/>
      <c r="O437" s="327"/>
      <c r="P437" s="282"/>
      <c r="Q437" s="283"/>
      <c r="R437" s="366"/>
      <c r="S437" s="469"/>
      <c r="T437" s="466"/>
    </row>
    <row r="438" spans="1:20">
      <c r="A438" s="88">
        <v>1979</v>
      </c>
      <c r="B438" s="109">
        <v>1</v>
      </c>
      <c r="C438" s="113">
        <f t="shared" si="35"/>
        <v>1</v>
      </c>
      <c r="D438" s="113">
        <f t="shared" si="35"/>
        <v>1</v>
      </c>
      <c r="E438" s="109" t="str">
        <f t="shared" si="33"/>
        <v>19791</v>
      </c>
      <c r="F438" s="113" t="str">
        <f t="shared" si="31"/>
        <v>19791</v>
      </c>
      <c r="G438" s="89" t="str">
        <f t="shared" si="34"/>
        <v>19791</v>
      </c>
      <c r="H438" s="278">
        <f t="shared" si="32"/>
        <v>2.3136126407319617E-7</v>
      </c>
      <c r="I438" s="279">
        <f>'IPC_INDEC_1943-2006'!C438</f>
        <v>1.9019098985389907E-7</v>
      </c>
      <c r="J438" s="280"/>
      <c r="K438" s="280"/>
      <c r="L438" s="323"/>
      <c r="M438" s="323"/>
      <c r="N438" s="281"/>
      <c r="O438" s="327"/>
      <c r="P438" s="282"/>
      <c r="Q438" s="283"/>
      <c r="R438" s="366"/>
      <c r="S438" s="469"/>
      <c r="T438" s="466"/>
    </row>
    <row r="439" spans="1:20">
      <c r="A439" s="88">
        <v>1979</v>
      </c>
      <c r="B439" s="109">
        <v>2</v>
      </c>
      <c r="C439" s="113">
        <f t="shared" si="35"/>
        <v>1</v>
      </c>
      <c r="D439" s="113">
        <f t="shared" si="35"/>
        <v>1</v>
      </c>
      <c r="E439" s="109" t="str">
        <f t="shared" si="33"/>
        <v>19792</v>
      </c>
      <c r="F439" s="113" t="str">
        <f t="shared" si="31"/>
        <v>19791</v>
      </c>
      <c r="G439" s="89" t="str">
        <f t="shared" si="34"/>
        <v>19791</v>
      </c>
      <c r="H439" s="278">
        <f t="shared" si="32"/>
        <v>2.4858190052322822E-7</v>
      </c>
      <c r="I439" s="279">
        <f>'IPC_INDEC_1943-2006'!C439</f>
        <v>2.0434724848892083E-7</v>
      </c>
      <c r="J439" s="280"/>
      <c r="K439" s="280"/>
      <c r="L439" s="323"/>
      <c r="M439" s="323"/>
      <c r="N439" s="281"/>
      <c r="O439" s="327"/>
      <c r="P439" s="282"/>
      <c r="Q439" s="283"/>
      <c r="R439" s="366"/>
      <c r="S439" s="469"/>
      <c r="T439" s="466"/>
    </row>
    <row r="440" spans="1:20">
      <c r="A440" s="88">
        <v>1979</v>
      </c>
      <c r="B440" s="109">
        <v>3</v>
      </c>
      <c r="C440" s="113">
        <f t="shared" si="35"/>
        <v>1</v>
      </c>
      <c r="D440" s="113">
        <f t="shared" si="35"/>
        <v>1</v>
      </c>
      <c r="E440" s="109" t="str">
        <f t="shared" si="33"/>
        <v>19793</v>
      </c>
      <c r="F440" s="113" t="str">
        <f t="shared" si="31"/>
        <v>19791</v>
      </c>
      <c r="G440" s="89" t="str">
        <f t="shared" si="34"/>
        <v>19791</v>
      </c>
      <c r="H440" s="278">
        <f t="shared" si="32"/>
        <v>2.6784673934098612E-7</v>
      </c>
      <c r="I440" s="279">
        <f>'IPC_INDEC_1943-2006'!C440</f>
        <v>2.2018394776873635E-7</v>
      </c>
      <c r="J440" s="280"/>
      <c r="K440" s="280"/>
      <c r="L440" s="323"/>
      <c r="M440" s="323"/>
      <c r="N440" s="281"/>
      <c r="O440" s="327"/>
      <c r="P440" s="282"/>
      <c r="Q440" s="283"/>
      <c r="R440" s="366"/>
      <c r="S440" s="469"/>
      <c r="T440" s="466"/>
    </row>
    <row r="441" spans="1:20">
      <c r="A441" s="88">
        <v>1979</v>
      </c>
      <c r="B441" s="109">
        <v>4</v>
      </c>
      <c r="C441" s="113">
        <f t="shared" si="35"/>
        <v>2</v>
      </c>
      <c r="D441" s="113">
        <f t="shared" si="35"/>
        <v>1</v>
      </c>
      <c r="E441" s="109" t="str">
        <f t="shared" si="33"/>
        <v>19794</v>
      </c>
      <c r="F441" s="113" t="str">
        <f t="shared" si="31"/>
        <v>19792</v>
      </c>
      <c r="G441" s="89" t="str">
        <f t="shared" si="34"/>
        <v>19791</v>
      </c>
      <c r="H441" s="278">
        <f t="shared" si="32"/>
        <v>2.8660007410577233E-7</v>
      </c>
      <c r="I441" s="279">
        <f>'IPC_INDEC_1943-2006'!C441</f>
        <v>2.3560016411879836E-7</v>
      </c>
      <c r="J441" s="280"/>
      <c r="K441" s="280"/>
      <c r="L441" s="323"/>
      <c r="M441" s="323"/>
      <c r="N441" s="281"/>
      <c r="O441" s="327"/>
      <c r="P441" s="282"/>
      <c r="Q441" s="283"/>
      <c r="R441" s="366"/>
      <c r="S441" s="469"/>
      <c r="T441" s="466"/>
    </row>
    <row r="442" spans="1:20">
      <c r="A442" s="88">
        <v>1979</v>
      </c>
      <c r="B442" s="109">
        <v>5</v>
      </c>
      <c r="C442" s="113">
        <f t="shared" si="35"/>
        <v>2</v>
      </c>
      <c r="D442" s="113">
        <f t="shared" si="35"/>
        <v>2</v>
      </c>
      <c r="E442" s="109" t="str">
        <f t="shared" si="33"/>
        <v>19795</v>
      </c>
      <c r="F442" s="113" t="str">
        <f t="shared" si="31"/>
        <v>19792</v>
      </c>
      <c r="G442" s="89" t="str">
        <f t="shared" si="34"/>
        <v>19792</v>
      </c>
      <c r="H442" s="278">
        <f t="shared" si="32"/>
        <v>3.0643445998960368E-7</v>
      </c>
      <c r="I442" s="279">
        <f>'IPC_INDEC_1943-2006'!C442</f>
        <v>2.5190506070337368E-7</v>
      </c>
      <c r="J442" s="280"/>
      <c r="K442" s="280"/>
      <c r="L442" s="323"/>
      <c r="M442" s="323"/>
      <c r="N442" s="281"/>
      <c r="O442" s="327"/>
      <c r="P442" s="282"/>
      <c r="Q442" s="283"/>
      <c r="R442" s="366"/>
      <c r="S442" s="469"/>
      <c r="T442" s="466"/>
    </row>
    <row r="443" spans="1:20">
      <c r="A443" s="88">
        <v>1979</v>
      </c>
      <c r="B443" s="109">
        <v>6</v>
      </c>
      <c r="C443" s="113">
        <f t="shared" si="35"/>
        <v>2</v>
      </c>
      <c r="D443" s="113">
        <f t="shared" si="35"/>
        <v>2</v>
      </c>
      <c r="E443" s="109" t="str">
        <f t="shared" si="33"/>
        <v>19796</v>
      </c>
      <c r="F443" s="113" t="str">
        <f t="shared" si="31"/>
        <v>19792</v>
      </c>
      <c r="G443" s="89" t="str">
        <f t="shared" si="34"/>
        <v>19792</v>
      </c>
      <c r="H443" s="278">
        <f t="shared" si="32"/>
        <v>3.3614341347760428E-7</v>
      </c>
      <c r="I443" s="279">
        <f>'IPC_INDEC_1943-2006'!C443</f>
        <v>2.7632736533609157E-7</v>
      </c>
      <c r="J443" s="280"/>
      <c r="K443" s="280"/>
      <c r="L443" s="323"/>
      <c r="M443" s="323"/>
      <c r="N443" s="281"/>
      <c r="O443" s="327"/>
      <c r="P443" s="282"/>
      <c r="Q443" s="283"/>
      <c r="R443" s="366"/>
      <c r="S443" s="469"/>
      <c r="T443" s="466"/>
    </row>
    <row r="444" spans="1:20">
      <c r="A444" s="88">
        <v>1979</v>
      </c>
      <c r="B444" s="109">
        <v>7</v>
      </c>
      <c r="C444" s="113">
        <f t="shared" si="35"/>
        <v>3</v>
      </c>
      <c r="D444" s="113">
        <f t="shared" si="35"/>
        <v>2</v>
      </c>
      <c r="E444" s="109" t="str">
        <f t="shared" si="33"/>
        <v>19797</v>
      </c>
      <c r="F444" s="113" t="str">
        <f t="shared" si="31"/>
        <v>19793</v>
      </c>
      <c r="G444" s="89" t="str">
        <f t="shared" si="34"/>
        <v>19792</v>
      </c>
      <c r="H444" s="278">
        <f t="shared" si="32"/>
        <v>3.6018410396725254E-7</v>
      </c>
      <c r="I444" s="279">
        <f>'IPC_INDEC_1943-2006'!C444</f>
        <v>2.9609006303448792E-7</v>
      </c>
      <c r="J444" s="280"/>
      <c r="K444" s="280"/>
      <c r="L444" s="323"/>
      <c r="M444" s="323"/>
      <c r="N444" s="281"/>
      <c r="O444" s="327"/>
      <c r="P444" s="282"/>
      <c r="Q444" s="283"/>
      <c r="R444" s="366"/>
      <c r="S444" s="469"/>
      <c r="T444" s="466"/>
    </row>
    <row r="445" spans="1:20">
      <c r="A445" s="88">
        <v>1979</v>
      </c>
      <c r="B445" s="109">
        <v>8</v>
      </c>
      <c r="C445" s="113">
        <f t="shared" si="35"/>
        <v>3</v>
      </c>
      <c r="D445" s="113">
        <f t="shared" si="35"/>
        <v>2</v>
      </c>
      <c r="E445" s="109" t="str">
        <f t="shared" si="33"/>
        <v>19798</v>
      </c>
      <c r="F445" s="113" t="str">
        <f t="shared" si="31"/>
        <v>19793</v>
      </c>
      <c r="G445" s="89" t="str">
        <f t="shared" si="34"/>
        <v>19792</v>
      </c>
      <c r="H445" s="278">
        <f t="shared" si="32"/>
        <v>4.0142547862117921E-7</v>
      </c>
      <c r="I445" s="279">
        <f>'IPC_INDEC_1943-2006'!C445</f>
        <v>3.2999261755149767E-7</v>
      </c>
      <c r="J445" s="280"/>
      <c r="K445" s="280"/>
      <c r="L445" s="323"/>
      <c r="M445" s="323"/>
      <c r="N445" s="281"/>
      <c r="O445" s="327"/>
      <c r="P445" s="282"/>
      <c r="Q445" s="283"/>
      <c r="R445" s="366"/>
      <c r="S445" s="469"/>
      <c r="T445" s="466"/>
    </row>
    <row r="446" spans="1:20">
      <c r="A446" s="88">
        <v>1979</v>
      </c>
      <c r="B446" s="109">
        <v>9</v>
      </c>
      <c r="C446" s="113">
        <f t="shared" si="35"/>
        <v>3</v>
      </c>
      <c r="D446" s="113">
        <f t="shared" si="35"/>
        <v>3</v>
      </c>
      <c r="E446" s="109" t="str">
        <f t="shared" si="33"/>
        <v>19799</v>
      </c>
      <c r="F446" s="113" t="str">
        <f t="shared" si="31"/>
        <v>19793</v>
      </c>
      <c r="G446" s="89" t="str">
        <f t="shared" si="34"/>
        <v>19793</v>
      </c>
      <c r="H446" s="278">
        <f t="shared" si="32"/>
        <v>4.2890521763718748E-7</v>
      </c>
      <c r="I446" s="279">
        <f>'IPC_INDEC_1943-2006'!C446</f>
        <v>3.5258239196908525E-7</v>
      </c>
      <c r="J446" s="280"/>
      <c r="K446" s="280"/>
      <c r="L446" s="323"/>
      <c r="M446" s="323"/>
      <c r="N446" s="281"/>
      <c r="O446" s="327"/>
      <c r="P446" s="282"/>
      <c r="Q446" s="283"/>
      <c r="R446" s="366"/>
      <c r="S446" s="469"/>
      <c r="T446" s="466"/>
    </row>
    <row r="447" spans="1:20">
      <c r="A447" s="88">
        <v>1979</v>
      </c>
      <c r="B447" s="109">
        <v>10</v>
      </c>
      <c r="C447" s="113">
        <f t="shared" si="35"/>
        <v>4</v>
      </c>
      <c r="D447" s="113">
        <f t="shared" si="35"/>
        <v>3</v>
      </c>
      <c r="E447" s="109" t="str">
        <f t="shared" si="33"/>
        <v>197910</v>
      </c>
      <c r="F447" s="113" t="str">
        <f t="shared" si="31"/>
        <v>19794</v>
      </c>
      <c r="G447" s="89" t="str">
        <f t="shared" si="34"/>
        <v>19793</v>
      </c>
      <c r="H447" s="278">
        <f t="shared" si="32"/>
        <v>4.4752251409001301E-7</v>
      </c>
      <c r="I447" s="279">
        <f>'IPC_INDEC_1943-2006'!C447</f>
        <v>3.678867777527234E-7</v>
      </c>
      <c r="J447" s="280"/>
      <c r="K447" s="280"/>
      <c r="L447" s="323"/>
      <c r="M447" s="323"/>
      <c r="N447" s="281"/>
      <c r="O447" s="327"/>
      <c r="P447" s="282"/>
      <c r="Q447" s="283"/>
      <c r="R447" s="366"/>
      <c r="S447" s="469"/>
      <c r="T447" s="466"/>
    </row>
    <row r="448" spans="1:20">
      <c r="A448" s="88">
        <v>1979</v>
      </c>
      <c r="B448" s="109">
        <v>11</v>
      </c>
      <c r="C448" s="113">
        <f t="shared" si="35"/>
        <v>4</v>
      </c>
      <c r="D448" s="113">
        <f t="shared" si="35"/>
        <v>3</v>
      </c>
      <c r="E448" s="109" t="str">
        <f t="shared" si="33"/>
        <v>197911</v>
      </c>
      <c r="F448" s="113" t="str">
        <f t="shared" si="31"/>
        <v>19794</v>
      </c>
      <c r="G448" s="89" t="str">
        <f t="shared" si="34"/>
        <v>19793</v>
      </c>
      <c r="H448" s="278">
        <f t="shared" si="32"/>
        <v>4.7052205803212474E-7</v>
      </c>
      <c r="I448" s="279">
        <f>'IPC_INDEC_1943-2006'!C448</f>
        <v>3.8679359884942419E-7</v>
      </c>
      <c r="J448" s="280"/>
      <c r="K448" s="280"/>
      <c r="L448" s="323"/>
      <c r="M448" s="323"/>
      <c r="N448" s="281"/>
      <c r="O448" s="327"/>
      <c r="P448" s="282"/>
      <c r="Q448" s="283"/>
      <c r="R448" s="366"/>
      <c r="S448" s="469"/>
      <c r="T448" s="466"/>
    </row>
    <row r="449" spans="1:20">
      <c r="A449" s="88">
        <v>1979</v>
      </c>
      <c r="B449" s="109">
        <v>12</v>
      </c>
      <c r="C449" s="113">
        <f t="shared" si="35"/>
        <v>4</v>
      </c>
      <c r="D449" s="113">
        <f t="shared" si="35"/>
        <v>3</v>
      </c>
      <c r="E449" s="109" t="str">
        <f t="shared" si="33"/>
        <v>197912</v>
      </c>
      <c r="F449" s="113" t="str">
        <f t="shared" si="31"/>
        <v>19794</v>
      </c>
      <c r="G449" s="89" t="str">
        <f t="shared" si="34"/>
        <v>19793</v>
      </c>
      <c r="H449" s="278">
        <f t="shared" si="32"/>
        <v>4.9184198228256451E-7</v>
      </c>
      <c r="I449" s="279">
        <f>'IPC_INDEC_1943-2006'!C449</f>
        <v>4.0431968521934673E-7</v>
      </c>
      <c r="J449" s="280"/>
      <c r="K449" s="280"/>
      <c r="L449" s="323"/>
      <c r="M449" s="323"/>
      <c r="N449" s="281"/>
      <c r="O449" s="327"/>
      <c r="P449" s="282"/>
      <c r="Q449" s="283"/>
      <c r="R449" s="366"/>
      <c r="S449" s="469"/>
      <c r="T449" s="466"/>
    </row>
    <row r="450" spans="1:20">
      <c r="A450" s="88">
        <v>1980</v>
      </c>
      <c r="B450" s="109">
        <v>1</v>
      </c>
      <c r="C450" s="113">
        <f t="shared" si="35"/>
        <v>1</v>
      </c>
      <c r="D450" s="113">
        <f t="shared" si="35"/>
        <v>1</v>
      </c>
      <c r="E450" s="109" t="str">
        <f t="shared" si="33"/>
        <v>19801</v>
      </c>
      <c r="F450" s="113" t="str">
        <f t="shared" si="31"/>
        <v>19801</v>
      </c>
      <c r="G450" s="89" t="str">
        <f t="shared" si="34"/>
        <v>19801</v>
      </c>
      <c r="H450" s="278">
        <f t="shared" si="32"/>
        <v>5.2730263560025206E-7</v>
      </c>
      <c r="I450" s="279">
        <f>'IPC_INDEC_1943-2006'!C450</f>
        <v>4.3347018620045846E-7</v>
      </c>
      <c r="J450" s="280"/>
      <c r="K450" s="280"/>
      <c r="L450" s="323"/>
      <c r="M450" s="323"/>
      <c r="N450" s="281"/>
      <c r="O450" s="327"/>
      <c r="P450" s="282"/>
      <c r="Q450" s="283"/>
      <c r="R450" s="366"/>
      <c r="S450" s="469"/>
      <c r="T450" s="466"/>
    </row>
    <row r="451" spans="1:20">
      <c r="A451" s="88">
        <v>1980</v>
      </c>
      <c r="B451" s="109">
        <v>2</v>
      </c>
      <c r="C451" s="113">
        <f t="shared" si="35"/>
        <v>1</v>
      </c>
      <c r="D451" s="113">
        <f t="shared" si="35"/>
        <v>1</v>
      </c>
      <c r="E451" s="109" t="str">
        <f t="shared" si="33"/>
        <v>19802</v>
      </c>
      <c r="F451" s="113" t="str">
        <f t="shared" si="31"/>
        <v>19801</v>
      </c>
      <c r="G451" s="89" t="str">
        <f t="shared" si="34"/>
        <v>19801</v>
      </c>
      <c r="H451" s="278">
        <f t="shared" si="32"/>
        <v>5.5548977383845449E-7</v>
      </c>
      <c r="I451" s="279">
        <f>'IPC_INDEC_1943-2006'!C451</f>
        <v>4.5664147956344924E-7</v>
      </c>
      <c r="J451" s="280"/>
      <c r="K451" s="280"/>
      <c r="L451" s="323"/>
      <c r="M451" s="323"/>
      <c r="N451" s="281"/>
      <c r="O451" s="327"/>
      <c r="P451" s="282"/>
      <c r="Q451" s="283"/>
      <c r="R451" s="366"/>
      <c r="S451" s="469"/>
      <c r="T451" s="466"/>
    </row>
    <row r="452" spans="1:20">
      <c r="A452" s="88">
        <v>1980</v>
      </c>
      <c r="B452" s="109">
        <v>3</v>
      </c>
      <c r="C452" s="113">
        <f t="shared" si="35"/>
        <v>1</v>
      </c>
      <c r="D452" s="113">
        <f t="shared" si="35"/>
        <v>1</v>
      </c>
      <c r="E452" s="109" t="str">
        <f t="shared" si="33"/>
        <v>19803</v>
      </c>
      <c r="F452" s="113" t="str">
        <f t="shared" si="31"/>
        <v>19801</v>
      </c>
      <c r="G452" s="89" t="str">
        <f t="shared" si="34"/>
        <v>19801</v>
      </c>
      <c r="H452" s="278">
        <f t="shared" si="32"/>
        <v>5.8768550766909213E-7</v>
      </c>
      <c r="I452" s="279">
        <f>'IPC_INDEC_1943-2006'!C452</f>
        <v>4.8310804695039251E-7</v>
      </c>
      <c r="J452" s="280"/>
      <c r="K452" s="280"/>
      <c r="L452" s="323"/>
      <c r="M452" s="323"/>
      <c r="N452" s="281"/>
      <c r="O452" s="327"/>
      <c r="P452" s="282"/>
      <c r="Q452" s="283"/>
      <c r="R452" s="366"/>
      <c r="S452" s="469"/>
      <c r="T452" s="466"/>
    </row>
    <row r="453" spans="1:20">
      <c r="A453" s="88">
        <v>1980</v>
      </c>
      <c r="B453" s="109">
        <v>4</v>
      </c>
      <c r="C453" s="113">
        <f t="shared" si="35"/>
        <v>2</v>
      </c>
      <c r="D453" s="113">
        <f t="shared" si="35"/>
        <v>1</v>
      </c>
      <c r="E453" s="109" t="str">
        <f t="shared" si="33"/>
        <v>19804</v>
      </c>
      <c r="F453" s="113" t="str">
        <f t="shared" si="31"/>
        <v>19802</v>
      </c>
      <c r="G453" s="89" t="str">
        <f t="shared" si="34"/>
        <v>19801</v>
      </c>
      <c r="H453" s="278">
        <f t="shared" si="32"/>
        <v>6.2398052930013783E-7</v>
      </c>
      <c r="I453" s="279">
        <f>'IPC_INDEC_1943-2006'!C453</f>
        <v>5.1294444207223693E-7</v>
      </c>
      <c r="J453" s="280"/>
      <c r="K453" s="280"/>
      <c r="L453" s="323"/>
      <c r="M453" s="323"/>
      <c r="N453" s="281"/>
      <c r="O453" s="327"/>
      <c r="P453" s="282"/>
      <c r="Q453" s="283"/>
      <c r="R453" s="366"/>
      <c r="S453" s="469"/>
      <c r="T453" s="466"/>
    </row>
    <row r="454" spans="1:20">
      <c r="A454" s="88">
        <v>1980</v>
      </c>
      <c r="B454" s="109">
        <v>5</v>
      </c>
      <c r="C454" s="113">
        <f t="shared" si="35"/>
        <v>2</v>
      </c>
      <c r="D454" s="113">
        <f t="shared" si="35"/>
        <v>2</v>
      </c>
      <c r="E454" s="109" t="str">
        <f t="shared" si="33"/>
        <v>19805</v>
      </c>
      <c r="F454" s="113" t="str">
        <f t="shared" ref="F454:F517" si="36">CONCATENATE(A454,C454)</f>
        <v>19802</v>
      </c>
      <c r="G454" s="89" t="str">
        <f t="shared" si="34"/>
        <v>19802</v>
      </c>
      <c r="H454" s="278">
        <f t="shared" ref="H454:H517" si="37">I454/I$762*100</f>
        <v>6.6007602807364084E-7</v>
      </c>
      <c r="I454" s="279">
        <f>'IPC_INDEC_1943-2006'!C454</f>
        <v>5.4261681902999262E-7</v>
      </c>
      <c r="J454" s="280"/>
      <c r="K454" s="280"/>
      <c r="L454" s="323"/>
      <c r="M454" s="323"/>
      <c r="N454" s="281"/>
      <c r="O454" s="327"/>
      <c r="P454" s="282"/>
      <c r="Q454" s="283"/>
      <c r="R454" s="366"/>
      <c r="S454" s="469"/>
      <c r="T454" s="466"/>
    </row>
    <row r="455" spans="1:20">
      <c r="A455" s="88">
        <v>1980</v>
      </c>
      <c r="B455" s="109">
        <v>6</v>
      </c>
      <c r="C455" s="113">
        <f t="shared" si="35"/>
        <v>2</v>
      </c>
      <c r="D455" s="113">
        <f t="shared" si="35"/>
        <v>2</v>
      </c>
      <c r="E455" s="109" t="str">
        <f t="shared" ref="E455:E518" si="38">CONCATENATE(A455,B455)</f>
        <v>19806</v>
      </c>
      <c r="F455" s="113" t="str">
        <f t="shared" si="36"/>
        <v>19802</v>
      </c>
      <c r="G455" s="89" t="str">
        <f t="shared" ref="G455:G518" si="39">CONCATENATE(A455,D455)</f>
        <v>19802</v>
      </c>
      <c r="H455" s="278">
        <f t="shared" si="37"/>
        <v>6.9794909412342469E-7</v>
      </c>
      <c r="I455" s="279">
        <f>'IPC_INDEC_1943-2006'!C455</f>
        <v>5.7375044872234954E-7</v>
      </c>
      <c r="J455" s="280"/>
      <c r="K455" s="280"/>
      <c r="L455" s="323"/>
      <c r="M455" s="323"/>
      <c r="N455" s="281"/>
      <c r="O455" s="327"/>
      <c r="P455" s="282"/>
      <c r="Q455" s="283"/>
      <c r="R455" s="366"/>
      <c r="S455" s="469"/>
      <c r="T455" s="466"/>
    </row>
    <row r="456" spans="1:20">
      <c r="A456" s="88">
        <v>1980</v>
      </c>
      <c r="B456" s="109">
        <v>7</v>
      </c>
      <c r="C456" s="113">
        <f t="shared" si="35"/>
        <v>3</v>
      </c>
      <c r="D456" s="113">
        <f t="shared" si="35"/>
        <v>2</v>
      </c>
      <c r="E456" s="109" t="str">
        <f t="shared" si="38"/>
        <v>19807</v>
      </c>
      <c r="F456" s="113" t="str">
        <f t="shared" si="36"/>
        <v>19803</v>
      </c>
      <c r="G456" s="89" t="str">
        <f t="shared" si="39"/>
        <v>19802</v>
      </c>
      <c r="H456" s="278">
        <f t="shared" si="37"/>
        <v>7.2987275133014193E-7</v>
      </c>
      <c r="I456" s="279">
        <f>'IPC_INDEC_1943-2006'!C456</f>
        <v>5.9999335497644593E-7</v>
      </c>
      <c r="J456" s="280"/>
      <c r="K456" s="280"/>
      <c r="L456" s="323"/>
      <c r="M456" s="323"/>
      <c r="N456" s="281"/>
      <c r="O456" s="327"/>
      <c r="P456" s="282"/>
      <c r="Q456" s="283"/>
      <c r="R456" s="366"/>
      <c r="S456" s="469"/>
      <c r="T456" s="466"/>
    </row>
    <row r="457" spans="1:20">
      <c r="A457" s="88">
        <v>1980</v>
      </c>
      <c r="B457" s="109">
        <v>8</v>
      </c>
      <c r="C457" s="113">
        <f t="shared" si="35"/>
        <v>3</v>
      </c>
      <c r="D457" s="113">
        <f t="shared" si="35"/>
        <v>2</v>
      </c>
      <c r="E457" s="109" t="str">
        <f t="shared" si="38"/>
        <v>19808</v>
      </c>
      <c r="F457" s="113" t="str">
        <f t="shared" si="36"/>
        <v>19803</v>
      </c>
      <c r="G457" s="89" t="str">
        <f t="shared" si="39"/>
        <v>19802</v>
      </c>
      <c r="H457" s="278">
        <f t="shared" si="37"/>
        <v>7.5484938540607792E-7</v>
      </c>
      <c r="I457" s="279">
        <f>'IPC_INDEC_1943-2006'!C457</f>
        <v>6.2052544697183712E-7</v>
      </c>
      <c r="J457" s="280"/>
      <c r="K457" s="280"/>
      <c r="L457" s="323"/>
      <c r="M457" s="323"/>
      <c r="N457" s="281"/>
      <c r="O457" s="327"/>
      <c r="P457" s="282"/>
      <c r="Q457" s="283"/>
      <c r="R457" s="366"/>
      <c r="S457" s="469"/>
      <c r="T457" s="466"/>
    </row>
    <row r="458" spans="1:20">
      <c r="A458" s="88">
        <v>1980</v>
      </c>
      <c r="B458" s="109">
        <v>9</v>
      </c>
      <c r="C458" s="113">
        <f t="shared" si="35"/>
        <v>3</v>
      </c>
      <c r="D458" s="113">
        <f t="shared" si="35"/>
        <v>3</v>
      </c>
      <c r="E458" s="109" t="str">
        <f t="shared" si="38"/>
        <v>19809</v>
      </c>
      <c r="F458" s="113" t="str">
        <f t="shared" si="36"/>
        <v>19803</v>
      </c>
      <c r="G458" s="89" t="str">
        <f t="shared" si="39"/>
        <v>19803</v>
      </c>
      <c r="H458" s="278">
        <f t="shared" si="37"/>
        <v>7.8914917846170536E-7</v>
      </c>
      <c r="I458" s="279">
        <f>'IPC_INDEC_1943-2006'!C458</f>
        <v>6.4872166045280183E-7</v>
      </c>
      <c r="J458" s="280"/>
      <c r="K458" s="280"/>
      <c r="L458" s="323"/>
      <c r="M458" s="323"/>
      <c r="N458" s="281"/>
      <c r="O458" s="327"/>
      <c r="P458" s="282"/>
      <c r="Q458" s="283"/>
      <c r="R458" s="366"/>
      <c r="S458" s="469"/>
      <c r="T458" s="466"/>
    </row>
    <row r="459" spans="1:20">
      <c r="A459" s="88">
        <v>1980</v>
      </c>
      <c r="B459" s="109">
        <v>10</v>
      </c>
      <c r="C459" s="113">
        <f t="shared" si="35"/>
        <v>4</v>
      </c>
      <c r="D459" s="113">
        <f t="shared" si="35"/>
        <v>3</v>
      </c>
      <c r="E459" s="109" t="str">
        <f t="shared" si="38"/>
        <v>198010</v>
      </c>
      <c r="F459" s="113" t="str">
        <f t="shared" si="36"/>
        <v>19804</v>
      </c>
      <c r="G459" s="89" t="str">
        <f t="shared" si="39"/>
        <v>19803</v>
      </c>
      <c r="H459" s="278">
        <f t="shared" si="37"/>
        <v>8.4924183546502901E-7</v>
      </c>
      <c r="I459" s="279">
        <f>'IPC_INDEC_1943-2006'!C459</f>
        <v>6.981209493276981E-7</v>
      </c>
      <c r="J459" s="280"/>
      <c r="K459" s="280"/>
      <c r="L459" s="323"/>
      <c r="M459" s="323"/>
      <c r="N459" s="281"/>
      <c r="O459" s="327"/>
      <c r="P459" s="282"/>
      <c r="Q459" s="283"/>
      <c r="R459" s="366"/>
      <c r="S459" s="469"/>
      <c r="T459" s="466"/>
    </row>
    <row r="460" spans="1:20">
      <c r="A460" s="88">
        <v>1980</v>
      </c>
      <c r="B460" s="109">
        <v>11</v>
      </c>
      <c r="C460" s="113">
        <f t="shared" si="35"/>
        <v>4</v>
      </c>
      <c r="D460" s="113">
        <f t="shared" si="35"/>
        <v>3</v>
      </c>
      <c r="E460" s="109" t="str">
        <f t="shared" si="38"/>
        <v>198011</v>
      </c>
      <c r="F460" s="113" t="str">
        <f t="shared" si="36"/>
        <v>19804</v>
      </c>
      <c r="G460" s="89" t="str">
        <f t="shared" si="39"/>
        <v>19803</v>
      </c>
      <c r="H460" s="278">
        <f t="shared" si="37"/>
        <v>8.8896502255747722E-7</v>
      </c>
      <c r="I460" s="279">
        <f>'IPC_INDEC_1943-2006'!C460</f>
        <v>7.3077547472341921E-7</v>
      </c>
      <c r="J460" s="280"/>
      <c r="K460" s="280"/>
      <c r="L460" s="323"/>
      <c r="M460" s="323"/>
      <c r="N460" s="281"/>
      <c r="O460" s="327"/>
      <c r="P460" s="282"/>
      <c r="Q460" s="283"/>
      <c r="R460" s="366"/>
      <c r="S460" s="469"/>
      <c r="T460" s="466"/>
    </row>
    <row r="461" spans="1:20">
      <c r="A461" s="88">
        <v>1980</v>
      </c>
      <c r="B461" s="109">
        <v>12</v>
      </c>
      <c r="C461" s="113">
        <f t="shared" si="35"/>
        <v>4</v>
      </c>
      <c r="D461" s="113">
        <f t="shared" si="35"/>
        <v>3</v>
      </c>
      <c r="E461" s="109" t="str">
        <f t="shared" si="38"/>
        <v>198012</v>
      </c>
      <c r="F461" s="113" t="str">
        <f t="shared" si="36"/>
        <v>19804</v>
      </c>
      <c r="G461" s="89" t="str">
        <f t="shared" si="39"/>
        <v>19803</v>
      </c>
      <c r="H461" s="278">
        <f t="shared" si="37"/>
        <v>9.2286576989801852E-7</v>
      </c>
      <c r="I461" s="279">
        <f>'IPC_INDEC_1943-2006'!C461</f>
        <v>7.5864365187620591E-7</v>
      </c>
      <c r="J461" s="280"/>
      <c r="K461" s="280"/>
      <c r="L461" s="323"/>
      <c r="M461" s="323"/>
      <c r="N461" s="281"/>
      <c r="O461" s="327"/>
      <c r="P461" s="282"/>
      <c r="Q461" s="283"/>
      <c r="R461" s="366"/>
      <c r="S461" s="469"/>
      <c r="T461" s="466"/>
    </row>
    <row r="462" spans="1:20">
      <c r="A462" s="88">
        <v>1981</v>
      </c>
      <c r="B462" s="109">
        <v>1</v>
      </c>
      <c r="C462" s="113">
        <f t="shared" si="35"/>
        <v>1</v>
      </c>
      <c r="D462" s="113">
        <f t="shared" si="35"/>
        <v>1</v>
      </c>
      <c r="E462" s="109" t="str">
        <f t="shared" si="38"/>
        <v>19811</v>
      </c>
      <c r="F462" s="113" t="str">
        <f t="shared" si="36"/>
        <v>19811</v>
      </c>
      <c r="G462" s="89" t="str">
        <f t="shared" si="39"/>
        <v>19811</v>
      </c>
      <c r="H462" s="278">
        <f t="shared" si="37"/>
        <v>9.680486279104757E-7</v>
      </c>
      <c r="I462" s="279">
        <f>'IPC_INDEC_1943-2006'!C462</f>
        <v>7.9578631067106245E-7</v>
      </c>
      <c r="J462" s="280"/>
      <c r="K462" s="280"/>
      <c r="L462" s="323"/>
      <c r="M462" s="323"/>
      <c r="N462" s="281"/>
      <c r="O462" s="327"/>
      <c r="P462" s="282"/>
      <c r="Q462" s="283"/>
      <c r="R462" s="366"/>
      <c r="S462" s="469"/>
      <c r="T462" s="466"/>
    </row>
    <row r="463" spans="1:20">
      <c r="A463" s="88">
        <v>1981</v>
      </c>
      <c r="B463" s="109">
        <v>2</v>
      </c>
      <c r="C463" s="113">
        <f t="shared" si="35"/>
        <v>1</v>
      </c>
      <c r="D463" s="113">
        <f t="shared" si="35"/>
        <v>1</v>
      </c>
      <c r="E463" s="109" t="str">
        <f t="shared" si="38"/>
        <v>19812</v>
      </c>
      <c r="F463" s="113" t="str">
        <f t="shared" si="36"/>
        <v>19811</v>
      </c>
      <c r="G463" s="89" t="str">
        <f t="shared" si="39"/>
        <v>19811</v>
      </c>
      <c r="H463" s="278">
        <f t="shared" si="37"/>
        <v>1.0084973526667126E-6</v>
      </c>
      <c r="I463" s="279">
        <f>'IPC_INDEC_1943-2006'!C463</f>
        <v>8.2903726575437654E-7</v>
      </c>
      <c r="J463" s="280"/>
      <c r="K463" s="280"/>
      <c r="L463" s="323"/>
      <c r="M463" s="323"/>
      <c r="N463" s="281"/>
      <c r="O463" s="327"/>
      <c r="P463" s="282"/>
      <c r="Q463" s="283"/>
      <c r="R463" s="366"/>
      <c r="S463" s="469"/>
      <c r="T463" s="466"/>
    </row>
    <row r="464" spans="1:20">
      <c r="A464" s="88">
        <v>1981</v>
      </c>
      <c r="B464" s="109">
        <v>3</v>
      </c>
      <c r="C464" s="113">
        <f t="shared" si="35"/>
        <v>1</v>
      </c>
      <c r="D464" s="113">
        <f t="shared" si="35"/>
        <v>1</v>
      </c>
      <c r="E464" s="109" t="str">
        <f t="shared" si="38"/>
        <v>19813</v>
      </c>
      <c r="F464" s="113" t="str">
        <f t="shared" si="36"/>
        <v>19811</v>
      </c>
      <c r="G464" s="89" t="str">
        <f t="shared" si="39"/>
        <v>19811</v>
      </c>
      <c r="H464" s="278">
        <f t="shared" si="37"/>
        <v>1.0688983631771454E-6</v>
      </c>
      <c r="I464" s="279">
        <f>'IPC_INDEC_1943-2006'!C464</f>
        <v>8.7869003724649868E-7</v>
      </c>
      <c r="J464" s="280"/>
      <c r="K464" s="280"/>
      <c r="L464" s="323"/>
      <c r="M464" s="323"/>
      <c r="N464" s="281"/>
      <c r="O464" s="327"/>
      <c r="P464" s="282"/>
      <c r="Q464" s="283"/>
      <c r="R464" s="366"/>
      <c r="S464" s="469"/>
      <c r="T464" s="466"/>
    </row>
    <row r="465" spans="1:20">
      <c r="A465" s="88">
        <v>1981</v>
      </c>
      <c r="B465" s="109">
        <v>4</v>
      </c>
      <c r="C465" s="113">
        <f t="shared" si="35"/>
        <v>2</v>
      </c>
      <c r="D465" s="113">
        <f t="shared" si="35"/>
        <v>1</v>
      </c>
      <c r="E465" s="109" t="str">
        <f t="shared" si="38"/>
        <v>19814</v>
      </c>
      <c r="F465" s="113" t="str">
        <f t="shared" si="36"/>
        <v>19812</v>
      </c>
      <c r="G465" s="89" t="str">
        <f t="shared" si="39"/>
        <v>19811</v>
      </c>
      <c r="H465" s="278">
        <f t="shared" si="37"/>
        <v>1.1532421165926216E-6</v>
      </c>
      <c r="I465" s="279">
        <f>'IPC_INDEC_1943-2006'!C465</f>
        <v>9.4802498842919782E-7</v>
      </c>
      <c r="J465" s="280"/>
      <c r="K465" s="280"/>
      <c r="L465" s="323"/>
      <c r="M465" s="323"/>
      <c r="N465" s="281"/>
      <c r="O465" s="327"/>
      <c r="P465" s="282"/>
      <c r="Q465" s="283"/>
      <c r="R465" s="366"/>
      <c r="S465" s="469"/>
      <c r="T465" s="466"/>
    </row>
    <row r="466" spans="1:20">
      <c r="A466" s="88">
        <v>1981</v>
      </c>
      <c r="B466" s="109">
        <v>5</v>
      </c>
      <c r="C466" s="113">
        <f t="shared" si="35"/>
        <v>2</v>
      </c>
      <c r="D466" s="113">
        <f t="shared" si="35"/>
        <v>2</v>
      </c>
      <c r="E466" s="109" t="str">
        <f t="shared" si="38"/>
        <v>19815</v>
      </c>
      <c r="F466" s="113" t="str">
        <f t="shared" si="36"/>
        <v>19812</v>
      </c>
      <c r="G466" s="89" t="str">
        <f t="shared" si="39"/>
        <v>19812</v>
      </c>
      <c r="H466" s="278">
        <f t="shared" si="37"/>
        <v>1.2401252518313506E-6</v>
      </c>
      <c r="I466" s="279">
        <f>'IPC_INDEC_1943-2006'!C466</f>
        <v>1.0194474435184655E-6</v>
      </c>
      <c r="J466" s="280"/>
      <c r="K466" s="280"/>
      <c r="L466" s="323"/>
      <c r="M466" s="323"/>
      <c r="N466" s="281"/>
      <c r="O466" s="327"/>
      <c r="P466" s="282"/>
      <c r="Q466" s="283"/>
      <c r="R466" s="366"/>
      <c r="S466" s="469"/>
      <c r="T466" s="466"/>
    </row>
    <row r="467" spans="1:20">
      <c r="A467" s="88">
        <v>1981</v>
      </c>
      <c r="B467" s="109">
        <v>6</v>
      </c>
      <c r="C467" s="113">
        <f t="shared" ref="C467:D530" si="40">C455</f>
        <v>2</v>
      </c>
      <c r="D467" s="113">
        <f t="shared" si="40"/>
        <v>2</v>
      </c>
      <c r="E467" s="109" t="str">
        <f t="shared" si="38"/>
        <v>19816</v>
      </c>
      <c r="F467" s="113" t="str">
        <f t="shared" si="36"/>
        <v>19812</v>
      </c>
      <c r="G467" s="89" t="str">
        <f t="shared" si="39"/>
        <v>19812</v>
      </c>
      <c r="H467" s="278">
        <f t="shared" si="37"/>
        <v>1.3563926624535386E-6</v>
      </c>
      <c r="I467" s="279">
        <f>'IPC_INDEC_1943-2006'!C467</f>
        <v>1.1150253009552564E-6</v>
      </c>
      <c r="J467" s="280"/>
      <c r="K467" s="280"/>
      <c r="L467" s="323"/>
      <c r="M467" s="323"/>
      <c r="N467" s="281"/>
      <c r="O467" s="327"/>
      <c r="P467" s="282"/>
      <c r="Q467" s="283"/>
      <c r="R467" s="366"/>
      <c r="S467" s="469"/>
      <c r="T467" s="466"/>
    </row>
    <row r="468" spans="1:20">
      <c r="A468" s="88">
        <v>1981</v>
      </c>
      <c r="B468" s="109">
        <v>7</v>
      </c>
      <c r="C468" s="113">
        <f t="shared" si="40"/>
        <v>3</v>
      </c>
      <c r="D468" s="113">
        <f t="shared" si="40"/>
        <v>2</v>
      </c>
      <c r="E468" s="109" t="str">
        <f t="shared" si="38"/>
        <v>19817</v>
      </c>
      <c r="F468" s="113" t="str">
        <f t="shared" si="36"/>
        <v>19813</v>
      </c>
      <c r="G468" s="89" t="str">
        <f t="shared" si="39"/>
        <v>19812</v>
      </c>
      <c r="H468" s="278">
        <f t="shared" si="37"/>
        <v>1.4953331250691349E-6</v>
      </c>
      <c r="I468" s="279">
        <f>'IPC_INDEC_1943-2006'!C468</f>
        <v>1.2292415861293327E-6</v>
      </c>
      <c r="J468" s="280"/>
      <c r="K468" s="280"/>
      <c r="L468" s="323"/>
      <c r="M468" s="323"/>
      <c r="N468" s="281"/>
      <c r="O468" s="327"/>
      <c r="P468" s="282"/>
      <c r="Q468" s="283"/>
      <c r="R468" s="366"/>
      <c r="S468" s="469"/>
      <c r="T468" s="466"/>
    </row>
    <row r="469" spans="1:20">
      <c r="A469" s="88">
        <v>1981</v>
      </c>
      <c r="B469" s="109">
        <v>8</v>
      </c>
      <c r="C469" s="113">
        <f t="shared" si="40"/>
        <v>3</v>
      </c>
      <c r="D469" s="113">
        <f t="shared" si="40"/>
        <v>2</v>
      </c>
      <c r="E469" s="109" t="str">
        <f t="shared" si="38"/>
        <v>19818</v>
      </c>
      <c r="F469" s="113" t="str">
        <f t="shared" si="36"/>
        <v>19813</v>
      </c>
      <c r="G469" s="89" t="str">
        <f t="shared" si="39"/>
        <v>19812</v>
      </c>
      <c r="H469" s="278">
        <f t="shared" si="37"/>
        <v>1.6137771486826902E-6</v>
      </c>
      <c r="I469" s="279">
        <f>'IPC_INDEC_1943-2006'!C469</f>
        <v>1.326608732628903E-6</v>
      </c>
      <c r="J469" s="280"/>
      <c r="K469" s="280"/>
      <c r="L469" s="323"/>
      <c r="M469" s="323"/>
      <c r="N469" s="281"/>
      <c r="O469" s="327"/>
      <c r="P469" s="282"/>
      <c r="Q469" s="283"/>
      <c r="R469" s="366"/>
      <c r="S469" s="469"/>
      <c r="T469" s="466"/>
    </row>
    <row r="470" spans="1:20">
      <c r="A470" s="88">
        <v>1981</v>
      </c>
      <c r="B470" s="109">
        <v>9</v>
      </c>
      <c r="C470" s="113">
        <f t="shared" si="40"/>
        <v>3</v>
      </c>
      <c r="D470" s="113">
        <f t="shared" si="40"/>
        <v>3</v>
      </c>
      <c r="E470" s="109" t="str">
        <f t="shared" si="38"/>
        <v>19819</v>
      </c>
      <c r="F470" s="113" t="str">
        <f t="shared" si="36"/>
        <v>19813</v>
      </c>
      <c r="G470" s="89" t="str">
        <f t="shared" si="39"/>
        <v>19813</v>
      </c>
      <c r="H470" s="278">
        <f t="shared" si="37"/>
        <v>1.7291376372251402E-6</v>
      </c>
      <c r="I470" s="279">
        <f>'IPC_INDEC_1943-2006'!C470</f>
        <v>1.421441052956201E-6</v>
      </c>
      <c r="J470" s="280"/>
      <c r="K470" s="280"/>
      <c r="L470" s="323"/>
      <c r="M470" s="323"/>
      <c r="N470" s="281"/>
      <c r="O470" s="327"/>
      <c r="P470" s="282"/>
      <c r="Q470" s="283"/>
      <c r="R470" s="366"/>
      <c r="S470" s="469"/>
      <c r="T470" s="466"/>
    </row>
    <row r="471" spans="1:20">
      <c r="A471" s="88">
        <v>1981</v>
      </c>
      <c r="B471" s="109">
        <v>10</v>
      </c>
      <c r="C471" s="113">
        <f t="shared" si="40"/>
        <v>4</v>
      </c>
      <c r="D471" s="113">
        <f t="shared" si="40"/>
        <v>3</v>
      </c>
      <c r="E471" s="109" t="str">
        <f t="shared" si="38"/>
        <v>198110</v>
      </c>
      <c r="F471" s="113" t="str">
        <f t="shared" si="36"/>
        <v>19814</v>
      </c>
      <c r="G471" s="89" t="str">
        <f t="shared" si="39"/>
        <v>19813</v>
      </c>
      <c r="H471" s="278">
        <f t="shared" si="37"/>
        <v>1.8298059880758611E-6</v>
      </c>
      <c r="I471" s="279">
        <f>'IPC_INDEC_1943-2006'!C471</f>
        <v>1.5041956721097379E-6</v>
      </c>
      <c r="J471" s="280"/>
      <c r="K471" s="280"/>
      <c r="L471" s="323"/>
      <c r="M471" s="323"/>
      <c r="N471" s="281"/>
      <c r="O471" s="327"/>
      <c r="P471" s="282"/>
      <c r="Q471" s="283"/>
      <c r="R471" s="366"/>
      <c r="S471" s="469"/>
      <c r="T471" s="466"/>
    </row>
    <row r="472" spans="1:20">
      <c r="A472" s="88">
        <v>1981</v>
      </c>
      <c r="B472" s="109">
        <v>11</v>
      </c>
      <c r="C472" s="113">
        <f t="shared" si="40"/>
        <v>4</v>
      </c>
      <c r="D472" s="113">
        <f t="shared" si="40"/>
        <v>3</v>
      </c>
      <c r="E472" s="109" t="str">
        <f t="shared" si="38"/>
        <v>198111</v>
      </c>
      <c r="F472" s="113" t="str">
        <f t="shared" si="36"/>
        <v>19814</v>
      </c>
      <c r="G472" s="89" t="str">
        <f t="shared" si="39"/>
        <v>19813</v>
      </c>
      <c r="H472" s="278">
        <f t="shared" si="37"/>
        <v>1.9616724584695163E-6</v>
      </c>
      <c r="I472" s="279">
        <f>'IPC_INDEC_1943-2006'!C472</f>
        <v>1.6125967678297827E-6</v>
      </c>
      <c r="J472" s="280"/>
      <c r="K472" s="280"/>
      <c r="L472" s="323"/>
      <c r="M472" s="323"/>
      <c r="N472" s="281"/>
      <c r="O472" s="327"/>
      <c r="P472" s="282"/>
      <c r="Q472" s="283"/>
      <c r="R472" s="366"/>
      <c r="S472" s="469"/>
      <c r="T472" s="466"/>
    </row>
    <row r="473" spans="1:20">
      <c r="A473" s="88">
        <v>1981</v>
      </c>
      <c r="B473" s="109">
        <v>12</v>
      </c>
      <c r="C473" s="113">
        <f t="shared" si="40"/>
        <v>4</v>
      </c>
      <c r="D473" s="113">
        <f t="shared" si="40"/>
        <v>3</v>
      </c>
      <c r="E473" s="109" t="str">
        <f t="shared" si="38"/>
        <v>198112</v>
      </c>
      <c r="F473" s="113" t="str">
        <f t="shared" si="36"/>
        <v>19814</v>
      </c>
      <c r="G473" s="89" t="str">
        <f t="shared" si="39"/>
        <v>19813</v>
      </c>
      <c r="H473" s="278">
        <f t="shared" si="37"/>
        <v>2.1343504224512939E-6</v>
      </c>
      <c r="I473" s="279">
        <f>'IPC_INDEC_1943-2006'!C473</f>
        <v>1.7545470334769311E-6</v>
      </c>
      <c r="J473" s="280"/>
      <c r="K473" s="280"/>
      <c r="L473" s="323"/>
      <c r="M473" s="323"/>
      <c r="N473" s="281"/>
      <c r="O473" s="327"/>
      <c r="P473" s="282"/>
      <c r="Q473" s="283"/>
      <c r="R473" s="366"/>
      <c r="S473" s="469"/>
      <c r="T473" s="466"/>
    </row>
    <row r="474" spans="1:20">
      <c r="A474" s="88">
        <v>1982</v>
      </c>
      <c r="B474" s="109">
        <v>1</v>
      </c>
      <c r="C474" s="113">
        <f t="shared" si="40"/>
        <v>1</v>
      </c>
      <c r="D474" s="113">
        <f t="shared" si="40"/>
        <v>1</v>
      </c>
      <c r="E474" s="109" t="str">
        <f t="shared" si="38"/>
        <v>19821</v>
      </c>
      <c r="F474" s="113" t="str">
        <f t="shared" si="36"/>
        <v>19821</v>
      </c>
      <c r="G474" s="89" t="str">
        <f t="shared" si="39"/>
        <v>19821</v>
      </c>
      <c r="H474" s="278">
        <f t="shared" si="37"/>
        <v>2.3888327580252894E-6</v>
      </c>
      <c r="I474" s="279">
        <f>'IPC_INDEC_1943-2006'!C474</f>
        <v>1.9637447464002051E-6</v>
      </c>
      <c r="J474" s="280"/>
      <c r="K474" s="280"/>
      <c r="L474" s="323"/>
      <c r="M474" s="323"/>
      <c r="N474" s="281"/>
      <c r="O474" s="327"/>
      <c r="P474" s="282"/>
      <c r="Q474" s="283"/>
      <c r="R474" s="366"/>
      <c r="S474" s="469"/>
      <c r="T474" s="466"/>
    </row>
    <row r="475" spans="1:20">
      <c r="A475" s="88">
        <v>1982</v>
      </c>
      <c r="B475" s="109">
        <v>2</v>
      </c>
      <c r="C475" s="113">
        <f t="shared" si="40"/>
        <v>1</v>
      </c>
      <c r="D475" s="113">
        <f t="shared" si="40"/>
        <v>1</v>
      </c>
      <c r="E475" s="109" t="str">
        <f t="shared" si="38"/>
        <v>19822</v>
      </c>
      <c r="F475" s="113" t="str">
        <f t="shared" si="36"/>
        <v>19821</v>
      </c>
      <c r="G475" s="89" t="str">
        <f t="shared" si="39"/>
        <v>19821</v>
      </c>
      <c r="H475" s="278">
        <f t="shared" si="37"/>
        <v>2.5150763115245747E-6</v>
      </c>
      <c r="I475" s="279">
        <f>'IPC_INDEC_1943-2006'!C475</f>
        <v>2.0675235120413999E-6</v>
      </c>
      <c r="J475" s="280"/>
      <c r="K475" s="280"/>
      <c r="L475" s="323"/>
      <c r="M475" s="323"/>
      <c r="N475" s="281"/>
      <c r="O475" s="327"/>
      <c r="P475" s="282"/>
      <c r="Q475" s="283"/>
      <c r="R475" s="366"/>
      <c r="S475" s="469"/>
      <c r="T475" s="466"/>
    </row>
    <row r="476" spans="1:20">
      <c r="A476" s="88">
        <v>1982</v>
      </c>
      <c r="B476" s="109">
        <v>3</v>
      </c>
      <c r="C476" s="113">
        <f t="shared" si="40"/>
        <v>1</v>
      </c>
      <c r="D476" s="113">
        <f t="shared" si="40"/>
        <v>1</v>
      </c>
      <c r="E476" s="109" t="str">
        <f t="shared" si="38"/>
        <v>19823</v>
      </c>
      <c r="F476" s="113" t="str">
        <f t="shared" si="36"/>
        <v>19821</v>
      </c>
      <c r="G476" s="89" t="str">
        <f t="shared" si="39"/>
        <v>19821</v>
      </c>
      <c r="H476" s="278">
        <f t="shared" si="37"/>
        <v>2.6337017195540788E-6</v>
      </c>
      <c r="I476" s="279">
        <f>'IPC_INDEC_1943-2006'!C476</f>
        <v>2.1650397659628695E-6</v>
      </c>
      <c r="J476" s="280"/>
      <c r="K476" s="280"/>
      <c r="L476" s="323"/>
      <c r="M476" s="323"/>
      <c r="N476" s="281"/>
      <c r="O476" s="327"/>
      <c r="P476" s="282"/>
      <c r="Q476" s="283"/>
      <c r="R476" s="366"/>
      <c r="S476" s="469"/>
      <c r="T476" s="466"/>
    </row>
    <row r="477" spans="1:20">
      <c r="A477" s="88">
        <v>1982</v>
      </c>
      <c r="B477" s="109">
        <v>4</v>
      </c>
      <c r="C477" s="113">
        <f t="shared" si="40"/>
        <v>2</v>
      </c>
      <c r="D477" s="113">
        <f t="shared" si="40"/>
        <v>1</v>
      </c>
      <c r="E477" s="109" t="str">
        <f t="shared" si="38"/>
        <v>19824</v>
      </c>
      <c r="F477" s="113" t="str">
        <f t="shared" si="36"/>
        <v>19822</v>
      </c>
      <c r="G477" s="89" t="str">
        <f t="shared" si="39"/>
        <v>19821</v>
      </c>
      <c r="H477" s="278">
        <f t="shared" si="37"/>
        <v>2.7439834444500053E-6</v>
      </c>
      <c r="I477" s="279">
        <f>'IPC_INDEC_1943-2006'!C477</f>
        <v>2.255697078477016E-6</v>
      </c>
      <c r="J477" s="280"/>
      <c r="K477" s="280"/>
      <c r="L477" s="323"/>
      <c r="M477" s="323"/>
      <c r="N477" s="281"/>
      <c r="O477" s="327"/>
      <c r="P477" s="282"/>
      <c r="Q477" s="283"/>
      <c r="R477" s="366"/>
      <c r="S477" s="469"/>
      <c r="T477" s="466"/>
    </row>
    <row r="478" spans="1:20">
      <c r="A478" s="88">
        <v>1982</v>
      </c>
      <c r="B478" s="109">
        <v>5</v>
      </c>
      <c r="C478" s="113">
        <f t="shared" si="40"/>
        <v>2</v>
      </c>
      <c r="D478" s="113">
        <f t="shared" si="40"/>
        <v>2</v>
      </c>
      <c r="E478" s="109" t="str">
        <f t="shared" si="38"/>
        <v>19825</v>
      </c>
      <c r="F478" s="113" t="str">
        <f t="shared" si="36"/>
        <v>19822</v>
      </c>
      <c r="G478" s="89" t="str">
        <f t="shared" si="39"/>
        <v>19822</v>
      </c>
      <c r="H478" s="278">
        <f t="shared" si="37"/>
        <v>2.8279644290335843E-6</v>
      </c>
      <c r="I478" s="279">
        <f>'IPC_INDEC_1943-2006'!C478</f>
        <v>2.3247338148159163E-6</v>
      </c>
      <c r="J478" s="280"/>
      <c r="K478" s="280"/>
      <c r="L478" s="323"/>
      <c r="M478" s="323"/>
      <c r="N478" s="281"/>
      <c r="O478" s="327"/>
      <c r="P478" s="282"/>
      <c r="Q478" s="283"/>
      <c r="R478" s="366"/>
      <c r="S478" s="469"/>
      <c r="T478" s="466"/>
    </row>
    <row r="479" spans="1:20">
      <c r="A479" s="88">
        <v>1982</v>
      </c>
      <c r="B479" s="109">
        <v>6</v>
      </c>
      <c r="C479" s="113">
        <f t="shared" si="40"/>
        <v>2</v>
      </c>
      <c r="D479" s="113">
        <f t="shared" si="40"/>
        <v>2</v>
      </c>
      <c r="E479" s="109" t="str">
        <f t="shared" si="38"/>
        <v>19826</v>
      </c>
      <c r="F479" s="113" t="str">
        <f t="shared" si="36"/>
        <v>19822</v>
      </c>
      <c r="G479" s="89" t="str">
        <f t="shared" si="39"/>
        <v>19822</v>
      </c>
      <c r="H479" s="278">
        <f t="shared" si="37"/>
        <v>3.0512486450646463E-6</v>
      </c>
      <c r="I479" s="279">
        <f>'IPC_INDEC_1943-2006'!C479</f>
        <v>2.5082850511726823E-6</v>
      </c>
      <c r="J479" s="280"/>
      <c r="K479" s="280"/>
      <c r="L479" s="323"/>
      <c r="M479" s="323"/>
      <c r="N479" s="281"/>
      <c r="O479" s="327"/>
      <c r="P479" s="282"/>
      <c r="Q479" s="283"/>
      <c r="R479" s="366"/>
      <c r="S479" s="469"/>
      <c r="T479" s="466"/>
    </row>
    <row r="480" spans="1:20">
      <c r="A480" s="88">
        <v>1982</v>
      </c>
      <c r="B480" s="109">
        <v>7</v>
      </c>
      <c r="C480" s="113">
        <f t="shared" si="40"/>
        <v>3</v>
      </c>
      <c r="D480" s="113">
        <f t="shared" si="40"/>
        <v>2</v>
      </c>
      <c r="E480" s="109" t="str">
        <f t="shared" si="38"/>
        <v>19827</v>
      </c>
      <c r="F480" s="113" t="str">
        <f t="shared" si="36"/>
        <v>19823</v>
      </c>
      <c r="G480" s="89" t="str">
        <f t="shared" si="39"/>
        <v>19822</v>
      </c>
      <c r="H480" s="278">
        <f t="shared" si="37"/>
        <v>3.5473350226803772E-6</v>
      </c>
      <c r="I480" s="279">
        <f>'IPC_INDEC_1943-2006'!C480</f>
        <v>2.9160938500644497E-6</v>
      </c>
      <c r="J480" s="280"/>
      <c r="K480" s="280"/>
      <c r="L480" s="323"/>
      <c r="M480" s="323"/>
      <c r="N480" s="281"/>
      <c r="O480" s="327"/>
      <c r="P480" s="282"/>
      <c r="Q480" s="283"/>
      <c r="R480" s="366"/>
      <c r="S480" s="469"/>
      <c r="T480" s="466"/>
    </row>
    <row r="481" spans="1:20">
      <c r="A481" s="88">
        <v>1982</v>
      </c>
      <c r="B481" s="109">
        <v>8</v>
      </c>
      <c r="C481" s="113">
        <f t="shared" si="40"/>
        <v>3</v>
      </c>
      <c r="D481" s="113">
        <f t="shared" si="40"/>
        <v>2</v>
      </c>
      <c r="E481" s="109" t="str">
        <f t="shared" si="38"/>
        <v>19828</v>
      </c>
      <c r="F481" s="113" t="str">
        <f t="shared" si="36"/>
        <v>19823</v>
      </c>
      <c r="G481" s="89" t="str">
        <f t="shared" si="39"/>
        <v>19822</v>
      </c>
      <c r="H481" s="278">
        <f t="shared" si="37"/>
        <v>4.0684524496968268E-6</v>
      </c>
      <c r="I481" s="279">
        <f>'IPC_INDEC_1943-2006'!C481</f>
        <v>3.3444794731781762E-6</v>
      </c>
      <c r="J481" s="280"/>
      <c r="K481" s="280"/>
      <c r="L481" s="323"/>
      <c r="M481" s="323"/>
      <c r="N481" s="281"/>
      <c r="O481" s="327"/>
      <c r="P481" s="282"/>
      <c r="Q481" s="283"/>
      <c r="R481" s="366"/>
      <c r="S481" s="469"/>
      <c r="T481" s="466"/>
    </row>
    <row r="482" spans="1:20">
      <c r="A482" s="88">
        <v>1982</v>
      </c>
      <c r="B482" s="109">
        <v>9</v>
      </c>
      <c r="C482" s="113">
        <f t="shared" si="40"/>
        <v>3</v>
      </c>
      <c r="D482" s="113">
        <f t="shared" si="40"/>
        <v>3</v>
      </c>
      <c r="E482" s="109" t="str">
        <f t="shared" si="38"/>
        <v>19829</v>
      </c>
      <c r="F482" s="113" t="str">
        <f t="shared" si="36"/>
        <v>19823</v>
      </c>
      <c r="G482" s="89" t="str">
        <f t="shared" si="39"/>
        <v>19823</v>
      </c>
      <c r="H482" s="278">
        <f t="shared" si="37"/>
        <v>4.7627919939429065E-6</v>
      </c>
      <c r="I482" s="279">
        <f>'IPC_INDEC_1943-2006'!C482</f>
        <v>3.9152626842047543E-6</v>
      </c>
      <c r="J482" s="280"/>
      <c r="K482" s="280"/>
      <c r="L482" s="323"/>
      <c r="M482" s="323"/>
      <c r="N482" s="281"/>
      <c r="O482" s="327"/>
      <c r="P482" s="282"/>
      <c r="Q482" s="283"/>
      <c r="R482" s="366"/>
      <c r="S482" s="469"/>
      <c r="T482" s="466"/>
    </row>
    <row r="483" spans="1:20">
      <c r="A483" s="88">
        <v>1982</v>
      </c>
      <c r="B483" s="109">
        <v>10</v>
      </c>
      <c r="C483" s="113">
        <f t="shared" si="40"/>
        <v>4</v>
      </c>
      <c r="D483" s="113">
        <f t="shared" si="40"/>
        <v>3</v>
      </c>
      <c r="E483" s="109" t="str">
        <f t="shared" si="38"/>
        <v>198210</v>
      </c>
      <c r="F483" s="113" t="str">
        <f t="shared" si="36"/>
        <v>19824</v>
      </c>
      <c r="G483" s="89" t="str">
        <f t="shared" si="39"/>
        <v>19823</v>
      </c>
      <c r="H483" s="278">
        <f t="shared" si="37"/>
        <v>5.3671648678791412E-6</v>
      </c>
      <c r="I483" s="279">
        <f>'IPC_INDEC_1943-2006'!C483</f>
        <v>4.4120886139697839E-6</v>
      </c>
      <c r="J483" s="280"/>
      <c r="K483" s="280"/>
      <c r="L483" s="323"/>
      <c r="M483" s="323"/>
      <c r="N483" s="281"/>
      <c r="O483" s="327"/>
      <c r="P483" s="282"/>
      <c r="Q483" s="283"/>
      <c r="R483" s="366"/>
      <c r="S483" s="469"/>
      <c r="T483" s="466"/>
    </row>
    <row r="484" spans="1:20">
      <c r="A484" s="88">
        <v>1982</v>
      </c>
      <c r="B484" s="109">
        <v>11</v>
      </c>
      <c r="C484" s="113">
        <f t="shared" si="40"/>
        <v>4</v>
      </c>
      <c r="D484" s="113">
        <f t="shared" si="40"/>
        <v>3</v>
      </c>
      <c r="E484" s="109" t="str">
        <f t="shared" si="38"/>
        <v>198211</v>
      </c>
      <c r="F484" s="113" t="str">
        <f t="shared" si="36"/>
        <v>19824</v>
      </c>
      <c r="G484" s="89" t="str">
        <f t="shared" si="39"/>
        <v>19823</v>
      </c>
      <c r="H484" s="278">
        <f t="shared" si="37"/>
        <v>5.9760723522140689E-6</v>
      </c>
      <c r="I484" s="279">
        <f>'IPC_INDEC_1943-2006'!C484</f>
        <v>4.9126422292822805E-6</v>
      </c>
      <c r="J484" s="280"/>
      <c r="K484" s="280"/>
      <c r="L484" s="323"/>
      <c r="M484" s="323"/>
      <c r="N484" s="281"/>
      <c r="O484" s="327"/>
      <c r="P484" s="282"/>
      <c r="Q484" s="283"/>
      <c r="R484" s="366"/>
      <c r="S484" s="469"/>
      <c r="T484" s="466"/>
    </row>
    <row r="485" spans="1:20">
      <c r="A485" s="88">
        <v>1982</v>
      </c>
      <c r="B485" s="109">
        <v>12</v>
      </c>
      <c r="C485" s="113">
        <f t="shared" si="40"/>
        <v>4</v>
      </c>
      <c r="D485" s="113">
        <f t="shared" si="40"/>
        <v>3</v>
      </c>
      <c r="E485" s="109" t="str">
        <f t="shared" si="38"/>
        <v>198212</v>
      </c>
      <c r="F485" s="113" t="str">
        <f t="shared" si="36"/>
        <v>19824</v>
      </c>
      <c r="G485" s="89" t="str">
        <f t="shared" si="39"/>
        <v>19823</v>
      </c>
      <c r="H485" s="278">
        <f t="shared" si="37"/>
        <v>6.6107364236134989E-6</v>
      </c>
      <c r="I485" s="279">
        <f>'IPC_INDEC_1943-2006'!C485</f>
        <v>5.4343690985043246E-6</v>
      </c>
      <c r="J485" s="280"/>
      <c r="K485" s="280"/>
      <c r="L485" s="323"/>
      <c r="M485" s="323"/>
      <c r="N485" s="281"/>
      <c r="O485" s="327"/>
      <c r="P485" s="282"/>
      <c r="Q485" s="283"/>
      <c r="R485" s="366"/>
      <c r="S485" s="469"/>
      <c r="T485" s="466"/>
    </row>
    <row r="486" spans="1:20">
      <c r="A486" s="88">
        <v>1983</v>
      </c>
      <c r="B486" s="109">
        <v>1</v>
      </c>
      <c r="C486" s="113">
        <f t="shared" si="40"/>
        <v>1</v>
      </c>
      <c r="D486" s="113">
        <f t="shared" si="40"/>
        <v>1</v>
      </c>
      <c r="E486" s="109" t="str">
        <f t="shared" si="38"/>
        <v>19831</v>
      </c>
      <c r="F486" s="113" t="str">
        <f t="shared" si="36"/>
        <v>19831</v>
      </c>
      <c r="G486" s="89" t="str">
        <f t="shared" si="39"/>
        <v>19831</v>
      </c>
      <c r="H486" s="278">
        <f t="shared" si="37"/>
        <v>7.6671192620902815E-6</v>
      </c>
      <c r="I486" s="279">
        <f>'IPC_INDEC_1943-2006'!C486</f>
        <v>6.3027707236398409E-6</v>
      </c>
      <c r="J486" s="280"/>
      <c r="K486" s="280"/>
      <c r="L486" s="323"/>
      <c r="M486" s="323"/>
      <c r="N486" s="281"/>
      <c r="O486" s="327"/>
      <c r="P486" s="282"/>
      <c r="Q486" s="283"/>
      <c r="R486" s="366"/>
      <c r="S486" s="469"/>
      <c r="T486" s="466"/>
    </row>
    <row r="487" spans="1:20">
      <c r="A487" s="88">
        <v>1983</v>
      </c>
      <c r="B487" s="109">
        <v>2</v>
      </c>
      <c r="C487" s="113">
        <f t="shared" si="40"/>
        <v>1</v>
      </c>
      <c r="D487" s="113">
        <f t="shared" si="40"/>
        <v>1</v>
      </c>
      <c r="E487" s="109" t="str">
        <f t="shared" si="38"/>
        <v>19832</v>
      </c>
      <c r="F487" s="113" t="str">
        <f t="shared" si="36"/>
        <v>19831</v>
      </c>
      <c r="G487" s="89" t="str">
        <f t="shared" si="39"/>
        <v>19831</v>
      </c>
      <c r="H487" s="278">
        <f t="shared" si="37"/>
        <v>8.6665473939596581E-6</v>
      </c>
      <c r="I487" s="279">
        <f>'IPC_INDEC_1943-2006'!C487</f>
        <v>7.1243526182993251E-6</v>
      </c>
      <c r="J487" s="280"/>
      <c r="K487" s="280"/>
      <c r="L487" s="323"/>
      <c r="M487" s="323"/>
      <c r="N487" s="281"/>
      <c r="O487" s="327"/>
      <c r="P487" s="282"/>
      <c r="Q487" s="283"/>
      <c r="R487" s="366"/>
      <c r="S487" s="469"/>
      <c r="T487" s="466"/>
    </row>
    <row r="488" spans="1:20">
      <c r="A488" s="88">
        <v>1983</v>
      </c>
      <c r="B488" s="109">
        <v>3</v>
      </c>
      <c r="C488" s="113">
        <f t="shared" si="40"/>
        <v>1</v>
      </c>
      <c r="D488" s="113">
        <f t="shared" si="40"/>
        <v>1</v>
      </c>
      <c r="E488" s="109" t="str">
        <f t="shared" si="38"/>
        <v>19833</v>
      </c>
      <c r="F488" s="113" t="str">
        <f t="shared" si="36"/>
        <v>19831</v>
      </c>
      <c r="G488" s="89" t="str">
        <f t="shared" si="39"/>
        <v>19831</v>
      </c>
      <c r="H488" s="278">
        <f t="shared" si="37"/>
        <v>9.6423955517558192E-6</v>
      </c>
      <c r="I488" s="279">
        <f>'IPC_INDEC_1943-2006'!C488</f>
        <v>7.9265505481119755E-6</v>
      </c>
      <c r="J488" s="280"/>
      <c r="K488" s="280"/>
      <c r="L488" s="323"/>
      <c r="M488" s="323"/>
      <c r="N488" s="281"/>
      <c r="O488" s="327"/>
      <c r="P488" s="282"/>
      <c r="Q488" s="283"/>
      <c r="R488" s="366"/>
      <c r="S488" s="469"/>
      <c r="T488" s="466"/>
    </row>
    <row r="489" spans="1:20">
      <c r="A489" s="88">
        <v>1983</v>
      </c>
      <c r="B489" s="109">
        <v>4</v>
      </c>
      <c r="C489" s="113">
        <f t="shared" si="40"/>
        <v>2</v>
      </c>
      <c r="D489" s="113">
        <f t="shared" si="40"/>
        <v>1</v>
      </c>
      <c r="E489" s="109" t="str">
        <f t="shared" si="38"/>
        <v>19834</v>
      </c>
      <c r="F489" s="113" t="str">
        <f t="shared" si="36"/>
        <v>19832</v>
      </c>
      <c r="G489" s="89" t="str">
        <f t="shared" si="39"/>
        <v>19831</v>
      </c>
      <c r="H489" s="278">
        <f t="shared" si="37"/>
        <v>1.0632754462827817E-5</v>
      </c>
      <c r="I489" s="279">
        <f>'IPC_INDEC_1943-2006'!C489</f>
        <v>8.7406770716765324E-6</v>
      </c>
      <c r="J489" s="280"/>
      <c r="K489" s="280"/>
      <c r="L489" s="323"/>
      <c r="M489" s="323"/>
      <c r="N489" s="281"/>
      <c r="O489" s="327"/>
      <c r="P489" s="282"/>
      <c r="Q489" s="283"/>
      <c r="R489" s="366"/>
      <c r="S489" s="469"/>
      <c r="T489" s="466"/>
    </row>
    <row r="490" spans="1:20">
      <c r="A490" s="88">
        <v>1983</v>
      </c>
      <c r="B490" s="109">
        <v>5</v>
      </c>
      <c r="C490" s="113">
        <f t="shared" si="40"/>
        <v>2</v>
      </c>
      <c r="D490" s="113">
        <f t="shared" si="40"/>
        <v>2</v>
      </c>
      <c r="E490" s="109" t="str">
        <f t="shared" si="38"/>
        <v>19835</v>
      </c>
      <c r="F490" s="113" t="str">
        <f t="shared" si="36"/>
        <v>19832</v>
      </c>
      <c r="G490" s="89" t="str">
        <f t="shared" si="39"/>
        <v>19832</v>
      </c>
      <c r="H490" s="278">
        <f t="shared" si="37"/>
        <v>1.1595905711507742E-5</v>
      </c>
      <c r="I490" s="279">
        <f>'IPC_INDEC_1943-2006'!C490</f>
        <v>9.5324374819563632E-6</v>
      </c>
      <c r="J490" s="280"/>
      <c r="K490" s="280"/>
      <c r="L490" s="323"/>
      <c r="M490" s="323"/>
      <c r="N490" s="281"/>
      <c r="O490" s="327"/>
      <c r="P490" s="282"/>
      <c r="Q490" s="283"/>
      <c r="R490" s="366"/>
      <c r="S490" s="469"/>
      <c r="T490" s="466"/>
    </row>
    <row r="491" spans="1:20">
      <c r="A491" s="88">
        <v>1983</v>
      </c>
      <c r="B491" s="109">
        <v>6</v>
      </c>
      <c r="C491" s="113">
        <f t="shared" si="40"/>
        <v>2</v>
      </c>
      <c r="D491" s="113">
        <f t="shared" si="40"/>
        <v>2</v>
      </c>
      <c r="E491" s="109" t="str">
        <f t="shared" si="38"/>
        <v>19836</v>
      </c>
      <c r="F491" s="113" t="str">
        <f t="shared" si="36"/>
        <v>19832</v>
      </c>
      <c r="G491" s="89" t="str">
        <f t="shared" si="39"/>
        <v>19832</v>
      </c>
      <c r="H491" s="278">
        <f t="shared" si="37"/>
        <v>1.3431516000893873E-5</v>
      </c>
      <c r="I491" s="279">
        <f>'IPC_INDEC_1943-2006'!C491</f>
        <v>1.1041404591566811E-5</v>
      </c>
      <c r="J491" s="280"/>
      <c r="K491" s="280"/>
      <c r="L491" s="323"/>
      <c r="M491" s="323"/>
      <c r="N491" s="281"/>
      <c r="O491" s="327"/>
      <c r="P491" s="282"/>
      <c r="Q491" s="283"/>
      <c r="R491" s="366"/>
      <c r="S491" s="469"/>
      <c r="T491" s="466"/>
    </row>
    <row r="492" spans="1:20">
      <c r="A492" s="88">
        <v>1983</v>
      </c>
      <c r="B492" s="109">
        <v>7</v>
      </c>
      <c r="C492" s="113">
        <f t="shared" si="40"/>
        <v>3</v>
      </c>
      <c r="D492" s="113">
        <f t="shared" si="40"/>
        <v>2</v>
      </c>
      <c r="E492" s="109" t="str">
        <f t="shared" si="38"/>
        <v>19837</v>
      </c>
      <c r="F492" s="113" t="str">
        <f t="shared" si="36"/>
        <v>19833</v>
      </c>
      <c r="G492" s="89" t="str">
        <f t="shared" si="39"/>
        <v>19832</v>
      </c>
      <c r="H492" s="278">
        <f t="shared" si="37"/>
        <v>1.5103880315927563E-5</v>
      </c>
      <c r="I492" s="279">
        <f>'IPC_INDEC_1943-2006'!C492</f>
        <v>1.2416175021468885E-5</v>
      </c>
      <c r="J492" s="280"/>
      <c r="K492" s="280"/>
      <c r="L492" s="323"/>
      <c r="M492" s="323"/>
      <c r="N492" s="281"/>
      <c r="O492" s="327"/>
      <c r="P492" s="282"/>
      <c r="Q492" s="283"/>
      <c r="R492" s="366"/>
      <c r="S492" s="469"/>
      <c r="T492" s="466"/>
    </row>
    <row r="493" spans="1:20">
      <c r="A493" s="88">
        <v>1983</v>
      </c>
      <c r="B493" s="109">
        <v>8</v>
      </c>
      <c r="C493" s="113">
        <f t="shared" si="40"/>
        <v>3</v>
      </c>
      <c r="D493" s="113">
        <f t="shared" si="40"/>
        <v>2</v>
      </c>
      <c r="E493" s="109" t="str">
        <f t="shared" si="38"/>
        <v>19838</v>
      </c>
      <c r="F493" s="113" t="str">
        <f t="shared" si="36"/>
        <v>19833</v>
      </c>
      <c r="G493" s="89" t="str">
        <f t="shared" si="39"/>
        <v>19832</v>
      </c>
      <c r="H493" s="278">
        <f t="shared" si="37"/>
        <v>1.7708560528930065E-5</v>
      </c>
      <c r="I493" s="279">
        <f>'IPC_INDEC_1943-2006'!C493</f>
        <v>1.455735759992802E-5</v>
      </c>
      <c r="J493" s="280"/>
      <c r="K493" s="280"/>
      <c r="L493" s="323"/>
      <c r="M493" s="323"/>
      <c r="N493" s="281"/>
      <c r="O493" s="327"/>
      <c r="P493" s="282"/>
      <c r="Q493" s="283"/>
      <c r="R493" s="366"/>
      <c r="S493" s="469"/>
      <c r="T493" s="466"/>
    </row>
    <row r="494" spans="1:20">
      <c r="A494" s="88">
        <v>1983</v>
      </c>
      <c r="B494" s="109">
        <v>9</v>
      </c>
      <c r="C494" s="113">
        <f t="shared" si="40"/>
        <v>3</v>
      </c>
      <c r="D494" s="113">
        <f t="shared" si="40"/>
        <v>3</v>
      </c>
      <c r="E494" s="109" t="str">
        <f t="shared" si="38"/>
        <v>19839</v>
      </c>
      <c r="F494" s="113" t="str">
        <f t="shared" si="36"/>
        <v>19833</v>
      </c>
      <c r="G494" s="89" t="str">
        <f t="shared" si="39"/>
        <v>19833</v>
      </c>
      <c r="H494" s="278">
        <f t="shared" si="37"/>
        <v>2.1492239445589719E-5</v>
      </c>
      <c r="I494" s="279">
        <f>'IPC_INDEC_1943-2006'!C494</f>
        <v>1.7667738420725921E-5</v>
      </c>
      <c r="J494" s="280"/>
      <c r="K494" s="280"/>
      <c r="L494" s="323"/>
      <c r="M494" s="323"/>
      <c r="N494" s="281"/>
      <c r="O494" s="327"/>
      <c r="P494" s="282"/>
      <c r="Q494" s="283"/>
      <c r="R494" s="366"/>
      <c r="S494" s="469"/>
      <c r="T494" s="466"/>
    </row>
    <row r="495" spans="1:20">
      <c r="A495" s="88">
        <v>1983</v>
      </c>
      <c r="B495" s="109">
        <v>10</v>
      </c>
      <c r="C495" s="113">
        <f t="shared" si="40"/>
        <v>4</v>
      </c>
      <c r="D495" s="113">
        <f t="shared" si="40"/>
        <v>3</v>
      </c>
      <c r="E495" s="109" t="str">
        <f t="shared" si="38"/>
        <v>198310</v>
      </c>
      <c r="F495" s="113" t="str">
        <f t="shared" si="36"/>
        <v>19834</v>
      </c>
      <c r="G495" s="89" t="str">
        <f t="shared" si="39"/>
        <v>19833</v>
      </c>
      <c r="H495" s="278">
        <f t="shared" si="37"/>
        <v>2.5139880050288947E-5</v>
      </c>
      <c r="I495" s="279">
        <f>'IPC_INDEC_1943-2006'!C495</f>
        <v>2.0666288675100129E-5</v>
      </c>
      <c r="J495" s="280"/>
      <c r="K495" s="280"/>
      <c r="L495" s="323"/>
      <c r="M495" s="323"/>
      <c r="N495" s="281"/>
      <c r="O495" s="327"/>
      <c r="P495" s="282"/>
      <c r="Q495" s="283"/>
      <c r="R495" s="366"/>
      <c r="S495" s="469"/>
      <c r="T495" s="466"/>
    </row>
    <row r="496" spans="1:20">
      <c r="A496" s="88">
        <v>1983</v>
      </c>
      <c r="B496" s="109">
        <v>11</v>
      </c>
      <c r="C496" s="113">
        <f t="shared" si="40"/>
        <v>4</v>
      </c>
      <c r="D496" s="113">
        <f t="shared" si="40"/>
        <v>3</v>
      </c>
      <c r="E496" s="109" t="str">
        <f t="shared" si="38"/>
        <v>198311</v>
      </c>
      <c r="F496" s="113" t="str">
        <f t="shared" si="36"/>
        <v>19834</v>
      </c>
      <c r="G496" s="89" t="str">
        <f t="shared" si="39"/>
        <v>19833</v>
      </c>
      <c r="H496" s="278">
        <f t="shared" si="37"/>
        <v>2.9975588579442637E-5</v>
      </c>
      <c r="I496" s="279">
        <f>'IPC_INDEC_1943-2006'!C496</f>
        <v>2.4641492542907979E-5</v>
      </c>
      <c r="J496" s="280"/>
      <c r="K496" s="280"/>
      <c r="L496" s="323"/>
      <c r="M496" s="323"/>
      <c r="N496" s="281"/>
      <c r="O496" s="327"/>
      <c r="P496" s="282"/>
      <c r="Q496" s="283"/>
      <c r="R496" s="366"/>
      <c r="S496" s="469"/>
      <c r="T496" s="466"/>
    </row>
    <row r="497" spans="1:20">
      <c r="A497" s="88">
        <v>1983</v>
      </c>
      <c r="B497" s="109">
        <v>12</v>
      </c>
      <c r="C497" s="113">
        <f t="shared" si="40"/>
        <v>4</v>
      </c>
      <c r="D497" s="113">
        <f t="shared" si="40"/>
        <v>3</v>
      </c>
      <c r="E497" s="109" t="str">
        <f t="shared" si="38"/>
        <v>198312</v>
      </c>
      <c r="F497" s="113" t="str">
        <f t="shared" si="36"/>
        <v>19834</v>
      </c>
      <c r="G497" s="89" t="str">
        <f t="shared" si="39"/>
        <v>19833</v>
      </c>
      <c r="H497" s="278">
        <f t="shared" si="37"/>
        <v>3.5281082745899708E-5</v>
      </c>
      <c r="I497" s="279">
        <f>'IPC_INDEC_1943-2006'!C497</f>
        <v>2.9002884633432349E-5</v>
      </c>
      <c r="J497" s="280"/>
      <c r="K497" s="280"/>
      <c r="L497" s="323"/>
      <c r="M497" s="323"/>
      <c r="N497" s="281"/>
      <c r="O497" s="327"/>
      <c r="P497" s="282"/>
      <c r="Q497" s="283"/>
      <c r="R497" s="366"/>
      <c r="S497" s="469"/>
      <c r="T497" s="466"/>
    </row>
    <row r="498" spans="1:20">
      <c r="A498" s="88">
        <v>1984</v>
      </c>
      <c r="B498" s="109">
        <v>1</v>
      </c>
      <c r="C498" s="113">
        <f t="shared" si="40"/>
        <v>1</v>
      </c>
      <c r="D498" s="113">
        <f t="shared" si="40"/>
        <v>1</v>
      </c>
      <c r="E498" s="109" t="str">
        <f t="shared" si="38"/>
        <v>19841</v>
      </c>
      <c r="F498" s="113" t="str">
        <f t="shared" si="36"/>
        <v>19841</v>
      </c>
      <c r="G498" s="89" t="str">
        <f t="shared" si="39"/>
        <v>19841</v>
      </c>
      <c r="H498" s="278">
        <f t="shared" si="37"/>
        <v>3.9705048650853142E-5</v>
      </c>
      <c r="I498" s="279">
        <f>'IPC_INDEC_1943-2006'!C498</f>
        <v>3.2639614653531127E-5</v>
      </c>
      <c r="J498" s="280"/>
      <c r="K498" s="280"/>
      <c r="L498" s="323"/>
      <c r="M498" s="323"/>
      <c r="N498" s="281"/>
      <c r="O498" s="327"/>
      <c r="P498" s="282"/>
      <c r="Q498" s="283"/>
      <c r="R498" s="366"/>
      <c r="S498" s="469"/>
      <c r="T498" s="466"/>
    </row>
    <row r="499" spans="1:20">
      <c r="A499" s="88">
        <v>1984</v>
      </c>
      <c r="B499" s="109">
        <v>2</v>
      </c>
      <c r="C499" s="113">
        <f t="shared" si="40"/>
        <v>1</v>
      </c>
      <c r="D499" s="113">
        <f t="shared" si="40"/>
        <v>1</v>
      </c>
      <c r="E499" s="109" t="str">
        <f t="shared" si="38"/>
        <v>19842</v>
      </c>
      <c r="F499" s="113" t="str">
        <f t="shared" si="36"/>
        <v>19841</v>
      </c>
      <c r="G499" s="89" t="str">
        <f t="shared" si="39"/>
        <v>19841</v>
      </c>
      <c r="H499" s="278">
        <f t="shared" si="37"/>
        <v>4.6434410482496141E-5</v>
      </c>
      <c r="I499" s="279">
        <f>'IPC_INDEC_1943-2006'!C499</f>
        <v>3.8171500005956917E-5</v>
      </c>
      <c r="J499" s="280"/>
      <c r="K499" s="280"/>
      <c r="L499" s="323"/>
      <c r="M499" s="323"/>
      <c r="N499" s="281"/>
      <c r="O499" s="327"/>
      <c r="P499" s="282"/>
      <c r="Q499" s="283"/>
      <c r="R499" s="366"/>
      <c r="S499" s="469"/>
      <c r="T499" s="466"/>
    </row>
    <row r="500" spans="1:20">
      <c r="A500" s="88">
        <v>1984</v>
      </c>
      <c r="B500" s="109">
        <v>3</v>
      </c>
      <c r="C500" s="113">
        <f t="shared" si="40"/>
        <v>1</v>
      </c>
      <c r="D500" s="113">
        <f t="shared" si="40"/>
        <v>1</v>
      </c>
      <c r="E500" s="109" t="str">
        <f t="shared" si="38"/>
        <v>19843</v>
      </c>
      <c r="F500" s="113" t="str">
        <f t="shared" si="36"/>
        <v>19841</v>
      </c>
      <c r="G500" s="89" t="str">
        <f t="shared" si="39"/>
        <v>19841</v>
      </c>
      <c r="H500" s="278">
        <f t="shared" si="37"/>
        <v>5.5848261670158433E-5</v>
      </c>
      <c r="I500" s="279">
        <f>'IPC_INDEC_1943-2006'!C500</f>
        <v>4.5910175202477085E-5</v>
      </c>
      <c r="J500" s="280"/>
      <c r="K500" s="280"/>
      <c r="L500" s="323"/>
      <c r="M500" s="323"/>
      <c r="N500" s="281"/>
      <c r="O500" s="327"/>
      <c r="P500" s="282"/>
      <c r="Q500" s="283"/>
      <c r="R500" s="366"/>
      <c r="S500" s="469"/>
      <c r="T500" s="466"/>
    </row>
    <row r="501" spans="1:20">
      <c r="A501" s="88">
        <v>1984</v>
      </c>
      <c r="B501" s="109">
        <v>4</v>
      </c>
      <c r="C501" s="113">
        <f t="shared" si="40"/>
        <v>2</v>
      </c>
      <c r="D501" s="113">
        <f t="shared" si="40"/>
        <v>1</v>
      </c>
      <c r="E501" s="109" t="str">
        <f t="shared" si="38"/>
        <v>19844</v>
      </c>
      <c r="F501" s="113" t="str">
        <f t="shared" si="36"/>
        <v>19842</v>
      </c>
      <c r="G501" s="89" t="str">
        <f t="shared" si="39"/>
        <v>19841</v>
      </c>
      <c r="H501" s="278">
        <f t="shared" si="37"/>
        <v>6.6187173379151607E-5</v>
      </c>
      <c r="I501" s="279">
        <f>'IPC_INDEC_1943-2006'!C501</f>
        <v>5.4409298250678339E-5</v>
      </c>
      <c r="J501" s="280"/>
      <c r="K501" s="280"/>
      <c r="L501" s="323"/>
      <c r="M501" s="323"/>
      <c r="N501" s="281"/>
      <c r="O501" s="327"/>
      <c r="P501" s="282"/>
      <c r="Q501" s="283"/>
      <c r="R501" s="366"/>
      <c r="S501" s="469"/>
      <c r="T501" s="466"/>
    </row>
    <row r="502" spans="1:20">
      <c r="A502" s="88">
        <v>1984</v>
      </c>
      <c r="B502" s="109">
        <v>5</v>
      </c>
      <c r="C502" s="113">
        <f t="shared" si="40"/>
        <v>2</v>
      </c>
      <c r="D502" s="113">
        <f t="shared" si="40"/>
        <v>2</v>
      </c>
      <c r="E502" s="109" t="str">
        <f t="shared" si="38"/>
        <v>19845</v>
      </c>
      <c r="F502" s="113" t="str">
        <f t="shared" si="36"/>
        <v>19842</v>
      </c>
      <c r="G502" s="89" t="str">
        <f t="shared" si="39"/>
        <v>19842</v>
      </c>
      <c r="H502" s="278">
        <f t="shared" si="37"/>
        <v>7.7487422492665621E-5</v>
      </c>
      <c r="I502" s="279">
        <f>'IPC_INDEC_1943-2006'!C502</f>
        <v>6.3698690634940769E-5</v>
      </c>
      <c r="J502" s="280"/>
      <c r="K502" s="280"/>
      <c r="L502" s="323"/>
      <c r="M502" s="323"/>
      <c r="N502" s="281"/>
      <c r="O502" s="327"/>
      <c r="P502" s="282"/>
      <c r="Q502" s="283"/>
      <c r="R502" s="366"/>
      <c r="S502" s="469"/>
      <c r="T502" s="466"/>
    </row>
    <row r="503" spans="1:20">
      <c r="A503" s="88">
        <v>1984</v>
      </c>
      <c r="B503" s="109">
        <v>6</v>
      </c>
      <c r="C503" s="113">
        <f t="shared" si="40"/>
        <v>2</v>
      </c>
      <c r="D503" s="113">
        <f t="shared" si="40"/>
        <v>2</v>
      </c>
      <c r="E503" s="109" t="str">
        <f t="shared" si="38"/>
        <v>19846</v>
      </c>
      <c r="F503" s="113" t="str">
        <f t="shared" si="36"/>
        <v>19842</v>
      </c>
      <c r="G503" s="89" t="str">
        <f t="shared" si="39"/>
        <v>19842</v>
      </c>
      <c r="H503" s="278">
        <f t="shared" si="37"/>
        <v>9.1363330312629827E-5</v>
      </c>
      <c r="I503" s="279">
        <f>'IPC_INDEC_1943-2006'!C503</f>
        <v>7.5105408410157981E-5</v>
      </c>
      <c r="J503" s="280"/>
      <c r="K503" s="280"/>
      <c r="L503" s="323"/>
      <c r="M503" s="323"/>
      <c r="N503" s="281"/>
      <c r="O503" s="327"/>
      <c r="P503" s="282"/>
      <c r="Q503" s="283"/>
      <c r="R503" s="366"/>
      <c r="S503" s="469"/>
      <c r="T503" s="466"/>
    </row>
    <row r="504" spans="1:20">
      <c r="A504" s="88">
        <v>1984</v>
      </c>
      <c r="B504" s="109">
        <v>7</v>
      </c>
      <c r="C504" s="113">
        <f t="shared" si="40"/>
        <v>3</v>
      </c>
      <c r="D504" s="113">
        <f t="shared" si="40"/>
        <v>2</v>
      </c>
      <c r="E504" s="109" t="str">
        <f t="shared" si="38"/>
        <v>19847</v>
      </c>
      <c r="F504" s="113" t="str">
        <f t="shared" si="36"/>
        <v>19843</v>
      </c>
      <c r="G504" s="89" t="str">
        <f t="shared" si="39"/>
        <v>19842</v>
      </c>
      <c r="H504" s="278">
        <f t="shared" si="37"/>
        <v>1.0806883502137184E-4</v>
      </c>
      <c r="I504" s="279">
        <f>'IPC_INDEC_1943-2006'!C504</f>
        <v>8.883820196698878E-5</v>
      </c>
      <c r="J504" s="280"/>
      <c r="K504" s="280"/>
      <c r="L504" s="323"/>
      <c r="M504" s="323"/>
      <c r="N504" s="281"/>
      <c r="O504" s="327"/>
      <c r="P504" s="282"/>
      <c r="Q504" s="283"/>
      <c r="R504" s="366"/>
      <c r="S504" s="469"/>
      <c r="T504" s="466"/>
    </row>
    <row r="505" spans="1:20">
      <c r="A505" s="88">
        <v>1984</v>
      </c>
      <c r="B505" s="109">
        <v>8</v>
      </c>
      <c r="C505" s="113">
        <f t="shared" si="40"/>
        <v>3</v>
      </c>
      <c r="D505" s="113">
        <f t="shared" si="40"/>
        <v>2</v>
      </c>
      <c r="E505" s="109" t="str">
        <f t="shared" si="38"/>
        <v>19848</v>
      </c>
      <c r="F505" s="113" t="str">
        <f t="shared" si="36"/>
        <v>19843</v>
      </c>
      <c r="G505" s="89" t="str">
        <f t="shared" si="39"/>
        <v>19842</v>
      </c>
      <c r="H505" s="278">
        <f t="shared" si="37"/>
        <v>1.3275525403179262E-4</v>
      </c>
      <c r="I505" s="279">
        <f>'IPC_INDEC_1943-2006'!C505</f>
        <v>1.0913172208734319E-4</v>
      </c>
      <c r="J505" s="280"/>
      <c r="K505" s="280"/>
      <c r="L505" s="323"/>
      <c r="M505" s="323"/>
      <c r="N505" s="281"/>
      <c r="O505" s="327"/>
      <c r="P505" s="282"/>
      <c r="Q505" s="283"/>
      <c r="R505" s="366"/>
      <c r="S505" s="469"/>
      <c r="T505" s="466"/>
    </row>
    <row r="506" spans="1:20">
      <c r="A506" s="88">
        <v>1984</v>
      </c>
      <c r="B506" s="109">
        <v>9</v>
      </c>
      <c r="C506" s="113">
        <f t="shared" si="40"/>
        <v>3</v>
      </c>
      <c r="D506" s="113">
        <f t="shared" si="40"/>
        <v>3</v>
      </c>
      <c r="E506" s="109" t="str">
        <f t="shared" si="38"/>
        <v>19849</v>
      </c>
      <c r="F506" s="113" t="str">
        <f t="shared" si="36"/>
        <v>19843</v>
      </c>
      <c r="G506" s="89" t="str">
        <f t="shared" si="39"/>
        <v>19843</v>
      </c>
      <c r="H506" s="278">
        <f t="shared" si="37"/>
        <v>1.6932235228675862E-4</v>
      </c>
      <c r="I506" s="279">
        <f>'IPC_INDEC_1943-2006'!C506</f>
        <v>1.391917783420345E-4</v>
      </c>
      <c r="J506" s="280"/>
      <c r="K506" s="280"/>
      <c r="L506" s="323"/>
      <c r="M506" s="323"/>
      <c r="N506" s="281"/>
      <c r="O506" s="327"/>
      <c r="P506" s="282"/>
      <c r="Q506" s="283"/>
      <c r="R506" s="366"/>
      <c r="S506" s="469"/>
      <c r="T506" s="466"/>
    </row>
    <row r="507" spans="1:20">
      <c r="A507" s="88">
        <v>1984</v>
      </c>
      <c r="B507" s="109">
        <v>10</v>
      </c>
      <c r="C507" s="113">
        <f t="shared" si="40"/>
        <v>4</v>
      </c>
      <c r="D507" s="113">
        <f t="shared" si="40"/>
        <v>3</v>
      </c>
      <c r="E507" s="109" t="str">
        <f t="shared" si="38"/>
        <v>198410</v>
      </c>
      <c r="F507" s="113" t="str">
        <f t="shared" si="36"/>
        <v>19844</v>
      </c>
      <c r="G507" s="89" t="str">
        <f t="shared" si="39"/>
        <v>19843</v>
      </c>
      <c r="H507" s="278">
        <f t="shared" si="37"/>
        <v>2.0204410092364218E-4</v>
      </c>
      <c r="I507" s="279">
        <f>'IPC_INDEC_1943-2006'!C507</f>
        <v>1.6609075725248192E-4</v>
      </c>
      <c r="J507" s="280"/>
      <c r="K507" s="280"/>
      <c r="L507" s="323"/>
      <c r="M507" s="323"/>
      <c r="N507" s="281"/>
      <c r="O507" s="327"/>
      <c r="P507" s="282"/>
      <c r="Q507" s="283"/>
      <c r="R507" s="366"/>
      <c r="S507" s="469"/>
      <c r="T507" s="466"/>
    </row>
    <row r="508" spans="1:20">
      <c r="A508" s="88">
        <v>1984</v>
      </c>
      <c r="B508" s="109">
        <v>11</v>
      </c>
      <c r="C508" s="113">
        <f t="shared" si="40"/>
        <v>4</v>
      </c>
      <c r="D508" s="113">
        <f t="shared" si="40"/>
        <v>3</v>
      </c>
      <c r="E508" s="109" t="str">
        <f t="shared" si="38"/>
        <v>198411</v>
      </c>
      <c r="F508" s="113" t="str">
        <f t="shared" si="36"/>
        <v>19844</v>
      </c>
      <c r="G508" s="89" t="str">
        <f t="shared" si="39"/>
        <v>19843</v>
      </c>
      <c r="H508" s="278">
        <f t="shared" si="37"/>
        <v>2.3229902150364361E-4</v>
      </c>
      <c r="I508" s="279">
        <f>'IPC_INDEC_1943-2006'!C508</f>
        <v>1.9096187522511327E-4</v>
      </c>
      <c r="J508" s="280"/>
      <c r="K508" s="280"/>
      <c r="L508" s="323"/>
      <c r="M508" s="323"/>
      <c r="N508" s="281"/>
      <c r="O508" s="327"/>
      <c r="P508" s="282"/>
      <c r="Q508" s="283"/>
      <c r="R508" s="366"/>
      <c r="S508" s="469"/>
      <c r="T508" s="466"/>
    </row>
    <row r="509" spans="1:20">
      <c r="A509" s="88">
        <v>1984</v>
      </c>
      <c r="B509" s="109">
        <v>12</v>
      </c>
      <c r="C509" s="113">
        <f t="shared" si="40"/>
        <v>4</v>
      </c>
      <c r="D509" s="113">
        <f t="shared" si="40"/>
        <v>3</v>
      </c>
      <c r="E509" s="109" t="str">
        <f t="shared" si="38"/>
        <v>198412</v>
      </c>
      <c r="F509" s="113" t="str">
        <f t="shared" si="36"/>
        <v>19844</v>
      </c>
      <c r="G509" s="89" t="str">
        <f t="shared" si="39"/>
        <v>19843</v>
      </c>
      <c r="H509" s="278">
        <f t="shared" si="37"/>
        <v>2.7800789432235086E-4</v>
      </c>
      <c r="I509" s="279">
        <f>'IPC_INDEC_1943-2006'!C509</f>
        <v>2.2853694554347717E-4</v>
      </c>
      <c r="J509" s="280"/>
      <c r="K509" s="280"/>
      <c r="L509" s="323"/>
      <c r="M509" s="323"/>
      <c r="N509" s="281"/>
      <c r="O509" s="327"/>
      <c r="P509" s="282"/>
      <c r="Q509" s="283"/>
      <c r="R509" s="366"/>
      <c r="S509" s="469"/>
      <c r="T509" s="466"/>
    </row>
    <row r="510" spans="1:20">
      <c r="A510" s="88">
        <v>1985</v>
      </c>
      <c r="B510" s="109">
        <v>1</v>
      </c>
      <c r="C510" s="113">
        <f t="shared" si="40"/>
        <v>1</v>
      </c>
      <c r="D510" s="113">
        <f t="shared" si="40"/>
        <v>1</v>
      </c>
      <c r="E510" s="109" t="str">
        <f t="shared" si="38"/>
        <v>19851</v>
      </c>
      <c r="F510" s="113" t="str">
        <f t="shared" si="36"/>
        <v>19851</v>
      </c>
      <c r="G510" s="89" t="str">
        <f t="shared" si="39"/>
        <v>19851</v>
      </c>
      <c r="H510" s="278">
        <f t="shared" si="37"/>
        <v>3.4789530978682654E-4</v>
      </c>
      <c r="I510" s="279">
        <f>'IPC_INDEC_1943-2006'!C510</f>
        <v>2.8598803520088034E-4</v>
      </c>
      <c r="J510" s="280"/>
      <c r="K510" s="280"/>
      <c r="L510" s="323"/>
      <c r="M510" s="323"/>
      <c r="N510" s="281"/>
      <c r="O510" s="327"/>
      <c r="P510" s="282"/>
      <c r="Q510" s="283"/>
      <c r="R510" s="366"/>
      <c r="S510" s="469"/>
      <c r="T510" s="466"/>
    </row>
    <row r="511" spans="1:20">
      <c r="A511" s="88">
        <v>1985</v>
      </c>
      <c r="B511" s="109">
        <v>2</v>
      </c>
      <c r="C511" s="113">
        <f t="shared" si="40"/>
        <v>1</v>
      </c>
      <c r="D511" s="113">
        <f t="shared" si="40"/>
        <v>1</v>
      </c>
      <c r="E511" s="109" t="str">
        <f t="shared" si="38"/>
        <v>19852</v>
      </c>
      <c r="F511" s="113" t="str">
        <f t="shared" si="36"/>
        <v>19851</v>
      </c>
      <c r="G511" s="89" t="str">
        <f t="shared" si="39"/>
        <v>19851</v>
      </c>
      <c r="H511" s="278">
        <f t="shared" si="37"/>
        <v>4.1990492291788466E-4</v>
      </c>
      <c r="I511" s="279">
        <f>'IPC_INDEC_1943-2006'!C511</f>
        <v>3.4518368169449295E-4</v>
      </c>
      <c r="J511" s="280"/>
      <c r="K511" s="280"/>
      <c r="L511" s="323"/>
      <c r="M511" s="323"/>
      <c r="N511" s="281"/>
      <c r="O511" s="327"/>
      <c r="P511" s="282"/>
      <c r="Q511" s="283"/>
      <c r="R511" s="366"/>
      <c r="S511" s="469"/>
      <c r="T511" s="466"/>
    </row>
    <row r="512" spans="1:20">
      <c r="A512" s="88">
        <v>1985</v>
      </c>
      <c r="B512" s="109">
        <v>3</v>
      </c>
      <c r="C512" s="113">
        <f t="shared" si="40"/>
        <v>1</v>
      </c>
      <c r="D512" s="113">
        <f t="shared" si="40"/>
        <v>1</v>
      </c>
      <c r="E512" s="109" t="str">
        <f t="shared" si="38"/>
        <v>19853</v>
      </c>
      <c r="F512" s="113" t="str">
        <f t="shared" si="36"/>
        <v>19851</v>
      </c>
      <c r="G512" s="89" t="str">
        <f t="shared" si="39"/>
        <v>19851</v>
      </c>
      <c r="H512" s="278">
        <f t="shared" si="37"/>
        <v>5.310935698935494E-4</v>
      </c>
      <c r="I512" s="279">
        <f>'IPC_INDEC_1943-2006'!C512</f>
        <v>4.3658653131813205E-4</v>
      </c>
      <c r="J512" s="280"/>
      <c r="K512" s="280"/>
      <c r="L512" s="323"/>
      <c r="M512" s="323"/>
      <c r="N512" s="281"/>
      <c r="O512" s="327"/>
      <c r="P512" s="282"/>
      <c r="Q512" s="283"/>
      <c r="R512" s="366"/>
      <c r="S512" s="469"/>
      <c r="T512" s="466"/>
    </row>
    <row r="513" spans="1:20">
      <c r="A513" s="88">
        <v>1985</v>
      </c>
      <c r="B513" s="109">
        <v>4</v>
      </c>
      <c r="C513" s="113">
        <f t="shared" si="40"/>
        <v>2</v>
      </c>
      <c r="D513" s="113">
        <f t="shared" si="40"/>
        <v>1</v>
      </c>
      <c r="E513" s="109" t="str">
        <f t="shared" si="38"/>
        <v>19854</v>
      </c>
      <c r="F513" s="113" t="str">
        <f t="shared" si="36"/>
        <v>19852</v>
      </c>
      <c r="G513" s="89" t="str">
        <f t="shared" si="39"/>
        <v>19851</v>
      </c>
      <c r="H513" s="278">
        <f t="shared" si="37"/>
        <v>6.8762832085602396E-4</v>
      </c>
      <c r="I513" s="279">
        <f>'IPC_INDEC_1943-2006'!C513</f>
        <v>5.6526623641633619E-4</v>
      </c>
      <c r="J513" s="280"/>
      <c r="K513" s="280"/>
      <c r="L513" s="323"/>
      <c r="M513" s="323"/>
      <c r="N513" s="281"/>
      <c r="O513" s="327"/>
      <c r="P513" s="282"/>
      <c r="Q513" s="283"/>
      <c r="R513" s="366"/>
      <c r="S513" s="469"/>
      <c r="T513" s="466"/>
    </row>
    <row r="514" spans="1:20">
      <c r="A514" s="88">
        <v>1985</v>
      </c>
      <c r="B514" s="109">
        <v>5</v>
      </c>
      <c r="C514" s="113">
        <f t="shared" si="40"/>
        <v>2</v>
      </c>
      <c r="D514" s="113">
        <f t="shared" si="40"/>
        <v>2</v>
      </c>
      <c r="E514" s="109" t="str">
        <f t="shared" si="38"/>
        <v>19855</v>
      </c>
      <c r="F514" s="113" t="str">
        <f t="shared" si="36"/>
        <v>19852</v>
      </c>
      <c r="G514" s="89" t="str">
        <f t="shared" si="39"/>
        <v>19852</v>
      </c>
      <c r="H514" s="278">
        <f t="shared" si="37"/>
        <v>8.6012490042186444E-4</v>
      </c>
      <c r="I514" s="279">
        <f>'IPC_INDEC_1943-2006'!C514</f>
        <v>7.070673946415946E-4</v>
      </c>
      <c r="J514" s="280"/>
      <c r="K514" s="280"/>
      <c r="L514" s="323"/>
      <c r="M514" s="323"/>
      <c r="N514" s="281"/>
      <c r="O514" s="327"/>
      <c r="P514" s="282"/>
      <c r="Q514" s="283"/>
      <c r="R514" s="366"/>
      <c r="S514" s="469"/>
      <c r="T514" s="466"/>
    </row>
    <row r="515" spans="1:20">
      <c r="A515" s="88">
        <v>1985</v>
      </c>
      <c r="B515" s="109">
        <v>6</v>
      </c>
      <c r="C515" s="113">
        <f t="shared" si="40"/>
        <v>2</v>
      </c>
      <c r="D515" s="113">
        <f t="shared" si="40"/>
        <v>2</v>
      </c>
      <c r="E515" s="109" t="str">
        <f t="shared" si="38"/>
        <v>19856</v>
      </c>
      <c r="F515" s="113" t="str">
        <f t="shared" si="36"/>
        <v>19852</v>
      </c>
      <c r="G515" s="89" t="str">
        <f t="shared" si="39"/>
        <v>19852</v>
      </c>
      <c r="H515" s="278">
        <f t="shared" si="37"/>
        <v>1.1227695347134823E-3</v>
      </c>
      <c r="I515" s="279">
        <f>'IPC_INDEC_1943-2006'!C515</f>
        <v>9.2297494155028762E-4</v>
      </c>
      <c r="J515" s="280"/>
      <c r="K515" s="280"/>
      <c r="L515" s="323"/>
      <c r="M515" s="323"/>
      <c r="N515" s="281"/>
      <c r="O515" s="327"/>
      <c r="P515" s="282"/>
      <c r="Q515" s="283"/>
      <c r="R515" s="366"/>
      <c r="S515" s="469"/>
      <c r="T515" s="466"/>
    </row>
    <row r="516" spans="1:20">
      <c r="A516" s="88">
        <v>1985</v>
      </c>
      <c r="B516" s="109">
        <v>7</v>
      </c>
      <c r="C516" s="113">
        <f t="shared" si="40"/>
        <v>3</v>
      </c>
      <c r="D516" s="113">
        <f t="shared" si="40"/>
        <v>2</v>
      </c>
      <c r="E516" s="109" t="str">
        <f t="shared" si="38"/>
        <v>19857</v>
      </c>
      <c r="F516" s="113" t="str">
        <f t="shared" si="36"/>
        <v>19853</v>
      </c>
      <c r="G516" s="89" t="str">
        <f t="shared" si="39"/>
        <v>19852</v>
      </c>
      <c r="H516" s="278">
        <f t="shared" si="37"/>
        <v>1.1922397660212745E-3</v>
      </c>
      <c r="I516" s="279">
        <f>'IPC_INDEC_1943-2006'!C516</f>
        <v>9.8008308413732089E-4</v>
      </c>
      <c r="J516" s="280"/>
      <c r="K516" s="280"/>
      <c r="L516" s="323"/>
      <c r="M516" s="323"/>
      <c r="N516" s="281"/>
      <c r="O516" s="327"/>
      <c r="P516" s="282"/>
      <c r="Q516" s="283"/>
      <c r="R516" s="366"/>
      <c r="S516" s="469"/>
      <c r="T516" s="466"/>
    </row>
    <row r="517" spans="1:20">
      <c r="A517" s="88">
        <v>1985</v>
      </c>
      <c r="B517" s="109">
        <v>8</v>
      </c>
      <c r="C517" s="113">
        <f t="shared" si="40"/>
        <v>3</v>
      </c>
      <c r="D517" s="113">
        <f t="shared" si="40"/>
        <v>2</v>
      </c>
      <c r="E517" s="109" t="str">
        <f t="shared" si="38"/>
        <v>19858</v>
      </c>
      <c r="F517" s="113" t="str">
        <f t="shared" si="36"/>
        <v>19853</v>
      </c>
      <c r="G517" s="89" t="str">
        <f t="shared" si="39"/>
        <v>19852</v>
      </c>
      <c r="H517" s="278">
        <f t="shared" si="37"/>
        <v>1.2288794180426235E-3</v>
      </c>
      <c r="I517" s="279">
        <f>'IPC_INDEC_1943-2006'!C517</f>
        <v>1.0102027833607749E-3</v>
      </c>
      <c r="J517" s="280"/>
      <c r="K517" s="280"/>
      <c r="L517" s="323"/>
      <c r="M517" s="323"/>
      <c r="N517" s="281"/>
      <c r="O517" s="327"/>
      <c r="P517" s="282"/>
      <c r="Q517" s="283"/>
      <c r="R517" s="366"/>
      <c r="S517" s="469"/>
      <c r="T517" s="466"/>
    </row>
    <row r="518" spans="1:20">
      <c r="A518" s="88">
        <v>1985</v>
      </c>
      <c r="B518" s="109">
        <v>9</v>
      </c>
      <c r="C518" s="113">
        <f t="shared" si="40"/>
        <v>3</v>
      </c>
      <c r="D518" s="113">
        <f t="shared" si="40"/>
        <v>3</v>
      </c>
      <c r="E518" s="109" t="str">
        <f t="shared" si="38"/>
        <v>19859</v>
      </c>
      <c r="F518" s="113" t="str">
        <f t="shared" ref="F518:F581" si="41">CONCATENATE(A518,C518)</f>
        <v>19853</v>
      </c>
      <c r="G518" s="89" t="str">
        <f t="shared" si="39"/>
        <v>19853</v>
      </c>
      <c r="H518" s="278">
        <f t="shared" ref="H518:H581" si="42">I518/I$762*100</f>
        <v>1.2533663141955018E-3</v>
      </c>
      <c r="I518" s="279">
        <f>'IPC_INDEC_1943-2006'!C518</f>
        <v>1.0303322853170407E-3</v>
      </c>
      <c r="J518" s="280"/>
      <c r="K518" s="280"/>
      <c r="L518" s="323"/>
      <c r="M518" s="323"/>
      <c r="N518" s="281"/>
      <c r="O518" s="327"/>
      <c r="P518" s="282"/>
      <c r="Q518" s="283"/>
      <c r="R518" s="366"/>
      <c r="S518" s="469"/>
      <c r="T518" s="466"/>
    </row>
    <row r="519" spans="1:20">
      <c r="A519" s="88">
        <v>1985</v>
      </c>
      <c r="B519" s="109">
        <v>10</v>
      </c>
      <c r="C519" s="113">
        <f t="shared" si="40"/>
        <v>4</v>
      </c>
      <c r="D519" s="113">
        <f t="shared" si="40"/>
        <v>3</v>
      </c>
      <c r="E519" s="109" t="str">
        <f t="shared" ref="E519:E582" si="43">CONCATENATE(A519,B519)</f>
        <v>198510</v>
      </c>
      <c r="F519" s="113" t="str">
        <f t="shared" si="41"/>
        <v>19854</v>
      </c>
      <c r="G519" s="89" t="str">
        <f t="shared" ref="G519:G582" si="44">CONCATENATE(A519,D519)</f>
        <v>19853</v>
      </c>
      <c r="H519" s="278">
        <f t="shared" si="42"/>
        <v>1.2776718259324318E-3</v>
      </c>
      <c r="I519" s="279">
        <f>'IPC_INDEC_1943-2006'!C519</f>
        <v>1.0503126798514075E-3</v>
      </c>
      <c r="J519" s="280"/>
      <c r="K519" s="280"/>
      <c r="L519" s="323"/>
      <c r="M519" s="323"/>
      <c r="N519" s="281"/>
      <c r="O519" s="327"/>
      <c r="P519" s="282"/>
      <c r="Q519" s="283"/>
      <c r="R519" s="366"/>
      <c r="S519" s="469"/>
      <c r="T519" s="466"/>
    </row>
    <row r="520" spans="1:20">
      <c r="A520" s="88">
        <v>1985</v>
      </c>
      <c r="B520" s="109">
        <v>11</v>
      </c>
      <c r="C520" s="113">
        <f t="shared" si="40"/>
        <v>4</v>
      </c>
      <c r="D520" s="113">
        <f t="shared" si="40"/>
        <v>3</v>
      </c>
      <c r="E520" s="109" t="str">
        <f t="shared" si="43"/>
        <v>198511</v>
      </c>
      <c r="F520" s="113" t="str">
        <f t="shared" si="41"/>
        <v>19854</v>
      </c>
      <c r="G520" s="89" t="str">
        <f t="shared" si="44"/>
        <v>19853</v>
      </c>
      <c r="H520" s="278">
        <f t="shared" si="42"/>
        <v>1.3079630233956221E-3</v>
      </c>
      <c r="I520" s="279">
        <f>'IPC_INDEC_1943-2006'!C520</f>
        <v>1.0752136193084181E-3</v>
      </c>
      <c r="J520" s="280"/>
      <c r="K520" s="280"/>
      <c r="L520" s="323"/>
      <c r="M520" s="323"/>
      <c r="N520" s="281"/>
      <c r="O520" s="327"/>
      <c r="P520" s="282"/>
      <c r="Q520" s="283"/>
      <c r="R520" s="366"/>
      <c r="S520" s="469"/>
      <c r="T520" s="466"/>
    </row>
    <row r="521" spans="1:20">
      <c r="A521" s="88">
        <v>1985</v>
      </c>
      <c r="B521" s="109">
        <v>12</v>
      </c>
      <c r="C521" s="113">
        <f t="shared" si="40"/>
        <v>4</v>
      </c>
      <c r="D521" s="113">
        <f t="shared" si="40"/>
        <v>3</v>
      </c>
      <c r="E521" s="109" t="str">
        <f t="shared" si="43"/>
        <v>198512</v>
      </c>
      <c r="F521" s="113" t="str">
        <f t="shared" si="41"/>
        <v>19854</v>
      </c>
      <c r="G521" s="89" t="str">
        <f t="shared" si="44"/>
        <v>19853</v>
      </c>
      <c r="H521" s="278">
        <f t="shared" si="42"/>
        <v>1.3495000546475456E-3</v>
      </c>
      <c r="I521" s="279">
        <f>'IPC_INDEC_1943-2006'!C521</f>
        <v>1.1093592189231243E-3</v>
      </c>
      <c r="J521" s="280"/>
      <c r="K521" s="280"/>
      <c r="L521" s="323"/>
      <c r="M521" s="323"/>
      <c r="N521" s="281"/>
      <c r="O521" s="327"/>
      <c r="P521" s="282"/>
      <c r="Q521" s="283"/>
      <c r="R521" s="366"/>
      <c r="S521" s="469"/>
      <c r="T521" s="466"/>
    </row>
    <row r="522" spans="1:20">
      <c r="A522" s="88">
        <v>1986</v>
      </c>
      <c r="B522" s="109">
        <v>1</v>
      </c>
      <c r="C522" s="113">
        <f t="shared" si="40"/>
        <v>1</v>
      </c>
      <c r="D522" s="113">
        <f t="shared" si="40"/>
        <v>1</v>
      </c>
      <c r="E522" s="109" t="str">
        <f t="shared" si="43"/>
        <v>19861</v>
      </c>
      <c r="F522" s="113" t="str">
        <f t="shared" si="41"/>
        <v>19861</v>
      </c>
      <c r="G522" s="89" t="str">
        <f t="shared" si="44"/>
        <v>19861</v>
      </c>
      <c r="H522" s="278">
        <f t="shared" si="42"/>
        <v>1.3903115482356743E-3</v>
      </c>
      <c r="I522" s="279">
        <f>'IPC_INDEC_1943-2006'!C522</f>
        <v>1.1429083888502326E-3</v>
      </c>
      <c r="J522" s="280"/>
      <c r="K522" s="280"/>
      <c r="L522" s="323"/>
      <c r="M522" s="323"/>
      <c r="N522" s="281"/>
      <c r="O522" s="327"/>
      <c r="P522" s="282"/>
      <c r="Q522" s="283"/>
      <c r="R522" s="366"/>
      <c r="S522" s="469"/>
      <c r="T522" s="466"/>
    </row>
    <row r="523" spans="1:20">
      <c r="A523" s="88">
        <v>1986</v>
      </c>
      <c r="B523" s="109">
        <v>2</v>
      </c>
      <c r="C523" s="113">
        <f t="shared" si="40"/>
        <v>1</v>
      </c>
      <c r="D523" s="113">
        <f t="shared" si="40"/>
        <v>1</v>
      </c>
      <c r="E523" s="109" t="str">
        <f t="shared" si="43"/>
        <v>19862</v>
      </c>
      <c r="F523" s="113" t="str">
        <f t="shared" si="41"/>
        <v>19861</v>
      </c>
      <c r="G523" s="89" t="str">
        <f t="shared" si="44"/>
        <v>19861</v>
      </c>
      <c r="H523" s="278">
        <f t="shared" si="42"/>
        <v>1.4138915223088149E-3</v>
      </c>
      <c r="I523" s="279">
        <f>'IPC_INDEC_1943-2006'!C523</f>
        <v>1.162292353697006E-3</v>
      </c>
      <c r="J523" s="280"/>
      <c r="K523" s="280"/>
      <c r="L523" s="323"/>
      <c r="M523" s="323"/>
      <c r="N523" s="281"/>
      <c r="O523" s="327"/>
      <c r="P523" s="282"/>
      <c r="Q523" s="283"/>
      <c r="R523" s="366"/>
      <c r="S523" s="469"/>
      <c r="T523" s="466"/>
    </row>
    <row r="524" spans="1:20">
      <c r="A524" s="88">
        <v>1986</v>
      </c>
      <c r="B524" s="109">
        <v>3</v>
      </c>
      <c r="C524" s="113">
        <f t="shared" si="40"/>
        <v>1</v>
      </c>
      <c r="D524" s="113">
        <f t="shared" si="40"/>
        <v>1</v>
      </c>
      <c r="E524" s="109" t="str">
        <f t="shared" si="43"/>
        <v>19863</v>
      </c>
      <c r="F524" s="113" t="str">
        <f t="shared" si="41"/>
        <v>19861</v>
      </c>
      <c r="G524" s="89" t="str">
        <f t="shared" si="44"/>
        <v>19861</v>
      </c>
      <c r="H524" s="278">
        <f t="shared" si="42"/>
        <v>1.4795526808817254E-3</v>
      </c>
      <c r="I524" s="279">
        <f>'IPC_INDEC_1943-2006'!C524</f>
        <v>1.2162692404241841E-3</v>
      </c>
      <c r="J524" s="280"/>
      <c r="K524" s="280"/>
      <c r="L524" s="323"/>
      <c r="M524" s="323"/>
      <c r="N524" s="281"/>
      <c r="O524" s="327"/>
      <c r="P524" s="282"/>
      <c r="Q524" s="283"/>
      <c r="R524" s="366"/>
      <c r="S524" s="469"/>
      <c r="T524" s="466"/>
    </row>
    <row r="525" spans="1:20">
      <c r="A525" s="88">
        <v>1986</v>
      </c>
      <c r="B525" s="109">
        <v>4</v>
      </c>
      <c r="C525" s="113">
        <f t="shared" si="40"/>
        <v>2</v>
      </c>
      <c r="D525" s="113">
        <f t="shared" si="40"/>
        <v>1</v>
      </c>
      <c r="E525" s="109" t="str">
        <f t="shared" si="43"/>
        <v>19864</v>
      </c>
      <c r="F525" s="113" t="str">
        <f t="shared" si="41"/>
        <v>19862</v>
      </c>
      <c r="G525" s="89" t="str">
        <f t="shared" si="44"/>
        <v>19861</v>
      </c>
      <c r="H525" s="278">
        <f t="shared" si="42"/>
        <v>1.5495670654373638E-3</v>
      </c>
      <c r="I525" s="279">
        <f>'IPC_INDEC_1943-2006'!C525</f>
        <v>1.2738247052769159E-3</v>
      </c>
      <c r="J525" s="280"/>
      <c r="K525" s="280"/>
      <c r="L525" s="323"/>
      <c r="M525" s="323"/>
      <c r="N525" s="281"/>
      <c r="O525" s="327"/>
      <c r="P525" s="282"/>
      <c r="Q525" s="283"/>
      <c r="R525" s="366"/>
      <c r="S525" s="469"/>
      <c r="T525" s="466"/>
    </row>
    <row r="526" spans="1:20">
      <c r="A526" s="88">
        <v>1986</v>
      </c>
      <c r="B526" s="109">
        <v>5</v>
      </c>
      <c r="C526" s="113">
        <f t="shared" si="40"/>
        <v>2</v>
      </c>
      <c r="D526" s="113">
        <f t="shared" si="40"/>
        <v>2</v>
      </c>
      <c r="E526" s="109" t="str">
        <f t="shared" si="43"/>
        <v>19865</v>
      </c>
      <c r="F526" s="113" t="str">
        <f t="shared" si="41"/>
        <v>19862</v>
      </c>
      <c r="G526" s="89" t="str">
        <f t="shared" si="44"/>
        <v>19862</v>
      </c>
      <c r="H526" s="278">
        <f t="shared" si="42"/>
        <v>1.6119633045232149E-3</v>
      </c>
      <c r="I526" s="279">
        <f>'IPC_INDEC_1943-2006'!C526</f>
        <v>1.325117658409918E-3</v>
      </c>
      <c r="J526" s="280"/>
      <c r="K526" s="280"/>
      <c r="L526" s="323"/>
      <c r="M526" s="323"/>
      <c r="N526" s="281"/>
      <c r="O526" s="327"/>
      <c r="P526" s="282"/>
      <c r="Q526" s="283"/>
      <c r="R526" s="366"/>
      <c r="S526" s="469"/>
      <c r="T526" s="466"/>
    </row>
    <row r="527" spans="1:20">
      <c r="A527" s="88">
        <v>1986</v>
      </c>
      <c r="B527" s="109">
        <v>6</v>
      </c>
      <c r="C527" s="113">
        <f t="shared" si="40"/>
        <v>2</v>
      </c>
      <c r="D527" s="113">
        <f t="shared" si="40"/>
        <v>2</v>
      </c>
      <c r="E527" s="109" t="str">
        <f t="shared" si="43"/>
        <v>19866</v>
      </c>
      <c r="F527" s="113" t="str">
        <f t="shared" si="41"/>
        <v>19862</v>
      </c>
      <c r="G527" s="89" t="str">
        <f t="shared" si="44"/>
        <v>19862</v>
      </c>
      <c r="H527" s="278">
        <f t="shared" si="42"/>
        <v>1.6852426085659069E-3</v>
      </c>
      <c r="I527" s="279">
        <f>'IPC_INDEC_1943-2006'!C527</f>
        <v>1.3853570568568209E-3</v>
      </c>
      <c r="J527" s="280"/>
      <c r="K527" s="280"/>
      <c r="L527" s="323"/>
      <c r="M527" s="323"/>
      <c r="N527" s="281"/>
      <c r="O527" s="327"/>
      <c r="P527" s="282"/>
      <c r="Q527" s="283"/>
      <c r="R527" s="366"/>
      <c r="S527" s="469"/>
      <c r="T527" s="466"/>
    </row>
    <row r="528" spans="1:20">
      <c r="A528" s="88">
        <v>1986</v>
      </c>
      <c r="B528" s="109">
        <v>7</v>
      </c>
      <c r="C528" s="113">
        <f t="shared" si="40"/>
        <v>3</v>
      </c>
      <c r="D528" s="113">
        <f t="shared" si="40"/>
        <v>2</v>
      </c>
      <c r="E528" s="109" t="str">
        <f t="shared" si="43"/>
        <v>19867</v>
      </c>
      <c r="F528" s="113" t="str">
        <f t="shared" si="41"/>
        <v>19863</v>
      </c>
      <c r="G528" s="89" t="str">
        <f t="shared" si="44"/>
        <v>19862</v>
      </c>
      <c r="H528" s="278">
        <f t="shared" si="42"/>
        <v>1.7993334061967277E-3</v>
      </c>
      <c r="I528" s="279">
        <f>'IPC_INDEC_1943-2006'!C528</f>
        <v>1.4791456252308325E-3</v>
      </c>
      <c r="J528" s="280"/>
      <c r="K528" s="280"/>
      <c r="L528" s="323"/>
      <c r="M528" s="323"/>
      <c r="N528" s="281"/>
      <c r="O528" s="327"/>
      <c r="P528" s="282"/>
      <c r="Q528" s="283"/>
      <c r="R528" s="366"/>
      <c r="S528" s="469"/>
      <c r="T528" s="466"/>
    </row>
    <row r="529" spans="1:20">
      <c r="A529" s="88">
        <v>1986</v>
      </c>
      <c r="B529" s="109">
        <v>8</v>
      </c>
      <c r="C529" s="113">
        <f t="shared" si="40"/>
        <v>3</v>
      </c>
      <c r="D529" s="113">
        <f t="shared" si="40"/>
        <v>2</v>
      </c>
      <c r="E529" s="109" t="str">
        <f t="shared" si="43"/>
        <v>19868</v>
      </c>
      <c r="F529" s="113" t="str">
        <f t="shared" si="41"/>
        <v>19863</v>
      </c>
      <c r="G529" s="89" t="str">
        <f t="shared" si="44"/>
        <v>19862</v>
      </c>
      <c r="H529" s="278">
        <f t="shared" si="42"/>
        <v>1.9573192324867819E-3</v>
      </c>
      <c r="I529" s="279">
        <f>'IPC_INDEC_1943-2006'!C529</f>
        <v>1.6090181897042242E-3</v>
      </c>
      <c r="J529" s="280"/>
      <c r="K529" s="280"/>
      <c r="L529" s="323"/>
      <c r="M529" s="323"/>
      <c r="N529" s="281"/>
      <c r="O529" s="327"/>
      <c r="P529" s="282"/>
      <c r="Q529" s="283"/>
      <c r="R529" s="366"/>
      <c r="S529" s="469"/>
      <c r="T529" s="466"/>
    </row>
    <row r="530" spans="1:20">
      <c r="A530" s="88">
        <v>1986</v>
      </c>
      <c r="B530" s="109">
        <v>9</v>
      </c>
      <c r="C530" s="113">
        <f t="shared" si="40"/>
        <v>3</v>
      </c>
      <c r="D530" s="113">
        <f t="shared" si="40"/>
        <v>3</v>
      </c>
      <c r="E530" s="109" t="str">
        <f t="shared" si="43"/>
        <v>19869</v>
      </c>
      <c r="F530" s="113" t="str">
        <f t="shared" si="41"/>
        <v>19863</v>
      </c>
      <c r="G530" s="89" t="str">
        <f t="shared" si="44"/>
        <v>19863</v>
      </c>
      <c r="H530" s="278">
        <f t="shared" si="42"/>
        <v>2.098799076925637E-3</v>
      </c>
      <c r="I530" s="279">
        <f>'IPC_INDEC_1943-2006'!C530</f>
        <v>1.725321978784874E-3</v>
      </c>
      <c r="J530" s="280"/>
      <c r="K530" s="280"/>
      <c r="L530" s="323"/>
      <c r="M530" s="323"/>
      <c r="N530" s="281"/>
      <c r="O530" s="327"/>
      <c r="P530" s="282"/>
      <c r="Q530" s="283"/>
      <c r="R530" s="366"/>
      <c r="S530" s="469"/>
      <c r="T530" s="466"/>
    </row>
    <row r="531" spans="1:20">
      <c r="A531" s="88">
        <v>1986</v>
      </c>
      <c r="B531" s="109">
        <v>10</v>
      </c>
      <c r="C531" s="113">
        <f t="shared" ref="C531:D594" si="45">C519</f>
        <v>4</v>
      </c>
      <c r="D531" s="113">
        <f t="shared" si="45"/>
        <v>3</v>
      </c>
      <c r="E531" s="109" t="str">
        <f t="shared" si="43"/>
        <v>198610</v>
      </c>
      <c r="F531" s="113" t="str">
        <f t="shared" si="41"/>
        <v>19864</v>
      </c>
      <c r="G531" s="89" t="str">
        <f t="shared" si="44"/>
        <v>19863</v>
      </c>
      <c r="H531" s="278">
        <f t="shared" si="42"/>
        <v>2.225949552504661E-3</v>
      </c>
      <c r="I531" s="279">
        <f>'IPC_INDEC_1943-2006'!C531</f>
        <v>1.8298462815355616E-3</v>
      </c>
      <c r="J531" s="280"/>
      <c r="K531" s="280"/>
      <c r="L531" s="323"/>
      <c r="M531" s="323"/>
      <c r="N531" s="281"/>
      <c r="O531" s="327"/>
      <c r="P531" s="282"/>
      <c r="Q531" s="283"/>
      <c r="R531" s="366"/>
      <c r="S531" s="469"/>
      <c r="T531" s="466"/>
    </row>
    <row r="532" spans="1:20">
      <c r="A532" s="88">
        <v>1986</v>
      </c>
      <c r="B532" s="109">
        <v>11</v>
      </c>
      <c r="C532" s="113">
        <f t="shared" si="45"/>
        <v>4</v>
      </c>
      <c r="D532" s="113">
        <f t="shared" si="45"/>
        <v>3</v>
      </c>
      <c r="E532" s="109" t="str">
        <f t="shared" si="43"/>
        <v>198611</v>
      </c>
      <c r="F532" s="113" t="str">
        <f t="shared" si="41"/>
        <v>19864</v>
      </c>
      <c r="G532" s="89" t="str">
        <f t="shared" si="44"/>
        <v>19863</v>
      </c>
      <c r="H532" s="278">
        <f t="shared" si="42"/>
        <v>2.3438494228703692E-3</v>
      </c>
      <c r="I532" s="279">
        <f>'IPC_INDEC_1943-2006'!C532</f>
        <v>1.926766105769433E-3</v>
      </c>
      <c r="J532" s="280"/>
      <c r="K532" s="280"/>
      <c r="L532" s="323"/>
      <c r="M532" s="323"/>
      <c r="N532" s="281"/>
      <c r="O532" s="327"/>
      <c r="P532" s="282"/>
      <c r="Q532" s="283"/>
      <c r="R532" s="366"/>
      <c r="S532" s="469"/>
      <c r="T532" s="466"/>
    </row>
    <row r="533" spans="1:20">
      <c r="A533" s="88">
        <v>1986</v>
      </c>
      <c r="B533" s="109">
        <v>12</v>
      </c>
      <c r="C533" s="113">
        <f t="shared" si="45"/>
        <v>4</v>
      </c>
      <c r="D533" s="113">
        <f t="shared" si="45"/>
        <v>3</v>
      </c>
      <c r="E533" s="109" t="str">
        <f t="shared" si="43"/>
        <v>198612</v>
      </c>
      <c r="F533" s="113" t="str">
        <f t="shared" si="41"/>
        <v>19864</v>
      </c>
      <c r="G533" s="89" t="str">
        <f t="shared" si="44"/>
        <v>19863</v>
      </c>
      <c r="H533" s="278">
        <f t="shared" si="42"/>
        <v>2.4548566854300912E-3</v>
      </c>
      <c r="I533" s="279">
        <f>'IPC_INDEC_1943-2006'!C533</f>
        <v>2.0180198479711775E-3</v>
      </c>
      <c r="J533" s="280"/>
      <c r="K533" s="280"/>
      <c r="L533" s="323"/>
      <c r="M533" s="323"/>
      <c r="N533" s="281"/>
      <c r="O533" s="327"/>
      <c r="P533" s="282"/>
      <c r="Q533" s="283"/>
      <c r="R533" s="366"/>
      <c r="S533" s="469"/>
      <c r="T533" s="466"/>
    </row>
    <row r="534" spans="1:20">
      <c r="A534" s="88">
        <v>1987</v>
      </c>
      <c r="B534" s="109">
        <v>1</v>
      </c>
      <c r="C534" s="113">
        <f t="shared" si="45"/>
        <v>1</v>
      </c>
      <c r="D534" s="113">
        <f t="shared" si="45"/>
        <v>1</v>
      </c>
      <c r="E534" s="109" t="str">
        <f t="shared" si="43"/>
        <v>19871</v>
      </c>
      <c r="F534" s="113" t="str">
        <f t="shared" si="41"/>
        <v>19871</v>
      </c>
      <c r="G534" s="89" t="str">
        <f t="shared" si="44"/>
        <v>19871</v>
      </c>
      <c r="H534" s="278">
        <f t="shared" si="42"/>
        <v>2.6409570961919691E-3</v>
      </c>
      <c r="I534" s="279">
        <f>'IPC_INDEC_1943-2006'!C534</f>
        <v>2.1710040628388008E-3</v>
      </c>
      <c r="J534" s="280"/>
      <c r="K534" s="280"/>
      <c r="L534" s="323"/>
      <c r="M534" s="323"/>
      <c r="N534" s="281"/>
      <c r="O534" s="327"/>
      <c r="P534" s="282"/>
      <c r="Q534" s="283"/>
      <c r="R534" s="366"/>
      <c r="S534" s="469"/>
      <c r="T534" s="466"/>
    </row>
    <row r="535" spans="1:20">
      <c r="A535" s="88">
        <v>1987</v>
      </c>
      <c r="B535" s="109">
        <v>2</v>
      </c>
      <c r="C535" s="113">
        <f t="shared" si="45"/>
        <v>1</v>
      </c>
      <c r="D535" s="113">
        <f t="shared" si="45"/>
        <v>1</v>
      </c>
      <c r="E535" s="109" t="str">
        <f t="shared" si="43"/>
        <v>19872</v>
      </c>
      <c r="F535" s="113" t="str">
        <f t="shared" si="41"/>
        <v>19871</v>
      </c>
      <c r="G535" s="89" t="str">
        <f t="shared" si="44"/>
        <v>19871</v>
      </c>
      <c r="H535" s="278">
        <f t="shared" si="42"/>
        <v>2.8114584471823855E-3</v>
      </c>
      <c r="I535" s="279">
        <f>'IPC_INDEC_1943-2006'!C535</f>
        <v>2.3111650394231744E-3</v>
      </c>
      <c r="J535" s="280"/>
      <c r="K535" s="280"/>
      <c r="L535" s="323"/>
      <c r="M535" s="323"/>
      <c r="N535" s="281"/>
      <c r="O535" s="327"/>
      <c r="P535" s="282"/>
      <c r="Q535" s="283"/>
      <c r="R535" s="366"/>
      <c r="S535" s="469"/>
      <c r="T535" s="466"/>
    </row>
    <row r="536" spans="1:20">
      <c r="A536" s="88">
        <v>1987</v>
      </c>
      <c r="B536" s="109">
        <v>3</v>
      </c>
      <c r="C536" s="113">
        <f t="shared" si="45"/>
        <v>1</v>
      </c>
      <c r="D536" s="113">
        <f t="shared" si="45"/>
        <v>1</v>
      </c>
      <c r="E536" s="109" t="str">
        <f t="shared" si="43"/>
        <v>19873</v>
      </c>
      <c r="F536" s="113" t="str">
        <f t="shared" si="41"/>
        <v>19871</v>
      </c>
      <c r="G536" s="89" t="str">
        <f t="shared" si="44"/>
        <v>19871</v>
      </c>
      <c r="H536" s="278">
        <f t="shared" si="42"/>
        <v>3.0436304995948636E-3</v>
      </c>
      <c r="I536" s="279">
        <f>'IPC_INDEC_1943-2006'!C536</f>
        <v>2.5020225394529571E-3</v>
      </c>
      <c r="J536" s="280"/>
      <c r="K536" s="280"/>
      <c r="L536" s="323"/>
      <c r="M536" s="323"/>
      <c r="N536" s="281"/>
      <c r="O536" s="327"/>
      <c r="P536" s="282"/>
      <c r="Q536" s="283"/>
      <c r="R536" s="366"/>
      <c r="S536" s="469"/>
      <c r="T536" s="466"/>
    </row>
    <row r="537" spans="1:20">
      <c r="A537" s="88">
        <v>1987</v>
      </c>
      <c r="B537" s="109">
        <v>4</v>
      </c>
      <c r="C537" s="113">
        <f t="shared" si="45"/>
        <v>2</v>
      </c>
      <c r="D537" s="113">
        <f t="shared" si="45"/>
        <v>1</v>
      </c>
      <c r="E537" s="109" t="str">
        <f t="shared" si="43"/>
        <v>19874</v>
      </c>
      <c r="F537" s="113" t="str">
        <f t="shared" si="41"/>
        <v>19872</v>
      </c>
      <c r="G537" s="89" t="str">
        <f t="shared" si="44"/>
        <v>19871</v>
      </c>
      <c r="H537" s="278">
        <f t="shared" si="42"/>
        <v>3.1452057725253222E-3</v>
      </c>
      <c r="I537" s="279">
        <f>'IPC_INDEC_1943-2006'!C537</f>
        <v>2.5855226957159864E-3</v>
      </c>
      <c r="J537" s="280"/>
      <c r="K537" s="280"/>
      <c r="L537" s="323"/>
      <c r="M537" s="323"/>
      <c r="N537" s="281"/>
      <c r="O537" s="327"/>
      <c r="P537" s="282"/>
      <c r="Q537" s="283"/>
      <c r="R537" s="366"/>
      <c r="S537" s="469"/>
      <c r="T537" s="466"/>
    </row>
    <row r="538" spans="1:20">
      <c r="A538" s="88">
        <v>1987</v>
      </c>
      <c r="B538" s="109">
        <v>5</v>
      </c>
      <c r="C538" s="113">
        <f t="shared" si="45"/>
        <v>2</v>
      </c>
      <c r="D538" s="113">
        <f t="shared" si="45"/>
        <v>2</v>
      </c>
      <c r="E538" s="109" t="str">
        <f t="shared" si="43"/>
        <v>19875</v>
      </c>
      <c r="F538" s="113" t="str">
        <f t="shared" si="41"/>
        <v>19872</v>
      </c>
      <c r="G538" s="89" t="str">
        <f t="shared" si="44"/>
        <v>19872</v>
      </c>
      <c r="H538" s="278">
        <f t="shared" si="42"/>
        <v>3.2758025520073421E-3</v>
      </c>
      <c r="I538" s="279">
        <f>'IPC_INDEC_1943-2006'!C538</f>
        <v>2.6928800394827399E-3</v>
      </c>
      <c r="J538" s="280"/>
      <c r="K538" s="280"/>
      <c r="L538" s="323"/>
      <c r="M538" s="323"/>
      <c r="N538" s="281"/>
      <c r="O538" s="327"/>
      <c r="P538" s="282"/>
      <c r="Q538" s="283"/>
      <c r="R538" s="366"/>
      <c r="S538" s="469"/>
      <c r="T538" s="466"/>
    </row>
    <row r="539" spans="1:20">
      <c r="A539" s="88">
        <v>1987</v>
      </c>
      <c r="B539" s="109">
        <v>6</v>
      </c>
      <c r="C539" s="113">
        <f t="shared" si="45"/>
        <v>2</v>
      </c>
      <c r="D539" s="113">
        <f t="shared" si="45"/>
        <v>2</v>
      </c>
      <c r="E539" s="109" t="str">
        <f t="shared" si="43"/>
        <v>19876</v>
      </c>
      <c r="F539" s="113" t="str">
        <f t="shared" si="41"/>
        <v>19872</v>
      </c>
      <c r="G539" s="89" t="str">
        <f t="shared" si="44"/>
        <v>19872</v>
      </c>
      <c r="H539" s="278">
        <f t="shared" si="42"/>
        <v>3.5388099551308576E-3</v>
      </c>
      <c r="I539" s="279">
        <f>'IPC_INDEC_1943-2006'!C539</f>
        <v>2.9090858012352319E-3</v>
      </c>
      <c r="J539" s="280"/>
      <c r="K539" s="280"/>
      <c r="L539" s="323"/>
      <c r="M539" s="323"/>
      <c r="N539" s="281"/>
      <c r="O539" s="327"/>
      <c r="P539" s="282"/>
      <c r="Q539" s="283"/>
      <c r="R539" s="366"/>
      <c r="S539" s="469"/>
      <c r="T539" s="466"/>
    </row>
    <row r="540" spans="1:20">
      <c r="A540" s="88">
        <v>1987</v>
      </c>
      <c r="B540" s="109">
        <v>7</v>
      </c>
      <c r="C540" s="113">
        <f t="shared" si="45"/>
        <v>3</v>
      </c>
      <c r="D540" s="113">
        <f t="shared" si="45"/>
        <v>2</v>
      </c>
      <c r="E540" s="109" t="str">
        <f t="shared" si="43"/>
        <v>19877</v>
      </c>
      <c r="F540" s="113" t="str">
        <f t="shared" si="41"/>
        <v>19873</v>
      </c>
      <c r="G540" s="89" t="str">
        <f t="shared" si="44"/>
        <v>19872</v>
      </c>
      <c r="H540" s="278">
        <f t="shared" si="42"/>
        <v>3.8961372545469404E-3</v>
      </c>
      <c r="I540" s="279">
        <f>'IPC_INDEC_1943-2006'!C540</f>
        <v>3.2028274223748219E-3</v>
      </c>
      <c r="J540" s="280"/>
      <c r="K540" s="280"/>
      <c r="L540" s="323"/>
      <c r="M540" s="323"/>
      <c r="N540" s="281"/>
      <c r="O540" s="327"/>
      <c r="P540" s="282"/>
      <c r="Q540" s="283"/>
      <c r="R540" s="366"/>
      <c r="S540" s="469"/>
      <c r="T540" s="466"/>
    </row>
    <row r="541" spans="1:20">
      <c r="A541" s="88">
        <v>1987</v>
      </c>
      <c r="B541" s="109">
        <v>8</v>
      </c>
      <c r="C541" s="113">
        <f t="shared" si="45"/>
        <v>3</v>
      </c>
      <c r="D541" s="113">
        <f t="shared" si="45"/>
        <v>2</v>
      </c>
      <c r="E541" s="109" t="str">
        <f t="shared" si="43"/>
        <v>19878</v>
      </c>
      <c r="F541" s="113" t="str">
        <f t="shared" si="41"/>
        <v>19873</v>
      </c>
      <c r="G541" s="89" t="str">
        <f t="shared" si="44"/>
        <v>19872</v>
      </c>
      <c r="H541" s="278">
        <f t="shared" si="42"/>
        <v>4.4312212815913309E-3</v>
      </c>
      <c r="I541" s="279">
        <f>'IPC_INDEC_1943-2006'!C541</f>
        <v>3.642694316974717E-3</v>
      </c>
      <c r="J541" s="280"/>
      <c r="K541" s="280"/>
      <c r="L541" s="323"/>
      <c r="M541" s="323"/>
      <c r="N541" s="281"/>
      <c r="O541" s="327"/>
      <c r="P541" s="282"/>
      <c r="Q541" s="283"/>
      <c r="R541" s="366"/>
      <c r="S541" s="469"/>
      <c r="T541" s="466"/>
    </row>
    <row r="542" spans="1:20">
      <c r="A542" s="88">
        <v>1987</v>
      </c>
      <c r="B542" s="109">
        <v>9</v>
      </c>
      <c r="C542" s="113">
        <f t="shared" si="45"/>
        <v>3</v>
      </c>
      <c r="D542" s="113">
        <f t="shared" si="45"/>
        <v>3</v>
      </c>
      <c r="E542" s="109" t="str">
        <f t="shared" si="43"/>
        <v>19879</v>
      </c>
      <c r="F542" s="113" t="str">
        <f t="shared" si="41"/>
        <v>19873</v>
      </c>
      <c r="G542" s="89" t="str">
        <f t="shared" si="44"/>
        <v>19873</v>
      </c>
      <c r="H542" s="278">
        <f t="shared" si="42"/>
        <v>4.9481668670409949E-3</v>
      </c>
      <c r="I542" s="279">
        <f>'IPC_INDEC_1943-2006'!C542</f>
        <v>4.0676504693847844E-3</v>
      </c>
      <c r="J542" s="280"/>
      <c r="K542" s="280"/>
      <c r="L542" s="323"/>
      <c r="M542" s="323"/>
      <c r="N542" s="281"/>
      <c r="O542" s="327"/>
      <c r="P542" s="282"/>
      <c r="Q542" s="283"/>
      <c r="R542" s="366"/>
      <c r="S542" s="469"/>
      <c r="T542" s="466"/>
    </row>
    <row r="543" spans="1:20">
      <c r="A543" s="88">
        <v>1987</v>
      </c>
      <c r="B543" s="109">
        <v>10</v>
      </c>
      <c r="C543" s="113">
        <f t="shared" si="45"/>
        <v>4</v>
      </c>
      <c r="D543" s="113">
        <f t="shared" si="45"/>
        <v>3</v>
      </c>
      <c r="E543" s="109" t="str">
        <f t="shared" si="43"/>
        <v>198710</v>
      </c>
      <c r="F543" s="113" t="str">
        <f t="shared" si="41"/>
        <v>19874</v>
      </c>
      <c r="G543" s="89" t="str">
        <f t="shared" si="44"/>
        <v>19873</v>
      </c>
      <c r="H543" s="278">
        <f t="shared" si="42"/>
        <v>5.9167596481992882E-3</v>
      </c>
      <c r="I543" s="279">
        <f>'IPC_INDEC_1943-2006'!C543</f>
        <v>4.8638841023215217E-3</v>
      </c>
      <c r="J543" s="280"/>
      <c r="K543" s="280"/>
      <c r="L543" s="323"/>
      <c r="M543" s="323"/>
      <c r="N543" s="281"/>
      <c r="O543" s="327"/>
      <c r="P543" s="282"/>
      <c r="Q543" s="283"/>
      <c r="R543" s="366"/>
      <c r="S543" s="469"/>
      <c r="T543" s="466"/>
    </row>
    <row r="544" spans="1:20">
      <c r="A544" s="88">
        <v>1987</v>
      </c>
      <c r="B544" s="109">
        <v>11</v>
      </c>
      <c r="C544" s="113">
        <f t="shared" si="45"/>
        <v>4</v>
      </c>
      <c r="D544" s="113">
        <f t="shared" si="45"/>
        <v>3</v>
      </c>
      <c r="E544" s="109" t="str">
        <f t="shared" si="43"/>
        <v>198711</v>
      </c>
      <c r="F544" s="113" t="str">
        <f t="shared" si="41"/>
        <v>19874</v>
      </c>
      <c r="G544" s="89" t="str">
        <f t="shared" si="44"/>
        <v>19873</v>
      </c>
      <c r="H544" s="278">
        <f t="shared" si="42"/>
        <v>6.5243974416225878E-3</v>
      </c>
      <c r="I544" s="279">
        <f>'IPC_INDEC_1943-2006'!C544</f>
        <v>5.3633939656807317E-3</v>
      </c>
      <c r="J544" s="280"/>
      <c r="K544" s="280"/>
      <c r="L544" s="323"/>
      <c r="M544" s="323"/>
      <c r="N544" s="281"/>
      <c r="O544" s="327"/>
      <c r="P544" s="282"/>
      <c r="Q544" s="283"/>
      <c r="R544" s="366"/>
      <c r="S544" s="469"/>
      <c r="T544" s="466"/>
    </row>
    <row r="545" spans="1:20">
      <c r="A545" s="88">
        <v>1987</v>
      </c>
      <c r="B545" s="109">
        <v>12</v>
      </c>
      <c r="C545" s="113">
        <f t="shared" si="45"/>
        <v>4</v>
      </c>
      <c r="D545" s="113">
        <f t="shared" si="45"/>
        <v>3</v>
      </c>
      <c r="E545" s="109" t="str">
        <f t="shared" si="43"/>
        <v>198712</v>
      </c>
      <c r="F545" s="113" t="str">
        <f t="shared" si="41"/>
        <v>19874</v>
      </c>
      <c r="G545" s="89" t="str">
        <f t="shared" si="44"/>
        <v>19873</v>
      </c>
      <c r="H545" s="278">
        <f t="shared" si="42"/>
        <v>6.7456864290782702E-3</v>
      </c>
      <c r="I545" s="279">
        <f>'IPC_INDEC_1943-2006'!C545</f>
        <v>5.5453050203966509E-3</v>
      </c>
      <c r="J545" s="280"/>
      <c r="K545" s="280"/>
      <c r="L545" s="323"/>
      <c r="M545" s="323"/>
      <c r="N545" s="281"/>
      <c r="O545" s="327"/>
      <c r="P545" s="282"/>
      <c r="Q545" s="283"/>
      <c r="R545" s="366"/>
      <c r="S545" s="469"/>
      <c r="T545" s="466"/>
    </row>
    <row r="546" spans="1:20">
      <c r="A546" s="88">
        <v>1988</v>
      </c>
      <c r="B546" s="109">
        <v>1</v>
      </c>
      <c r="C546" s="113">
        <f t="shared" si="45"/>
        <v>1</v>
      </c>
      <c r="D546" s="113">
        <f t="shared" si="45"/>
        <v>1</v>
      </c>
      <c r="E546" s="109" t="str">
        <f t="shared" si="43"/>
        <v>19881</v>
      </c>
      <c r="F546" s="113" t="str">
        <f t="shared" si="41"/>
        <v>19881</v>
      </c>
      <c r="G546" s="89" t="str">
        <f t="shared" si="44"/>
        <v>19881</v>
      </c>
      <c r="H546" s="278">
        <f t="shared" si="42"/>
        <v>7.3587657549799724E-3</v>
      </c>
      <c r="I546" s="279">
        <f>'IPC_INDEC_1943-2006'!C546</f>
        <v>6.0492881064127969E-3</v>
      </c>
      <c r="J546" s="280"/>
      <c r="K546" s="280"/>
      <c r="L546" s="323"/>
      <c r="M546" s="323"/>
      <c r="N546" s="281"/>
      <c r="O546" s="327"/>
      <c r="P546" s="282"/>
      <c r="Q546" s="283"/>
      <c r="R546" s="366"/>
      <c r="S546" s="469"/>
      <c r="T546" s="466"/>
    </row>
    <row r="547" spans="1:20">
      <c r="A547" s="88">
        <v>1988</v>
      </c>
      <c r="B547" s="109">
        <v>2</v>
      </c>
      <c r="C547" s="113">
        <f t="shared" si="45"/>
        <v>1</v>
      </c>
      <c r="D547" s="113">
        <f t="shared" si="45"/>
        <v>1</v>
      </c>
      <c r="E547" s="109" t="str">
        <f t="shared" si="43"/>
        <v>19882</v>
      </c>
      <c r="F547" s="113" t="str">
        <f t="shared" si="41"/>
        <v>19881</v>
      </c>
      <c r="G547" s="89" t="str">
        <f t="shared" si="44"/>
        <v>19881</v>
      </c>
      <c r="H547" s="278">
        <f t="shared" si="42"/>
        <v>8.1260218344368015E-3</v>
      </c>
      <c r="I547" s="279">
        <f>'IPC_INDEC_1943-2006'!C547</f>
        <v>6.680012501042441E-3</v>
      </c>
      <c r="J547" s="280"/>
      <c r="K547" s="280"/>
      <c r="L547" s="323"/>
      <c r="M547" s="323"/>
      <c r="N547" s="281"/>
      <c r="O547" s="327"/>
      <c r="P547" s="282"/>
      <c r="Q547" s="283"/>
      <c r="R547" s="366"/>
      <c r="S547" s="469"/>
      <c r="T547" s="466"/>
    </row>
    <row r="548" spans="1:20">
      <c r="A548" s="88">
        <v>1988</v>
      </c>
      <c r="B548" s="109">
        <v>3</v>
      </c>
      <c r="C548" s="113">
        <f t="shared" si="45"/>
        <v>1</v>
      </c>
      <c r="D548" s="113">
        <f t="shared" si="45"/>
        <v>1</v>
      </c>
      <c r="E548" s="109" t="str">
        <f t="shared" si="43"/>
        <v>19883</v>
      </c>
      <c r="F548" s="113" t="str">
        <f t="shared" si="41"/>
        <v>19881</v>
      </c>
      <c r="G548" s="89" t="str">
        <f t="shared" si="44"/>
        <v>19881</v>
      </c>
      <c r="H548" s="278">
        <f t="shared" si="42"/>
        <v>9.3249728238481312E-3</v>
      </c>
      <c r="I548" s="279">
        <f>'IPC_INDEC_1943-2006'!C548</f>
        <v>7.6656125597900047E-3</v>
      </c>
      <c r="J548" s="280"/>
      <c r="K548" s="280"/>
      <c r="L548" s="323"/>
      <c r="M548" s="323"/>
      <c r="N548" s="281"/>
      <c r="O548" s="327"/>
      <c r="P548" s="282"/>
      <c r="Q548" s="283"/>
      <c r="R548" s="366"/>
      <c r="S548" s="469"/>
      <c r="T548" s="466"/>
    </row>
    <row r="549" spans="1:20">
      <c r="A549" s="88">
        <v>1988</v>
      </c>
      <c r="B549" s="109">
        <v>4</v>
      </c>
      <c r="C549" s="113">
        <f t="shared" si="45"/>
        <v>2</v>
      </c>
      <c r="D549" s="113">
        <f t="shared" si="45"/>
        <v>1</v>
      </c>
      <c r="E549" s="109" t="str">
        <f t="shared" si="43"/>
        <v>19884</v>
      </c>
      <c r="F549" s="113" t="str">
        <f t="shared" si="41"/>
        <v>19882</v>
      </c>
      <c r="G549" s="89" t="str">
        <f t="shared" si="44"/>
        <v>19881</v>
      </c>
      <c r="H549" s="278">
        <f t="shared" si="42"/>
        <v>1.0932038749140808E-2</v>
      </c>
      <c r="I549" s="279">
        <f>'IPC_INDEC_1943-2006'!C549</f>
        <v>8.9867043178086994E-3</v>
      </c>
      <c r="J549" s="280"/>
      <c r="K549" s="280"/>
      <c r="L549" s="323"/>
      <c r="M549" s="323"/>
      <c r="N549" s="281"/>
      <c r="O549" s="327"/>
      <c r="P549" s="282"/>
      <c r="Q549" s="283"/>
      <c r="R549" s="366"/>
      <c r="S549" s="469"/>
      <c r="T549" s="466"/>
    </row>
    <row r="550" spans="1:20">
      <c r="A550" s="88">
        <v>1988</v>
      </c>
      <c r="B550" s="109">
        <v>5</v>
      </c>
      <c r="C550" s="113">
        <f t="shared" si="45"/>
        <v>2</v>
      </c>
      <c r="D550" s="113">
        <f t="shared" si="45"/>
        <v>2</v>
      </c>
      <c r="E550" s="109" t="str">
        <f t="shared" si="43"/>
        <v>19885</v>
      </c>
      <c r="F550" s="113" t="str">
        <f t="shared" si="41"/>
        <v>19882</v>
      </c>
      <c r="G550" s="89" t="str">
        <f t="shared" si="44"/>
        <v>19882</v>
      </c>
      <c r="H550" s="278">
        <f t="shared" si="42"/>
        <v>1.2649749168161264E-2</v>
      </c>
      <c r="I550" s="279">
        <f>'IPC_INDEC_1943-2006'!C550</f>
        <v>1.0398751603185305E-2</v>
      </c>
      <c r="J550" s="280"/>
      <c r="K550" s="280"/>
      <c r="L550" s="323"/>
      <c r="M550" s="323"/>
      <c r="N550" s="281"/>
      <c r="O550" s="327"/>
      <c r="P550" s="282"/>
      <c r="Q550" s="283"/>
      <c r="R550" s="366"/>
      <c r="S550" s="469"/>
      <c r="T550" s="466"/>
    </row>
    <row r="551" spans="1:20">
      <c r="A551" s="88">
        <v>1988</v>
      </c>
      <c r="B551" s="109">
        <v>6</v>
      </c>
      <c r="C551" s="113">
        <f t="shared" si="45"/>
        <v>2</v>
      </c>
      <c r="D551" s="113">
        <f t="shared" si="45"/>
        <v>2</v>
      </c>
      <c r="E551" s="109" t="str">
        <f t="shared" si="43"/>
        <v>19886</v>
      </c>
      <c r="F551" s="113" t="str">
        <f t="shared" si="41"/>
        <v>19882</v>
      </c>
      <c r="G551" s="89" t="str">
        <f t="shared" si="44"/>
        <v>19882</v>
      </c>
      <c r="H551" s="278">
        <f t="shared" si="42"/>
        <v>1.4922495899980303E-2</v>
      </c>
      <c r="I551" s="279">
        <f>'IPC_INDEC_1943-2006'!C551</f>
        <v>1.226706759957061E-2</v>
      </c>
      <c r="J551" s="280"/>
      <c r="K551" s="280"/>
      <c r="L551" s="323"/>
      <c r="M551" s="323"/>
      <c r="N551" s="281"/>
      <c r="O551" s="327"/>
      <c r="P551" s="282"/>
      <c r="Q551" s="283"/>
      <c r="R551" s="366"/>
      <c r="S551" s="469"/>
      <c r="T551" s="466"/>
    </row>
    <row r="552" spans="1:20">
      <c r="A552" s="88">
        <v>1988</v>
      </c>
      <c r="B552" s="109">
        <v>7</v>
      </c>
      <c r="C552" s="113">
        <f t="shared" si="45"/>
        <v>3</v>
      </c>
      <c r="D552" s="113">
        <f t="shared" si="45"/>
        <v>2</v>
      </c>
      <c r="E552" s="109" t="str">
        <f t="shared" si="43"/>
        <v>19887</v>
      </c>
      <c r="F552" s="113" t="str">
        <f t="shared" si="41"/>
        <v>19883</v>
      </c>
      <c r="G552" s="89" t="str">
        <f t="shared" si="44"/>
        <v>19882</v>
      </c>
      <c r="H552" s="278">
        <f t="shared" si="42"/>
        <v>1.8749707076467295E-2</v>
      </c>
      <c r="I552" s="279">
        <f>'IPC_INDEC_1943-2006'!C552</f>
        <v>1.5413234201624096E-2</v>
      </c>
      <c r="J552" s="280"/>
      <c r="K552" s="280"/>
      <c r="L552" s="323"/>
      <c r="M552" s="323"/>
      <c r="N552" s="281"/>
      <c r="O552" s="327"/>
      <c r="P552" s="282"/>
      <c r="Q552" s="283"/>
      <c r="R552" s="366"/>
      <c r="S552" s="469"/>
      <c r="T552" s="466"/>
    </row>
    <row r="553" spans="1:20">
      <c r="A553" s="88">
        <v>1988</v>
      </c>
      <c r="B553" s="109">
        <v>8</v>
      </c>
      <c r="C553" s="113">
        <f t="shared" si="45"/>
        <v>3</v>
      </c>
      <c r="D553" s="113">
        <f t="shared" si="45"/>
        <v>2</v>
      </c>
      <c r="E553" s="109" t="str">
        <f t="shared" si="43"/>
        <v>19888</v>
      </c>
      <c r="F553" s="113" t="str">
        <f t="shared" si="41"/>
        <v>19883</v>
      </c>
      <c r="G553" s="89" t="str">
        <f t="shared" si="44"/>
        <v>19882</v>
      </c>
      <c r="H553" s="278">
        <f t="shared" si="42"/>
        <v>2.3928232151761264E-2</v>
      </c>
      <c r="I553" s="279">
        <f>'IPC_INDEC_1943-2006'!C553</f>
        <v>1.9670251096819653E-2</v>
      </c>
      <c r="J553" s="280"/>
      <c r="K553" s="280"/>
      <c r="L553" s="323"/>
      <c r="M553" s="323"/>
      <c r="N553" s="281"/>
      <c r="O553" s="327"/>
      <c r="P553" s="282"/>
      <c r="Q553" s="283"/>
      <c r="R553" s="366"/>
      <c r="S553" s="469"/>
      <c r="T553" s="466"/>
    </row>
    <row r="554" spans="1:20">
      <c r="A554" s="88">
        <v>1988</v>
      </c>
      <c r="B554" s="109">
        <v>9</v>
      </c>
      <c r="C554" s="113">
        <f t="shared" si="45"/>
        <v>3</v>
      </c>
      <c r="D554" s="113">
        <f t="shared" si="45"/>
        <v>3</v>
      </c>
      <c r="E554" s="109" t="str">
        <f t="shared" si="43"/>
        <v>19889</v>
      </c>
      <c r="F554" s="113" t="str">
        <f t="shared" si="41"/>
        <v>19883</v>
      </c>
      <c r="G554" s="89" t="str">
        <f t="shared" si="44"/>
        <v>19883</v>
      </c>
      <c r="H554" s="278">
        <f t="shared" si="42"/>
        <v>2.672699368982738E-2</v>
      </c>
      <c r="I554" s="279">
        <f>'IPC_INDEC_1943-2006'!C554</f>
        <v>2.1970978616709977E-2</v>
      </c>
      <c r="J554" s="280"/>
      <c r="K554" s="280"/>
      <c r="L554" s="323"/>
      <c r="M554" s="323"/>
      <c r="N554" s="281"/>
      <c r="O554" s="327"/>
      <c r="P554" s="282"/>
      <c r="Q554" s="283"/>
      <c r="R554" s="366"/>
      <c r="S554" s="469"/>
      <c r="T554" s="466"/>
    </row>
    <row r="555" spans="1:20">
      <c r="A555" s="88">
        <v>1988</v>
      </c>
      <c r="B555" s="109">
        <v>10</v>
      </c>
      <c r="C555" s="113">
        <f t="shared" si="45"/>
        <v>4</v>
      </c>
      <c r="D555" s="113">
        <f t="shared" si="45"/>
        <v>3</v>
      </c>
      <c r="E555" s="109" t="str">
        <f t="shared" si="43"/>
        <v>198810</v>
      </c>
      <c r="F555" s="113" t="str">
        <f t="shared" si="41"/>
        <v>19884</v>
      </c>
      <c r="G555" s="89" t="str">
        <f t="shared" si="44"/>
        <v>19883</v>
      </c>
      <c r="H555" s="278">
        <f t="shared" si="42"/>
        <v>2.9130337201128443E-2</v>
      </c>
      <c r="I555" s="279">
        <f>'IPC_INDEC_1943-2006'!C555</f>
        <v>2.394665195686204E-2</v>
      </c>
      <c r="J555" s="280"/>
      <c r="K555" s="280"/>
      <c r="L555" s="323"/>
      <c r="M555" s="323"/>
      <c r="N555" s="281"/>
      <c r="O555" s="327"/>
      <c r="P555" s="282"/>
      <c r="Q555" s="283"/>
      <c r="R555" s="366"/>
      <c r="S555" s="469"/>
      <c r="T555" s="466"/>
    </row>
    <row r="556" spans="1:20">
      <c r="A556" s="88">
        <v>1988</v>
      </c>
      <c r="B556" s="109">
        <v>11</v>
      </c>
      <c r="C556" s="113">
        <f t="shared" si="45"/>
        <v>4</v>
      </c>
      <c r="D556" s="113">
        <f t="shared" si="45"/>
        <v>3</v>
      </c>
      <c r="E556" s="109" t="str">
        <f t="shared" si="43"/>
        <v>198811</v>
      </c>
      <c r="F556" s="113" t="str">
        <f t="shared" si="41"/>
        <v>19884</v>
      </c>
      <c r="G556" s="89" t="str">
        <f t="shared" si="44"/>
        <v>19883</v>
      </c>
      <c r="H556" s="278">
        <f t="shared" si="42"/>
        <v>3.0793632295364692E-2</v>
      </c>
      <c r="I556" s="279">
        <f>'IPC_INDEC_1943-2006'!C556</f>
        <v>2.5313967015669139E-2</v>
      </c>
      <c r="J556" s="280"/>
      <c r="K556" s="280"/>
      <c r="L556" s="323"/>
      <c r="M556" s="323"/>
      <c r="N556" s="281"/>
      <c r="O556" s="327"/>
      <c r="P556" s="282"/>
      <c r="Q556" s="283"/>
      <c r="R556" s="366"/>
      <c r="S556" s="469"/>
      <c r="T556" s="466"/>
    </row>
    <row r="557" spans="1:20">
      <c r="A557" s="88">
        <v>1988</v>
      </c>
      <c r="B557" s="109">
        <v>12</v>
      </c>
      <c r="C557" s="113">
        <f t="shared" si="45"/>
        <v>4</v>
      </c>
      <c r="D557" s="113">
        <f t="shared" si="45"/>
        <v>3</v>
      </c>
      <c r="E557" s="109" t="str">
        <f t="shared" si="43"/>
        <v>198812</v>
      </c>
      <c r="F557" s="113" t="str">
        <f t="shared" si="41"/>
        <v>19884</v>
      </c>
      <c r="G557" s="89" t="str">
        <f t="shared" si="44"/>
        <v>19883</v>
      </c>
      <c r="H557" s="278">
        <f t="shared" si="42"/>
        <v>3.2901319208671745E-2</v>
      </c>
      <c r="I557" s="279">
        <f>'IPC_INDEC_1943-2006'!C557</f>
        <v>2.7046595258127023E-2</v>
      </c>
      <c r="J557" s="280"/>
      <c r="K557" s="280"/>
      <c r="L557" s="323"/>
      <c r="M557" s="323"/>
      <c r="N557" s="281"/>
      <c r="O557" s="327"/>
      <c r="P557" s="282"/>
      <c r="Q557" s="283"/>
      <c r="R557" s="366"/>
      <c r="S557" s="469"/>
      <c r="T557" s="466"/>
    </row>
    <row r="558" spans="1:20">
      <c r="A558" s="88">
        <v>1989</v>
      </c>
      <c r="B558" s="109">
        <v>1</v>
      </c>
      <c r="C558" s="113">
        <f t="shared" si="45"/>
        <v>1</v>
      </c>
      <c r="D558" s="113">
        <f t="shared" si="45"/>
        <v>1</v>
      </c>
      <c r="E558" s="109" t="str">
        <f t="shared" si="43"/>
        <v>19891</v>
      </c>
      <c r="F558" s="113" t="str">
        <f t="shared" si="41"/>
        <v>19891</v>
      </c>
      <c r="G558" s="89" t="str">
        <f t="shared" si="44"/>
        <v>19891</v>
      </c>
      <c r="H558" s="278">
        <f t="shared" si="42"/>
        <v>3.5836119058698289E-2</v>
      </c>
      <c r="I558" s="279">
        <f>'IPC_INDEC_1943-2006'!C558</f>
        <v>2.9459153344441047E-2</v>
      </c>
      <c r="J558" s="280"/>
      <c r="K558" s="280"/>
      <c r="L558" s="323"/>
      <c r="M558" s="323"/>
      <c r="N558" s="281"/>
      <c r="O558" s="327"/>
      <c r="P558" s="282"/>
      <c r="Q558" s="283"/>
      <c r="R558" s="366"/>
      <c r="S558" s="469"/>
      <c r="T558" s="466"/>
    </row>
    <row r="559" spans="1:20">
      <c r="A559" s="88">
        <v>1989</v>
      </c>
      <c r="B559" s="109">
        <v>2</v>
      </c>
      <c r="C559" s="113">
        <f t="shared" si="45"/>
        <v>1</v>
      </c>
      <c r="D559" s="113">
        <f t="shared" si="45"/>
        <v>1</v>
      </c>
      <c r="E559" s="109" t="str">
        <f t="shared" si="43"/>
        <v>19892</v>
      </c>
      <c r="F559" s="113" t="str">
        <f t="shared" si="41"/>
        <v>19891</v>
      </c>
      <c r="G559" s="89" t="str">
        <f t="shared" si="44"/>
        <v>19891</v>
      </c>
      <c r="H559" s="278">
        <f t="shared" si="42"/>
        <v>3.9273353740898694E-2</v>
      </c>
      <c r="I559" s="279">
        <f>'IPC_INDEC_1943-2006'!C559</f>
        <v>3.2284738989413253E-2</v>
      </c>
      <c r="J559" s="280"/>
      <c r="K559" s="280"/>
      <c r="L559" s="323"/>
      <c r="M559" s="323"/>
      <c r="N559" s="281"/>
      <c r="O559" s="327"/>
      <c r="P559" s="282"/>
      <c r="Q559" s="283"/>
      <c r="R559" s="366"/>
      <c r="S559" s="469"/>
      <c r="T559" s="466"/>
    </row>
    <row r="560" spans="1:20">
      <c r="A560" s="88">
        <v>1989</v>
      </c>
      <c r="B560" s="109">
        <v>3</v>
      </c>
      <c r="C560" s="113">
        <f t="shared" si="45"/>
        <v>1</v>
      </c>
      <c r="D560" s="113">
        <f t="shared" si="45"/>
        <v>1</v>
      </c>
      <c r="E560" s="109" t="str">
        <f t="shared" si="43"/>
        <v>19893</v>
      </c>
      <c r="F560" s="113" t="str">
        <f t="shared" si="41"/>
        <v>19891</v>
      </c>
      <c r="G560" s="89" t="str">
        <f t="shared" si="44"/>
        <v>19891</v>
      </c>
      <c r="H560" s="278">
        <f t="shared" si="42"/>
        <v>4.595192793607647E-2</v>
      </c>
      <c r="I560" s="279">
        <f>'IPC_INDEC_1943-2006'!C560</f>
        <v>3.7774874263707535E-2</v>
      </c>
      <c r="J560" s="280"/>
      <c r="K560" s="280"/>
      <c r="L560" s="323"/>
      <c r="M560" s="323"/>
      <c r="N560" s="281"/>
      <c r="O560" s="327"/>
      <c r="P560" s="282"/>
      <c r="Q560" s="283"/>
      <c r="R560" s="366"/>
      <c r="S560" s="469"/>
      <c r="T560" s="466"/>
    </row>
    <row r="561" spans="1:20">
      <c r="A561" s="88">
        <v>1989</v>
      </c>
      <c r="B561" s="109">
        <v>4</v>
      </c>
      <c r="C561" s="113">
        <f t="shared" si="45"/>
        <v>2</v>
      </c>
      <c r="D561" s="113">
        <f t="shared" si="45"/>
        <v>1</v>
      </c>
      <c r="E561" s="109" t="str">
        <f t="shared" si="43"/>
        <v>19894</v>
      </c>
      <c r="F561" s="113" t="str">
        <f t="shared" si="41"/>
        <v>19892</v>
      </c>
      <c r="G561" s="89" t="str">
        <f t="shared" si="44"/>
        <v>19891</v>
      </c>
      <c r="H561" s="278">
        <f t="shared" si="42"/>
        <v>6.1286166460257079E-2</v>
      </c>
      <c r="I561" s="279">
        <f>'IPC_INDEC_1943-2006'!C561</f>
        <v>5.038041571098726E-2</v>
      </c>
      <c r="J561" s="280"/>
      <c r="K561" s="280"/>
      <c r="L561" s="323"/>
      <c r="M561" s="323"/>
      <c r="N561" s="281"/>
      <c r="O561" s="327"/>
      <c r="P561" s="282"/>
      <c r="Q561" s="283"/>
      <c r="R561" s="366"/>
      <c r="S561" s="469"/>
      <c r="T561" s="466"/>
    </row>
    <row r="562" spans="1:20">
      <c r="A562" s="88">
        <v>1989</v>
      </c>
      <c r="B562" s="109">
        <v>5</v>
      </c>
      <c r="C562" s="113">
        <f t="shared" si="45"/>
        <v>2</v>
      </c>
      <c r="D562" s="113">
        <f t="shared" si="45"/>
        <v>2</v>
      </c>
      <c r="E562" s="109" t="str">
        <f t="shared" si="43"/>
        <v>19895</v>
      </c>
      <c r="F562" s="113" t="str">
        <f t="shared" si="41"/>
        <v>19892</v>
      </c>
      <c r="G562" s="89" t="str">
        <f t="shared" si="44"/>
        <v>19892</v>
      </c>
      <c r="H562" s="278">
        <f t="shared" si="42"/>
        <v>0.10937661666035155</v>
      </c>
      <c r="I562" s="279">
        <f>'IPC_INDEC_1943-2006'!C562</f>
        <v>8.9913266478875306E-2</v>
      </c>
      <c r="J562" s="280"/>
      <c r="K562" s="280"/>
      <c r="L562" s="323"/>
      <c r="M562" s="323"/>
      <c r="N562" s="281"/>
      <c r="O562" s="327"/>
      <c r="P562" s="282"/>
      <c r="Q562" s="283"/>
      <c r="R562" s="366"/>
      <c r="S562" s="469"/>
      <c r="T562" s="466"/>
    </row>
    <row r="563" spans="1:20">
      <c r="A563" s="88">
        <v>1989</v>
      </c>
      <c r="B563" s="109">
        <v>6</v>
      </c>
      <c r="C563" s="113">
        <f t="shared" si="45"/>
        <v>2</v>
      </c>
      <c r="D563" s="113">
        <f t="shared" si="45"/>
        <v>2</v>
      </c>
      <c r="E563" s="109" t="str">
        <f t="shared" si="43"/>
        <v>19896</v>
      </c>
      <c r="F563" s="113" t="str">
        <f t="shared" si="41"/>
        <v>19892</v>
      </c>
      <c r="G563" s="89" t="str">
        <f t="shared" si="44"/>
        <v>19892</v>
      </c>
      <c r="H563" s="278">
        <f t="shared" si="42"/>
        <v>0.23458260547994533</v>
      </c>
      <c r="I563" s="279">
        <f>'IPC_INDEC_1943-2006'!C563</f>
        <v>0.19283910000000001</v>
      </c>
      <c r="J563" s="280"/>
      <c r="K563" s="280"/>
      <c r="L563" s="323"/>
      <c r="M563" s="323"/>
      <c r="N563" s="281"/>
      <c r="O563" s="327"/>
      <c r="P563" s="282"/>
      <c r="Q563" s="283"/>
      <c r="R563" s="366"/>
      <c r="S563" s="469"/>
      <c r="T563" s="466"/>
    </row>
    <row r="564" spans="1:20">
      <c r="A564" s="88">
        <v>1989</v>
      </c>
      <c r="B564" s="109">
        <v>7</v>
      </c>
      <c r="C564" s="113">
        <f t="shared" si="45"/>
        <v>3</v>
      </c>
      <c r="D564" s="113">
        <f t="shared" si="45"/>
        <v>2</v>
      </c>
      <c r="E564" s="109" t="str">
        <f t="shared" si="43"/>
        <v>19897</v>
      </c>
      <c r="F564" s="113" t="str">
        <f t="shared" si="41"/>
        <v>19893</v>
      </c>
      <c r="G564" s="89" t="str">
        <f t="shared" si="44"/>
        <v>19892</v>
      </c>
      <c r="H564" s="278">
        <f t="shared" si="42"/>
        <v>0.69585233050950535</v>
      </c>
      <c r="I564" s="279">
        <f>'IPC_INDEC_1943-2006'!C564</f>
        <v>0.57202679999999995</v>
      </c>
      <c r="J564" s="280"/>
      <c r="K564" s="280"/>
      <c r="L564" s="323"/>
      <c r="M564" s="323"/>
      <c r="N564" s="281"/>
      <c r="O564" s="327"/>
      <c r="P564" s="282"/>
      <c r="Q564" s="283"/>
      <c r="R564" s="366"/>
      <c r="S564" s="469"/>
      <c r="T564" s="466"/>
    </row>
    <row r="565" spans="1:20">
      <c r="A565" s="88">
        <v>1989</v>
      </c>
      <c r="B565" s="109">
        <v>8</v>
      </c>
      <c r="C565" s="113">
        <f t="shared" si="45"/>
        <v>3</v>
      </c>
      <c r="D565" s="113">
        <f t="shared" si="45"/>
        <v>2</v>
      </c>
      <c r="E565" s="109" t="str">
        <f t="shared" si="43"/>
        <v>19898</v>
      </c>
      <c r="F565" s="113" t="str">
        <f t="shared" si="41"/>
        <v>19893</v>
      </c>
      <c r="G565" s="89" t="str">
        <f t="shared" si="44"/>
        <v>19892</v>
      </c>
      <c r="H565" s="278">
        <f t="shared" si="42"/>
        <v>0.95931133310301531</v>
      </c>
      <c r="I565" s="279">
        <f>'IPC_INDEC_1943-2006'!C565</f>
        <v>0.78860379999999997</v>
      </c>
      <c r="J565" s="280"/>
      <c r="K565" s="280"/>
      <c r="L565" s="323"/>
      <c r="M565" s="323"/>
      <c r="N565" s="281"/>
      <c r="O565" s="327"/>
      <c r="P565" s="282"/>
      <c r="Q565" s="283"/>
      <c r="R565" s="366"/>
      <c r="S565" s="469"/>
      <c r="T565" s="466"/>
    </row>
    <row r="566" spans="1:20">
      <c r="A566" s="88">
        <v>1989</v>
      </c>
      <c r="B566" s="109">
        <v>9</v>
      </c>
      <c r="C566" s="113">
        <f t="shared" si="45"/>
        <v>3</v>
      </c>
      <c r="D566" s="113">
        <f t="shared" si="45"/>
        <v>3</v>
      </c>
      <c r="E566" s="109" t="str">
        <f t="shared" si="43"/>
        <v>19899</v>
      </c>
      <c r="F566" s="113" t="str">
        <f t="shared" si="41"/>
        <v>19893</v>
      </c>
      <c r="G566" s="89" t="str">
        <f t="shared" si="44"/>
        <v>19893</v>
      </c>
      <c r="H566" s="278">
        <f t="shared" si="42"/>
        <v>1.0490585753699277</v>
      </c>
      <c r="I566" s="279">
        <f>'IPC_INDEC_1943-2006'!C566</f>
        <v>0.8623807</v>
      </c>
      <c r="J566" s="280"/>
      <c r="K566" s="280"/>
      <c r="L566" s="323"/>
      <c r="M566" s="323"/>
      <c r="N566" s="281"/>
      <c r="O566" s="327"/>
      <c r="P566" s="282"/>
      <c r="Q566" s="283"/>
      <c r="R566" s="366"/>
      <c r="S566" s="469"/>
      <c r="T566" s="466"/>
    </row>
    <row r="567" spans="1:20">
      <c r="A567" s="88">
        <v>1989</v>
      </c>
      <c r="B567" s="109">
        <v>10</v>
      </c>
      <c r="C567" s="113">
        <f t="shared" si="45"/>
        <v>4</v>
      </c>
      <c r="D567" s="113">
        <f t="shared" si="45"/>
        <v>3</v>
      </c>
      <c r="E567" s="109" t="str">
        <f t="shared" si="43"/>
        <v>198910</v>
      </c>
      <c r="F567" s="113" t="str">
        <f t="shared" si="41"/>
        <v>19894</v>
      </c>
      <c r="G567" s="89" t="str">
        <f t="shared" si="44"/>
        <v>19893</v>
      </c>
      <c r="H567" s="278">
        <f t="shared" si="42"/>
        <v>1.1077563219844972</v>
      </c>
      <c r="I567" s="279">
        <f>'IPC_INDEC_1943-2006'!C567</f>
        <v>0.91063329999999998</v>
      </c>
      <c r="J567" s="280"/>
      <c r="K567" s="280"/>
      <c r="L567" s="323"/>
      <c r="M567" s="323"/>
      <c r="N567" s="281"/>
      <c r="O567" s="327"/>
      <c r="P567" s="282"/>
      <c r="Q567" s="283"/>
      <c r="R567" s="366"/>
      <c r="S567" s="469"/>
      <c r="T567" s="466"/>
    </row>
    <row r="568" spans="1:20">
      <c r="A568" s="88">
        <v>1989</v>
      </c>
      <c r="B568" s="109">
        <v>11</v>
      </c>
      <c r="C568" s="113">
        <f t="shared" si="45"/>
        <v>4</v>
      </c>
      <c r="D568" s="113">
        <f t="shared" si="45"/>
        <v>3</v>
      </c>
      <c r="E568" s="109" t="str">
        <f t="shared" si="43"/>
        <v>198911</v>
      </c>
      <c r="F568" s="113" t="str">
        <f t="shared" si="41"/>
        <v>19894</v>
      </c>
      <c r="G568" s="89" t="str">
        <f t="shared" si="44"/>
        <v>19893</v>
      </c>
      <c r="H568" s="278">
        <f t="shared" si="42"/>
        <v>1.1799709750721363</v>
      </c>
      <c r="I568" s="279">
        <f>'IPC_INDEC_1943-2006'!C568</f>
        <v>0.96999749999999996</v>
      </c>
      <c r="J568" s="280"/>
      <c r="K568" s="280"/>
      <c r="L568" s="323"/>
      <c r="M568" s="323"/>
      <c r="N568" s="281"/>
      <c r="O568" s="327"/>
      <c r="P568" s="282"/>
      <c r="Q568" s="283"/>
      <c r="R568" s="366"/>
      <c r="S568" s="469"/>
      <c r="T568" s="466"/>
    </row>
    <row r="569" spans="1:20">
      <c r="A569" s="88">
        <v>1989</v>
      </c>
      <c r="B569" s="109">
        <v>12</v>
      </c>
      <c r="C569" s="113">
        <f t="shared" si="45"/>
        <v>4</v>
      </c>
      <c r="D569" s="113">
        <f t="shared" si="45"/>
        <v>3</v>
      </c>
      <c r="E569" s="109" t="str">
        <f t="shared" si="43"/>
        <v>198912</v>
      </c>
      <c r="F569" s="113" t="str">
        <f t="shared" si="41"/>
        <v>19894</v>
      </c>
      <c r="G569" s="89" t="str">
        <f t="shared" si="44"/>
        <v>19893</v>
      </c>
      <c r="H569" s="278">
        <f t="shared" si="42"/>
        <v>1.652820137898819</v>
      </c>
      <c r="I569" s="279">
        <f>'IPC_INDEC_1943-2006'!C569</f>
        <v>1.3587041</v>
      </c>
      <c r="J569" s="280"/>
      <c r="K569" s="280"/>
      <c r="L569" s="323"/>
      <c r="M569" s="323"/>
      <c r="N569" s="281"/>
      <c r="O569" s="327"/>
      <c r="P569" s="282"/>
      <c r="Q569" s="283"/>
      <c r="R569" s="366"/>
      <c r="S569" s="469"/>
      <c r="T569" s="466"/>
    </row>
    <row r="570" spans="1:20">
      <c r="A570" s="88">
        <v>1990</v>
      </c>
      <c r="B570" s="109">
        <v>1</v>
      </c>
      <c r="C570" s="113">
        <f t="shared" si="45"/>
        <v>1</v>
      </c>
      <c r="D570" s="113">
        <f t="shared" si="45"/>
        <v>1</v>
      </c>
      <c r="E570" s="109" t="str">
        <f t="shared" si="43"/>
        <v>19901</v>
      </c>
      <c r="F570" s="113" t="str">
        <f t="shared" si="41"/>
        <v>19901</v>
      </c>
      <c r="G570" s="89" t="str">
        <f t="shared" si="44"/>
        <v>19901</v>
      </c>
      <c r="H570" s="278">
        <f t="shared" si="42"/>
        <v>2.9619350114104703</v>
      </c>
      <c r="I570" s="279">
        <f>'IPC_INDEC_1943-2006'!C570</f>
        <v>2.4348646</v>
      </c>
      <c r="J570" s="280"/>
      <c r="K570" s="280"/>
      <c r="L570" s="323"/>
      <c r="M570" s="323"/>
      <c r="N570" s="281"/>
      <c r="O570" s="327"/>
      <c r="P570" s="282"/>
      <c r="Q570" s="283"/>
      <c r="R570" s="366"/>
      <c r="S570" s="469"/>
      <c r="T570" s="466"/>
    </row>
    <row r="571" spans="1:20">
      <c r="A571" s="88">
        <v>1990</v>
      </c>
      <c r="B571" s="109">
        <v>2</v>
      </c>
      <c r="C571" s="113">
        <f t="shared" si="45"/>
        <v>1</v>
      </c>
      <c r="D571" s="113">
        <f t="shared" si="45"/>
        <v>1</v>
      </c>
      <c r="E571" s="109" t="str">
        <f t="shared" si="43"/>
        <v>19902</v>
      </c>
      <c r="F571" s="113" t="str">
        <f t="shared" si="41"/>
        <v>19901</v>
      </c>
      <c r="G571" s="89" t="str">
        <f t="shared" si="44"/>
        <v>19901</v>
      </c>
      <c r="H571" s="278">
        <f t="shared" si="42"/>
        <v>4.7856101560485227</v>
      </c>
      <c r="I571" s="279">
        <f>'IPC_INDEC_1943-2006'!C571</f>
        <v>3.9340204000000001</v>
      </c>
      <c r="J571" s="280"/>
      <c r="K571" s="280"/>
      <c r="L571" s="323"/>
      <c r="M571" s="323"/>
      <c r="N571" s="281"/>
      <c r="O571" s="327"/>
      <c r="P571" s="282"/>
      <c r="Q571" s="283"/>
      <c r="R571" s="366"/>
      <c r="S571" s="469"/>
      <c r="T571" s="466"/>
    </row>
    <row r="572" spans="1:20">
      <c r="A572" s="88">
        <v>1990</v>
      </c>
      <c r="B572" s="109">
        <v>3</v>
      </c>
      <c r="C572" s="113">
        <f t="shared" si="45"/>
        <v>1</v>
      </c>
      <c r="D572" s="113">
        <f t="shared" si="45"/>
        <v>1</v>
      </c>
      <c r="E572" s="109" t="str">
        <f t="shared" si="43"/>
        <v>19903</v>
      </c>
      <c r="F572" s="113" t="str">
        <f t="shared" si="41"/>
        <v>19901</v>
      </c>
      <c r="G572" s="89" t="str">
        <f t="shared" si="44"/>
        <v>19901</v>
      </c>
      <c r="H572" s="278">
        <f t="shared" si="42"/>
        <v>9.3570960231226241</v>
      </c>
      <c r="I572" s="279">
        <f>'IPC_INDEC_1943-2006'!C572</f>
        <v>7.6920194999999998</v>
      </c>
      <c r="J572" s="280"/>
      <c r="K572" s="280"/>
      <c r="L572" s="323"/>
      <c r="M572" s="323"/>
      <c r="N572" s="281"/>
      <c r="O572" s="327"/>
      <c r="P572" s="282"/>
      <c r="Q572" s="283"/>
      <c r="R572" s="366"/>
      <c r="S572" s="469"/>
      <c r="T572" s="466"/>
    </row>
    <row r="573" spans="1:20">
      <c r="A573" s="88">
        <v>1990</v>
      </c>
      <c r="B573" s="109">
        <v>4</v>
      </c>
      <c r="C573" s="113">
        <f t="shared" si="45"/>
        <v>2</v>
      </c>
      <c r="D573" s="113">
        <f t="shared" si="45"/>
        <v>1</v>
      </c>
      <c r="E573" s="109" t="str">
        <f t="shared" si="43"/>
        <v>19904</v>
      </c>
      <c r="F573" s="113" t="str">
        <f t="shared" si="41"/>
        <v>19902</v>
      </c>
      <c r="G573" s="89" t="str">
        <f t="shared" si="44"/>
        <v>19901</v>
      </c>
      <c r="H573" s="278">
        <f t="shared" si="42"/>
        <v>10.421242086875283</v>
      </c>
      <c r="I573" s="279">
        <f>'IPC_INDEC_1943-2006'!C573</f>
        <v>8.5668029000000008</v>
      </c>
      <c r="J573" s="280"/>
      <c r="K573" s="280"/>
      <c r="L573" s="323"/>
      <c r="M573" s="323"/>
      <c r="N573" s="281"/>
      <c r="O573" s="327"/>
      <c r="P573" s="282"/>
      <c r="Q573" s="283"/>
      <c r="R573" s="366"/>
      <c r="S573" s="469"/>
      <c r="T573" s="466"/>
    </row>
    <row r="574" spans="1:20">
      <c r="A574" s="88">
        <v>1990</v>
      </c>
      <c r="B574" s="109">
        <v>5</v>
      </c>
      <c r="C574" s="113">
        <f t="shared" si="45"/>
        <v>2</v>
      </c>
      <c r="D574" s="113">
        <f t="shared" si="45"/>
        <v>2</v>
      </c>
      <c r="E574" s="109" t="str">
        <f t="shared" si="43"/>
        <v>19905</v>
      </c>
      <c r="F574" s="113" t="str">
        <f t="shared" si="41"/>
        <v>19902</v>
      </c>
      <c r="G574" s="89" t="str">
        <f t="shared" si="44"/>
        <v>19902</v>
      </c>
      <c r="H574" s="278">
        <f t="shared" si="42"/>
        <v>11.839305421068254</v>
      </c>
      <c r="I574" s="279">
        <f>'IPC_INDEC_1943-2006'!C574</f>
        <v>9.7325247000000008</v>
      </c>
      <c r="J574" s="280"/>
      <c r="K574" s="280"/>
      <c r="L574" s="323"/>
      <c r="M574" s="323"/>
      <c r="N574" s="281"/>
      <c r="O574" s="327"/>
      <c r="P574" s="282"/>
      <c r="Q574" s="283"/>
      <c r="R574" s="366"/>
      <c r="S574" s="469"/>
      <c r="T574" s="466"/>
    </row>
    <row r="575" spans="1:20">
      <c r="A575" s="88">
        <v>1990</v>
      </c>
      <c r="B575" s="109">
        <v>6</v>
      </c>
      <c r="C575" s="113">
        <f t="shared" si="45"/>
        <v>2</v>
      </c>
      <c r="D575" s="113">
        <f t="shared" si="45"/>
        <v>2</v>
      </c>
      <c r="E575" s="109" t="str">
        <f t="shared" si="43"/>
        <v>19906</v>
      </c>
      <c r="F575" s="113" t="str">
        <f t="shared" si="41"/>
        <v>19902</v>
      </c>
      <c r="G575" s="89" t="str">
        <f t="shared" si="44"/>
        <v>19902</v>
      </c>
      <c r="H575" s="278">
        <f t="shared" si="42"/>
        <v>13.484718728255634</v>
      </c>
      <c r="I575" s="279">
        <f>'IPC_INDEC_1943-2006'!C575</f>
        <v>11.085140000000001</v>
      </c>
      <c r="J575" s="280"/>
      <c r="K575" s="280"/>
      <c r="L575" s="323"/>
      <c r="M575" s="323"/>
      <c r="N575" s="281"/>
      <c r="O575" s="327"/>
      <c r="P575" s="282"/>
      <c r="Q575" s="283"/>
      <c r="R575" s="366"/>
      <c r="S575" s="469"/>
      <c r="T575" s="466"/>
    </row>
    <row r="576" spans="1:20">
      <c r="A576" s="88">
        <v>1990</v>
      </c>
      <c r="B576" s="109">
        <v>7</v>
      </c>
      <c r="C576" s="113">
        <f t="shared" si="45"/>
        <v>3</v>
      </c>
      <c r="D576" s="113">
        <f t="shared" si="45"/>
        <v>2</v>
      </c>
      <c r="E576" s="109" t="str">
        <f t="shared" si="43"/>
        <v>19907</v>
      </c>
      <c r="F576" s="113" t="str">
        <f t="shared" si="41"/>
        <v>19903</v>
      </c>
      <c r="G576" s="89" t="str">
        <f t="shared" si="44"/>
        <v>19902</v>
      </c>
      <c r="H576" s="278">
        <f t="shared" si="42"/>
        <v>14.944492562514291</v>
      </c>
      <c r="I576" s="279">
        <f>'IPC_INDEC_1943-2006'!C576</f>
        <v>12.28515</v>
      </c>
      <c r="J576" s="280"/>
      <c r="K576" s="280"/>
      <c r="L576" s="323"/>
      <c r="M576" s="323"/>
      <c r="N576" s="281"/>
      <c r="O576" s="327"/>
      <c r="P576" s="282"/>
      <c r="Q576" s="283"/>
      <c r="R576" s="366"/>
      <c r="S576" s="469"/>
      <c r="T576" s="466"/>
    </row>
    <row r="577" spans="1:20">
      <c r="A577" s="88">
        <v>1990</v>
      </c>
      <c r="B577" s="109">
        <v>8</v>
      </c>
      <c r="C577" s="113">
        <f t="shared" si="45"/>
        <v>3</v>
      </c>
      <c r="D577" s="113">
        <f t="shared" si="45"/>
        <v>2</v>
      </c>
      <c r="E577" s="109" t="str">
        <f t="shared" si="43"/>
        <v>19908</v>
      </c>
      <c r="F577" s="113" t="str">
        <f t="shared" si="41"/>
        <v>19903</v>
      </c>
      <c r="G577" s="89" t="str">
        <f t="shared" si="44"/>
        <v>19902</v>
      </c>
      <c r="H577" s="278">
        <f t="shared" si="42"/>
        <v>17.236634665446953</v>
      </c>
      <c r="I577" s="279">
        <f>'IPC_INDEC_1943-2006'!C577</f>
        <v>14.169409999999999</v>
      </c>
      <c r="J577" s="280"/>
      <c r="K577" s="280"/>
      <c r="L577" s="323"/>
      <c r="M577" s="323"/>
      <c r="N577" s="281"/>
      <c r="O577" s="327"/>
      <c r="P577" s="282"/>
      <c r="Q577" s="283"/>
      <c r="R577" s="366"/>
      <c r="S577" s="469"/>
      <c r="T577" s="466"/>
    </row>
    <row r="578" spans="1:20">
      <c r="A578" s="88">
        <v>1990</v>
      </c>
      <c r="B578" s="109">
        <v>9</v>
      </c>
      <c r="C578" s="113">
        <f t="shared" si="45"/>
        <v>3</v>
      </c>
      <c r="D578" s="113">
        <f t="shared" si="45"/>
        <v>3</v>
      </c>
      <c r="E578" s="109" t="str">
        <f t="shared" si="43"/>
        <v>19909</v>
      </c>
      <c r="F578" s="113" t="str">
        <f t="shared" si="41"/>
        <v>19903</v>
      </c>
      <c r="G578" s="89" t="str">
        <f t="shared" si="44"/>
        <v>19903</v>
      </c>
      <c r="H578" s="278">
        <f t="shared" si="42"/>
        <v>19.938884644766993</v>
      </c>
      <c r="I578" s="279">
        <f>'IPC_INDEC_1943-2006'!C578</f>
        <v>16.390799999999999</v>
      </c>
      <c r="J578" s="280"/>
      <c r="K578" s="280"/>
      <c r="L578" s="323"/>
      <c r="M578" s="323"/>
      <c r="N578" s="281"/>
      <c r="O578" s="327"/>
      <c r="P578" s="282"/>
      <c r="Q578" s="283"/>
      <c r="R578" s="366"/>
      <c r="S578" s="469"/>
      <c r="T578" s="466"/>
    </row>
    <row r="579" spans="1:20">
      <c r="A579" s="88">
        <v>1990</v>
      </c>
      <c r="B579" s="109">
        <v>10</v>
      </c>
      <c r="C579" s="113">
        <f t="shared" si="45"/>
        <v>4</v>
      </c>
      <c r="D579" s="113">
        <f t="shared" si="45"/>
        <v>3</v>
      </c>
      <c r="E579" s="109" t="str">
        <f t="shared" si="43"/>
        <v>199010</v>
      </c>
      <c r="F579" s="113" t="str">
        <f t="shared" si="41"/>
        <v>19904</v>
      </c>
      <c r="G579" s="89" t="str">
        <f t="shared" si="44"/>
        <v>19903</v>
      </c>
      <c r="H579" s="278">
        <f t="shared" si="42"/>
        <v>21.472266961214128</v>
      </c>
      <c r="I579" s="279">
        <f>'IPC_INDEC_1943-2006'!C579</f>
        <v>17.651319999999998</v>
      </c>
      <c r="J579" s="280"/>
      <c r="K579" s="280"/>
      <c r="L579" s="323"/>
      <c r="M579" s="323"/>
      <c r="N579" s="281"/>
      <c r="O579" s="327"/>
      <c r="P579" s="282"/>
      <c r="Q579" s="283"/>
      <c r="R579" s="366"/>
      <c r="S579" s="469"/>
      <c r="T579" s="466"/>
    </row>
    <row r="580" spans="1:20">
      <c r="A580" s="88">
        <v>1990</v>
      </c>
      <c r="B580" s="109">
        <v>11</v>
      </c>
      <c r="C580" s="113">
        <f t="shared" si="45"/>
        <v>4</v>
      </c>
      <c r="D580" s="113">
        <f t="shared" si="45"/>
        <v>3</v>
      </c>
      <c r="E580" s="109" t="str">
        <f t="shared" si="43"/>
        <v>199011</v>
      </c>
      <c r="F580" s="113" t="str">
        <f t="shared" si="41"/>
        <v>19904</v>
      </c>
      <c r="G580" s="89" t="str">
        <f t="shared" si="44"/>
        <v>19903</v>
      </c>
      <c r="H580" s="278">
        <f t="shared" si="42"/>
        <v>22.799384953749886</v>
      </c>
      <c r="I580" s="279">
        <f>'IPC_INDEC_1943-2006'!C580</f>
        <v>18.742280000000001</v>
      </c>
      <c r="J580" s="280"/>
      <c r="K580" s="280"/>
      <c r="L580" s="323"/>
      <c r="M580" s="323"/>
      <c r="N580" s="281"/>
      <c r="O580" s="327"/>
      <c r="P580" s="282"/>
      <c r="Q580" s="283"/>
      <c r="R580" s="366"/>
      <c r="S580" s="469"/>
      <c r="T580" s="466"/>
    </row>
    <row r="581" spans="1:20">
      <c r="A581" s="88">
        <v>1990</v>
      </c>
      <c r="B581" s="109">
        <v>12</v>
      </c>
      <c r="C581" s="113">
        <f t="shared" si="45"/>
        <v>4</v>
      </c>
      <c r="D581" s="113">
        <f t="shared" si="45"/>
        <v>3</v>
      </c>
      <c r="E581" s="109" t="str">
        <f t="shared" si="43"/>
        <v>199012</v>
      </c>
      <c r="F581" s="113" t="str">
        <f t="shared" si="41"/>
        <v>19904</v>
      </c>
      <c r="G581" s="89" t="str">
        <f t="shared" si="44"/>
        <v>19903</v>
      </c>
      <c r="H581" s="278">
        <f t="shared" si="42"/>
        <v>23.865546218487392</v>
      </c>
      <c r="I581" s="279">
        <f>'IPC_INDEC_1943-2006'!C581</f>
        <v>19.61872</v>
      </c>
      <c r="J581" s="280"/>
      <c r="K581" s="280"/>
      <c r="L581" s="323"/>
      <c r="M581" s="323"/>
      <c r="N581" s="281"/>
      <c r="O581" s="327"/>
      <c r="P581" s="282"/>
      <c r="Q581" s="283"/>
      <c r="R581" s="366"/>
      <c r="S581" s="469"/>
      <c r="T581" s="466"/>
    </row>
    <row r="582" spans="1:20">
      <c r="A582" s="88">
        <v>1991</v>
      </c>
      <c r="B582" s="109">
        <v>1</v>
      </c>
      <c r="C582" s="113">
        <f t="shared" si="45"/>
        <v>1</v>
      </c>
      <c r="D582" s="113">
        <f t="shared" si="45"/>
        <v>1</v>
      </c>
      <c r="E582" s="109" t="str">
        <f t="shared" si="43"/>
        <v>19911</v>
      </c>
      <c r="F582" s="113" t="str">
        <f t="shared" ref="F582:F645" si="46">CONCATENATE(A582,C582)</f>
        <v>19911</v>
      </c>
      <c r="G582" s="89" t="str">
        <f t="shared" si="44"/>
        <v>19911</v>
      </c>
      <c r="H582" s="278">
        <f t="shared" ref="H582:H645" si="47">I582/I$762*100</f>
        <v>25.702875243901847</v>
      </c>
      <c r="I582" s="279">
        <f>'IPC_INDEC_1943-2006'!C582</f>
        <v>21.129100000000001</v>
      </c>
      <c r="J582" s="280"/>
      <c r="K582" s="280"/>
      <c r="L582" s="323"/>
      <c r="M582" s="323"/>
      <c r="N582" s="281"/>
      <c r="O582" s="327"/>
      <c r="P582" s="282"/>
      <c r="Q582" s="283"/>
      <c r="R582" s="366"/>
      <c r="S582" s="469"/>
      <c r="T582" s="466"/>
    </row>
    <row r="583" spans="1:20">
      <c r="A583" s="88">
        <v>1991</v>
      </c>
      <c r="B583" s="109">
        <v>2</v>
      </c>
      <c r="C583" s="113">
        <f t="shared" si="45"/>
        <v>1</v>
      </c>
      <c r="D583" s="113">
        <f t="shared" si="45"/>
        <v>1</v>
      </c>
      <c r="E583" s="109" t="str">
        <f t="shared" ref="E583:E646" si="48">CONCATENATE(A583,B583)</f>
        <v>19912</v>
      </c>
      <c r="F583" s="113" t="str">
        <f t="shared" si="46"/>
        <v>19911</v>
      </c>
      <c r="G583" s="89" t="str">
        <f t="shared" ref="G583:G646" si="49">CONCATENATE(A583,D583)</f>
        <v>19911</v>
      </c>
      <c r="H583" s="278">
        <f t="shared" si="47"/>
        <v>32.640185779001811</v>
      </c>
      <c r="I583" s="279">
        <f>'IPC_INDEC_1943-2006'!C583</f>
        <v>26.83193</v>
      </c>
      <c r="J583" s="280"/>
      <c r="K583" s="280"/>
      <c r="L583" s="323"/>
      <c r="M583" s="323"/>
      <c r="N583" s="281"/>
      <c r="O583" s="327"/>
      <c r="P583" s="282"/>
      <c r="Q583" s="283"/>
      <c r="R583" s="366"/>
      <c r="S583" s="469"/>
      <c r="T583" s="466"/>
    </row>
    <row r="584" spans="1:20">
      <c r="A584" s="88">
        <v>1991</v>
      </c>
      <c r="B584" s="109">
        <v>3</v>
      </c>
      <c r="C584" s="113">
        <f t="shared" si="45"/>
        <v>1</v>
      </c>
      <c r="D584" s="113">
        <f t="shared" si="45"/>
        <v>1</v>
      </c>
      <c r="E584" s="109" t="str">
        <f t="shared" si="48"/>
        <v>19913</v>
      </c>
      <c r="F584" s="113" t="str">
        <f t="shared" si="46"/>
        <v>19911</v>
      </c>
      <c r="G584" s="89" t="str">
        <f t="shared" si="49"/>
        <v>19911</v>
      </c>
      <c r="H584" s="278">
        <f t="shared" si="47"/>
        <v>36.24441032927357</v>
      </c>
      <c r="I584" s="279">
        <f>'IPC_INDEC_1943-2006'!C584</f>
        <v>29.794789999999999</v>
      </c>
      <c r="J584" s="280"/>
      <c r="K584" s="280"/>
      <c r="L584" s="323"/>
      <c r="M584" s="323"/>
      <c r="N584" s="281"/>
      <c r="O584" s="327"/>
      <c r="P584" s="282"/>
      <c r="Q584" s="283"/>
      <c r="R584" s="366"/>
      <c r="S584" s="469"/>
      <c r="T584" s="466"/>
    </row>
    <row r="585" spans="1:20">
      <c r="A585" s="88">
        <v>1991</v>
      </c>
      <c r="B585" s="109">
        <v>4</v>
      </c>
      <c r="C585" s="113">
        <f t="shared" si="45"/>
        <v>2</v>
      </c>
      <c r="D585" s="113">
        <f t="shared" si="45"/>
        <v>1</v>
      </c>
      <c r="E585" s="109" t="str">
        <f t="shared" si="48"/>
        <v>19914</v>
      </c>
      <c r="F585" s="113" t="str">
        <f t="shared" si="46"/>
        <v>19912</v>
      </c>
      <c r="G585" s="89" t="str">
        <f t="shared" si="49"/>
        <v>19911</v>
      </c>
      <c r="H585" s="278">
        <f t="shared" si="47"/>
        <v>38.241680574951459</v>
      </c>
      <c r="I585" s="279">
        <f>'IPC_INDEC_1943-2006'!C585</f>
        <v>31.43665</v>
      </c>
      <c r="J585" s="280"/>
      <c r="K585" s="280"/>
      <c r="L585" s="323"/>
      <c r="M585" s="323"/>
      <c r="N585" s="281"/>
      <c r="O585" s="327"/>
      <c r="P585" s="282"/>
      <c r="Q585" s="283"/>
      <c r="R585" s="366"/>
      <c r="S585" s="469"/>
      <c r="T585" s="466"/>
    </row>
    <row r="586" spans="1:20">
      <c r="A586" s="88">
        <v>1991</v>
      </c>
      <c r="B586" s="109">
        <v>5</v>
      </c>
      <c r="C586" s="113">
        <f t="shared" si="45"/>
        <v>2</v>
      </c>
      <c r="D586" s="113">
        <f t="shared" si="45"/>
        <v>2</v>
      </c>
      <c r="E586" s="109" t="str">
        <f t="shared" si="48"/>
        <v>19915</v>
      </c>
      <c r="F586" s="113" t="str">
        <f t="shared" si="46"/>
        <v>19912</v>
      </c>
      <c r="G586" s="89" t="str">
        <f t="shared" si="49"/>
        <v>19912</v>
      </c>
      <c r="H586" s="278">
        <f t="shared" si="47"/>
        <v>39.314167473590473</v>
      </c>
      <c r="I586" s="279">
        <f>'IPC_INDEC_1943-2006'!C586</f>
        <v>32.318289999999998</v>
      </c>
      <c r="J586" s="280"/>
      <c r="K586" s="280"/>
      <c r="L586" s="323"/>
      <c r="M586" s="323"/>
      <c r="N586" s="281"/>
      <c r="O586" s="327"/>
      <c r="P586" s="282"/>
      <c r="Q586" s="283"/>
      <c r="R586" s="366"/>
      <c r="S586" s="469"/>
      <c r="T586" s="466"/>
    </row>
    <row r="587" spans="1:20">
      <c r="A587" s="88">
        <v>1991</v>
      </c>
      <c r="B587" s="109">
        <v>6</v>
      </c>
      <c r="C587" s="113">
        <f t="shared" si="45"/>
        <v>2</v>
      </c>
      <c r="D587" s="113">
        <f t="shared" si="45"/>
        <v>2</v>
      </c>
      <c r="E587" s="109" t="str">
        <f t="shared" si="48"/>
        <v>19916</v>
      </c>
      <c r="F587" s="113" t="str">
        <f t="shared" si="46"/>
        <v>19912</v>
      </c>
      <c r="G587" s="89" t="str">
        <f t="shared" si="49"/>
        <v>19912</v>
      </c>
      <c r="H587" s="278">
        <f t="shared" si="47"/>
        <v>40.542240636845357</v>
      </c>
      <c r="I587" s="279">
        <f>'IPC_INDEC_1943-2006'!C587</f>
        <v>33.327829999999999</v>
      </c>
      <c r="J587" s="280"/>
      <c r="K587" s="280"/>
      <c r="L587" s="323"/>
      <c r="M587" s="323"/>
      <c r="N587" s="281"/>
      <c r="O587" s="327"/>
      <c r="P587" s="282"/>
      <c r="Q587" s="283"/>
      <c r="R587" s="366"/>
      <c r="S587" s="469"/>
      <c r="T587" s="466"/>
    </row>
    <row r="588" spans="1:20">
      <c r="A588" s="88">
        <v>1991</v>
      </c>
      <c r="B588" s="109">
        <v>7</v>
      </c>
      <c r="C588" s="113">
        <f t="shared" si="45"/>
        <v>3</v>
      </c>
      <c r="D588" s="113">
        <f t="shared" si="45"/>
        <v>2</v>
      </c>
      <c r="E588" s="109" t="str">
        <f t="shared" si="48"/>
        <v>19917</v>
      </c>
      <c r="F588" s="113" t="str">
        <f t="shared" si="46"/>
        <v>19913</v>
      </c>
      <c r="G588" s="89" t="str">
        <f t="shared" si="49"/>
        <v>19912</v>
      </c>
      <c r="H588" s="278">
        <f t="shared" si="47"/>
        <v>41.59269729895432</v>
      </c>
      <c r="I588" s="279">
        <f>'IPC_INDEC_1943-2006'!C588</f>
        <v>34.191360000000003</v>
      </c>
      <c r="J588" s="280"/>
      <c r="K588" s="280"/>
      <c r="L588" s="323"/>
      <c r="M588" s="323"/>
      <c r="N588" s="281"/>
      <c r="O588" s="327"/>
      <c r="P588" s="282"/>
      <c r="Q588" s="283"/>
      <c r="R588" s="366"/>
      <c r="S588" s="469"/>
      <c r="T588" s="466"/>
    </row>
    <row r="589" spans="1:20">
      <c r="A589" s="88">
        <v>1991</v>
      </c>
      <c r="B589" s="109">
        <v>8</v>
      </c>
      <c r="C589" s="113">
        <f t="shared" si="45"/>
        <v>3</v>
      </c>
      <c r="D589" s="113">
        <f t="shared" si="45"/>
        <v>2</v>
      </c>
      <c r="E589" s="109" t="str">
        <f t="shared" si="48"/>
        <v>19918</v>
      </c>
      <c r="F589" s="113" t="str">
        <f t="shared" si="46"/>
        <v>19913</v>
      </c>
      <c r="G589" s="89" t="str">
        <f t="shared" si="49"/>
        <v>19912</v>
      </c>
      <c r="H589" s="278">
        <f t="shared" si="47"/>
        <v>42.133770126464015</v>
      </c>
      <c r="I589" s="279">
        <f>'IPC_INDEC_1943-2006'!C589</f>
        <v>34.636150000000001</v>
      </c>
      <c r="J589" s="280"/>
      <c r="K589" s="280"/>
      <c r="L589" s="323"/>
      <c r="M589" s="323"/>
      <c r="N589" s="281"/>
      <c r="O589" s="327"/>
      <c r="P589" s="282"/>
      <c r="Q589" s="283"/>
      <c r="R589" s="366"/>
      <c r="S589" s="469"/>
      <c r="T589" s="466"/>
    </row>
    <row r="590" spans="1:20">
      <c r="A590" s="88">
        <v>1991</v>
      </c>
      <c r="B590" s="109">
        <v>9</v>
      </c>
      <c r="C590" s="113">
        <f t="shared" si="45"/>
        <v>3</v>
      </c>
      <c r="D590" s="113">
        <f t="shared" si="45"/>
        <v>3</v>
      </c>
      <c r="E590" s="109" t="str">
        <f t="shared" si="48"/>
        <v>19919</v>
      </c>
      <c r="F590" s="113" t="str">
        <f t="shared" si="46"/>
        <v>19913</v>
      </c>
      <c r="G590" s="89" t="str">
        <f t="shared" si="49"/>
        <v>19913</v>
      </c>
      <c r="H590" s="278">
        <f t="shared" si="47"/>
        <v>42.878041778378979</v>
      </c>
      <c r="I590" s="279">
        <f>'IPC_INDEC_1943-2006'!C590</f>
        <v>35.247979999999998</v>
      </c>
      <c r="J590" s="280"/>
      <c r="K590" s="280"/>
      <c r="L590" s="323"/>
      <c r="M590" s="323"/>
      <c r="N590" s="281"/>
      <c r="O590" s="327"/>
      <c r="P590" s="282"/>
      <c r="Q590" s="283"/>
      <c r="R590" s="366"/>
      <c r="S590" s="469"/>
      <c r="T590" s="466"/>
    </row>
    <row r="591" spans="1:20">
      <c r="A591" s="88">
        <v>1991</v>
      </c>
      <c r="B591" s="109">
        <v>10</v>
      </c>
      <c r="C591" s="113">
        <f t="shared" si="45"/>
        <v>4</v>
      </c>
      <c r="D591" s="113">
        <f t="shared" si="45"/>
        <v>3</v>
      </c>
      <c r="E591" s="109" t="str">
        <f t="shared" si="48"/>
        <v>199110</v>
      </c>
      <c r="F591" s="113" t="str">
        <f t="shared" si="46"/>
        <v>19914</v>
      </c>
      <c r="G591" s="89" t="str">
        <f t="shared" si="49"/>
        <v>19913</v>
      </c>
      <c r="H591" s="278">
        <f t="shared" si="47"/>
        <v>43.457238714825827</v>
      </c>
      <c r="I591" s="279">
        <f>'IPC_INDEC_1943-2006'!C591</f>
        <v>35.724110000000003</v>
      </c>
      <c r="J591" s="280"/>
      <c r="K591" s="280"/>
      <c r="L591" s="323"/>
      <c r="M591" s="323"/>
      <c r="N591" s="281"/>
      <c r="O591" s="327"/>
      <c r="P591" s="282"/>
      <c r="Q591" s="283"/>
      <c r="R591" s="366"/>
      <c r="S591" s="469"/>
      <c r="T591" s="466"/>
    </row>
    <row r="592" spans="1:20">
      <c r="A592" s="88">
        <v>1991</v>
      </c>
      <c r="B592" s="109">
        <v>11</v>
      </c>
      <c r="C592" s="113">
        <f t="shared" si="45"/>
        <v>4</v>
      </c>
      <c r="D592" s="113">
        <f t="shared" si="45"/>
        <v>3</v>
      </c>
      <c r="E592" s="109" t="str">
        <f t="shared" si="48"/>
        <v>199111</v>
      </c>
      <c r="F592" s="113" t="str">
        <f t="shared" si="46"/>
        <v>19914</v>
      </c>
      <c r="G592" s="89" t="str">
        <f t="shared" si="49"/>
        <v>19913</v>
      </c>
      <c r="H592" s="278">
        <f t="shared" si="47"/>
        <v>43.626254786801802</v>
      </c>
      <c r="I592" s="279">
        <f>'IPC_INDEC_1943-2006'!C592</f>
        <v>35.863050000000001</v>
      </c>
      <c r="J592" s="280"/>
      <c r="K592" s="280"/>
      <c r="L592" s="323"/>
      <c r="M592" s="323"/>
      <c r="N592" s="281"/>
      <c r="O592" s="327"/>
      <c r="P592" s="282"/>
      <c r="Q592" s="283"/>
      <c r="R592" s="366"/>
      <c r="S592" s="469"/>
      <c r="T592" s="466"/>
    </row>
    <row r="593" spans="1:20">
      <c r="A593" s="88">
        <v>1991</v>
      </c>
      <c r="B593" s="109">
        <v>12</v>
      </c>
      <c r="C593" s="113">
        <f t="shared" si="45"/>
        <v>4</v>
      </c>
      <c r="D593" s="113">
        <f t="shared" si="45"/>
        <v>3</v>
      </c>
      <c r="E593" s="109" t="str">
        <f t="shared" si="48"/>
        <v>199112</v>
      </c>
      <c r="F593" s="113" t="str">
        <f t="shared" si="46"/>
        <v>19914</v>
      </c>
      <c r="G593" s="89" t="str">
        <f t="shared" si="49"/>
        <v>19913</v>
      </c>
      <c r="H593" s="278">
        <f t="shared" si="47"/>
        <v>43.909485044741693</v>
      </c>
      <c r="I593" s="279">
        <f>'IPC_INDEC_1943-2006'!C593</f>
        <v>36.095880000000001</v>
      </c>
      <c r="J593" s="280"/>
      <c r="K593" s="280"/>
      <c r="L593" s="323"/>
      <c r="M593" s="323"/>
      <c r="N593" s="281"/>
      <c r="O593" s="327"/>
      <c r="P593" s="282"/>
      <c r="Q593" s="283"/>
      <c r="R593" s="366"/>
      <c r="S593" s="469"/>
      <c r="T593" s="466"/>
    </row>
    <row r="594" spans="1:20">
      <c r="A594" s="88">
        <v>1992</v>
      </c>
      <c r="B594" s="109">
        <v>1</v>
      </c>
      <c r="C594" s="113">
        <f t="shared" si="45"/>
        <v>1</v>
      </c>
      <c r="D594" s="113">
        <f t="shared" si="45"/>
        <v>1</v>
      </c>
      <c r="E594" s="109" t="str">
        <f t="shared" si="48"/>
        <v>19921</v>
      </c>
      <c r="F594" s="113" t="str">
        <f t="shared" si="46"/>
        <v>19921</v>
      </c>
      <c r="G594" s="89" t="str">
        <f t="shared" si="49"/>
        <v>19921</v>
      </c>
      <c r="H594" s="278">
        <f t="shared" si="47"/>
        <v>45.245495418781289</v>
      </c>
      <c r="I594" s="279">
        <f>'IPC_INDEC_1943-2006'!C594</f>
        <v>37.19415</v>
      </c>
      <c r="J594" s="280"/>
      <c r="K594" s="280"/>
      <c r="L594" s="323"/>
      <c r="M594" s="323"/>
      <c r="N594" s="281"/>
      <c r="O594" s="327"/>
      <c r="P594" s="282"/>
      <c r="Q594" s="283"/>
      <c r="R594" s="366"/>
      <c r="S594" s="469"/>
      <c r="T594" s="466"/>
    </row>
    <row r="595" spans="1:20">
      <c r="A595" s="88">
        <v>1992</v>
      </c>
      <c r="B595" s="109">
        <v>2</v>
      </c>
      <c r="C595" s="113">
        <f t="shared" ref="C595:D658" si="50">C583</f>
        <v>1</v>
      </c>
      <c r="D595" s="113">
        <f t="shared" si="50"/>
        <v>1</v>
      </c>
      <c r="E595" s="109" t="str">
        <f t="shared" si="48"/>
        <v>19922</v>
      </c>
      <c r="F595" s="113" t="str">
        <f t="shared" si="46"/>
        <v>19921</v>
      </c>
      <c r="G595" s="89" t="str">
        <f t="shared" si="49"/>
        <v>19921</v>
      </c>
      <c r="H595" s="278">
        <f t="shared" si="47"/>
        <v>46.220105297475101</v>
      </c>
      <c r="I595" s="279">
        <f>'IPC_INDEC_1943-2006'!C595</f>
        <v>37.995330000000003</v>
      </c>
      <c r="J595" s="280"/>
      <c r="K595" s="280"/>
      <c r="L595" s="323"/>
      <c r="M595" s="323"/>
      <c r="N595" s="281"/>
      <c r="O595" s="327"/>
      <c r="P595" s="282"/>
      <c r="Q595" s="283"/>
      <c r="R595" s="366"/>
      <c r="S595" s="469"/>
      <c r="T595" s="466"/>
    </row>
    <row r="596" spans="1:20">
      <c r="A596" s="88">
        <v>1992</v>
      </c>
      <c r="B596" s="109">
        <v>3</v>
      </c>
      <c r="C596" s="113">
        <f t="shared" si="50"/>
        <v>1</v>
      </c>
      <c r="D596" s="113">
        <f t="shared" si="50"/>
        <v>1</v>
      </c>
      <c r="E596" s="109" t="str">
        <f t="shared" si="48"/>
        <v>19923</v>
      </c>
      <c r="F596" s="113" t="str">
        <f t="shared" si="46"/>
        <v>19921</v>
      </c>
      <c r="G596" s="89" t="str">
        <f t="shared" si="49"/>
        <v>19921</v>
      </c>
      <c r="H596" s="278">
        <f t="shared" si="47"/>
        <v>47.190542690730034</v>
      </c>
      <c r="I596" s="279">
        <f>'IPC_INDEC_1943-2006'!C596</f>
        <v>38.793080000000003</v>
      </c>
      <c r="J596" s="280"/>
      <c r="K596" s="280"/>
      <c r="L596" s="323"/>
      <c r="M596" s="323"/>
      <c r="N596" s="281"/>
      <c r="O596" s="327"/>
      <c r="P596" s="282"/>
      <c r="Q596" s="283"/>
      <c r="R596" s="366"/>
      <c r="S596" s="469"/>
      <c r="T596" s="466"/>
    </row>
    <row r="597" spans="1:20">
      <c r="A597" s="88">
        <v>1992</v>
      </c>
      <c r="B597" s="109">
        <v>4</v>
      </c>
      <c r="C597" s="113">
        <f t="shared" si="50"/>
        <v>2</v>
      </c>
      <c r="D597" s="113">
        <f t="shared" si="50"/>
        <v>1</v>
      </c>
      <c r="E597" s="109" t="str">
        <f t="shared" si="48"/>
        <v>19924</v>
      </c>
      <c r="F597" s="113" t="str">
        <f t="shared" si="46"/>
        <v>19922</v>
      </c>
      <c r="G597" s="89" t="str">
        <f t="shared" si="49"/>
        <v>19921</v>
      </c>
      <c r="H597" s="278">
        <f t="shared" si="47"/>
        <v>47.797767051232768</v>
      </c>
      <c r="I597" s="279">
        <f>'IPC_INDEC_1943-2006'!C597</f>
        <v>39.292250000000003</v>
      </c>
      <c r="J597" s="280"/>
      <c r="K597" s="280"/>
      <c r="L597" s="323"/>
      <c r="M597" s="323"/>
      <c r="N597" s="281"/>
      <c r="O597" s="327"/>
      <c r="P597" s="282"/>
      <c r="Q597" s="283"/>
      <c r="R597" s="366"/>
      <c r="S597" s="469"/>
      <c r="T597" s="466"/>
    </row>
    <row r="598" spans="1:20">
      <c r="A598" s="88">
        <v>1992</v>
      </c>
      <c r="B598" s="109">
        <v>5</v>
      </c>
      <c r="C598" s="113">
        <f t="shared" si="50"/>
        <v>2</v>
      </c>
      <c r="D598" s="113">
        <f t="shared" si="50"/>
        <v>2</v>
      </c>
      <c r="E598" s="109" t="str">
        <f t="shared" si="48"/>
        <v>19925</v>
      </c>
      <c r="F598" s="113" t="str">
        <f t="shared" si="46"/>
        <v>19922</v>
      </c>
      <c r="G598" s="89" t="str">
        <f t="shared" si="49"/>
        <v>19922</v>
      </c>
      <c r="H598" s="278">
        <f t="shared" si="47"/>
        <v>48.119474193846621</v>
      </c>
      <c r="I598" s="279">
        <f>'IPC_INDEC_1943-2006'!C598</f>
        <v>39.556710000000002</v>
      </c>
      <c r="J598" s="280"/>
      <c r="K598" s="280"/>
      <c r="L598" s="323"/>
      <c r="M598" s="323"/>
      <c r="N598" s="281"/>
      <c r="O598" s="327"/>
      <c r="P598" s="282"/>
      <c r="Q598" s="283"/>
      <c r="R598" s="366"/>
      <c r="S598" s="469"/>
      <c r="T598" s="466"/>
    </row>
    <row r="599" spans="1:20">
      <c r="A599" s="88">
        <v>1992</v>
      </c>
      <c r="B599" s="109">
        <v>6</v>
      </c>
      <c r="C599" s="113">
        <f t="shared" si="50"/>
        <v>2</v>
      </c>
      <c r="D599" s="113">
        <f t="shared" si="50"/>
        <v>2</v>
      </c>
      <c r="E599" s="109" t="str">
        <f t="shared" si="48"/>
        <v>19926</v>
      </c>
      <c r="F599" s="113" t="str">
        <f t="shared" si="46"/>
        <v>19922</v>
      </c>
      <c r="G599" s="89" t="str">
        <f t="shared" si="49"/>
        <v>19922</v>
      </c>
      <c r="H599" s="278">
        <f t="shared" si="47"/>
        <v>48.496773926710226</v>
      </c>
      <c r="I599" s="279">
        <f>'IPC_INDEC_1943-2006'!C599</f>
        <v>39.866869999999999</v>
      </c>
      <c r="J599" s="280"/>
      <c r="K599" s="280"/>
      <c r="L599" s="323"/>
      <c r="M599" s="323"/>
      <c r="N599" s="281"/>
      <c r="O599" s="327"/>
      <c r="P599" s="282"/>
      <c r="Q599" s="283"/>
      <c r="R599" s="366"/>
      <c r="S599" s="469"/>
      <c r="T599" s="466"/>
    </row>
    <row r="600" spans="1:20">
      <c r="A600" s="88">
        <v>1992</v>
      </c>
      <c r="B600" s="109">
        <v>7</v>
      </c>
      <c r="C600" s="113">
        <f t="shared" si="50"/>
        <v>3</v>
      </c>
      <c r="D600" s="113">
        <f t="shared" si="50"/>
        <v>2</v>
      </c>
      <c r="E600" s="109" t="str">
        <f t="shared" si="48"/>
        <v>19927</v>
      </c>
      <c r="F600" s="113" t="str">
        <f t="shared" si="46"/>
        <v>19923</v>
      </c>
      <c r="G600" s="89" t="str">
        <f t="shared" si="49"/>
        <v>19922</v>
      </c>
      <c r="H600" s="278">
        <f t="shared" si="47"/>
        <v>49.335188041632399</v>
      </c>
      <c r="I600" s="279">
        <f>'IPC_INDEC_1943-2006'!C600</f>
        <v>40.556089999999998</v>
      </c>
      <c r="J600" s="280"/>
      <c r="K600" s="280"/>
      <c r="L600" s="323"/>
      <c r="M600" s="323"/>
      <c r="N600" s="281"/>
      <c r="O600" s="327"/>
      <c r="P600" s="282"/>
      <c r="Q600" s="283"/>
      <c r="R600" s="366"/>
      <c r="S600" s="469"/>
      <c r="T600" s="466"/>
    </row>
    <row r="601" spans="1:20">
      <c r="A601" s="88">
        <v>1992</v>
      </c>
      <c r="B601" s="109">
        <v>8</v>
      </c>
      <c r="C601" s="113">
        <f t="shared" si="50"/>
        <v>3</v>
      </c>
      <c r="D601" s="113">
        <f t="shared" si="50"/>
        <v>2</v>
      </c>
      <c r="E601" s="109" t="str">
        <f t="shared" si="48"/>
        <v>19928</v>
      </c>
      <c r="F601" s="113" t="str">
        <f t="shared" si="46"/>
        <v>19923</v>
      </c>
      <c r="G601" s="89" t="str">
        <f t="shared" si="49"/>
        <v>19922</v>
      </c>
      <c r="H601" s="278">
        <f t="shared" si="47"/>
        <v>50.073559823466155</v>
      </c>
      <c r="I601" s="279">
        <f>'IPC_INDEC_1943-2006'!C601</f>
        <v>41.163069999999998</v>
      </c>
      <c r="J601" s="280"/>
      <c r="K601" s="280"/>
      <c r="L601" s="323"/>
      <c r="M601" s="323"/>
      <c r="N601" s="281"/>
      <c r="O601" s="327"/>
      <c r="P601" s="282"/>
      <c r="Q601" s="283"/>
      <c r="R601" s="366"/>
      <c r="S601" s="469"/>
      <c r="T601" s="466"/>
    </row>
    <row r="602" spans="1:20">
      <c r="A602" s="88">
        <v>1992</v>
      </c>
      <c r="B602" s="109">
        <v>9</v>
      </c>
      <c r="C602" s="113">
        <f t="shared" si="50"/>
        <v>3</v>
      </c>
      <c r="D602" s="113">
        <f t="shared" si="50"/>
        <v>3</v>
      </c>
      <c r="E602" s="109" t="str">
        <f t="shared" si="48"/>
        <v>19929</v>
      </c>
      <c r="F602" s="113" t="str">
        <f t="shared" si="46"/>
        <v>19923</v>
      </c>
      <c r="G602" s="89" t="str">
        <f t="shared" si="49"/>
        <v>19923</v>
      </c>
      <c r="H602" s="278">
        <f t="shared" si="47"/>
        <v>50.591191311498541</v>
      </c>
      <c r="I602" s="279">
        <f>'IPC_INDEC_1943-2006'!C602</f>
        <v>41.588590000000003</v>
      </c>
      <c r="J602" s="280"/>
      <c r="K602" s="280"/>
      <c r="L602" s="323"/>
      <c r="M602" s="323"/>
      <c r="N602" s="281"/>
      <c r="O602" s="327"/>
      <c r="P602" s="282"/>
      <c r="Q602" s="283"/>
      <c r="R602" s="366"/>
      <c r="S602" s="469"/>
      <c r="T602" s="466"/>
    </row>
    <row r="603" spans="1:20">
      <c r="A603" s="88">
        <v>1992</v>
      </c>
      <c r="B603" s="109">
        <v>10</v>
      </c>
      <c r="C603" s="113">
        <f t="shared" si="50"/>
        <v>4</v>
      </c>
      <c r="D603" s="113">
        <f t="shared" si="50"/>
        <v>3</v>
      </c>
      <c r="E603" s="109" t="str">
        <f t="shared" si="48"/>
        <v>199210</v>
      </c>
      <c r="F603" s="113" t="str">
        <f t="shared" si="46"/>
        <v>19924</v>
      </c>
      <c r="G603" s="89" t="str">
        <f t="shared" si="49"/>
        <v>19923</v>
      </c>
      <c r="H603" s="278">
        <f t="shared" si="47"/>
        <v>51.231625249984184</v>
      </c>
      <c r="I603" s="279">
        <f>'IPC_INDEC_1943-2006'!C603</f>
        <v>42.11506</v>
      </c>
      <c r="J603" s="280"/>
      <c r="K603" s="280"/>
      <c r="L603" s="323"/>
      <c r="M603" s="323"/>
      <c r="N603" s="281"/>
      <c r="O603" s="327"/>
      <c r="P603" s="282"/>
      <c r="Q603" s="283"/>
      <c r="R603" s="366"/>
      <c r="S603" s="469"/>
      <c r="T603" s="466"/>
    </row>
    <row r="604" spans="1:20">
      <c r="A604" s="88">
        <v>1992</v>
      </c>
      <c r="B604" s="109">
        <v>11</v>
      </c>
      <c r="C604" s="113">
        <f t="shared" si="50"/>
        <v>4</v>
      </c>
      <c r="D604" s="113">
        <f t="shared" si="50"/>
        <v>3</v>
      </c>
      <c r="E604" s="109" t="str">
        <f t="shared" si="48"/>
        <v>199211</v>
      </c>
      <c r="F604" s="113" t="str">
        <f t="shared" si="46"/>
        <v>19924</v>
      </c>
      <c r="G604" s="89" t="str">
        <f t="shared" si="49"/>
        <v>19923</v>
      </c>
      <c r="H604" s="278">
        <f t="shared" si="47"/>
        <v>51.467778194080182</v>
      </c>
      <c r="I604" s="279">
        <f>'IPC_INDEC_1943-2006'!C604</f>
        <v>42.309190000000001</v>
      </c>
      <c r="J604" s="280"/>
      <c r="K604" s="280"/>
      <c r="L604" s="323"/>
      <c r="M604" s="323"/>
      <c r="N604" s="281"/>
      <c r="O604" s="327"/>
      <c r="P604" s="282"/>
      <c r="Q604" s="283"/>
      <c r="R604" s="366"/>
      <c r="S604" s="469"/>
      <c r="T604" s="466"/>
    </row>
    <row r="605" spans="1:20">
      <c r="A605" s="88">
        <v>1992</v>
      </c>
      <c r="B605" s="109">
        <v>12</v>
      </c>
      <c r="C605" s="113">
        <f t="shared" si="50"/>
        <v>4</v>
      </c>
      <c r="D605" s="113">
        <f t="shared" si="50"/>
        <v>3</v>
      </c>
      <c r="E605" s="109" t="str">
        <f t="shared" si="48"/>
        <v>199212</v>
      </c>
      <c r="F605" s="113" t="str">
        <f t="shared" si="46"/>
        <v>19924</v>
      </c>
      <c r="G605" s="89" t="str">
        <f t="shared" si="49"/>
        <v>19923</v>
      </c>
      <c r="H605" s="278">
        <f t="shared" si="47"/>
        <v>51.613790855079721</v>
      </c>
      <c r="I605" s="279">
        <f>'IPC_INDEC_1943-2006'!C605</f>
        <v>42.429220000000001</v>
      </c>
      <c r="J605" s="280"/>
      <c r="K605" s="280"/>
      <c r="L605" s="323"/>
      <c r="M605" s="323"/>
      <c r="N605" s="281"/>
      <c r="O605" s="327"/>
      <c r="P605" s="282"/>
      <c r="Q605" s="283"/>
      <c r="R605" s="366"/>
      <c r="S605" s="469"/>
      <c r="T605" s="466"/>
    </row>
    <row r="606" spans="1:20">
      <c r="A606" s="88">
        <v>1993</v>
      </c>
      <c r="B606" s="109">
        <v>1</v>
      </c>
      <c r="C606" s="113">
        <f t="shared" si="50"/>
        <v>1</v>
      </c>
      <c r="D606" s="113">
        <f t="shared" si="50"/>
        <v>1</v>
      </c>
      <c r="E606" s="109" t="str">
        <f t="shared" si="48"/>
        <v>19931</v>
      </c>
      <c r="F606" s="113" t="str">
        <f t="shared" si="46"/>
        <v>19931</v>
      </c>
      <c r="G606" s="89" t="str">
        <f t="shared" si="49"/>
        <v>19931</v>
      </c>
      <c r="H606" s="278">
        <f t="shared" si="47"/>
        <v>52.043410879117133</v>
      </c>
      <c r="I606" s="279">
        <f>'IPC_INDEC_1943-2006'!C606</f>
        <v>42.782389999999999</v>
      </c>
      <c r="J606" s="280"/>
      <c r="K606" s="280"/>
      <c r="L606" s="323"/>
      <c r="M606" s="323"/>
      <c r="N606" s="281"/>
      <c r="O606" s="327"/>
      <c r="P606" s="282"/>
      <c r="Q606" s="283"/>
      <c r="R606" s="366"/>
      <c r="S606" s="469"/>
      <c r="T606" s="466"/>
    </row>
    <row r="607" spans="1:20">
      <c r="A607" s="88">
        <v>1993</v>
      </c>
      <c r="B607" s="109">
        <v>2</v>
      </c>
      <c r="C607" s="113">
        <f t="shared" si="50"/>
        <v>1</v>
      </c>
      <c r="D607" s="113">
        <f t="shared" si="50"/>
        <v>1</v>
      </c>
      <c r="E607" s="109" t="str">
        <f t="shared" si="48"/>
        <v>19932</v>
      </c>
      <c r="F607" s="113" t="str">
        <f t="shared" si="46"/>
        <v>19931</v>
      </c>
      <c r="G607" s="89" t="str">
        <f t="shared" si="49"/>
        <v>19931</v>
      </c>
      <c r="H607" s="278">
        <f t="shared" si="47"/>
        <v>52.423557147236423</v>
      </c>
      <c r="I607" s="279">
        <f>'IPC_INDEC_1943-2006'!C607</f>
        <v>43.094889999999999</v>
      </c>
      <c r="J607" s="280"/>
      <c r="K607" s="280"/>
      <c r="L607" s="323"/>
      <c r="M607" s="323"/>
      <c r="N607" s="281"/>
      <c r="O607" s="327"/>
      <c r="P607" s="282"/>
      <c r="Q607" s="283"/>
      <c r="R607" s="366"/>
      <c r="S607" s="469"/>
      <c r="T607" s="466"/>
    </row>
    <row r="608" spans="1:20">
      <c r="A608" s="88">
        <v>1993</v>
      </c>
      <c r="B608" s="109">
        <v>3</v>
      </c>
      <c r="C608" s="113">
        <f t="shared" si="50"/>
        <v>1</v>
      </c>
      <c r="D608" s="113">
        <f t="shared" si="50"/>
        <v>1</v>
      </c>
      <c r="E608" s="109" t="str">
        <f t="shared" si="48"/>
        <v>19933</v>
      </c>
      <c r="F608" s="113" t="str">
        <f t="shared" si="46"/>
        <v>19931</v>
      </c>
      <c r="G608" s="89" t="str">
        <f t="shared" si="49"/>
        <v>19931</v>
      </c>
      <c r="H608" s="278">
        <f t="shared" si="47"/>
        <v>52.817704962703083</v>
      </c>
      <c r="I608" s="279">
        <f>'IPC_INDEC_1943-2006'!C608</f>
        <v>43.418900000000001</v>
      </c>
      <c r="J608" s="280"/>
      <c r="K608" s="280"/>
      <c r="L608" s="323"/>
      <c r="M608" s="323"/>
      <c r="N608" s="281"/>
      <c r="O608" s="327"/>
      <c r="P608" s="282"/>
      <c r="Q608" s="283"/>
      <c r="R608" s="366"/>
      <c r="S608" s="469"/>
      <c r="T608" s="466"/>
    </row>
    <row r="609" spans="1:20">
      <c r="A609" s="88">
        <v>1993</v>
      </c>
      <c r="B609" s="109">
        <v>4</v>
      </c>
      <c r="C609" s="113">
        <f t="shared" si="50"/>
        <v>2</v>
      </c>
      <c r="D609" s="113">
        <f t="shared" si="50"/>
        <v>1</v>
      </c>
      <c r="E609" s="109" t="str">
        <f t="shared" si="48"/>
        <v>19934</v>
      </c>
      <c r="F609" s="113" t="str">
        <f t="shared" si="46"/>
        <v>19932</v>
      </c>
      <c r="G609" s="89" t="str">
        <f t="shared" si="49"/>
        <v>19931</v>
      </c>
      <c r="H609" s="278">
        <f t="shared" si="47"/>
        <v>53.369823320179258</v>
      </c>
      <c r="I609" s="279">
        <f>'IPC_INDEC_1943-2006'!C609</f>
        <v>43.872770000000003</v>
      </c>
      <c r="J609" s="280"/>
      <c r="K609" s="280"/>
      <c r="L609" s="323"/>
      <c r="M609" s="323"/>
      <c r="N609" s="281"/>
      <c r="O609" s="327"/>
      <c r="P609" s="282"/>
      <c r="Q609" s="283"/>
      <c r="R609" s="366"/>
      <c r="S609" s="469"/>
      <c r="T609" s="466"/>
    </row>
    <row r="610" spans="1:20">
      <c r="A610" s="88">
        <v>1993</v>
      </c>
      <c r="B610" s="109">
        <v>5</v>
      </c>
      <c r="C610" s="113">
        <f t="shared" si="50"/>
        <v>2</v>
      </c>
      <c r="D610" s="113">
        <f t="shared" si="50"/>
        <v>2</v>
      </c>
      <c r="E610" s="109" t="str">
        <f t="shared" si="48"/>
        <v>19935</v>
      </c>
      <c r="F610" s="113" t="str">
        <f t="shared" si="46"/>
        <v>19932</v>
      </c>
      <c r="G610" s="89" t="str">
        <f t="shared" si="49"/>
        <v>19932</v>
      </c>
      <c r="H610" s="278">
        <f t="shared" si="47"/>
        <v>54.056458715507048</v>
      </c>
      <c r="I610" s="279">
        <f>'IPC_INDEC_1943-2006'!C610</f>
        <v>44.437220000000003</v>
      </c>
      <c r="J610" s="280"/>
      <c r="K610" s="280"/>
      <c r="L610" s="323"/>
      <c r="M610" s="323"/>
      <c r="N610" s="281"/>
      <c r="O610" s="327"/>
      <c r="P610" s="282"/>
      <c r="Q610" s="283"/>
      <c r="R610" s="366"/>
      <c r="S610" s="469"/>
      <c r="T610" s="466"/>
    </row>
    <row r="611" spans="1:20">
      <c r="A611" s="88">
        <v>1993</v>
      </c>
      <c r="B611" s="109">
        <v>6</v>
      </c>
      <c r="C611" s="113">
        <f t="shared" si="50"/>
        <v>2</v>
      </c>
      <c r="D611" s="113">
        <f t="shared" si="50"/>
        <v>2</v>
      </c>
      <c r="E611" s="109" t="str">
        <f t="shared" si="48"/>
        <v>19936</v>
      </c>
      <c r="F611" s="113" t="str">
        <f t="shared" si="46"/>
        <v>19932</v>
      </c>
      <c r="G611" s="89" t="str">
        <f t="shared" si="49"/>
        <v>19932</v>
      </c>
      <c r="H611" s="278">
        <f t="shared" si="47"/>
        <v>54.445290565560335</v>
      </c>
      <c r="I611" s="279">
        <f>'IPC_INDEC_1943-2006'!C611</f>
        <v>44.756860000000003</v>
      </c>
      <c r="J611" s="280"/>
      <c r="K611" s="280"/>
      <c r="L611" s="323"/>
      <c r="M611" s="323"/>
      <c r="N611" s="281"/>
      <c r="O611" s="327"/>
      <c r="P611" s="282"/>
      <c r="Q611" s="283"/>
      <c r="R611" s="366"/>
      <c r="S611" s="469"/>
      <c r="T611" s="466"/>
    </row>
    <row r="612" spans="1:20">
      <c r="A612" s="88">
        <v>1993</v>
      </c>
      <c r="B612" s="109">
        <v>7</v>
      </c>
      <c r="C612" s="113">
        <f t="shared" si="50"/>
        <v>3</v>
      </c>
      <c r="D612" s="113">
        <f t="shared" si="50"/>
        <v>2</v>
      </c>
      <c r="E612" s="109" t="str">
        <f t="shared" si="48"/>
        <v>19937</v>
      </c>
      <c r="F612" s="113" t="str">
        <f t="shared" si="46"/>
        <v>19933</v>
      </c>
      <c r="G612" s="89" t="str">
        <f t="shared" si="49"/>
        <v>19932</v>
      </c>
      <c r="H612" s="278">
        <f t="shared" si="47"/>
        <v>54.620437636548537</v>
      </c>
      <c r="I612" s="279">
        <f>'IPC_INDEC_1943-2006'!C612</f>
        <v>44.900840000000002</v>
      </c>
      <c r="J612" s="280"/>
      <c r="K612" s="280"/>
      <c r="L612" s="323"/>
      <c r="M612" s="323"/>
      <c r="N612" s="281"/>
      <c r="O612" s="327"/>
      <c r="P612" s="282"/>
      <c r="Q612" s="283"/>
      <c r="R612" s="366"/>
      <c r="S612" s="469"/>
      <c r="T612" s="466"/>
    </row>
    <row r="613" spans="1:20">
      <c r="A613" s="88">
        <v>1993</v>
      </c>
      <c r="B613" s="109">
        <v>8</v>
      </c>
      <c r="C613" s="113">
        <f t="shared" si="50"/>
        <v>3</v>
      </c>
      <c r="D613" s="113">
        <f t="shared" si="50"/>
        <v>2</v>
      </c>
      <c r="E613" s="109" t="str">
        <f t="shared" si="48"/>
        <v>19938</v>
      </c>
      <c r="F613" s="113" t="str">
        <f t="shared" si="46"/>
        <v>19933</v>
      </c>
      <c r="G613" s="89" t="str">
        <f t="shared" si="49"/>
        <v>19932</v>
      </c>
      <c r="H613" s="278">
        <f t="shared" si="47"/>
        <v>54.629196206566</v>
      </c>
      <c r="I613" s="279">
        <f>'IPC_INDEC_1943-2006'!C613</f>
        <v>44.90804</v>
      </c>
      <c r="J613" s="280"/>
      <c r="K613" s="280"/>
      <c r="L613" s="323"/>
      <c r="M613" s="323"/>
      <c r="N613" s="281"/>
      <c r="O613" s="327"/>
      <c r="P613" s="282"/>
      <c r="Q613" s="283"/>
      <c r="R613" s="366"/>
      <c r="S613" s="469"/>
      <c r="T613" s="466"/>
    </row>
    <row r="614" spans="1:20">
      <c r="A614" s="88">
        <v>1993</v>
      </c>
      <c r="B614" s="109">
        <v>9</v>
      </c>
      <c r="C614" s="113">
        <f t="shared" si="50"/>
        <v>3</v>
      </c>
      <c r="D614" s="113">
        <f t="shared" si="50"/>
        <v>3</v>
      </c>
      <c r="E614" s="109" t="str">
        <f t="shared" si="48"/>
        <v>19939</v>
      </c>
      <c r="F614" s="113" t="str">
        <f t="shared" si="46"/>
        <v>19933</v>
      </c>
      <c r="G614" s="89" t="str">
        <f t="shared" si="49"/>
        <v>19933</v>
      </c>
      <c r="H614" s="278">
        <f t="shared" si="47"/>
        <v>55.079386705463882</v>
      </c>
      <c r="I614" s="279">
        <f>'IPC_INDEC_1943-2006'!C614</f>
        <v>45.278120000000001</v>
      </c>
      <c r="J614" s="280"/>
      <c r="K614" s="280"/>
      <c r="L614" s="323"/>
      <c r="M614" s="323"/>
      <c r="N614" s="281"/>
      <c r="O614" s="327"/>
      <c r="P614" s="282"/>
      <c r="Q614" s="283"/>
      <c r="R614" s="366"/>
      <c r="S614" s="469"/>
      <c r="T614" s="466"/>
    </row>
    <row r="615" spans="1:20">
      <c r="A615" s="88">
        <v>1993</v>
      </c>
      <c r="B615" s="109">
        <v>10</v>
      </c>
      <c r="C615" s="113">
        <f t="shared" si="50"/>
        <v>4</v>
      </c>
      <c r="D615" s="113">
        <f t="shared" si="50"/>
        <v>3</v>
      </c>
      <c r="E615" s="109" t="str">
        <f t="shared" si="48"/>
        <v>199310</v>
      </c>
      <c r="F615" s="113" t="str">
        <f t="shared" si="46"/>
        <v>19934</v>
      </c>
      <c r="G615" s="89" t="str">
        <f t="shared" si="49"/>
        <v>19933</v>
      </c>
      <c r="H615" s="278">
        <f t="shared" si="47"/>
        <v>55.390741704904315</v>
      </c>
      <c r="I615" s="279">
        <f>'IPC_INDEC_1943-2006'!C615</f>
        <v>45.53407</v>
      </c>
      <c r="J615" s="280"/>
      <c r="K615" s="280"/>
      <c r="L615" s="323"/>
      <c r="M615" s="323"/>
      <c r="N615" s="281"/>
      <c r="O615" s="327"/>
      <c r="P615" s="282"/>
      <c r="Q615" s="283"/>
      <c r="R615" s="366"/>
      <c r="S615" s="469"/>
      <c r="T615" s="466"/>
    </row>
    <row r="616" spans="1:20">
      <c r="A616" s="88">
        <v>1993</v>
      </c>
      <c r="B616" s="109">
        <v>11</v>
      </c>
      <c r="C616" s="113">
        <f t="shared" si="50"/>
        <v>4</v>
      </c>
      <c r="D616" s="113">
        <f t="shared" si="50"/>
        <v>3</v>
      </c>
      <c r="E616" s="109" t="str">
        <f t="shared" si="48"/>
        <v>199311</v>
      </c>
      <c r="F616" s="113" t="str">
        <f t="shared" si="46"/>
        <v>19934</v>
      </c>
      <c r="G616" s="89" t="str">
        <f t="shared" si="49"/>
        <v>19933</v>
      </c>
      <c r="H616" s="278">
        <f t="shared" si="47"/>
        <v>55.422406368453572</v>
      </c>
      <c r="I616" s="279">
        <f>'IPC_INDEC_1943-2006'!C616</f>
        <v>45.560099999999998</v>
      </c>
      <c r="J616" s="280"/>
      <c r="K616" s="280"/>
      <c r="L616" s="323"/>
      <c r="M616" s="323"/>
      <c r="N616" s="281"/>
      <c r="O616" s="327"/>
      <c r="P616" s="282"/>
      <c r="Q616" s="283"/>
      <c r="R616" s="366"/>
      <c r="S616" s="469"/>
      <c r="T616" s="466"/>
    </row>
    <row r="617" spans="1:20">
      <c r="A617" s="88">
        <v>1993</v>
      </c>
      <c r="B617" s="109">
        <v>12</v>
      </c>
      <c r="C617" s="113">
        <f t="shared" si="50"/>
        <v>4</v>
      </c>
      <c r="D617" s="113">
        <f t="shared" si="50"/>
        <v>3</v>
      </c>
      <c r="E617" s="109" t="str">
        <f t="shared" si="48"/>
        <v>199312</v>
      </c>
      <c r="F617" s="113" t="str">
        <f t="shared" si="46"/>
        <v>19934</v>
      </c>
      <c r="G617" s="89" t="str">
        <f t="shared" si="49"/>
        <v>19933</v>
      </c>
      <c r="H617" s="278">
        <f t="shared" si="47"/>
        <v>55.415131889466842</v>
      </c>
      <c r="I617" s="279">
        <f>'IPC_INDEC_1943-2006'!C617</f>
        <v>45.554119999999998</v>
      </c>
      <c r="J617" s="280"/>
      <c r="K617" s="280"/>
      <c r="L617" s="323"/>
      <c r="M617" s="323"/>
      <c r="N617" s="281"/>
      <c r="O617" s="327"/>
      <c r="P617" s="282"/>
      <c r="Q617" s="283"/>
      <c r="R617" s="366"/>
      <c r="S617" s="469"/>
      <c r="T617" s="466"/>
    </row>
    <row r="618" spans="1:20">
      <c r="A618" s="88">
        <v>1994</v>
      </c>
      <c r="B618" s="109">
        <v>1</v>
      </c>
      <c r="C618" s="113">
        <f t="shared" si="50"/>
        <v>1</v>
      </c>
      <c r="D618" s="113">
        <f t="shared" si="50"/>
        <v>1</v>
      </c>
      <c r="E618" s="109" t="str">
        <f t="shared" si="48"/>
        <v>19941</v>
      </c>
      <c r="F618" s="113" t="str">
        <f t="shared" si="46"/>
        <v>19941</v>
      </c>
      <c r="G618" s="89" t="str">
        <f t="shared" si="49"/>
        <v>19941</v>
      </c>
      <c r="H618" s="278">
        <f t="shared" si="47"/>
        <v>55.470931279286461</v>
      </c>
      <c r="I618" s="279">
        <f>'IPC_INDEC_1943-2006'!C618</f>
        <v>45.599989999999998</v>
      </c>
      <c r="J618" s="280"/>
      <c r="K618" s="280"/>
      <c r="L618" s="323"/>
      <c r="M618" s="323"/>
      <c r="N618" s="281"/>
      <c r="O618" s="327"/>
      <c r="P618" s="282"/>
      <c r="Q618" s="283"/>
      <c r="R618" s="366"/>
      <c r="S618" s="469"/>
      <c r="T618" s="466"/>
    </row>
    <row r="619" spans="1:20">
      <c r="A619" s="88">
        <v>1994</v>
      </c>
      <c r="B619" s="109">
        <v>2</v>
      </c>
      <c r="C619" s="113">
        <f t="shared" si="50"/>
        <v>1</v>
      </c>
      <c r="D619" s="113">
        <f t="shared" si="50"/>
        <v>1</v>
      </c>
      <c r="E619" s="109" t="str">
        <f t="shared" si="48"/>
        <v>19942</v>
      </c>
      <c r="F619" s="113" t="str">
        <f t="shared" si="46"/>
        <v>19941</v>
      </c>
      <c r="G619" s="89" t="str">
        <f t="shared" si="49"/>
        <v>19941</v>
      </c>
      <c r="H619" s="278">
        <f t="shared" si="47"/>
        <v>55.468972765713112</v>
      </c>
      <c r="I619" s="279">
        <f>'IPC_INDEC_1943-2006'!C619</f>
        <v>45.598379999999999</v>
      </c>
      <c r="J619" s="280"/>
      <c r="K619" s="280"/>
      <c r="L619" s="323"/>
      <c r="M619" s="323"/>
      <c r="N619" s="281"/>
      <c r="O619" s="327"/>
      <c r="P619" s="282"/>
      <c r="Q619" s="283"/>
      <c r="R619" s="366"/>
      <c r="S619" s="469"/>
      <c r="T619" s="466"/>
    </row>
    <row r="620" spans="1:20">
      <c r="A620" s="88">
        <v>1994</v>
      </c>
      <c r="B620" s="109">
        <v>3</v>
      </c>
      <c r="C620" s="113">
        <f t="shared" si="50"/>
        <v>1</v>
      </c>
      <c r="D620" s="113">
        <f t="shared" si="50"/>
        <v>1</v>
      </c>
      <c r="E620" s="109" t="str">
        <f t="shared" si="48"/>
        <v>19943</v>
      </c>
      <c r="F620" s="113" t="str">
        <f t="shared" si="46"/>
        <v>19941</v>
      </c>
      <c r="G620" s="89" t="str">
        <f t="shared" si="49"/>
        <v>19941</v>
      </c>
      <c r="H620" s="278">
        <f t="shared" si="47"/>
        <v>55.546291475478441</v>
      </c>
      <c r="I620" s="279">
        <f>'IPC_INDEC_1943-2006'!C620</f>
        <v>45.661940000000001</v>
      </c>
      <c r="J620" s="280"/>
      <c r="K620" s="280"/>
      <c r="L620" s="323"/>
      <c r="M620" s="323"/>
      <c r="N620" s="281"/>
      <c r="O620" s="327"/>
      <c r="P620" s="282"/>
      <c r="Q620" s="283"/>
      <c r="R620" s="366"/>
      <c r="S620" s="469"/>
      <c r="T620" s="466"/>
    </row>
    <row r="621" spans="1:20">
      <c r="A621" s="88">
        <v>1994</v>
      </c>
      <c r="B621" s="109">
        <v>4</v>
      </c>
      <c r="C621" s="113">
        <f t="shared" si="50"/>
        <v>2</v>
      </c>
      <c r="D621" s="113">
        <f t="shared" si="50"/>
        <v>1</v>
      </c>
      <c r="E621" s="109" t="str">
        <f t="shared" si="48"/>
        <v>19944</v>
      </c>
      <c r="F621" s="113" t="str">
        <f t="shared" si="46"/>
        <v>19942</v>
      </c>
      <c r="G621" s="89" t="str">
        <f t="shared" si="49"/>
        <v>19941</v>
      </c>
      <c r="H621" s="278">
        <f t="shared" si="47"/>
        <v>55.681501900123109</v>
      </c>
      <c r="I621" s="279">
        <f>'IPC_INDEC_1943-2006'!C621</f>
        <v>45.773090000000003</v>
      </c>
      <c r="J621" s="280"/>
      <c r="K621" s="280"/>
      <c r="L621" s="323"/>
      <c r="M621" s="323"/>
      <c r="N621" s="281"/>
      <c r="O621" s="327"/>
      <c r="P621" s="282"/>
      <c r="Q621" s="283"/>
      <c r="R621" s="366"/>
      <c r="S621" s="469"/>
      <c r="T621" s="466"/>
    </row>
    <row r="622" spans="1:20">
      <c r="A622" s="88">
        <v>1994</v>
      </c>
      <c r="B622" s="109">
        <v>5</v>
      </c>
      <c r="C622" s="113">
        <f t="shared" si="50"/>
        <v>2</v>
      </c>
      <c r="D622" s="113">
        <f t="shared" si="50"/>
        <v>2</v>
      </c>
      <c r="E622" s="109" t="str">
        <f t="shared" si="48"/>
        <v>19945</v>
      </c>
      <c r="F622" s="113" t="str">
        <f t="shared" si="46"/>
        <v>19942</v>
      </c>
      <c r="G622" s="89" t="str">
        <f t="shared" si="49"/>
        <v>19942</v>
      </c>
      <c r="H622" s="278">
        <f t="shared" si="47"/>
        <v>55.874494557521906</v>
      </c>
      <c r="I622" s="279">
        <f>'IPC_INDEC_1943-2006'!C622</f>
        <v>45.931739999999998</v>
      </c>
      <c r="J622" s="280"/>
      <c r="K622" s="280"/>
      <c r="L622" s="323"/>
      <c r="M622" s="323"/>
      <c r="N622" s="281"/>
      <c r="O622" s="327"/>
      <c r="P622" s="282"/>
      <c r="Q622" s="283"/>
      <c r="R622" s="366"/>
      <c r="S622" s="469"/>
      <c r="T622" s="466"/>
    </row>
    <row r="623" spans="1:20">
      <c r="A623" s="88">
        <v>1994</v>
      </c>
      <c r="B623" s="109">
        <v>6</v>
      </c>
      <c r="C623" s="113">
        <f t="shared" si="50"/>
        <v>2</v>
      </c>
      <c r="D623" s="113">
        <f t="shared" si="50"/>
        <v>2</v>
      </c>
      <c r="E623" s="109" t="str">
        <f t="shared" si="48"/>
        <v>19946</v>
      </c>
      <c r="F623" s="113" t="str">
        <f t="shared" si="46"/>
        <v>19942</v>
      </c>
      <c r="G623" s="89" t="str">
        <f t="shared" si="49"/>
        <v>19942</v>
      </c>
      <c r="H623" s="278">
        <f t="shared" si="47"/>
        <v>56.090721754828152</v>
      </c>
      <c r="I623" s="279">
        <f>'IPC_INDEC_1943-2006'!C623</f>
        <v>46.109490000000001</v>
      </c>
      <c r="J623" s="280"/>
      <c r="K623" s="280"/>
      <c r="L623" s="323"/>
      <c r="M623" s="323"/>
      <c r="N623" s="281"/>
      <c r="O623" s="327"/>
      <c r="P623" s="282"/>
      <c r="Q623" s="283"/>
      <c r="R623" s="366"/>
      <c r="S623" s="469"/>
      <c r="T623" s="466"/>
    </row>
    <row r="624" spans="1:20">
      <c r="A624" s="88">
        <v>1994</v>
      </c>
      <c r="B624" s="109">
        <v>7</v>
      </c>
      <c r="C624" s="113">
        <f t="shared" si="50"/>
        <v>3</v>
      </c>
      <c r="D624" s="113">
        <f t="shared" si="50"/>
        <v>2</v>
      </c>
      <c r="E624" s="109" t="str">
        <f t="shared" si="48"/>
        <v>19947</v>
      </c>
      <c r="F624" s="113" t="str">
        <f t="shared" si="46"/>
        <v>19943</v>
      </c>
      <c r="G624" s="89" t="str">
        <f t="shared" si="49"/>
        <v>19942</v>
      </c>
      <c r="H624" s="278">
        <f t="shared" si="47"/>
        <v>56.608572207110988</v>
      </c>
      <c r="I624" s="279">
        <f>'IPC_INDEC_1943-2006'!C624</f>
        <v>46.53519</v>
      </c>
      <c r="J624" s="280"/>
      <c r="K624" s="280"/>
      <c r="L624" s="323"/>
      <c r="M624" s="323"/>
      <c r="N624" s="281"/>
      <c r="O624" s="327"/>
      <c r="P624" s="282"/>
      <c r="Q624" s="283"/>
      <c r="R624" s="366"/>
      <c r="S624" s="469"/>
      <c r="T624" s="466"/>
    </row>
    <row r="625" spans="1:20">
      <c r="A625" s="88">
        <v>1994</v>
      </c>
      <c r="B625" s="109">
        <v>8</v>
      </c>
      <c r="C625" s="113">
        <f t="shared" si="50"/>
        <v>3</v>
      </c>
      <c r="D625" s="113">
        <f t="shared" si="50"/>
        <v>2</v>
      </c>
      <c r="E625" s="109" t="str">
        <f t="shared" si="48"/>
        <v>19948</v>
      </c>
      <c r="F625" s="113" t="str">
        <f t="shared" si="46"/>
        <v>19943</v>
      </c>
      <c r="G625" s="89" t="str">
        <f t="shared" si="49"/>
        <v>19942</v>
      </c>
      <c r="H625" s="278">
        <f t="shared" si="47"/>
        <v>56.725365305357812</v>
      </c>
      <c r="I625" s="279">
        <f>'IPC_INDEC_1943-2006'!C625</f>
        <v>46.6312</v>
      </c>
      <c r="J625" s="280"/>
      <c r="K625" s="280"/>
      <c r="L625" s="323"/>
      <c r="M625" s="323"/>
      <c r="N625" s="281"/>
      <c r="O625" s="327"/>
      <c r="P625" s="282"/>
      <c r="Q625" s="283"/>
      <c r="R625" s="366"/>
      <c r="S625" s="469"/>
      <c r="T625" s="466"/>
    </row>
    <row r="626" spans="1:20">
      <c r="A626" s="88">
        <v>1994</v>
      </c>
      <c r="B626" s="109">
        <v>9</v>
      </c>
      <c r="C626" s="113">
        <f t="shared" si="50"/>
        <v>3</v>
      </c>
      <c r="D626" s="113">
        <f t="shared" si="50"/>
        <v>3</v>
      </c>
      <c r="E626" s="109" t="str">
        <f t="shared" si="48"/>
        <v>19949</v>
      </c>
      <c r="F626" s="113" t="str">
        <f t="shared" si="46"/>
        <v>19943</v>
      </c>
      <c r="G626" s="89" t="str">
        <f t="shared" si="49"/>
        <v>19943</v>
      </c>
      <c r="H626" s="278">
        <f t="shared" si="47"/>
        <v>57.11360108606268</v>
      </c>
      <c r="I626" s="279">
        <f>'IPC_INDEC_1943-2006'!C626</f>
        <v>46.95035</v>
      </c>
      <c r="J626" s="280"/>
      <c r="K626" s="280"/>
      <c r="L626" s="323"/>
      <c r="M626" s="323"/>
      <c r="N626" s="281"/>
      <c r="O626" s="327"/>
      <c r="P626" s="282"/>
      <c r="Q626" s="283"/>
      <c r="R626" s="366"/>
      <c r="S626" s="469"/>
      <c r="T626" s="466"/>
    </row>
    <row r="627" spans="1:20">
      <c r="A627" s="88">
        <v>1994</v>
      </c>
      <c r="B627" s="109">
        <v>10</v>
      </c>
      <c r="C627" s="113">
        <f t="shared" si="50"/>
        <v>4</v>
      </c>
      <c r="D627" s="113">
        <f t="shared" si="50"/>
        <v>3</v>
      </c>
      <c r="E627" s="109" t="str">
        <f t="shared" si="48"/>
        <v>199410</v>
      </c>
      <c r="F627" s="113" t="str">
        <f t="shared" si="46"/>
        <v>19944</v>
      </c>
      <c r="G627" s="89" t="str">
        <f t="shared" si="49"/>
        <v>19943</v>
      </c>
      <c r="H627" s="278">
        <f t="shared" si="47"/>
        <v>57.296618705386024</v>
      </c>
      <c r="I627" s="279">
        <f>'IPC_INDEC_1943-2006'!C627</f>
        <v>47.1008</v>
      </c>
      <c r="J627" s="280"/>
      <c r="K627" s="280"/>
      <c r="L627" s="323"/>
      <c r="M627" s="323"/>
      <c r="N627" s="281"/>
      <c r="O627" s="327"/>
      <c r="P627" s="282"/>
      <c r="Q627" s="283"/>
      <c r="R627" s="366"/>
      <c r="S627" s="469"/>
      <c r="T627" s="466"/>
    </row>
    <row r="628" spans="1:20">
      <c r="A628" s="88">
        <v>1994</v>
      </c>
      <c r="B628" s="109">
        <v>11</v>
      </c>
      <c r="C628" s="113">
        <f t="shared" si="50"/>
        <v>4</v>
      </c>
      <c r="D628" s="113">
        <f t="shared" si="50"/>
        <v>3</v>
      </c>
      <c r="E628" s="109" t="str">
        <f t="shared" si="48"/>
        <v>199411</v>
      </c>
      <c r="F628" s="113" t="str">
        <f t="shared" si="46"/>
        <v>19944</v>
      </c>
      <c r="G628" s="89" t="str">
        <f t="shared" si="49"/>
        <v>19943</v>
      </c>
      <c r="H628" s="278">
        <f t="shared" si="47"/>
        <v>57.426160388880511</v>
      </c>
      <c r="I628" s="279">
        <f>'IPC_INDEC_1943-2006'!C628</f>
        <v>47.20729</v>
      </c>
      <c r="J628" s="280"/>
      <c r="K628" s="280"/>
      <c r="L628" s="323"/>
      <c r="M628" s="323"/>
      <c r="N628" s="281"/>
      <c r="O628" s="327"/>
      <c r="P628" s="282"/>
      <c r="Q628" s="283"/>
      <c r="R628" s="366"/>
      <c r="S628" s="469"/>
      <c r="T628" s="466"/>
    </row>
    <row r="629" spans="1:20">
      <c r="A629" s="88">
        <v>1994</v>
      </c>
      <c r="B629" s="109">
        <v>12</v>
      </c>
      <c r="C629" s="113">
        <f t="shared" si="50"/>
        <v>4</v>
      </c>
      <c r="D629" s="113">
        <f t="shared" si="50"/>
        <v>3</v>
      </c>
      <c r="E629" s="109" t="str">
        <f t="shared" si="48"/>
        <v>199412</v>
      </c>
      <c r="F629" s="113" t="str">
        <f t="shared" si="46"/>
        <v>19944</v>
      </c>
      <c r="G629" s="89" t="str">
        <f t="shared" si="49"/>
        <v>19943</v>
      </c>
      <c r="H629" s="278">
        <f t="shared" si="47"/>
        <v>57.551042999712912</v>
      </c>
      <c r="I629" s="279">
        <f>'IPC_INDEC_1943-2006'!C629</f>
        <v>47.309950000000001</v>
      </c>
      <c r="J629" s="280"/>
      <c r="K629" s="280"/>
      <c r="L629" s="323"/>
      <c r="M629" s="323"/>
      <c r="N629" s="281"/>
      <c r="O629" s="327"/>
      <c r="P629" s="282"/>
      <c r="Q629" s="283"/>
      <c r="R629" s="366"/>
      <c r="S629" s="469"/>
      <c r="T629" s="466"/>
    </row>
    <row r="630" spans="1:20">
      <c r="A630" s="88">
        <v>1995</v>
      </c>
      <c r="B630" s="109">
        <v>1</v>
      </c>
      <c r="C630" s="113">
        <f t="shared" si="50"/>
        <v>1</v>
      </c>
      <c r="D630" s="113">
        <f t="shared" si="50"/>
        <v>1</v>
      </c>
      <c r="E630" s="109" t="str">
        <f t="shared" si="48"/>
        <v>19951</v>
      </c>
      <c r="F630" s="113" t="str">
        <f t="shared" si="46"/>
        <v>19951</v>
      </c>
      <c r="G630" s="89" t="str">
        <f t="shared" si="49"/>
        <v>19951</v>
      </c>
      <c r="H630" s="278">
        <f t="shared" si="47"/>
        <v>58.268114425851401</v>
      </c>
      <c r="I630" s="279">
        <f>'IPC_INDEC_1943-2006'!C630</f>
        <v>47.899419999999999</v>
      </c>
      <c r="J630" s="280"/>
      <c r="K630" s="280"/>
      <c r="L630" s="323"/>
      <c r="M630" s="323"/>
      <c r="N630" s="281"/>
      <c r="O630" s="327"/>
      <c r="P630" s="282"/>
      <c r="Q630" s="283"/>
      <c r="R630" s="366"/>
      <c r="S630" s="469"/>
      <c r="T630" s="466"/>
    </row>
    <row r="631" spans="1:20">
      <c r="A631" s="88">
        <v>1995</v>
      </c>
      <c r="B631" s="109">
        <v>2</v>
      </c>
      <c r="C631" s="113">
        <f t="shared" si="50"/>
        <v>1</v>
      </c>
      <c r="D631" s="113">
        <f t="shared" si="50"/>
        <v>1</v>
      </c>
      <c r="E631" s="109" t="str">
        <f t="shared" si="48"/>
        <v>19952</v>
      </c>
      <c r="F631" s="113" t="str">
        <f t="shared" si="46"/>
        <v>19951</v>
      </c>
      <c r="G631" s="89" t="str">
        <f t="shared" si="49"/>
        <v>19951</v>
      </c>
      <c r="H631" s="278">
        <f t="shared" si="47"/>
        <v>58.26652085269545</v>
      </c>
      <c r="I631" s="279">
        <f>'IPC_INDEC_1943-2006'!C631</f>
        <v>47.898110000000003</v>
      </c>
      <c r="J631" s="280"/>
      <c r="K631" s="280"/>
      <c r="L631" s="323"/>
      <c r="M631" s="323"/>
      <c r="N631" s="281"/>
      <c r="O631" s="327"/>
      <c r="P631" s="282"/>
      <c r="Q631" s="283"/>
      <c r="R631" s="366"/>
      <c r="S631" s="469"/>
      <c r="T631" s="466"/>
    </row>
    <row r="632" spans="1:20">
      <c r="A632" s="88">
        <v>1995</v>
      </c>
      <c r="B632" s="109">
        <v>3</v>
      </c>
      <c r="C632" s="113">
        <f t="shared" si="50"/>
        <v>1</v>
      </c>
      <c r="D632" s="113">
        <f t="shared" si="50"/>
        <v>1</v>
      </c>
      <c r="E632" s="109" t="str">
        <f t="shared" si="48"/>
        <v>19953</v>
      </c>
      <c r="F632" s="113" t="str">
        <f t="shared" si="46"/>
        <v>19951</v>
      </c>
      <c r="G632" s="89" t="str">
        <f t="shared" si="49"/>
        <v>19951</v>
      </c>
      <c r="H632" s="278">
        <f t="shared" si="47"/>
        <v>58.004736926617774</v>
      </c>
      <c r="I632" s="279">
        <f>'IPC_INDEC_1943-2006'!C632</f>
        <v>47.68291</v>
      </c>
      <c r="J632" s="280"/>
      <c r="K632" s="280"/>
      <c r="L632" s="323"/>
      <c r="M632" s="323"/>
      <c r="N632" s="281"/>
      <c r="O632" s="327"/>
      <c r="P632" s="282"/>
      <c r="Q632" s="283"/>
      <c r="R632" s="366"/>
      <c r="S632" s="469"/>
      <c r="T632" s="466"/>
    </row>
    <row r="633" spans="1:20">
      <c r="A633" s="88">
        <v>1995</v>
      </c>
      <c r="B633" s="109">
        <v>4</v>
      </c>
      <c r="C633" s="113">
        <f t="shared" si="50"/>
        <v>2</v>
      </c>
      <c r="D633" s="113">
        <f t="shared" si="50"/>
        <v>1</v>
      </c>
      <c r="E633" s="109" t="str">
        <f t="shared" si="48"/>
        <v>19954</v>
      </c>
      <c r="F633" s="113" t="str">
        <f t="shared" si="46"/>
        <v>19952</v>
      </c>
      <c r="G633" s="89" t="str">
        <f t="shared" si="49"/>
        <v>19951</v>
      </c>
      <c r="H633" s="278">
        <f t="shared" si="47"/>
        <v>58.270012116021853</v>
      </c>
      <c r="I633" s="279">
        <f>'IPC_INDEC_1943-2006'!C633</f>
        <v>47.900979999999997</v>
      </c>
      <c r="J633" s="280"/>
      <c r="K633" s="280"/>
      <c r="L633" s="323"/>
      <c r="M633" s="323"/>
      <c r="N633" s="281"/>
      <c r="O633" s="327"/>
      <c r="P633" s="282"/>
      <c r="Q633" s="283"/>
      <c r="R633" s="366"/>
      <c r="S633" s="469"/>
      <c r="T633" s="466"/>
    </row>
    <row r="634" spans="1:20">
      <c r="A634" s="88">
        <v>1995</v>
      </c>
      <c r="B634" s="109">
        <v>5</v>
      </c>
      <c r="C634" s="113">
        <f t="shared" si="50"/>
        <v>2</v>
      </c>
      <c r="D634" s="113">
        <f t="shared" si="50"/>
        <v>2</v>
      </c>
      <c r="E634" s="109" t="str">
        <f t="shared" si="48"/>
        <v>19955</v>
      </c>
      <c r="F634" s="113" t="str">
        <f t="shared" si="46"/>
        <v>19952</v>
      </c>
      <c r="G634" s="89" t="str">
        <f t="shared" si="49"/>
        <v>19952</v>
      </c>
      <c r="H634" s="278">
        <f t="shared" si="47"/>
        <v>58.282261949365733</v>
      </c>
      <c r="I634" s="279">
        <f>'IPC_INDEC_1943-2006'!C634</f>
        <v>47.911050000000003</v>
      </c>
      <c r="J634" s="280"/>
      <c r="K634" s="280"/>
      <c r="L634" s="323"/>
      <c r="M634" s="323"/>
      <c r="N634" s="281"/>
      <c r="O634" s="327"/>
      <c r="P634" s="282"/>
      <c r="Q634" s="283"/>
      <c r="R634" s="366"/>
      <c r="S634" s="469"/>
      <c r="T634" s="466"/>
    </row>
    <row r="635" spans="1:20">
      <c r="A635" s="88">
        <v>1995</v>
      </c>
      <c r="B635" s="109">
        <v>6</v>
      </c>
      <c r="C635" s="113">
        <f t="shared" si="50"/>
        <v>2</v>
      </c>
      <c r="D635" s="113">
        <f t="shared" si="50"/>
        <v>2</v>
      </c>
      <c r="E635" s="109" t="str">
        <f t="shared" si="48"/>
        <v>19956</v>
      </c>
      <c r="F635" s="113" t="str">
        <f t="shared" si="46"/>
        <v>19952</v>
      </c>
      <c r="G635" s="89" t="str">
        <f t="shared" si="49"/>
        <v>19952</v>
      </c>
      <c r="H635" s="278">
        <f t="shared" si="47"/>
        <v>58.162233046084665</v>
      </c>
      <c r="I635" s="279">
        <f>'IPC_INDEC_1943-2006'!C635</f>
        <v>47.812379999999997</v>
      </c>
      <c r="J635" s="280"/>
      <c r="K635" s="280"/>
      <c r="L635" s="323"/>
      <c r="M635" s="323"/>
      <c r="N635" s="281"/>
      <c r="O635" s="327"/>
      <c r="P635" s="282"/>
      <c r="Q635" s="283"/>
      <c r="R635" s="366"/>
      <c r="S635" s="469"/>
      <c r="T635" s="466"/>
    </row>
    <row r="636" spans="1:20">
      <c r="A636" s="88">
        <v>1995</v>
      </c>
      <c r="B636" s="109">
        <v>7</v>
      </c>
      <c r="C636" s="113">
        <f t="shared" si="50"/>
        <v>3</v>
      </c>
      <c r="D636" s="113">
        <f t="shared" si="50"/>
        <v>2</v>
      </c>
      <c r="E636" s="109" t="str">
        <f t="shared" si="48"/>
        <v>19957</v>
      </c>
      <c r="F636" s="113" t="str">
        <f t="shared" si="46"/>
        <v>19953</v>
      </c>
      <c r="G636" s="89" t="str">
        <f t="shared" si="49"/>
        <v>19952</v>
      </c>
      <c r="H636" s="278">
        <f t="shared" si="47"/>
        <v>58.398203519971972</v>
      </c>
      <c r="I636" s="279">
        <f>'IPC_INDEC_1943-2006'!C636</f>
        <v>48.006360000000001</v>
      </c>
      <c r="J636" s="280"/>
      <c r="K636" s="280"/>
      <c r="L636" s="323"/>
      <c r="M636" s="323"/>
      <c r="N636" s="281"/>
      <c r="O636" s="327"/>
      <c r="P636" s="282"/>
      <c r="Q636" s="283"/>
      <c r="R636" s="366"/>
      <c r="S636" s="469"/>
      <c r="T636" s="466"/>
    </row>
    <row r="637" spans="1:20">
      <c r="A637" s="88">
        <v>1995</v>
      </c>
      <c r="B637" s="109">
        <v>8</v>
      </c>
      <c r="C637" s="113">
        <f t="shared" si="50"/>
        <v>3</v>
      </c>
      <c r="D637" s="113">
        <f t="shared" si="50"/>
        <v>2</v>
      </c>
      <c r="E637" s="109" t="str">
        <f t="shared" si="48"/>
        <v>19958</v>
      </c>
      <c r="F637" s="113" t="str">
        <f t="shared" si="46"/>
        <v>19953</v>
      </c>
      <c r="G637" s="89" t="str">
        <f t="shared" si="49"/>
        <v>19952</v>
      </c>
      <c r="H637" s="278">
        <f t="shared" si="47"/>
        <v>58.256679626106376</v>
      </c>
      <c r="I637" s="279">
        <f>'IPC_INDEC_1943-2006'!C637</f>
        <v>47.89002</v>
      </c>
      <c r="J637" s="280"/>
      <c r="K637" s="280"/>
      <c r="L637" s="323"/>
      <c r="M637" s="323"/>
      <c r="N637" s="281"/>
      <c r="O637" s="327"/>
      <c r="P637" s="282"/>
      <c r="Q637" s="283"/>
      <c r="R637" s="366"/>
      <c r="S637" s="469"/>
      <c r="T637" s="466"/>
    </row>
    <row r="638" spans="1:20">
      <c r="A638" s="88">
        <v>1995</v>
      </c>
      <c r="B638" s="109">
        <v>9</v>
      </c>
      <c r="C638" s="113">
        <f t="shared" si="50"/>
        <v>3</v>
      </c>
      <c r="D638" s="113">
        <f t="shared" si="50"/>
        <v>3</v>
      </c>
      <c r="E638" s="109" t="str">
        <f t="shared" si="48"/>
        <v>19959</v>
      </c>
      <c r="F638" s="113" t="str">
        <f t="shared" si="46"/>
        <v>19953</v>
      </c>
      <c r="G638" s="89" t="str">
        <f t="shared" si="49"/>
        <v>19953</v>
      </c>
      <c r="H638" s="278">
        <f t="shared" si="47"/>
        <v>58.352476485672433</v>
      </c>
      <c r="I638" s="279">
        <f>'IPC_INDEC_1943-2006'!C638</f>
        <v>47.968769999999999</v>
      </c>
      <c r="J638" s="280"/>
      <c r="K638" s="280"/>
      <c r="L638" s="323"/>
      <c r="M638" s="323"/>
      <c r="N638" s="281"/>
      <c r="O638" s="327"/>
      <c r="P638" s="282"/>
      <c r="Q638" s="283"/>
      <c r="R638" s="366"/>
      <c r="S638" s="469"/>
      <c r="T638" s="466"/>
    </row>
    <row r="639" spans="1:20">
      <c r="A639" s="88">
        <v>1995</v>
      </c>
      <c r="B639" s="109">
        <v>10</v>
      </c>
      <c r="C639" s="113">
        <f t="shared" si="50"/>
        <v>4</v>
      </c>
      <c r="D639" s="113">
        <f t="shared" si="50"/>
        <v>3</v>
      </c>
      <c r="E639" s="109" t="str">
        <f t="shared" si="48"/>
        <v>199510</v>
      </c>
      <c r="F639" s="113" t="str">
        <f t="shared" si="46"/>
        <v>19954</v>
      </c>
      <c r="G639" s="89" t="str">
        <f t="shared" si="49"/>
        <v>19953</v>
      </c>
      <c r="H639" s="278">
        <f t="shared" si="47"/>
        <v>58.550858096568092</v>
      </c>
      <c r="I639" s="279">
        <f>'IPC_INDEC_1943-2006'!C639</f>
        <v>48.13185</v>
      </c>
      <c r="J639" s="280"/>
      <c r="K639" s="280"/>
      <c r="L639" s="323"/>
      <c r="M639" s="323"/>
      <c r="N639" s="281"/>
      <c r="O639" s="327"/>
      <c r="P639" s="282"/>
      <c r="Q639" s="283"/>
      <c r="R639" s="366"/>
      <c r="S639" s="469"/>
      <c r="T639" s="466"/>
    </row>
    <row r="640" spans="1:20">
      <c r="A640" s="88">
        <v>1995</v>
      </c>
      <c r="B640" s="109">
        <v>11</v>
      </c>
      <c r="C640" s="113">
        <f t="shared" si="50"/>
        <v>4</v>
      </c>
      <c r="D640" s="113">
        <f t="shared" si="50"/>
        <v>3</v>
      </c>
      <c r="E640" s="109" t="str">
        <f t="shared" si="48"/>
        <v>199511</v>
      </c>
      <c r="F640" s="113" t="str">
        <f t="shared" si="46"/>
        <v>19954</v>
      </c>
      <c r="G640" s="89" t="str">
        <f t="shared" si="49"/>
        <v>19953</v>
      </c>
      <c r="H640" s="278">
        <f t="shared" si="47"/>
        <v>58.41711959827358</v>
      </c>
      <c r="I640" s="279">
        <f>'IPC_INDEC_1943-2006'!C640</f>
        <v>48.021909999999998</v>
      </c>
      <c r="J640" s="280"/>
      <c r="K640" s="280"/>
      <c r="L640" s="323"/>
      <c r="M640" s="323"/>
      <c r="N640" s="281"/>
      <c r="O640" s="327"/>
      <c r="P640" s="282"/>
      <c r="Q640" s="283"/>
      <c r="R640" s="366"/>
      <c r="S640" s="469"/>
      <c r="T640" s="466"/>
    </row>
    <row r="641" spans="1:20">
      <c r="A641" s="88">
        <v>1995</v>
      </c>
      <c r="B641" s="109">
        <v>12</v>
      </c>
      <c r="C641" s="113">
        <f t="shared" si="50"/>
        <v>4</v>
      </c>
      <c r="D641" s="113">
        <f t="shared" si="50"/>
        <v>3</v>
      </c>
      <c r="E641" s="109" t="str">
        <f t="shared" si="48"/>
        <v>199512</v>
      </c>
      <c r="F641" s="113" t="str">
        <f t="shared" si="46"/>
        <v>19954</v>
      </c>
      <c r="G641" s="89" t="str">
        <f t="shared" si="49"/>
        <v>19953</v>
      </c>
      <c r="H641" s="278">
        <f t="shared" si="47"/>
        <v>58.476325098655558</v>
      </c>
      <c r="I641" s="279">
        <f>'IPC_INDEC_1943-2006'!C641</f>
        <v>48.07058</v>
      </c>
      <c r="J641" s="280"/>
      <c r="K641" s="280"/>
      <c r="L641" s="323"/>
      <c r="M641" s="323"/>
      <c r="N641" s="281"/>
      <c r="O641" s="327"/>
      <c r="P641" s="282"/>
      <c r="Q641" s="283"/>
      <c r="R641" s="366"/>
      <c r="S641" s="469"/>
      <c r="T641" s="466"/>
    </row>
    <row r="642" spans="1:20">
      <c r="A642" s="88">
        <v>1996</v>
      </c>
      <c r="B642" s="109">
        <v>1</v>
      </c>
      <c r="C642" s="113">
        <f t="shared" si="50"/>
        <v>1</v>
      </c>
      <c r="D642" s="113">
        <f t="shared" si="50"/>
        <v>1</v>
      </c>
      <c r="E642" s="109" t="str">
        <f t="shared" si="48"/>
        <v>19961</v>
      </c>
      <c r="F642" s="113" t="str">
        <f t="shared" si="46"/>
        <v>19961</v>
      </c>
      <c r="G642" s="89" t="str">
        <f t="shared" si="49"/>
        <v>19961</v>
      </c>
      <c r="H642" s="278">
        <f t="shared" si="47"/>
        <v>58.651630310491299</v>
      </c>
      <c r="I642" s="279">
        <f>'IPC_INDEC_1943-2006'!C642</f>
        <v>48.214689999999997</v>
      </c>
      <c r="J642" s="280"/>
      <c r="K642" s="280"/>
      <c r="L642" s="323"/>
      <c r="M642" s="323"/>
      <c r="N642" s="281"/>
      <c r="O642" s="327"/>
      <c r="P642" s="282"/>
      <c r="Q642" s="283"/>
      <c r="R642" s="366"/>
      <c r="S642" s="469"/>
      <c r="T642" s="466"/>
    </row>
    <row r="643" spans="1:20">
      <c r="A643" s="88">
        <v>1996</v>
      </c>
      <c r="B643" s="109">
        <v>2</v>
      </c>
      <c r="C643" s="113">
        <f t="shared" si="50"/>
        <v>1</v>
      </c>
      <c r="D643" s="113">
        <f t="shared" si="50"/>
        <v>1</v>
      </c>
      <c r="E643" s="109" t="str">
        <f t="shared" si="48"/>
        <v>19962</v>
      </c>
      <c r="F643" s="113" t="str">
        <f t="shared" si="46"/>
        <v>19961</v>
      </c>
      <c r="G643" s="89" t="str">
        <f t="shared" si="49"/>
        <v>19961</v>
      </c>
      <c r="H643" s="278">
        <f t="shared" si="47"/>
        <v>58.461034095166731</v>
      </c>
      <c r="I643" s="279">
        <f>'IPC_INDEC_1943-2006'!C643</f>
        <v>48.058010000000003</v>
      </c>
      <c r="J643" s="280"/>
      <c r="K643" s="280"/>
      <c r="L643" s="323"/>
      <c r="M643" s="323"/>
      <c r="N643" s="281"/>
      <c r="O643" s="327"/>
      <c r="P643" s="282"/>
      <c r="Q643" s="283"/>
      <c r="R643" s="366"/>
      <c r="S643" s="469"/>
      <c r="T643" s="466"/>
    </row>
    <row r="644" spans="1:20">
      <c r="A644" s="88">
        <v>1996</v>
      </c>
      <c r="B644" s="109">
        <v>3</v>
      </c>
      <c r="C644" s="113">
        <f t="shared" si="50"/>
        <v>1</v>
      </c>
      <c r="D644" s="113">
        <f t="shared" si="50"/>
        <v>1</v>
      </c>
      <c r="E644" s="109" t="str">
        <f t="shared" si="48"/>
        <v>19963</v>
      </c>
      <c r="F644" s="113" t="str">
        <f t="shared" si="46"/>
        <v>19961</v>
      </c>
      <c r="G644" s="89" t="str">
        <f t="shared" si="49"/>
        <v>19961</v>
      </c>
      <c r="H644" s="278">
        <f t="shared" si="47"/>
        <v>58.145640421773805</v>
      </c>
      <c r="I644" s="279">
        <f>'IPC_INDEC_1943-2006'!C644</f>
        <v>47.798740000000002</v>
      </c>
      <c r="J644" s="280"/>
      <c r="K644" s="280"/>
      <c r="L644" s="323"/>
      <c r="M644" s="323"/>
      <c r="N644" s="281"/>
      <c r="O644" s="327"/>
      <c r="P644" s="282"/>
      <c r="Q644" s="283"/>
      <c r="R644" s="366"/>
      <c r="S644" s="469"/>
      <c r="T644" s="466"/>
    </row>
    <row r="645" spans="1:20">
      <c r="A645" s="88">
        <v>1996</v>
      </c>
      <c r="B645" s="109">
        <v>4</v>
      </c>
      <c r="C645" s="113">
        <f t="shared" si="50"/>
        <v>2</v>
      </c>
      <c r="D645" s="113">
        <f t="shared" si="50"/>
        <v>1</v>
      </c>
      <c r="E645" s="109" t="str">
        <f t="shared" si="48"/>
        <v>19964</v>
      </c>
      <c r="F645" s="113" t="str">
        <f t="shared" si="46"/>
        <v>19962</v>
      </c>
      <c r="G645" s="89" t="str">
        <f t="shared" si="49"/>
        <v>19961</v>
      </c>
      <c r="H645" s="278">
        <f t="shared" si="47"/>
        <v>58.146528443456127</v>
      </c>
      <c r="I645" s="279">
        <f>'IPC_INDEC_1943-2006'!C645</f>
        <v>47.799469999999999</v>
      </c>
      <c r="J645" s="280"/>
      <c r="K645" s="280"/>
      <c r="L645" s="323"/>
      <c r="M645" s="323"/>
      <c r="N645" s="281"/>
      <c r="O645" s="327"/>
      <c r="P645" s="282"/>
      <c r="Q645" s="283"/>
      <c r="R645" s="366"/>
      <c r="S645" s="469"/>
      <c r="T645" s="466"/>
    </row>
    <row r="646" spans="1:20">
      <c r="A646" s="88">
        <v>1996</v>
      </c>
      <c r="B646" s="109">
        <v>5</v>
      </c>
      <c r="C646" s="113">
        <f t="shared" si="50"/>
        <v>2</v>
      </c>
      <c r="D646" s="113">
        <f t="shared" si="50"/>
        <v>2</v>
      </c>
      <c r="E646" s="109" t="str">
        <f t="shared" si="48"/>
        <v>19965</v>
      </c>
      <c r="F646" s="113" t="str">
        <f t="shared" ref="F646:F709" si="51">CONCATENATE(A646,C646)</f>
        <v>19962</v>
      </c>
      <c r="G646" s="89" t="str">
        <f t="shared" si="49"/>
        <v>19962</v>
      </c>
      <c r="H646" s="278">
        <f t="shared" ref="H646:H709" si="52">I646/I$762*100</f>
        <v>58.094670410144367</v>
      </c>
      <c r="I646" s="279">
        <f>'IPC_INDEC_1943-2006'!C646</f>
        <v>47.756839999999997</v>
      </c>
      <c r="J646" s="280"/>
      <c r="K646" s="280"/>
      <c r="L646" s="323"/>
      <c r="M646" s="323"/>
      <c r="N646" s="281"/>
      <c r="O646" s="327"/>
      <c r="P646" s="282"/>
      <c r="Q646" s="283"/>
      <c r="R646" s="366"/>
      <c r="S646" s="469"/>
      <c r="T646" s="466"/>
    </row>
    <row r="647" spans="1:20">
      <c r="A647" s="88">
        <v>1996</v>
      </c>
      <c r="B647" s="109">
        <v>6</v>
      </c>
      <c r="C647" s="113">
        <f t="shared" si="50"/>
        <v>2</v>
      </c>
      <c r="D647" s="113">
        <f t="shared" si="50"/>
        <v>2</v>
      </c>
      <c r="E647" s="109" t="str">
        <f t="shared" ref="E647:E710" si="53">CONCATENATE(A647,B647)</f>
        <v>19966</v>
      </c>
      <c r="F647" s="113" t="str">
        <f t="shared" si="51"/>
        <v>19962</v>
      </c>
      <c r="G647" s="89" t="str">
        <f t="shared" ref="G647:G710" si="54">CONCATENATE(A647,D647)</f>
        <v>19962</v>
      </c>
      <c r="H647" s="278">
        <f t="shared" si="52"/>
        <v>58.09617883053626</v>
      </c>
      <c r="I647" s="279">
        <f>'IPC_INDEC_1943-2006'!C647</f>
        <v>47.75808</v>
      </c>
      <c r="J647" s="280"/>
      <c r="K647" s="280"/>
      <c r="L647" s="323"/>
      <c r="M647" s="323"/>
      <c r="N647" s="281"/>
      <c r="O647" s="327"/>
      <c r="P647" s="282"/>
      <c r="Q647" s="283"/>
      <c r="R647" s="366"/>
      <c r="S647" s="469"/>
      <c r="T647" s="466"/>
    </row>
    <row r="648" spans="1:20">
      <c r="A648" s="88">
        <v>1996</v>
      </c>
      <c r="B648" s="109">
        <v>7</v>
      </c>
      <c r="C648" s="113">
        <f t="shared" si="50"/>
        <v>3</v>
      </c>
      <c r="D648" s="113">
        <f t="shared" si="50"/>
        <v>2</v>
      </c>
      <c r="E648" s="109" t="str">
        <f t="shared" si="53"/>
        <v>19967</v>
      </c>
      <c r="F648" s="113" t="str">
        <f t="shared" si="51"/>
        <v>19963</v>
      </c>
      <c r="G648" s="89" t="str">
        <f t="shared" si="54"/>
        <v>19962</v>
      </c>
      <c r="H648" s="278">
        <f t="shared" si="52"/>
        <v>58.411171069470058</v>
      </c>
      <c r="I648" s="279">
        <f>'IPC_INDEC_1943-2006'!C648</f>
        <v>48.017020000000002</v>
      </c>
      <c r="J648" s="280"/>
      <c r="K648" s="280"/>
      <c r="L648" s="323"/>
      <c r="M648" s="323"/>
      <c r="N648" s="281"/>
      <c r="O648" s="327"/>
      <c r="P648" s="282"/>
      <c r="Q648" s="283"/>
      <c r="R648" s="366"/>
      <c r="S648" s="469"/>
      <c r="T648" s="466"/>
    </row>
    <row r="649" spans="1:20">
      <c r="A649" s="88">
        <v>1996</v>
      </c>
      <c r="B649" s="109">
        <v>8</v>
      </c>
      <c r="C649" s="113">
        <f t="shared" si="50"/>
        <v>3</v>
      </c>
      <c r="D649" s="113">
        <f t="shared" si="50"/>
        <v>2</v>
      </c>
      <c r="E649" s="109" t="str">
        <f t="shared" si="53"/>
        <v>19968</v>
      </c>
      <c r="F649" s="113" t="str">
        <f t="shared" si="51"/>
        <v>19963</v>
      </c>
      <c r="G649" s="89" t="str">
        <f t="shared" si="54"/>
        <v>19962</v>
      </c>
      <c r="H649" s="278">
        <f t="shared" si="52"/>
        <v>58.365930622393712</v>
      </c>
      <c r="I649" s="279">
        <f>'IPC_INDEC_1943-2006'!C649</f>
        <v>47.97983</v>
      </c>
      <c r="J649" s="280"/>
      <c r="K649" s="280"/>
      <c r="L649" s="323"/>
      <c r="M649" s="323"/>
      <c r="N649" s="281"/>
      <c r="O649" s="327"/>
      <c r="P649" s="282"/>
      <c r="Q649" s="283"/>
      <c r="R649" s="366"/>
      <c r="S649" s="469"/>
      <c r="T649" s="466"/>
    </row>
    <row r="650" spans="1:20">
      <c r="A650" s="88">
        <v>1996</v>
      </c>
      <c r="B650" s="109">
        <v>9</v>
      </c>
      <c r="C650" s="113">
        <f t="shared" si="50"/>
        <v>3</v>
      </c>
      <c r="D650" s="113">
        <f t="shared" si="50"/>
        <v>3</v>
      </c>
      <c r="E650" s="109" t="str">
        <f t="shared" si="53"/>
        <v>19969</v>
      </c>
      <c r="F650" s="113" t="str">
        <f t="shared" si="51"/>
        <v>19963</v>
      </c>
      <c r="G650" s="89" t="str">
        <f t="shared" si="54"/>
        <v>19963</v>
      </c>
      <c r="H650" s="278">
        <f t="shared" si="52"/>
        <v>58.471909319605075</v>
      </c>
      <c r="I650" s="279">
        <f>'IPC_INDEC_1943-2006'!C650</f>
        <v>48.066949999999999</v>
      </c>
      <c r="J650" s="280"/>
      <c r="K650" s="280"/>
      <c r="L650" s="323"/>
      <c r="M650" s="323"/>
      <c r="N650" s="281"/>
      <c r="O650" s="327"/>
      <c r="P650" s="282"/>
      <c r="Q650" s="283"/>
      <c r="R650" s="366"/>
      <c r="S650" s="469"/>
      <c r="T650" s="466"/>
    </row>
    <row r="651" spans="1:20">
      <c r="A651" s="88">
        <v>1996</v>
      </c>
      <c r="B651" s="109">
        <v>10</v>
      </c>
      <c r="C651" s="113">
        <f t="shared" si="50"/>
        <v>4</v>
      </c>
      <c r="D651" s="113">
        <f t="shared" si="50"/>
        <v>3</v>
      </c>
      <c r="E651" s="109" t="str">
        <f t="shared" si="53"/>
        <v>199610</v>
      </c>
      <c r="F651" s="113" t="str">
        <f t="shared" si="51"/>
        <v>19964</v>
      </c>
      <c r="G651" s="89" t="str">
        <f t="shared" si="54"/>
        <v>19963</v>
      </c>
      <c r="H651" s="278">
        <f t="shared" si="52"/>
        <v>58.766659530054056</v>
      </c>
      <c r="I651" s="279">
        <f>'IPC_INDEC_1943-2006'!C651</f>
        <v>48.309249999999999</v>
      </c>
      <c r="J651" s="280"/>
      <c r="K651" s="280"/>
      <c r="L651" s="323"/>
      <c r="M651" s="323"/>
      <c r="N651" s="281"/>
      <c r="O651" s="327"/>
      <c r="P651" s="282"/>
      <c r="Q651" s="283"/>
      <c r="R651" s="366"/>
      <c r="S651" s="469"/>
      <c r="T651" s="466"/>
    </row>
    <row r="652" spans="1:20">
      <c r="A652" s="88">
        <v>1996</v>
      </c>
      <c r="B652" s="109">
        <v>11</v>
      </c>
      <c r="C652" s="113">
        <f t="shared" si="50"/>
        <v>4</v>
      </c>
      <c r="D652" s="113">
        <f t="shared" si="50"/>
        <v>3</v>
      </c>
      <c r="E652" s="109" t="str">
        <f t="shared" si="53"/>
        <v>199611</v>
      </c>
      <c r="F652" s="113" t="str">
        <f t="shared" si="51"/>
        <v>19964</v>
      </c>
      <c r="G652" s="89" t="str">
        <f t="shared" si="54"/>
        <v>19963</v>
      </c>
      <c r="H652" s="278">
        <f t="shared" si="52"/>
        <v>58.675387931663693</v>
      </c>
      <c r="I652" s="279">
        <f>'IPC_INDEC_1943-2006'!C652</f>
        <v>48.234220000000001</v>
      </c>
      <c r="J652" s="280"/>
      <c r="K652" s="280"/>
      <c r="L652" s="323"/>
      <c r="M652" s="323"/>
      <c r="N652" s="281"/>
      <c r="O652" s="327"/>
      <c r="P652" s="282"/>
      <c r="Q652" s="283"/>
      <c r="R652" s="366"/>
      <c r="S652" s="469"/>
      <c r="T652" s="466"/>
    </row>
    <row r="653" spans="1:20">
      <c r="A653" s="88">
        <v>1996</v>
      </c>
      <c r="B653" s="109">
        <v>12</v>
      </c>
      <c r="C653" s="113">
        <f t="shared" si="50"/>
        <v>4</v>
      </c>
      <c r="D653" s="113">
        <f t="shared" si="50"/>
        <v>3</v>
      </c>
      <c r="E653" s="109" t="str">
        <f t="shared" si="53"/>
        <v>199612</v>
      </c>
      <c r="F653" s="113" t="str">
        <f t="shared" si="51"/>
        <v>19964</v>
      </c>
      <c r="G653" s="89" t="str">
        <f t="shared" si="54"/>
        <v>19963</v>
      </c>
      <c r="H653" s="278">
        <f t="shared" si="52"/>
        <v>58.508087079649464</v>
      </c>
      <c r="I653" s="279">
        <f>'IPC_INDEC_1943-2006'!C653</f>
        <v>48.096690000000002</v>
      </c>
      <c r="J653" s="280"/>
      <c r="K653" s="280"/>
      <c r="L653" s="323"/>
      <c r="M653" s="323"/>
      <c r="N653" s="281"/>
      <c r="O653" s="327"/>
      <c r="P653" s="282"/>
      <c r="Q653" s="283"/>
      <c r="R653" s="366"/>
      <c r="S653" s="469"/>
      <c r="T653" s="466"/>
    </row>
    <row r="654" spans="1:20">
      <c r="A654" s="88">
        <v>1997</v>
      </c>
      <c r="B654" s="109">
        <v>1</v>
      </c>
      <c r="C654" s="113">
        <f t="shared" si="50"/>
        <v>1</v>
      </c>
      <c r="D654" s="113">
        <f t="shared" si="50"/>
        <v>1</v>
      </c>
      <c r="E654" s="109" t="str">
        <f t="shared" si="53"/>
        <v>19971</v>
      </c>
      <c r="F654" s="113" t="str">
        <f t="shared" si="51"/>
        <v>19971</v>
      </c>
      <c r="G654" s="89" t="str">
        <f t="shared" si="54"/>
        <v>19971</v>
      </c>
      <c r="H654" s="278">
        <f t="shared" si="52"/>
        <v>58.781354464194479</v>
      </c>
      <c r="I654" s="279">
        <f>'IPC_INDEC_1943-2006'!C654</f>
        <v>48.321330000000003</v>
      </c>
      <c r="J654" s="280"/>
      <c r="K654" s="280"/>
      <c r="L654" s="323"/>
      <c r="M654" s="323"/>
      <c r="N654" s="281"/>
      <c r="O654" s="327"/>
      <c r="P654" s="282"/>
      <c r="Q654" s="283"/>
      <c r="R654" s="366"/>
      <c r="S654" s="469"/>
      <c r="T654" s="466"/>
    </row>
    <row r="655" spans="1:20">
      <c r="A655" s="88">
        <v>1997</v>
      </c>
      <c r="B655" s="109">
        <v>2</v>
      </c>
      <c r="C655" s="113">
        <f t="shared" si="50"/>
        <v>1</v>
      </c>
      <c r="D655" s="113">
        <f t="shared" si="50"/>
        <v>1</v>
      </c>
      <c r="E655" s="109" t="str">
        <f t="shared" si="53"/>
        <v>19972</v>
      </c>
      <c r="F655" s="113" t="str">
        <f t="shared" si="51"/>
        <v>19971</v>
      </c>
      <c r="G655" s="89" t="str">
        <f t="shared" si="54"/>
        <v>19971</v>
      </c>
      <c r="H655" s="278">
        <f t="shared" si="52"/>
        <v>59.007374229367485</v>
      </c>
      <c r="I655" s="279">
        <f>'IPC_INDEC_1943-2006'!C655</f>
        <v>48.507129999999997</v>
      </c>
      <c r="J655" s="280"/>
      <c r="K655" s="280"/>
      <c r="L655" s="323"/>
      <c r="M655" s="323"/>
      <c r="N655" s="281"/>
      <c r="O655" s="327"/>
      <c r="P655" s="282"/>
      <c r="Q655" s="283"/>
      <c r="R655" s="366"/>
      <c r="S655" s="469"/>
      <c r="T655" s="466"/>
    </row>
    <row r="656" spans="1:20">
      <c r="A656" s="88">
        <v>1997</v>
      </c>
      <c r="B656" s="109">
        <v>3</v>
      </c>
      <c r="C656" s="113">
        <f t="shared" si="50"/>
        <v>1</v>
      </c>
      <c r="D656" s="113">
        <f t="shared" si="50"/>
        <v>1</v>
      </c>
      <c r="E656" s="109" t="str">
        <f t="shared" si="53"/>
        <v>19973</v>
      </c>
      <c r="F656" s="113" t="str">
        <f t="shared" si="51"/>
        <v>19971</v>
      </c>
      <c r="G656" s="89" t="str">
        <f t="shared" si="54"/>
        <v>19971</v>
      </c>
      <c r="H656" s="278">
        <f t="shared" si="52"/>
        <v>58.716492387342889</v>
      </c>
      <c r="I656" s="279">
        <f>'IPC_INDEC_1943-2006'!C656</f>
        <v>48.268009999999997</v>
      </c>
      <c r="J656" s="280"/>
      <c r="K656" s="280"/>
      <c r="L656" s="323"/>
      <c r="M656" s="323"/>
      <c r="N656" s="281"/>
      <c r="O656" s="327"/>
      <c r="P656" s="282"/>
      <c r="Q656" s="283"/>
      <c r="R656" s="366"/>
      <c r="S656" s="469"/>
      <c r="T656" s="466"/>
    </row>
    <row r="657" spans="1:20">
      <c r="A657" s="88">
        <v>1997</v>
      </c>
      <c r="B657" s="109">
        <v>4</v>
      </c>
      <c r="C657" s="113">
        <f t="shared" si="50"/>
        <v>2</v>
      </c>
      <c r="D657" s="113">
        <f t="shared" si="50"/>
        <v>1</v>
      </c>
      <c r="E657" s="109" t="str">
        <f t="shared" si="53"/>
        <v>19974</v>
      </c>
      <c r="F657" s="113" t="str">
        <f t="shared" si="51"/>
        <v>19972</v>
      </c>
      <c r="G657" s="89" t="str">
        <f t="shared" si="54"/>
        <v>19971</v>
      </c>
      <c r="H657" s="278">
        <f t="shared" si="52"/>
        <v>58.522429238053064</v>
      </c>
      <c r="I657" s="279">
        <f>'IPC_INDEC_1943-2006'!C657</f>
        <v>48.10848</v>
      </c>
      <c r="J657" s="280"/>
      <c r="K657" s="280"/>
      <c r="L657" s="323"/>
      <c r="M657" s="323"/>
      <c r="N657" s="281"/>
      <c r="O657" s="327"/>
      <c r="P657" s="282"/>
      <c r="Q657" s="283"/>
      <c r="R657" s="366"/>
      <c r="S657" s="469"/>
      <c r="T657" s="466"/>
    </row>
    <row r="658" spans="1:20">
      <c r="A658" s="88">
        <v>1997</v>
      </c>
      <c r="B658" s="109">
        <v>5</v>
      </c>
      <c r="C658" s="113">
        <f t="shared" si="50"/>
        <v>2</v>
      </c>
      <c r="D658" s="113">
        <f t="shared" si="50"/>
        <v>2</v>
      </c>
      <c r="E658" s="109" t="str">
        <f t="shared" si="53"/>
        <v>19975</v>
      </c>
      <c r="F658" s="113" t="str">
        <f t="shared" si="51"/>
        <v>19972</v>
      </c>
      <c r="G658" s="89" t="str">
        <f t="shared" si="54"/>
        <v>19972</v>
      </c>
      <c r="H658" s="278">
        <f t="shared" si="52"/>
        <v>58.473867833178431</v>
      </c>
      <c r="I658" s="279">
        <f>'IPC_INDEC_1943-2006'!C658</f>
        <v>48.068559999999998</v>
      </c>
      <c r="J658" s="280"/>
      <c r="K658" s="280"/>
      <c r="L658" s="323"/>
      <c r="M658" s="323"/>
      <c r="N658" s="281"/>
      <c r="O658" s="327"/>
      <c r="P658" s="282"/>
      <c r="Q658" s="283"/>
      <c r="R658" s="366"/>
      <c r="S658" s="469"/>
      <c r="T658" s="466"/>
    </row>
    <row r="659" spans="1:20">
      <c r="A659" s="88">
        <v>1997</v>
      </c>
      <c r="B659" s="109">
        <v>6</v>
      </c>
      <c r="C659" s="113">
        <f t="shared" ref="C659:D722" si="55">C647</f>
        <v>2</v>
      </c>
      <c r="D659" s="113">
        <f t="shared" si="55"/>
        <v>2</v>
      </c>
      <c r="E659" s="109" t="str">
        <f t="shared" si="53"/>
        <v>19976</v>
      </c>
      <c r="F659" s="113" t="str">
        <f t="shared" si="51"/>
        <v>19972</v>
      </c>
      <c r="G659" s="89" t="str">
        <f t="shared" si="54"/>
        <v>19972</v>
      </c>
      <c r="H659" s="278">
        <f t="shared" si="52"/>
        <v>58.60701026212454</v>
      </c>
      <c r="I659" s="279">
        <f>'IPC_INDEC_1943-2006'!C659</f>
        <v>48.17801</v>
      </c>
      <c r="J659" s="280"/>
      <c r="K659" s="280"/>
      <c r="L659" s="323"/>
      <c r="M659" s="323"/>
      <c r="N659" s="281"/>
      <c r="O659" s="327"/>
      <c r="P659" s="282"/>
      <c r="Q659" s="283"/>
      <c r="R659" s="366"/>
      <c r="S659" s="469"/>
      <c r="T659" s="466"/>
    </row>
    <row r="660" spans="1:20">
      <c r="A660" s="88">
        <v>1997</v>
      </c>
      <c r="B660" s="109">
        <v>7</v>
      </c>
      <c r="C660" s="113">
        <f t="shared" si="55"/>
        <v>3</v>
      </c>
      <c r="D660" s="113">
        <f t="shared" si="55"/>
        <v>2</v>
      </c>
      <c r="E660" s="109" t="str">
        <f t="shared" si="53"/>
        <v>19977</v>
      </c>
      <c r="F660" s="113" t="str">
        <f t="shared" si="51"/>
        <v>19973</v>
      </c>
      <c r="G660" s="89" t="str">
        <f t="shared" si="54"/>
        <v>19972</v>
      </c>
      <c r="H660" s="278">
        <f t="shared" si="52"/>
        <v>58.737245332412058</v>
      </c>
      <c r="I660" s="279">
        <f>'IPC_INDEC_1943-2006'!C660</f>
        <v>48.285069999999997</v>
      </c>
      <c r="J660" s="280"/>
      <c r="K660" s="280"/>
      <c r="L660" s="323"/>
      <c r="M660" s="323"/>
      <c r="N660" s="281"/>
      <c r="O660" s="327"/>
      <c r="P660" s="282"/>
      <c r="Q660" s="283"/>
      <c r="R660" s="366"/>
      <c r="S660" s="469"/>
      <c r="T660" s="466"/>
    </row>
    <row r="661" spans="1:20">
      <c r="A661" s="88">
        <v>1997</v>
      </c>
      <c r="B661" s="109">
        <v>8</v>
      </c>
      <c r="C661" s="113">
        <f t="shared" si="55"/>
        <v>3</v>
      </c>
      <c r="D661" s="113">
        <f t="shared" si="55"/>
        <v>2</v>
      </c>
      <c r="E661" s="109" t="str">
        <f t="shared" si="53"/>
        <v>19978</v>
      </c>
      <c r="F661" s="113" t="str">
        <f t="shared" si="51"/>
        <v>19973</v>
      </c>
      <c r="G661" s="89" t="str">
        <f t="shared" si="54"/>
        <v>19972</v>
      </c>
      <c r="H661" s="278">
        <f t="shared" si="52"/>
        <v>58.833905884299284</v>
      </c>
      <c r="I661" s="279">
        <f>'IPC_INDEC_1943-2006'!C661</f>
        <v>48.364530000000002</v>
      </c>
      <c r="J661" s="280"/>
      <c r="K661" s="280"/>
      <c r="L661" s="323"/>
      <c r="M661" s="323"/>
      <c r="N661" s="281"/>
      <c r="O661" s="327"/>
      <c r="P661" s="282"/>
      <c r="Q661" s="283"/>
      <c r="R661" s="366"/>
      <c r="S661" s="469"/>
      <c r="T661" s="466"/>
    </row>
    <row r="662" spans="1:20">
      <c r="A662" s="88">
        <v>1997</v>
      </c>
      <c r="B662" s="109">
        <v>9</v>
      </c>
      <c r="C662" s="113">
        <f t="shared" si="55"/>
        <v>3</v>
      </c>
      <c r="D662" s="113">
        <f t="shared" si="55"/>
        <v>3</v>
      </c>
      <c r="E662" s="109" t="str">
        <f t="shared" si="53"/>
        <v>19979</v>
      </c>
      <c r="F662" s="113" t="str">
        <f t="shared" si="51"/>
        <v>19973</v>
      </c>
      <c r="G662" s="89" t="str">
        <f t="shared" si="54"/>
        <v>19973</v>
      </c>
      <c r="H662" s="278">
        <f t="shared" si="52"/>
        <v>58.805732484076422</v>
      </c>
      <c r="I662" s="279">
        <f>'IPC_INDEC_1943-2006'!C662</f>
        <v>48.341369999999998</v>
      </c>
      <c r="J662" s="280"/>
      <c r="K662" s="280"/>
      <c r="L662" s="323"/>
      <c r="M662" s="323"/>
      <c r="N662" s="281"/>
      <c r="O662" s="327"/>
      <c r="P662" s="282"/>
      <c r="Q662" s="283"/>
      <c r="R662" s="366"/>
      <c r="S662" s="469"/>
      <c r="T662" s="466"/>
    </row>
    <row r="663" spans="1:20">
      <c r="A663" s="88">
        <v>1997</v>
      </c>
      <c r="B663" s="109">
        <v>10</v>
      </c>
      <c r="C663" s="113">
        <f t="shared" si="55"/>
        <v>4</v>
      </c>
      <c r="D663" s="113">
        <f t="shared" si="55"/>
        <v>3</v>
      </c>
      <c r="E663" s="109" t="str">
        <f t="shared" si="53"/>
        <v>199710</v>
      </c>
      <c r="F663" s="113" t="str">
        <f t="shared" si="51"/>
        <v>19974</v>
      </c>
      <c r="G663" s="89" t="str">
        <f t="shared" si="54"/>
        <v>19973</v>
      </c>
      <c r="H663" s="278">
        <f t="shared" si="52"/>
        <v>58.713609358045474</v>
      </c>
      <c r="I663" s="279">
        <f>'IPC_INDEC_1943-2006'!C663</f>
        <v>48.265639999999998</v>
      </c>
      <c r="J663" s="280"/>
      <c r="K663" s="280"/>
      <c r="L663" s="323"/>
      <c r="M663" s="323"/>
      <c r="N663" s="281"/>
      <c r="O663" s="327"/>
      <c r="P663" s="282"/>
      <c r="Q663" s="283"/>
      <c r="R663" s="366"/>
      <c r="S663" s="469"/>
      <c r="T663" s="466"/>
    </row>
    <row r="664" spans="1:20">
      <c r="A664" s="88">
        <v>1997</v>
      </c>
      <c r="B664" s="109">
        <v>11</v>
      </c>
      <c r="C664" s="113">
        <f t="shared" si="55"/>
        <v>4</v>
      </c>
      <c r="D664" s="113">
        <f t="shared" si="55"/>
        <v>3</v>
      </c>
      <c r="E664" s="109" t="str">
        <f t="shared" si="53"/>
        <v>199711</v>
      </c>
      <c r="F664" s="113" t="str">
        <f t="shared" si="51"/>
        <v>19974</v>
      </c>
      <c r="G664" s="89" t="str">
        <f t="shared" si="54"/>
        <v>19973</v>
      </c>
      <c r="H664" s="278">
        <f t="shared" si="52"/>
        <v>58.600137217596938</v>
      </c>
      <c r="I664" s="279">
        <f>'IPC_INDEC_1943-2006'!C664</f>
        <v>48.172359999999998</v>
      </c>
      <c r="J664" s="280"/>
      <c r="K664" s="280"/>
      <c r="L664" s="323"/>
      <c r="M664" s="323"/>
      <c r="N664" s="281"/>
      <c r="O664" s="327"/>
      <c r="P664" s="282"/>
      <c r="Q664" s="283"/>
      <c r="R664" s="366"/>
      <c r="S664" s="469"/>
      <c r="T664" s="466"/>
    </row>
    <row r="665" spans="1:20">
      <c r="A665" s="88">
        <v>1997</v>
      </c>
      <c r="B665" s="109">
        <v>12</v>
      </c>
      <c r="C665" s="113">
        <f t="shared" si="55"/>
        <v>4</v>
      </c>
      <c r="D665" s="113">
        <f t="shared" si="55"/>
        <v>3</v>
      </c>
      <c r="E665" s="109" t="str">
        <f t="shared" si="53"/>
        <v>199712</v>
      </c>
      <c r="F665" s="113" t="str">
        <f t="shared" si="51"/>
        <v>19974</v>
      </c>
      <c r="G665" s="89" t="str">
        <f t="shared" si="54"/>
        <v>19973</v>
      </c>
      <c r="H665" s="278">
        <f t="shared" si="52"/>
        <v>58.69998491579608</v>
      </c>
      <c r="I665" s="279">
        <f>'IPC_INDEC_1943-2006'!C665</f>
        <v>48.254440000000002</v>
      </c>
      <c r="J665" s="280"/>
      <c r="K665" s="280"/>
      <c r="L665" s="323"/>
      <c r="M665" s="323"/>
      <c r="N665" s="281"/>
      <c r="O665" s="327"/>
      <c r="P665" s="282"/>
      <c r="Q665" s="283"/>
      <c r="R665" s="366"/>
      <c r="S665" s="469"/>
      <c r="T665" s="466"/>
    </row>
    <row r="666" spans="1:20">
      <c r="A666" s="88">
        <v>1998</v>
      </c>
      <c r="B666" s="109">
        <v>1</v>
      </c>
      <c r="C666" s="113">
        <f t="shared" si="55"/>
        <v>1</v>
      </c>
      <c r="D666" s="113">
        <f t="shared" si="55"/>
        <v>1</v>
      </c>
      <c r="E666" s="109" t="str">
        <f t="shared" si="53"/>
        <v>19981</v>
      </c>
      <c r="F666" s="113" t="str">
        <f t="shared" si="51"/>
        <v>19981</v>
      </c>
      <c r="G666" s="89" t="str">
        <f t="shared" si="54"/>
        <v>19981</v>
      </c>
      <c r="H666" s="278">
        <f t="shared" si="52"/>
        <v>59.068964007143101</v>
      </c>
      <c r="I666" s="279">
        <f>'IPC_INDEC_1943-2006'!C666</f>
        <v>48.557760000000002</v>
      </c>
      <c r="J666" s="280"/>
      <c r="K666" s="280"/>
      <c r="L666" s="323"/>
      <c r="M666" s="323"/>
      <c r="N666" s="281"/>
      <c r="O666" s="327"/>
      <c r="P666" s="282"/>
      <c r="Q666" s="283"/>
      <c r="R666" s="366"/>
      <c r="S666" s="469"/>
      <c r="T666" s="466"/>
    </row>
    <row r="667" spans="1:20">
      <c r="A667" s="88">
        <v>1998</v>
      </c>
      <c r="B667" s="109">
        <v>2</v>
      </c>
      <c r="C667" s="113">
        <f t="shared" si="55"/>
        <v>1</v>
      </c>
      <c r="D667" s="113">
        <f t="shared" si="55"/>
        <v>1</v>
      </c>
      <c r="E667" s="109" t="str">
        <f t="shared" si="53"/>
        <v>19982</v>
      </c>
      <c r="F667" s="113" t="str">
        <f t="shared" si="51"/>
        <v>19981</v>
      </c>
      <c r="G667" s="89" t="str">
        <f t="shared" si="54"/>
        <v>19981</v>
      </c>
      <c r="H667" s="278">
        <f t="shared" si="52"/>
        <v>59.274924214039984</v>
      </c>
      <c r="I667" s="279">
        <f>'IPC_INDEC_1943-2006'!C667</f>
        <v>48.727069999999998</v>
      </c>
      <c r="J667" s="280"/>
      <c r="K667" s="280"/>
      <c r="L667" s="323"/>
      <c r="M667" s="323"/>
      <c r="N667" s="281"/>
      <c r="O667" s="327"/>
      <c r="P667" s="282"/>
      <c r="Q667" s="283"/>
      <c r="R667" s="366"/>
      <c r="S667" s="469"/>
      <c r="T667" s="466"/>
    </row>
    <row r="668" spans="1:20">
      <c r="A668" s="88">
        <v>1998</v>
      </c>
      <c r="B668" s="109">
        <v>3</v>
      </c>
      <c r="C668" s="113">
        <f t="shared" si="55"/>
        <v>1</v>
      </c>
      <c r="D668" s="113">
        <f t="shared" si="55"/>
        <v>1</v>
      </c>
      <c r="E668" s="109" t="str">
        <f t="shared" si="53"/>
        <v>19983</v>
      </c>
      <c r="F668" s="113" t="str">
        <f t="shared" si="51"/>
        <v>19981</v>
      </c>
      <c r="G668" s="89" t="str">
        <f t="shared" si="54"/>
        <v>19981</v>
      </c>
      <c r="H668" s="278">
        <f t="shared" si="52"/>
        <v>59.200464204210924</v>
      </c>
      <c r="I668" s="279">
        <f>'IPC_INDEC_1943-2006'!C668</f>
        <v>48.665860000000002</v>
      </c>
      <c r="J668" s="280"/>
      <c r="K668" s="280"/>
      <c r="L668" s="323"/>
      <c r="M668" s="323"/>
      <c r="N668" s="281"/>
      <c r="O668" s="327"/>
      <c r="P668" s="282"/>
      <c r="Q668" s="283"/>
      <c r="R668" s="366"/>
      <c r="S668" s="469"/>
      <c r="T668" s="466"/>
    </row>
    <row r="669" spans="1:20">
      <c r="A669" s="88">
        <v>1998</v>
      </c>
      <c r="B669" s="109">
        <v>4</v>
      </c>
      <c r="C669" s="113">
        <f t="shared" si="55"/>
        <v>2</v>
      </c>
      <c r="D669" s="113">
        <f t="shared" si="55"/>
        <v>1</v>
      </c>
      <c r="E669" s="109" t="str">
        <f t="shared" si="53"/>
        <v>19984</v>
      </c>
      <c r="F669" s="113" t="str">
        <f t="shared" si="51"/>
        <v>19982</v>
      </c>
      <c r="G669" s="89" t="str">
        <f t="shared" si="54"/>
        <v>19981</v>
      </c>
      <c r="H669" s="278">
        <f t="shared" si="52"/>
        <v>59.207142613849243</v>
      </c>
      <c r="I669" s="279">
        <f>'IPC_INDEC_1943-2006'!C669</f>
        <v>48.671349999999997</v>
      </c>
      <c r="J669" s="280"/>
      <c r="K669" s="280"/>
      <c r="L669" s="323"/>
      <c r="M669" s="323"/>
      <c r="N669" s="281"/>
      <c r="O669" s="327"/>
      <c r="P669" s="282"/>
      <c r="Q669" s="283"/>
      <c r="R669" s="366"/>
      <c r="S669" s="469"/>
      <c r="T669" s="466"/>
    </row>
    <row r="670" spans="1:20">
      <c r="A670" s="88">
        <v>1998</v>
      </c>
      <c r="B670" s="109">
        <v>5</v>
      </c>
      <c r="C670" s="113">
        <f t="shared" si="55"/>
        <v>2</v>
      </c>
      <c r="D670" s="113">
        <f t="shared" si="55"/>
        <v>2</v>
      </c>
      <c r="E670" s="109" t="str">
        <f t="shared" si="53"/>
        <v>19985</v>
      </c>
      <c r="F670" s="113" t="str">
        <f t="shared" si="51"/>
        <v>19982</v>
      </c>
      <c r="G670" s="89" t="str">
        <f t="shared" si="54"/>
        <v>19982</v>
      </c>
      <c r="H670" s="278">
        <f t="shared" si="52"/>
        <v>59.164383761611184</v>
      </c>
      <c r="I670" s="279">
        <f>'IPC_INDEC_1943-2006'!C670</f>
        <v>48.636200000000002</v>
      </c>
      <c r="J670" s="280"/>
      <c r="K670" s="280"/>
      <c r="L670" s="323"/>
      <c r="M670" s="323"/>
      <c r="N670" s="281"/>
      <c r="O670" s="327"/>
      <c r="P670" s="282"/>
      <c r="Q670" s="283"/>
      <c r="R670" s="366"/>
      <c r="S670" s="469"/>
      <c r="T670" s="466"/>
    </row>
    <row r="671" spans="1:20">
      <c r="A671" s="88">
        <v>1998</v>
      </c>
      <c r="B671" s="109">
        <v>6</v>
      </c>
      <c r="C671" s="113">
        <f t="shared" si="55"/>
        <v>2</v>
      </c>
      <c r="D671" s="113">
        <f t="shared" si="55"/>
        <v>2</v>
      </c>
      <c r="E671" s="109" t="str">
        <f t="shared" si="53"/>
        <v>19986</v>
      </c>
      <c r="F671" s="113" t="str">
        <f t="shared" si="51"/>
        <v>19982</v>
      </c>
      <c r="G671" s="89" t="str">
        <f t="shared" si="54"/>
        <v>19982</v>
      </c>
      <c r="H671" s="278">
        <f t="shared" si="52"/>
        <v>59.27733282079479</v>
      </c>
      <c r="I671" s="279">
        <f>'IPC_INDEC_1943-2006'!C671</f>
        <v>48.729050000000001</v>
      </c>
      <c r="J671" s="280"/>
      <c r="K671" s="280"/>
      <c r="L671" s="323"/>
      <c r="M671" s="323"/>
      <c r="N671" s="281"/>
      <c r="O671" s="327"/>
      <c r="P671" s="282"/>
      <c r="Q671" s="283"/>
      <c r="R671" s="366"/>
      <c r="S671" s="469"/>
      <c r="T671" s="466"/>
    </row>
    <row r="672" spans="1:20">
      <c r="A672" s="88">
        <v>1998</v>
      </c>
      <c r="B672" s="109">
        <v>7</v>
      </c>
      <c r="C672" s="113">
        <f t="shared" si="55"/>
        <v>3</v>
      </c>
      <c r="D672" s="113">
        <f t="shared" si="55"/>
        <v>2</v>
      </c>
      <c r="E672" s="109" t="str">
        <f t="shared" si="53"/>
        <v>19987</v>
      </c>
      <c r="F672" s="113" t="str">
        <f t="shared" si="51"/>
        <v>19983</v>
      </c>
      <c r="G672" s="89" t="str">
        <f t="shared" si="54"/>
        <v>19982</v>
      </c>
      <c r="H672" s="278">
        <f t="shared" si="52"/>
        <v>59.462600906025401</v>
      </c>
      <c r="I672" s="279">
        <f>'IPC_INDEC_1943-2006'!C672</f>
        <v>48.881349999999998</v>
      </c>
      <c r="J672" s="280"/>
      <c r="K672" s="280"/>
      <c r="L672" s="323"/>
      <c r="M672" s="323"/>
      <c r="N672" s="281"/>
      <c r="O672" s="327"/>
      <c r="P672" s="282"/>
      <c r="Q672" s="283"/>
      <c r="R672" s="366"/>
      <c r="S672" s="469"/>
      <c r="T672" s="466"/>
    </row>
    <row r="673" spans="1:20">
      <c r="A673" s="88">
        <v>1998</v>
      </c>
      <c r="B673" s="109">
        <v>8</v>
      </c>
      <c r="C673" s="113">
        <f t="shared" si="55"/>
        <v>3</v>
      </c>
      <c r="D673" s="113">
        <f t="shared" si="55"/>
        <v>2</v>
      </c>
      <c r="E673" s="109" t="str">
        <f t="shared" si="53"/>
        <v>19988</v>
      </c>
      <c r="F673" s="113" t="str">
        <f t="shared" si="51"/>
        <v>19983</v>
      </c>
      <c r="G673" s="89" t="str">
        <f t="shared" si="54"/>
        <v>19982</v>
      </c>
      <c r="H673" s="278">
        <f t="shared" si="52"/>
        <v>59.474607445757677</v>
      </c>
      <c r="I673" s="279">
        <f>'IPC_INDEC_1943-2006'!C673</f>
        <v>48.891219999999997</v>
      </c>
      <c r="J673" s="280"/>
      <c r="K673" s="280"/>
      <c r="L673" s="323"/>
      <c r="M673" s="323"/>
      <c r="N673" s="281"/>
      <c r="O673" s="327"/>
      <c r="P673" s="282"/>
      <c r="Q673" s="283"/>
      <c r="R673" s="366"/>
      <c r="S673" s="469"/>
      <c r="T673" s="466"/>
    </row>
    <row r="674" spans="1:20">
      <c r="A674" s="88">
        <v>1998</v>
      </c>
      <c r="B674" s="109">
        <v>9</v>
      </c>
      <c r="C674" s="113">
        <f t="shared" si="55"/>
        <v>3</v>
      </c>
      <c r="D674" s="113">
        <f t="shared" si="55"/>
        <v>3</v>
      </c>
      <c r="E674" s="109" t="str">
        <f t="shared" si="53"/>
        <v>19989</v>
      </c>
      <c r="F674" s="113" t="str">
        <f t="shared" si="51"/>
        <v>19983</v>
      </c>
      <c r="G674" s="89" t="str">
        <f t="shared" si="54"/>
        <v>19983</v>
      </c>
      <c r="H674" s="278">
        <f t="shared" si="52"/>
        <v>59.456214448720999</v>
      </c>
      <c r="I674" s="279">
        <f>'IPC_INDEC_1943-2006'!C674</f>
        <v>48.876100000000001</v>
      </c>
      <c r="J674" s="280"/>
      <c r="K674" s="280"/>
      <c r="L674" s="323"/>
      <c r="M674" s="323"/>
      <c r="N674" s="281"/>
      <c r="O674" s="327"/>
      <c r="P674" s="282"/>
      <c r="Q674" s="283"/>
      <c r="R674" s="366"/>
      <c r="S674" s="469"/>
      <c r="T674" s="466"/>
    </row>
    <row r="675" spans="1:20">
      <c r="A675" s="88">
        <v>1998</v>
      </c>
      <c r="B675" s="109">
        <v>10</v>
      </c>
      <c r="C675" s="113">
        <f t="shared" si="55"/>
        <v>4</v>
      </c>
      <c r="D675" s="113">
        <f t="shared" si="55"/>
        <v>3</v>
      </c>
      <c r="E675" s="109" t="str">
        <f t="shared" si="53"/>
        <v>199810</v>
      </c>
      <c r="F675" s="113" t="str">
        <f t="shared" si="51"/>
        <v>19984</v>
      </c>
      <c r="G675" s="89" t="str">
        <f t="shared" si="54"/>
        <v>19983</v>
      </c>
      <c r="H675" s="278">
        <f t="shared" si="52"/>
        <v>59.238697795273289</v>
      </c>
      <c r="I675" s="279">
        <f>'IPC_INDEC_1943-2006'!C675</f>
        <v>48.697290000000002</v>
      </c>
      <c r="J675" s="280"/>
      <c r="K675" s="280"/>
      <c r="L675" s="323"/>
      <c r="M675" s="323"/>
      <c r="N675" s="281"/>
      <c r="O675" s="327"/>
      <c r="P675" s="282"/>
      <c r="Q675" s="283"/>
      <c r="R675" s="366"/>
      <c r="S675" s="469"/>
      <c r="T675" s="466"/>
    </row>
    <row r="676" spans="1:20">
      <c r="A676" s="88">
        <v>1998</v>
      </c>
      <c r="B676" s="109">
        <v>11</v>
      </c>
      <c r="C676" s="113">
        <f t="shared" si="55"/>
        <v>4</v>
      </c>
      <c r="D676" s="113">
        <f t="shared" si="55"/>
        <v>3</v>
      </c>
      <c r="E676" s="109" t="str">
        <f t="shared" si="53"/>
        <v>199811</v>
      </c>
      <c r="F676" s="113" t="str">
        <f t="shared" si="51"/>
        <v>19984</v>
      </c>
      <c r="G676" s="89" t="str">
        <f t="shared" si="54"/>
        <v>19983</v>
      </c>
      <c r="H676" s="278">
        <f t="shared" si="52"/>
        <v>59.098037593728861</v>
      </c>
      <c r="I676" s="279">
        <f>'IPC_INDEC_1943-2006'!C676</f>
        <v>48.581659999999999</v>
      </c>
      <c r="J676" s="280"/>
      <c r="K676" s="280"/>
      <c r="L676" s="323"/>
      <c r="M676" s="323"/>
      <c r="N676" s="281"/>
      <c r="O676" s="327"/>
      <c r="P676" s="282"/>
      <c r="Q676" s="283"/>
      <c r="R676" s="366"/>
      <c r="S676" s="469"/>
      <c r="T676" s="466"/>
    </row>
    <row r="677" spans="1:20">
      <c r="A677" s="88">
        <v>1998</v>
      </c>
      <c r="B677" s="109">
        <v>12</v>
      </c>
      <c r="C677" s="113">
        <f t="shared" si="55"/>
        <v>4</v>
      </c>
      <c r="D677" s="113">
        <f t="shared" si="55"/>
        <v>3</v>
      </c>
      <c r="E677" s="109" t="str">
        <f t="shared" si="53"/>
        <v>199812</v>
      </c>
      <c r="F677" s="113" t="str">
        <f t="shared" si="51"/>
        <v>19984</v>
      </c>
      <c r="G677" s="89" t="str">
        <f t="shared" si="54"/>
        <v>19983</v>
      </c>
      <c r="H677" s="278">
        <f t="shared" si="52"/>
        <v>59.090033233907334</v>
      </c>
      <c r="I677" s="279">
        <f>'IPC_INDEC_1943-2006'!C677</f>
        <v>48.57508</v>
      </c>
      <c r="J677" s="280"/>
      <c r="K677" s="280"/>
      <c r="L677" s="323"/>
      <c r="M677" s="323"/>
      <c r="N677" s="281"/>
      <c r="O677" s="327"/>
      <c r="P677" s="282"/>
      <c r="Q677" s="283"/>
      <c r="R677" s="366"/>
      <c r="S677" s="469"/>
      <c r="T677" s="466"/>
    </row>
    <row r="678" spans="1:20">
      <c r="A678" s="88">
        <v>1999</v>
      </c>
      <c r="B678" s="109">
        <v>1</v>
      </c>
      <c r="C678" s="113">
        <f t="shared" si="55"/>
        <v>1</v>
      </c>
      <c r="D678" s="113">
        <f t="shared" si="55"/>
        <v>1</v>
      </c>
      <c r="E678" s="109" t="str">
        <f t="shared" si="53"/>
        <v>19991</v>
      </c>
      <c r="F678" s="113" t="str">
        <f t="shared" si="51"/>
        <v>19991</v>
      </c>
      <c r="G678" s="89" t="str">
        <f t="shared" si="54"/>
        <v>19991</v>
      </c>
      <c r="H678" s="278">
        <f t="shared" si="52"/>
        <v>59.368592254504584</v>
      </c>
      <c r="I678" s="279">
        <f>'IPC_INDEC_1943-2006'!C678</f>
        <v>48.804070000000003</v>
      </c>
      <c r="J678" s="280"/>
      <c r="K678" s="280"/>
      <c r="L678" s="323"/>
      <c r="M678" s="323"/>
      <c r="N678" s="281"/>
      <c r="O678" s="327"/>
      <c r="P678" s="282"/>
      <c r="Q678" s="283"/>
      <c r="R678" s="366"/>
      <c r="S678" s="469"/>
      <c r="T678" s="466"/>
    </row>
    <row r="679" spans="1:20">
      <c r="A679" s="88">
        <v>1999</v>
      </c>
      <c r="B679" s="109">
        <v>2</v>
      </c>
      <c r="C679" s="113">
        <f t="shared" si="55"/>
        <v>1</v>
      </c>
      <c r="D679" s="113">
        <f t="shared" si="55"/>
        <v>1</v>
      </c>
      <c r="E679" s="109" t="str">
        <f t="shared" si="53"/>
        <v>19992</v>
      </c>
      <c r="F679" s="113" t="str">
        <f t="shared" si="51"/>
        <v>19991</v>
      </c>
      <c r="G679" s="89" t="str">
        <f t="shared" si="54"/>
        <v>19991</v>
      </c>
      <c r="H679" s="278">
        <f t="shared" si="52"/>
        <v>59.273221158758815</v>
      </c>
      <c r="I679" s="279">
        <f>'IPC_INDEC_1943-2006'!C679</f>
        <v>48.725670000000001</v>
      </c>
      <c r="J679" s="280"/>
      <c r="K679" s="280"/>
      <c r="L679" s="323"/>
      <c r="M679" s="323"/>
      <c r="N679" s="281"/>
      <c r="O679" s="327"/>
      <c r="P679" s="282"/>
      <c r="Q679" s="283"/>
      <c r="R679" s="366"/>
      <c r="S679" s="469"/>
      <c r="T679" s="466"/>
    </row>
    <row r="680" spans="1:20">
      <c r="A680" s="88">
        <v>1999</v>
      </c>
      <c r="B680" s="109">
        <v>3</v>
      </c>
      <c r="C680" s="113">
        <f t="shared" si="55"/>
        <v>1</v>
      </c>
      <c r="D680" s="113">
        <f t="shared" si="55"/>
        <v>1</v>
      </c>
      <c r="E680" s="109" t="str">
        <f t="shared" si="53"/>
        <v>19993</v>
      </c>
      <c r="F680" s="113" t="str">
        <f t="shared" si="51"/>
        <v>19991</v>
      </c>
      <c r="G680" s="89" t="str">
        <f t="shared" si="54"/>
        <v>19991</v>
      </c>
      <c r="H680" s="278">
        <f t="shared" si="52"/>
        <v>58.828188484426782</v>
      </c>
      <c r="I680" s="279">
        <f>'IPC_INDEC_1943-2006'!C680</f>
        <v>48.359830000000002</v>
      </c>
      <c r="J680" s="280"/>
      <c r="K680" s="280"/>
      <c r="L680" s="323"/>
      <c r="M680" s="323"/>
      <c r="N680" s="281"/>
      <c r="O680" s="327"/>
      <c r="P680" s="282"/>
      <c r="Q680" s="283"/>
      <c r="R680" s="366"/>
      <c r="S680" s="469"/>
      <c r="T680" s="466"/>
    </row>
    <row r="681" spans="1:20">
      <c r="A681" s="88">
        <v>1999</v>
      </c>
      <c r="B681" s="109">
        <v>4</v>
      </c>
      <c r="C681" s="113">
        <f t="shared" si="55"/>
        <v>2</v>
      </c>
      <c r="D681" s="113">
        <f t="shared" si="55"/>
        <v>1</v>
      </c>
      <c r="E681" s="109" t="str">
        <f t="shared" si="53"/>
        <v>19994</v>
      </c>
      <c r="F681" s="113" t="str">
        <f t="shared" si="51"/>
        <v>19992</v>
      </c>
      <c r="G681" s="89" t="str">
        <f t="shared" si="54"/>
        <v>19991</v>
      </c>
      <c r="H681" s="278">
        <f t="shared" si="52"/>
        <v>58.770576557200762</v>
      </c>
      <c r="I681" s="279">
        <f>'IPC_INDEC_1943-2006'!C681</f>
        <v>48.312469999999998</v>
      </c>
      <c r="J681" s="280"/>
      <c r="K681" s="280"/>
      <c r="L681" s="323"/>
      <c r="M681" s="323"/>
      <c r="N681" s="281"/>
      <c r="O681" s="327"/>
      <c r="P681" s="282"/>
      <c r="Q681" s="283"/>
      <c r="R681" s="366"/>
      <c r="S681" s="469"/>
      <c r="T681" s="466"/>
    </row>
    <row r="682" spans="1:20">
      <c r="A682" s="88">
        <v>1999</v>
      </c>
      <c r="B682" s="109">
        <v>5</v>
      </c>
      <c r="C682" s="113">
        <f t="shared" si="55"/>
        <v>2</v>
      </c>
      <c r="D682" s="113">
        <f t="shared" si="55"/>
        <v>2</v>
      </c>
      <c r="E682" s="109" t="str">
        <f t="shared" si="53"/>
        <v>19995</v>
      </c>
      <c r="F682" s="113" t="str">
        <f t="shared" si="51"/>
        <v>19992</v>
      </c>
      <c r="G682" s="89" t="str">
        <f t="shared" si="54"/>
        <v>19992</v>
      </c>
      <c r="H682" s="278">
        <f t="shared" si="52"/>
        <v>58.481215300248635</v>
      </c>
      <c r="I682" s="279">
        <f>'IPC_INDEC_1943-2006'!C682</f>
        <v>48.074599999999997</v>
      </c>
      <c r="J682" s="280"/>
      <c r="K682" s="280"/>
      <c r="L682" s="323"/>
      <c r="M682" s="323"/>
      <c r="N682" s="281"/>
      <c r="O682" s="327"/>
      <c r="P682" s="282"/>
      <c r="Q682" s="283"/>
      <c r="R682" s="366"/>
      <c r="S682" s="469"/>
      <c r="T682" s="466"/>
    </row>
    <row r="683" spans="1:20">
      <c r="A683" s="88">
        <v>1999</v>
      </c>
      <c r="B683" s="109">
        <v>6</v>
      </c>
      <c r="C683" s="113">
        <f t="shared" si="55"/>
        <v>2</v>
      </c>
      <c r="D683" s="113">
        <f t="shared" si="55"/>
        <v>2</v>
      </c>
      <c r="E683" s="109" t="str">
        <f t="shared" si="53"/>
        <v>19996</v>
      </c>
      <c r="F683" s="113" t="str">
        <f t="shared" si="51"/>
        <v>19992</v>
      </c>
      <c r="G683" s="89" t="str">
        <f t="shared" si="54"/>
        <v>19992</v>
      </c>
      <c r="H683" s="278">
        <f t="shared" si="52"/>
        <v>58.477663213519335</v>
      </c>
      <c r="I683" s="279">
        <f>'IPC_INDEC_1943-2006'!C683</f>
        <v>48.071680000000001</v>
      </c>
      <c r="J683" s="280"/>
      <c r="K683" s="280"/>
      <c r="L683" s="323"/>
      <c r="M683" s="323"/>
      <c r="N683" s="281"/>
      <c r="O683" s="327"/>
      <c r="P683" s="282"/>
      <c r="Q683" s="283"/>
      <c r="R683" s="366"/>
      <c r="S683" s="469"/>
      <c r="T683" s="466"/>
    </row>
    <row r="684" spans="1:20">
      <c r="A684" s="88">
        <v>1999</v>
      </c>
      <c r="B684" s="109">
        <v>7</v>
      </c>
      <c r="C684" s="113">
        <f t="shared" si="55"/>
        <v>3</v>
      </c>
      <c r="D684" s="113">
        <f t="shared" si="55"/>
        <v>2</v>
      </c>
      <c r="E684" s="109" t="str">
        <f t="shared" si="53"/>
        <v>19997</v>
      </c>
      <c r="F684" s="113" t="str">
        <f t="shared" si="51"/>
        <v>19993</v>
      </c>
      <c r="G684" s="89" t="str">
        <f t="shared" si="54"/>
        <v>19992</v>
      </c>
      <c r="H684" s="278">
        <f t="shared" si="52"/>
        <v>58.586354634500005</v>
      </c>
      <c r="I684" s="279">
        <f>'IPC_INDEC_1943-2006'!C684</f>
        <v>48.161029999999997</v>
      </c>
      <c r="J684" s="280"/>
      <c r="K684" s="280"/>
      <c r="L684" s="323"/>
      <c r="M684" s="323"/>
      <c r="N684" s="281"/>
      <c r="O684" s="327"/>
      <c r="P684" s="282"/>
      <c r="Q684" s="283"/>
      <c r="R684" s="366"/>
      <c r="S684" s="469"/>
      <c r="T684" s="466"/>
    </row>
    <row r="685" spans="1:20">
      <c r="A685" s="88">
        <v>1999</v>
      </c>
      <c r="B685" s="109">
        <v>8</v>
      </c>
      <c r="C685" s="113">
        <f t="shared" si="55"/>
        <v>3</v>
      </c>
      <c r="D685" s="113">
        <f t="shared" si="55"/>
        <v>2</v>
      </c>
      <c r="E685" s="109" t="str">
        <f t="shared" si="53"/>
        <v>19998</v>
      </c>
      <c r="F685" s="113" t="str">
        <f t="shared" si="51"/>
        <v>19993</v>
      </c>
      <c r="G685" s="89" t="str">
        <f t="shared" si="54"/>
        <v>19992</v>
      </c>
      <c r="H685" s="278">
        <f t="shared" si="52"/>
        <v>58.365821140268494</v>
      </c>
      <c r="I685" s="279">
        <f>'IPC_INDEC_1943-2006'!C685</f>
        <v>47.97974</v>
      </c>
      <c r="J685" s="280"/>
      <c r="K685" s="280"/>
      <c r="L685" s="323"/>
      <c r="M685" s="323"/>
      <c r="N685" s="281"/>
      <c r="O685" s="327"/>
      <c r="P685" s="282"/>
      <c r="Q685" s="283"/>
      <c r="R685" s="366"/>
      <c r="S685" s="469"/>
      <c r="T685" s="466"/>
    </row>
    <row r="686" spans="1:20">
      <c r="A686" s="88">
        <v>1999</v>
      </c>
      <c r="B686" s="109">
        <v>9</v>
      </c>
      <c r="C686" s="113">
        <f t="shared" si="55"/>
        <v>3</v>
      </c>
      <c r="D686" s="113">
        <f t="shared" si="55"/>
        <v>3</v>
      </c>
      <c r="E686" s="109" t="str">
        <f t="shared" si="53"/>
        <v>19999</v>
      </c>
      <c r="F686" s="113" t="str">
        <f t="shared" si="51"/>
        <v>19993</v>
      </c>
      <c r="G686" s="89" t="str">
        <f t="shared" si="54"/>
        <v>19993</v>
      </c>
      <c r="H686" s="278">
        <f t="shared" si="52"/>
        <v>58.249538958606017</v>
      </c>
      <c r="I686" s="279">
        <f>'IPC_INDEC_1943-2006'!C686</f>
        <v>47.884149999999998</v>
      </c>
      <c r="J686" s="280"/>
      <c r="K686" s="280"/>
      <c r="L686" s="323"/>
      <c r="M686" s="323"/>
      <c r="N686" s="281"/>
      <c r="O686" s="327"/>
      <c r="P686" s="282"/>
      <c r="Q686" s="283"/>
      <c r="R686" s="366"/>
      <c r="S686" s="469"/>
      <c r="T686" s="466"/>
    </row>
    <row r="687" spans="1:20">
      <c r="A687" s="88">
        <v>1999</v>
      </c>
      <c r="B687" s="109">
        <v>10</v>
      </c>
      <c r="C687" s="113">
        <f t="shared" si="55"/>
        <v>4</v>
      </c>
      <c r="D687" s="113">
        <f t="shared" si="55"/>
        <v>3</v>
      </c>
      <c r="E687" s="109" t="str">
        <f t="shared" si="53"/>
        <v>199910</v>
      </c>
      <c r="F687" s="113" t="str">
        <f t="shared" si="51"/>
        <v>19994</v>
      </c>
      <c r="G687" s="89" t="str">
        <f t="shared" si="54"/>
        <v>19993</v>
      </c>
      <c r="H687" s="278">
        <f t="shared" si="52"/>
        <v>58.24042761285174</v>
      </c>
      <c r="I687" s="279">
        <f>'IPC_INDEC_1943-2006'!C687</f>
        <v>47.876660000000001</v>
      </c>
      <c r="J687" s="280"/>
      <c r="K687" s="280"/>
      <c r="L687" s="323"/>
      <c r="M687" s="323"/>
      <c r="N687" s="281"/>
      <c r="O687" s="327"/>
      <c r="P687" s="282"/>
      <c r="Q687" s="283"/>
      <c r="R687" s="366"/>
      <c r="S687" s="469"/>
      <c r="T687" s="466"/>
    </row>
    <row r="688" spans="1:20">
      <c r="A688" s="88">
        <v>1999</v>
      </c>
      <c r="B688" s="109">
        <v>11</v>
      </c>
      <c r="C688" s="113">
        <f t="shared" si="55"/>
        <v>4</v>
      </c>
      <c r="D688" s="113">
        <f t="shared" si="55"/>
        <v>3</v>
      </c>
      <c r="E688" s="109" t="str">
        <f t="shared" si="53"/>
        <v>199911</v>
      </c>
      <c r="F688" s="113" t="str">
        <f t="shared" si="51"/>
        <v>19994</v>
      </c>
      <c r="G688" s="89" t="str">
        <f t="shared" si="54"/>
        <v>19993</v>
      </c>
      <c r="H688" s="278">
        <f t="shared" si="52"/>
        <v>58.056339501637368</v>
      </c>
      <c r="I688" s="279">
        <f>'IPC_INDEC_1943-2006'!C688</f>
        <v>47.72533</v>
      </c>
      <c r="J688" s="280"/>
      <c r="K688" s="280"/>
      <c r="L688" s="323"/>
      <c r="M688" s="323"/>
      <c r="N688" s="281"/>
      <c r="O688" s="327"/>
      <c r="P688" s="282"/>
      <c r="Q688" s="283"/>
      <c r="R688" s="366"/>
      <c r="S688" s="469"/>
      <c r="T688" s="466"/>
    </row>
    <row r="689" spans="1:20">
      <c r="A689" s="88">
        <v>1999</v>
      </c>
      <c r="B689" s="109">
        <v>12</v>
      </c>
      <c r="C689" s="113">
        <f t="shared" si="55"/>
        <v>4</v>
      </c>
      <c r="D689" s="113">
        <f t="shared" si="55"/>
        <v>3</v>
      </c>
      <c r="E689" s="109" t="str">
        <f t="shared" si="53"/>
        <v>199912</v>
      </c>
      <c r="F689" s="113" t="str">
        <f t="shared" si="51"/>
        <v>19994</v>
      </c>
      <c r="G689" s="89" t="str">
        <f t="shared" si="54"/>
        <v>19993</v>
      </c>
      <c r="H689" s="278">
        <f t="shared" si="52"/>
        <v>58.020234729676467</v>
      </c>
      <c r="I689" s="279">
        <f>'IPC_INDEC_1943-2006'!C689</f>
        <v>47.695650000000001</v>
      </c>
      <c r="J689" s="280"/>
      <c r="K689" s="280"/>
      <c r="L689" s="323"/>
      <c r="M689" s="323"/>
      <c r="N689" s="281"/>
      <c r="O689" s="327"/>
      <c r="P689" s="282"/>
      <c r="Q689" s="283"/>
      <c r="R689" s="366"/>
      <c r="S689" s="469"/>
      <c r="T689" s="466"/>
    </row>
    <row r="690" spans="1:20">
      <c r="A690" s="88">
        <v>2000</v>
      </c>
      <c r="B690" s="109">
        <v>1</v>
      </c>
      <c r="C690" s="113">
        <f t="shared" si="55"/>
        <v>1</v>
      </c>
      <c r="D690" s="113">
        <f t="shared" si="55"/>
        <v>1</v>
      </c>
      <c r="E690" s="109" t="str">
        <f t="shared" si="53"/>
        <v>20001</v>
      </c>
      <c r="F690" s="113" t="str">
        <f t="shared" si="51"/>
        <v>20001</v>
      </c>
      <c r="G690" s="89" t="str">
        <f t="shared" si="54"/>
        <v>20001</v>
      </c>
      <c r="H690" s="278">
        <f t="shared" si="52"/>
        <v>58.510641662571217</v>
      </c>
      <c r="I690" s="279">
        <f>'IPC_INDEC_1943-2006'!C690</f>
        <v>48.098790000000001</v>
      </c>
      <c r="J690" s="280"/>
      <c r="K690" s="280"/>
      <c r="L690" s="323"/>
      <c r="M690" s="323"/>
      <c r="N690" s="281"/>
      <c r="O690" s="327"/>
      <c r="P690" s="282"/>
      <c r="Q690" s="283"/>
      <c r="R690" s="366"/>
      <c r="S690" s="469"/>
      <c r="T690" s="466"/>
    </row>
    <row r="691" spans="1:20">
      <c r="A691" s="88">
        <v>2000</v>
      </c>
      <c r="B691" s="109">
        <v>2</v>
      </c>
      <c r="C691" s="113">
        <f t="shared" si="55"/>
        <v>1</v>
      </c>
      <c r="D691" s="113">
        <f t="shared" si="55"/>
        <v>1</v>
      </c>
      <c r="E691" s="109" t="str">
        <f t="shared" si="53"/>
        <v>20002</v>
      </c>
      <c r="F691" s="113" t="str">
        <f t="shared" si="51"/>
        <v>20001</v>
      </c>
      <c r="G691" s="89" t="str">
        <f t="shared" si="54"/>
        <v>20001</v>
      </c>
      <c r="H691" s="278">
        <f t="shared" si="52"/>
        <v>58.513038104645446</v>
      </c>
      <c r="I691" s="279">
        <f>'IPC_INDEC_1943-2006'!C691</f>
        <v>48.100760000000001</v>
      </c>
      <c r="J691" s="280"/>
      <c r="K691" s="280"/>
      <c r="L691" s="323"/>
      <c r="M691" s="323"/>
      <c r="N691" s="281"/>
      <c r="O691" s="327"/>
      <c r="P691" s="282"/>
      <c r="Q691" s="283"/>
      <c r="R691" s="366"/>
      <c r="S691" s="469"/>
      <c r="T691" s="466"/>
    </row>
    <row r="692" spans="1:20">
      <c r="A692" s="88">
        <v>2000</v>
      </c>
      <c r="B692" s="109">
        <v>3</v>
      </c>
      <c r="C692" s="113">
        <f t="shared" si="55"/>
        <v>1</v>
      </c>
      <c r="D692" s="113">
        <f t="shared" si="55"/>
        <v>1</v>
      </c>
      <c r="E692" s="109" t="str">
        <f t="shared" si="53"/>
        <v>20003</v>
      </c>
      <c r="F692" s="113" t="str">
        <f t="shared" si="51"/>
        <v>20001</v>
      </c>
      <c r="G692" s="89" t="str">
        <f t="shared" si="54"/>
        <v>20001</v>
      </c>
      <c r="H692" s="278">
        <f t="shared" si="52"/>
        <v>58.203884912389967</v>
      </c>
      <c r="I692" s="279">
        <f>'IPC_INDEC_1943-2006'!C692</f>
        <v>47.846620000000001</v>
      </c>
      <c r="J692" s="280"/>
      <c r="K692" s="280"/>
      <c r="L692" s="323"/>
      <c r="M692" s="323"/>
      <c r="N692" s="281"/>
      <c r="O692" s="327"/>
      <c r="P692" s="282"/>
      <c r="Q692" s="283"/>
      <c r="R692" s="366"/>
      <c r="S692" s="469"/>
      <c r="T692" s="466"/>
    </row>
    <row r="693" spans="1:20">
      <c r="A693" s="88">
        <v>2000</v>
      </c>
      <c r="B693" s="109">
        <v>4</v>
      </c>
      <c r="C693" s="113">
        <f t="shared" si="55"/>
        <v>2</v>
      </c>
      <c r="D693" s="113">
        <f t="shared" si="55"/>
        <v>1</v>
      </c>
      <c r="E693" s="109" t="str">
        <f t="shared" si="53"/>
        <v>20004</v>
      </c>
      <c r="F693" s="113" t="str">
        <f t="shared" si="51"/>
        <v>20002</v>
      </c>
      <c r="G693" s="89" t="str">
        <f t="shared" si="54"/>
        <v>20001</v>
      </c>
      <c r="H693" s="278">
        <f t="shared" si="52"/>
        <v>58.138438930870549</v>
      </c>
      <c r="I693" s="279">
        <f>'IPC_INDEC_1943-2006'!C693</f>
        <v>47.792819999999999</v>
      </c>
      <c r="J693" s="280"/>
      <c r="K693" s="280"/>
      <c r="L693" s="323"/>
      <c r="M693" s="323"/>
      <c r="N693" s="281"/>
      <c r="O693" s="327"/>
      <c r="P693" s="282"/>
      <c r="Q693" s="283"/>
      <c r="R693" s="366"/>
      <c r="S693" s="469"/>
      <c r="T693" s="466"/>
    </row>
    <row r="694" spans="1:20">
      <c r="A694" s="88">
        <v>2000</v>
      </c>
      <c r="B694" s="109">
        <v>5</v>
      </c>
      <c r="C694" s="113">
        <f t="shared" si="55"/>
        <v>2</v>
      </c>
      <c r="D694" s="113">
        <f t="shared" si="55"/>
        <v>2</v>
      </c>
      <c r="E694" s="109" t="str">
        <f t="shared" si="53"/>
        <v>20005</v>
      </c>
      <c r="F694" s="113" t="str">
        <f t="shared" si="51"/>
        <v>20002</v>
      </c>
      <c r="G694" s="89" t="str">
        <f t="shared" si="54"/>
        <v>20002</v>
      </c>
      <c r="H694" s="278">
        <f t="shared" si="52"/>
        <v>57.91245565973928</v>
      </c>
      <c r="I694" s="279">
        <f>'IPC_INDEC_1943-2006'!C694</f>
        <v>47.607050000000001</v>
      </c>
      <c r="J694" s="280"/>
      <c r="K694" s="280"/>
      <c r="L694" s="323"/>
      <c r="M694" s="323"/>
      <c r="N694" s="281"/>
      <c r="O694" s="327"/>
      <c r="P694" s="282"/>
      <c r="Q694" s="283"/>
      <c r="R694" s="366"/>
      <c r="S694" s="469"/>
      <c r="T694" s="466"/>
    </row>
    <row r="695" spans="1:20">
      <c r="A695" s="88">
        <v>2000</v>
      </c>
      <c r="B695" s="109">
        <v>6</v>
      </c>
      <c r="C695" s="113">
        <f t="shared" si="55"/>
        <v>2</v>
      </c>
      <c r="D695" s="113">
        <f t="shared" si="55"/>
        <v>2</v>
      </c>
      <c r="E695" s="109" t="str">
        <f t="shared" si="53"/>
        <v>20006</v>
      </c>
      <c r="F695" s="113" t="str">
        <f t="shared" si="51"/>
        <v>20002</v>
      </c>
      <c r="G695" s="89" t="str">
        <f t="shared" si="54"/>
        <v>20002</v>
      </c>
      <c r="H695" s="278">
        <f t="shared" si="52"/>
        <v>57.805382141275729</v>
      </c>
      <c r="I695" s="279">
        <f>'IPC_INDEC_1943-2006'!C695</f>
        <v>47.519030000000001</v>
      </c>
      <c r="J695" s="280"/>
      <c r="K695" s="280"/>
      <c r="L695" s="323"/>
      <c r="M695" s="323"/>
      <c r="N695" s="281"/>
      <c r="O695" s="327"/>
      <c r="P695" s="282"/>
      <c r="Q695" s="283"/>
      <c r="R695" s="366"/>
      <c r="S695" s="469"/>
      <c r="T695" s="466"/>
    </row>
    <row r="696" spans="1:20">
      <c r="A696" s="88">
        <v>2000</v>
      </c>
      <c r="B696" s="109">
        <v>7</v>
      </c>
      <c r="C696" s="113">
        <f t="shared" si="55"/>
        <v>3</v>
      </c>
      <c r="D696" s="113">
        <f t="shared" si="55"/>
        <v>2</v>
      </c>
      <c r="E696" s="109" t="str">
        <f t="shared" si="53"/>
        <v>20007</v>
      </c>
      <c r="F696" s="113" t="str">
        <f t="shared" si="51"/>
        <v>20003</v>
      </c>
      <c r="G696" s="89" t="str">
        <f t="shared" si="54"/>
        <v>20002</v>
      </c>
      <c r="H696" s="278">
        <f t="shared" si="52"/>
        <v>58.056436819082002</v>
      </c>
      <c r="I696" s="279">
        <f>'IPC_INDEC_1943-2006'!C696</f>
        <v>47.725409999999997</v>
      </c>
      <c r="J696" s="280"/>
      <c r="K696" s="280"/>
      <c r="L696" s="323"/>
      <c r="M696" s="323"/>
      <c r="N696" s="281"/>
      <c r="O696" s="327"/>
      <c r="P696" s="282"/>
      <c r="Q696" s="283"/>
      <c r="R696" s="366"/>
      <c r="S696" s="469"/>
      <c r="T696" s="466"/>
    </row>
    <row r="697" spans="1:20">
      <c r="A697" s="88">
        <v>2000</v>
      </c>
      <c r="B697" s="109">
        <v>8</v>
      </c>
      <c r="C697" s="113">
        <f t="shared" si="55"/>
        <v>3</v>
      </c>
      <c r="D697" s="113">
        <f t="shared" si="55"/>
        <v>2</v>
      </c>
      <c r="E697" s="109" t="str">
        <f t="shared" si="53"/>
        <v>20008</v>
      </c>
      <c r="F697" s="113" t="str">
        <f t="shared" si="51"/>
        <v>20003</v>
      </c>
      <c r="G697" s="89" t="str">
        <f t="shared" si="54"/>
        <v>20002</v>
      </c>
      <c r="H697" s="278">
        <f t="shared" si="52"/>
        <v>57.931529878888433</v>
      </c>
      <c r="I697" s="279">
        <f>'IPC_INDEC_1943-2006'!C697</f>
        <v>47.622729999999997</v>
      </c>
      <c r="J697" s="280"/>
      <c r="K697" s="280"/>
      <c r="L697" s="323"/>
      <c r="M697" s="323"/>
      <c r="N697" s="281"/>
      <c r="O697" s="327"/>
      <c r="P697" s="282"/>
      <c r="Q697" s="283"/>
      <c r="R697" s="366"/>
      <c r="S697" s="469"/>
      <c r="T697" s="466"/>
    </row>
    <row r="698" spans="1:20">
      <c r="A698" s="88">
        <v>2000</v>
      </c>
      <c r="B698" s="109">
        <v>9</v>
      </c>
      <c r="C698" s="113">
        <f t="shared" si="55"/>
        <v>3</v>
      </c>
      <c r="D698" s="113">
        <f t="shared" si="55"/>
        <v>3</v>
      </c>
      <c r="E698" s="109" t="str">
        <f t="shared" si="53"/>
        <v>20009</v>
      </c>
      <c r="F698" s="113" t="str">
        <f t="shared" si="51"/>
        <v>20003</v>
      </c>
      <c r="G698" s="89" t="str">
        <f t="shared" si="54"/>
        <v>20003</v>
      </c>
      <c r="H698" s="278">
        <f t="shared" si="52"/>
        <v>57.842569569808234</v>
      </c>
      <c r="I698" s="279">
        <f>'IPC_INDEC_1943-2006'!C698</f>
        <v>47.549599999999998</v>
      </c>
      <c r="J698" s="280"/>
      <c r="K698" s="280"/>
      <c r="L698" s="323"/>
      <c r="M698" s="323"/>
      <c r="N698" s="281"/>
      <c r="O698" s="327"/>
      <c r="P698" s="282"/>
      <c r="Q698" s="283"/>
      <c r="R698" s="366"/>
      <c r="S698" s="469"/>
      <c r="T698" s="466"/>
    </row>
    <row r="699" spans="1:20">
      <c r="A699" s="88">
        <v>2000</v>
      </c>
      <c r="B699" s="109">
        <v>10</v>
      </c>
      <c r="C699" s="113">
        <f t="shared" si="55"/>
        <v>4</v>
      </c>
      <c r="D699" s="113">
        <f t="shared" si="55"/>
        <v>3</v>
      </c>
      <c r="E699" s="109" t="str">
        <f t="shared" si="53"/>
        <v>200010</v>
      </c>
      <c r="F699" s="113" t="str">
        <f t="shared" si="51"/>
        <v>20004</v>
      </c>
      <c r="G699" s="89" t="str">
        <f t="shared" si="54"/>
        <v>20003</v>
      </c>
      <c r="H699" s="278">
        <f t="shared" si="52"/>
        <v>57.946224813028856</v>
      </c>
      <c r="I699" s="279">
        <f>'IPC_INDEC_1943-2006'!C699</f>
        <v>47.634810000000002</v>
      </c>
      <c r="J699" s="280"/>
      <c r="K699" s="280"/>
      <c r="L699" s="323"/>
      <c r="M699" s="323"/>
      <c r="N699" s="281"/>
      <c r="O699" s="327"/>
      <c r="P699" s="282"/>
      <c r="Q699" s="283"/>
      <c r="R699" s="366"/>
      <c r="S699" s="469"/>
      <c r="T699" s="466"/>
    </row>
    <row r="700" spans="1:20">
      <c r="A700" s="88">
        <v>2000</v>
      </c>
      <c r="B700" s="109">
        <v>11</v>
      </c>
      <c r="C700" s="113">
        <f t="shared" si="55"/>
        <v>4</v>
      </c>
      <c r="D700" s="113">
        <f t="shared" si="55"/>
        <v>3</v>
      </c>
      <c r="E700" s="109" t="str">
        <f t="shared" si="53"/>
        <v>200011</v>
      </c>
      <c r="F700" s="113" t="str">
        <f t="shared" si="51"/>
        <v>20004</v>
      </c>
      <c r="G700" s="89" t="str">
        <f t="shared" si="54"/>
        <v>20003</v>
      </c>
      <c r="H700" s="278">
        <f t="shared" si="52"/>
        <v>57.661376652571846</v>
      </c>
      <c r="I700" s="279">
        <f>'IPC_INDEC_1943-2006'!C700</f>
        <v>47.400649999999999</v>
      </c>
      <c r="J700" s="280"/>
      <c r="K700" s="280"/>
      <c r="L700" s="323"/>
      <c r="M700" s="323"/>
      <c r="N700" s="281"/>
      <c r="O700" s="327"/>
      <c r="P700" s="282"/>
      <c r="Q700" s="283"/>
      <c r="R700" s="366"/>
      <c r="S700" s="469"/>
      <c r="T700" s="466"/>
    </row>
    <row r="701" spans="1:20">
      <c r="A701" s="88">
        <v>2000</v>
      </c>
      <c r="B701" s="109">
        <v>12</v>
      </c>
      <c r="C701" s="113">
        <f t="shared" si="55"/>
        <v>4</v>
      </c>
      <c r="D701" s="113">
        <f t="shared" si="55"/>
        <v>3</v>
      </c>
      <c r="E701" s="109" t="str">
        <f t="shared" si="53"/>
        <v>200012</v>
      </c>
      <c r="F701" s="113" t="str">
        <f t="shared" si="51"/>
        <v>20004</v>
      </c>
      <c r="G701" s="89" t="str">
        <f t="shared" si="54"/>
        <v>20003</v>
      </c>
      <c r="H701" s="278">
        <f t="shared" si="52"/>
        <v>57.596916010179399</v>
      </c>
      <c r="I701" s="279">
        <f>'IPC_INDEC_1943-2006'!C701</f>
        <v>47.347659999999998</v>
      </c>
      <c r="J701" s="280"/>
      <c r="K701" s="280"/>
      <c r="L701" s="323"/>
      <c r="M701" s="323"/>
      <c r="N701" s="281"/>
      <c r="O701" s="327"/>
      <c r="P701" s="282"/>
      <c r="Q701" s="283"/>
      <c r="R701" s="366"/>
      <c r="S701" s="469"/>
      <c r="T701" s="466"/>
    </row>
    <row r="702" spans="1:20">
      <c r="A702" s="88">
        <v>2001</v>
      </c>
      <c r="B702" s="109">
        <v>1</v>
      </c>
      <c r="C702" s="113">
        <f t="shared" si="55"/>
        <v>1</v>
      </c>
      <c r="D702" s="113">
        <f t="shared" si="55"/>
        <v>1</v>
      </c>
      <c r="E702" s="109" t="str">
        <f t="shared" si="53"/>
        <v>20011</v>
      </c>
      <c r="F702" s="113" t="str">
        <f t="shared" si="51"/>
        <v>20011</v>
      </c>
      <c r="G702" s="89" t="str">
        <f t="shared" si="54"/>
        <v>20011</v>
      </c>
      <c r="H702" s="278">
        <f t="shared" si="52"/>
        <v>57.643239113827349</v>
      </c>
      <c r="I702" s="279">
        <f>'IPC_INDEC_1943-2006'!C702</f>
        <v>47.385739999999998</v>
      </c>
      <c r="J702" s="280"/>
      <c r="K702" s="280"/>
      <c r="L702" s="323"/>
      <c r="M702" s="323"/>
      <c r="N702" s="281"/>
      <c r="O702" s="327"/>
      <c r="P702" s="282"/>
      <c r="Q702" s="283"/>
      <c r="R702" s="366"/>
      <c r="S702" s="469"/>
      <c r="T702" s="466"/>
    </row>
    <row r="703" spans="1:20">
      <c r="A703" s="88">
        <v>2001</v>
      </c>
      <c r="B703" s="109">
        <v>2</v>
      </c>
      <c r="C703" s="113">
        <f t="shared" si="55"/>
        <v>1</v>
      </c>
      <c r="D703" s="113">
        <f t="shared" si="55"/>
        <v>1</v>
      </c>
      <c r="E703" s="109" t="str">
        <f t="shared" si="53"/>
        <v>20012</v>
      </c>
      <c r="F703" s="113" t="str">
        <f t="shared" si="51"/>
        <v>20011</v>
      </c>
      <c r="G703" s="89" t="str">
        <f t="shared" si="54"/>
        <v>20011</v>
      </c>
      <c r="H703" s="278">
        <f t="shared" si="52"/>
        <v>57.511933551648795</v>
      </c>
      <c r="I703" s="279">
        <f>'IPC_INDEC_1943-2006'!C703</f>
        <v>47.277799999999999</v>
      </c>
      <c r="J703" s="280"/>
      <c r="K703" s="280"/>
      <c r="L703" s="323"/>
      <c r="M703" s="323"/>
      <c r="N703" s="281"/>
      <c r="O703" s="327"/>
      <c r="P703" s="282"/>
      <c r="Q703" s="283"/>
      <c r="R703" s="366"/>
      <c r="S703" s="469"/>
      <c r="T703" s="466"/>
    </row>
    <row r="704" spans="1:20">
      <c r="A704" s="88">
        <v>2001</v>
      </c>
      <c r="B704" s="109">
        <v>3</v>
      </c>
      <c r="C704" s="113">
        <f t="shared" si="55"/>
        <v>1</v>
      </c>
      <c r="D704" s="113">
        <f t="shared" si="55"/>
        <v>1</v>
      </c>
      <c r="E704" s="109" t="str">
        <f t="shared" si="53"/>
        <v>20013</v>
      </c>
      <c r="F704" s="113" t="str">
        <f t="shared" si="51"/>
        <v>20011</v>
      </c>
      <c r="G704" s="89" t="str">
        <f t="shared" si="54"/>
        <v>20011</v>
      </c>
      <c r="H704" s="278">
        <f t="shared" si="52"/>
        <v>57.6215129943118</v>
      </c>
      <c r="I704" s="279">
        <f>'IPC_INDEC_1943-2006'!C704</f>
        <v>47.36788</v>
      </c>
      <c r="J704" s="280"/>
      <c r="K704" s="280"/>
      <c r="L704" s="323"/>
      <c r="M704" s="323"/>
      <c r="N704" s="281"/>
      <c r="O704" s="327"/>
      <c r="P704" s="282"/>
      <c r="Q704" s="283"/>
      <c r="R704" s="366"/>
      <c r="S704" s="469"/>
      <c r="T704" s="466"/>
    </row>
    <row r="705" spans="1:20">
      <c r="A705" s="88">
        <v>2001</v>
      </c>
      <c r="B705" s="109">
        <v>4</v>
      </c>
      <c r="C705" s="113">
        <f t="shared" si="55"/>
        <v>2</v>
      </c>
      <c r="D705" s="113">
        <f t="shared" si="55"/>
        <v>1</v>
      </c>
      <c r="E705" s="109" t="str">
        <f t="shared" si="53"/>
        <v>20014</v>
      </c>
      <c r="F705" s="113" t="str">
        <f t="shared" si="51"/>
        <v>20012</v>
      </c>
      <c r="G705" s="89" t="str">
        <f t="shared" si="54"/>
        <v>20011</v>
      </c>
      <c r="H705" s="278">
        <f t="shared" si="52"/>
        <v>58.006683275510554</v>
      </c>
      <c r="I705" s="279">
        <f>'IPC_INDEC_1943-2006'!C705</f>
        <v>47.684510000000003</v>
      </c>
      <c r="J705" s="280"/>
      <c r="K705" s="280"/>
      <c r="L705" s="323"/>
      <c r="M705" s="323"/>
      <c r="N705" s="281"/>
      <c r="O705" s="327"/>
      <c r="P705" s="282"/>
      <c r="Q705" s="283"/>
      <c r="R705" s="366"/>
      <c r="S705" s="469"/>
      <c r="T705" s="466"/>
    </row>
    <row r="706" spans="1:20">
      <c r="A706" s="88">
        <v>2001</v>
      </c>
      <c r="B706" s="109">
        <v>5</v>
      </c>
      <c r="C706" s="113">
        <f t="shared" si="55"/>
        <v>2</v>
      </c>
      <c r="D706" s="113">
        <f t="shared" si="55"/>
        <v>2</v>
      </c>
      <c r="E706" s="109" t="str">
        <f t="shared" si="53"/>
        <v>20015</v>
      </c>
      <c r="F706" s="113" t="str">
        <f t="shared" si="51"/>
        <v>20012</v>
      </c>
      <c r="G706" s="89" t="str">
        <f t="shared" si="54"/>
        <v>20012</v>
      </c>
      <c r="H706" s="278">
        <f t="shared" si="52"/>
        <v>58.044223479779866</v>
      </c>
      <c r="I706" s="279">
        <f>'IPC_INDEC_1943-2006'!C706</f>
        <v>47.71537</v>
      </c>
      <c r="J706" s="280"/>
      <c r="K706" s="280"/>
      <c r="L706" s="323"/>
      <c r="M706" s="323"/>
      <c r="N706" s="281"/>
      <c r="O706" s="327"/>
      <c r="P706" s="282"/>
      <c r="Q706" s="283"/>
      <c r="R706" s="366"/>
      <c r="S706" s="469"/>
      <c r="T706" s="466"/>
    </row>
    <row r="707" spans="1:20">
      <c r="A707" s="88">
        <v>2001</v>
      </c>
      <c r="B707" s="109">
        <v>6</v>
      </c>
      <c r="C707" s="113">
        <f t="shared" si="55"/>
        <v>2</v>
      </c>
      <c r="D707" s="113">
        <f t="shared" si="55"/>
        <v>2</v>
      </c>
      <c r="E707" s="109" t="str">
        <f t="shared" si="53"/>
        <v>20016</v>
      </c>
      <c r="F707" s="113" t="str">
        <f t="shared" si="51"/>
        <v>20012</v>
      </c>
      <c r="G707" s="89" t="str">
        <f t="shared" si="54"/>
        <v>20012</v>
      </c>
      <c r="H707" s="278">
        <f t="shared" si="52"/>
        <v>57.62556383294487</v>
      </c>
      <c r="I707" s="279">
        <f>'IPC_INDEC_1943-2006'!C707</f>
        <v>47.371209999999998</v>
      </c>
      <c r="J707" s="280"/>
      <c r="K707" s="280"/>
      <c r="L707" s="323"/>
      <c r="M707" s="323"/>
      <c r="N707" s="281"/>
      <c r="O707" s="327"/>
      <c r="P707" s="282"/>
      <c r="Q707" s="283"/>
      <c r="R707" s="366"/>
      <c r="S707" s="469"/>
      <c r="T707" s="466"/>
    </row>
    <row r="708" spans="1:20">
      <c r="A708" s="88">
        <v>2001</v>
      </c>
      <c r="B708" s="109">
        <v>7</v>
      </c>
      <c r="C708" s="113">
        <f t="shared" si="55"/>
        <v>3</v>
      </c>
      <c r="D708" s="113">
        <f t="shared" si="55"/>
        <v>2</v>
      </c>
      <c r="E708" s="109" t="str">
        <f t="shared" si="53"/>
        <v>20017</v>
      </c>
      <c r="F708" s="113" t="str">
        <f t="shared" si="51"/>
        <v>20013</v>
      </c>
      <c r="G708" s="89" t="str">
        <f t="shared" si="54"/>
        <v>20012</v>
      </c>
      <c r="H708" s="278">
        <f t="shared" si="52"/>
        <v>57.437084272041183</v>
      </c>
      <c r="I708" s="279">
        <f>'IPC_INDEC_1943-2006'!C708</f>
        <v>47.216270000000002</v>
      </c>
      <c r="J708" s="280"/>
      <c r="K708" s="280"/>
      <c r="L708" s="323"/>
      <c r="M708" s="323"/>
      <c r="N708" s="281"/>
      <c r="O708" s="327"/>
      <c r="P708" s="282"/>
      <c r="Q708" s="283"/>
      <c r="R708" s="366"/>
      <c r="S708" s="469"/>
      <c r="T708" s="466"/>
    </row>
    <row r="709" spans="1:20">
      <c r="A709" s="88">
        <v>2001</v>
      </c>
      <c r="B709" s="109">
        <v>8</v>
      </c>
      <c r="C709" s="113">
        <f t="shared" si="55"/>
        <v>3</v>
      </c>
      <c r="D709" s="113">
        <f t="shared" si="55"/>
        <v>2</v>
      </c>
      <c r="E709" s="109" t="str">
        <f t="shared" si="53"/>
        <v>20018</v>
      </c>
      <c r="F709" s="113" t="str">
        <f t="shared" si="51"/>
        <v>20013</v>
      </c>
      <c r="G709" s="89" t="str">
        <f t="shared" si="54"/>
        <v>20012</v>
      </c>
      <c r="H709" s="278">
        <f t="shared" si="52"/>
        <v>57.231659311089814</v>
      </c>
      <c r="I709" s="279">
        <f>'IPC_INDEC_1943-2006'!C709</f>
        <v>47.047400000000003</v>
      </c>
      <c r="J709" s="280"/>
      <c r="K709" s="280"/>
      <c r="L709" s="323"/>
      <c r="M709" s="323"/>
      <c r="N709" s="281"/>
      <c r="O709" s="327"/>
      <c r="P709" s="282"/>
      <c r="Q709" s="283"/>
      <c r="R709" s="366"/>
      <c r="S709" s="469"/>
      <c r="T709" s="466"/>
    </row>
    <row r="710" spans="1:20">
      <c r="A710" s="88">
        <v>2001</v>
      </c>
      <c r="B710" s="109">
        <v>9</v>
      </c>
      <c r="C710" s="113">
        <f t="shared" si="55"/>
        <v>3</v>
      </c>
      <c r="D710" s="113">
        <f t="shared" si="55"/>
        <v>3</v>
      </c>
      <c r="E710" s="109" t="str">
        <f t="shared" si="53"/>
        <v>20019</v>
      </c>
      <c r="F710" s="113" t="str">
        <f t="shared" ref="F710:F773" si="56">CONCATENATE(A710,C710)</f>
        <v>20013</v>
      </c>
      <c r="G710" s="89" t="str">
        <f t="shared" si="54"/>
        <v>20013</v>
      </c>
      <c r="H710" s="278">
        <f t="shared" ref="H710:H772" si="57">I710/I$762*100</f>
        <v>57.188328718864497</v>
      </c>
      <c r="I710" s="279">
        <f>'IPC_INDEC_1943-2006'!C710</f>
        <v>47.011780000000002</v>
      </c>
      <c r="J710" s="280"/>
      <c r="K710" s="280"/>
      <c r="L710" s="323"/>
      <c r="M710" s="323"/>
      <c r="N710" s="281"/>
      <c r="O710" s="327"/>
      <c r="P710" s="282"/>
      <c r="Q710" s="283"/>
      <c r="R710" s="366"/>
      <c r="S710" s="469"/>
      <c r="T710" s="466"/>
    </row>
    <row r="711" spans="1:20">
      <c r="A711" s="88">
        <v>2001</v>
      </c>
      <c r="B711" s="109">
        <v>10</v>
      </c>
      <c r="C711" s="113">
        <f t="shared" si="55"/>
        <v>4</v>
      </c>
      <c r="D711" s="113">
        <f t="shared" si="55"/>
        <v>3</v>
      </c>
      <c r="E711" s="109" t="str">
        <f t="shared" ref="E711:E774" si="58">CONCATENATE(A711,B711)</f>
        <v>200110</v>
      </c>
      <c r="F711" s="113" t="str">
        <f t="shared" si="56"/>
        <v>20014</v>
      </c>
      <c r="G711" s="89" t="str">
        <f t="shared" ref="G711:G774" si="59">CONCATENATE(A711,D711)</f>
        <v>20013</v>
      </c>
      <c r="H711" s="278">
        <f t="shared" si="57"/>
        <v>56.936033243639081</v>
      </c>
      <c r="I711" s="279">
        <f>'IPC_INDEC_1943-2006'!C711</f>
        <v>46.804380000000002</v>
      </c>
      <c r="J711" s="280"/>
      <c r="K711" s="280"/>
      <c r="L711" s="323"/>
      <c r="M711" s="323"/>
      <c r="N711" s="281"/>
      <c r="O711" s="327"/>
      <c r="P711" s="282"/>
      <c r="Q711" s="283"/>
      <c r="R711" s="366"/>
      <c r="S711" s="469"/>
      <c r="T711" s="466"/>
    </row>
    <row r="712" spans="1:20">
      <c r="A712" s="88">
        <v>2001</v>
      </c>
      <c r="B712" s="109">
        <v>11</v>
      </c>
      <c r="C712" s="113">
        <f t="shared" si="55"/>
        <v>4</v>
      </c>
      <c r="D712" s="113">
        <f t="shared" si="55"/>
        <v>3</v>
      </c>
      <c r="E712" s="109" t="str">
        <f t="shared" si="58"/>
        <v>200111</v>
      </c>
      <c r="F712" s="113" t="str">
        <f t="shared" si="56"/>
        <v>20014</v>
      </c>
      <c r="G712" s="89" t="str">
        <f t="shared" si="59"/>
        <v>20013</v>
      </c>
      <c r="H712" s="278">
        <f t="shared" si="57"/>
        <v>56.74930539673889</v>
      </c>
      <c r="I712" s="279">
        <f>'IPC_INDEC_1943-2006'!C712</f>
        <v>46.650880000000001</v>
      </c>
      <c r="J712" s="280"/>
      <c r="K712" s="280"/>
      <c r="L712" s="323"/>
      <c r="M712" s="323"/>
      <c r="N712" s="281"/>
      <c r="O712" s="327"/>
      <c r="P712" s="282"/>
      <c r="Q712" s="283"/>
      <c r="R712" s="366"/>
      <c r="S712" s="469"/>
      <c r="T712" s="466"/>
    </row>
    <row r="713" spans="1:20">
      <c r="A713" s="88">
        <v>2001</v>
      </c>
      <c r="B713" s="109">
        <v>12</v>
      </c>
      <c r="C713" s="113">
        <f t="shared" si="55"/>
        <v>4</v>
      </c>
      <c r="D713" s="113">
        <f t="shared" si="55"/>
        <v>3</v>
      </c>
      <c r="E713" s="109" t="str">
        <f t="shared" si="58"/>
        <v>200112</v>
      </c>
      <c r="F713" s="113" t="str">
        <f t="shared" si="56"/>
        <v>20014</v>
      </c>
      <c r="G713" s="89" t="str">
        <f t="shared" si="59"/>
        <v>20013</v>
      </c>
      <c r="H713" s="278">
        <f t="shared" si="57"/>
        <v>56.706157274722266</v>
      </c>
      <c r="I713" s="279">
        <f>'IPC_INDEC_1943-2006'!C713</f>
        <v>46.615409999999997</v>
      </c>
      <c r="J713" s="280"/>
      <c r="K713" s="280"/>
      <c r="L713" s="323"/>
      <c r="M713" s="323"/>
      <c r="N713" s="281"/>
      <c r="O713" s="327"/>
      <c r="P713" s="282"/>
      <c r="Q713" s="283"/>
      <c r="R713" s="366"/>
      <c r="S713" s="469"/>
      <c r="T713" s="466"/>
    </row>
    <row r="714" spans="1:20">
      <c r="A714" s="88">
        <v>2002</v>
      </c>
      <c r="B714" s="109">
        <v>1</v>
      </c>
      <c r="C714" s="113">
        <f t="shared" si="55"/>
        <v>1</v>
      </c>
      <c r="D714" s="113">
        <f t="shared" si="55"/>
        <v>1</v>
      </c>
      <c r="E714" s="109" t="str">
        <f t="shared" si="58"/>
        <v>20021</v>
      </c>
      <c r="F714" s="113" t="str">
        <f t="shared" si="56"/>
        <v>20021</v>
      </c>
      <c r="G714" s="89" t="str">
        <f t="shared" si="59"/>
        <v>20021</v>
      </c>
      <c r="H714" s="278">
        <f t="shared" si="57"/>
        <v>58.00620885296793</v>
      </c>
      <c r="I714" s="279">
        <f>'IPC_INDEC_1943-2006'!C714</f>
        <v>47.68412</v>
      </c>
      <c r="J714" s="280"/>
      <c r="K714" s="280"/>
      <c r="L714" s="323"/>
      <c r="M714" s="323"/>
      <c r="N714" s="281"/>
      <c r="O714" s="327"/>
      <c r="P714" s="282"/>
      <c r="Q714" s="283"/>
      <c r="R714" s="366"/>
      <c r="S714" s="469"/>
      <c r="T714" s="466"/>
    </row>
    <row r="715" spans="1:20">
      <c r="A715" s="88">
        <v>2002</v>
      </c>
      <c r="B715" s="109">
        <v>2</v>
      </c>
      <c r="C715" s="113">
        <f t="shared" si="55"/>
        <v>1</v>
      </c>
      <c r="D715" s="113">
        <f t="shared" si="55"/>
        <v>1</v>
      </c>
      <c r="E715" s="109" t="str">
        <f t="shared" si="58"/>
        <v>20022</v>
      </c>
      <c r="F715" s="113" t="str">
        <f t="shared" si="56"/>
        <v>20021</v>
      </c>
      <c r="G715" s="89" t="str">
        <f t="shared" si="59"/>
        <v>20021</v>
      </c>
      <c r="H715" s="278">
        <f t="shared" si="57"/>
        <v>59.82788193447616</v>
      </c>
      <c r="I715" s="279">
        <f>'IPC_INDEC_1943-2006'!C715</f>
        <v>49.181629999999998</v>
      </c>
      <c r="J715" s="280"/>
      <c r="K715" s="280"/>
      <c r="L715" s="323"/>
      <c r="M715" s="323"/>
      <c r="N715" s="281"/>
      <c r="O715" s="327"/>
      <c r="P715" s="282"/>
      <c r="Q715" s="283"/>
      <c r="R715" s="366"/>
      <c r="S715" s="469"/>
      <c r="T715" s="466"/>
    </row>
    <row r="716" spans="1:20">
      <c r="A716" s="88">
        <v>2002</v>
      </c>
      <c r="B716" s="109">
        <v>3</v>
      </c>
      <c r="C716" s="113">
        <f t="shared" si="55"/>
        <v>1</v>
      </c>
      <c r="D716" s="113">
        <f t="shared" si="55"/>
        <v>1</v>
      </c>
      <c r="E716" s="109" t="str">
        <f t="shared" si="58"/>
        <v>20023</v>
      </c>
      <c r="F716" s="113" t="str">
        <f t="shared" si="56"/>
        <v>20021</v>
      </c>
      <c r="G716" s="89" t="str">
        <f t="shared" si="59"/>
        <v>20021</v>
      </c>
      <c r="H716" s="278">
        <f t="shared" si="57"/>
        <v>62.194362400432091</v>
      </c>
      <c r="I716" s="279">
        <f>'IPC_INDEC_1943-2006'!C716</f>
        <v>51.127000000000002</v>
      </c>
      <c r="J716" s="280"/>
      <c r="K716" s="280"/>
      <c r="L716" s="323"/>
      <c r="M716" s="323"/>
      <c r="N716" s="281"/>
      <c r="O716" s="327"/>
      <c r="P716" s="282"/>
      <c r="Q716" s="283"/>
      <c r="R716" s="366"/>
      <c r="S716" s="469"/>
      <c r="T716" s="466"/>
    </row>
    <row r="717" spans="1:20">
      <c r="A717" s="88">
        <v>2002</v>
      </c>
      <c r="B717" s="109">
        <v>4</v>
      </c>
      <c r="C717" s="113">
        <f t="shared" si="55"/>
        <v>2</v>
      </c>
      <c r="D717" s="113">
        <f t="shared" si="55"/>
        <v>1</v>
      </c>
      <c r="E717" s="109" t="str">
        <f t="shared" si="58"/>
        <v>20024</v>
      </c>
      <c r="F717" s="113" t="str">
        <f t="shared" si="56"/>
        <v>20022</v>
      </c>
      <c r="G717" s="89" t="str">
        <f t="shared" si="59"/>
        <v>20021</v>
      </c>
      <c r="H717" s="278">
        <f t="shared" si="57"/>
        <v>68.655510843596261</v>
      </c>
      <c r="I717" s="279">
        <f>'IPC_INDEC_1943-2006'!C717</f>
        <v>56.438400000000001</v>
      </c>
      <c r="J717" s="280"/>
      <c r="K717" s="280"/>
      <c r="L717" s="323"/>
      <c r="M717" s="323"/>
      <c r="N717" s="281"/>
      <c r="O717" s="327"/>
      <c r="P717" s="282"/>
      <c r="Q717" s="283"/>
      <c r="R717" s="366"/>
      <c r="S717" s="469"/>
      <c r="T717" s="466"/>
    </row>
    <row r="718" spans="1:20">
      <c r="A718" s="88">
        <v>2002</v>
      </c>
      <c r="B718" s="109">
        <v>5</v>
      </c>
      <c r="C718" s="113">
        <f t="shared" si="55"/>
        <v>2</v>
      </c>
      <c r="D718" s="113">
        <f t="shared" si="55"/>
        <v>2</v>
      </c>
      <c r="E718" s="109" t="str">
        <f t="shared" si="58"/>
        <v>20025</v>
      </c>
      <c r="F718" s="113" t="str">
        <f t="shared" si="56"/>
        <v>20022</v>
      </c>
      <c r="G718" s="89" t="str">
        <f t="shared" si="59"/>
        <v>20022</v>
      </c>
      <c r="H718" s="278">
        <f t="shared" si="57"/>
        <v>71.409107939643718</v>
      </c>
      <c r="I718" s="279">
        <f>'IPC_INDEC_1943-2006'!C718</f>
        <v>58.701999999999998</v>
      </c>
      <c r="J718" s="280"/>
      <c r="K718" s="280"/>
      <c r="L718" s="323"/>
      <c r="M718" s="323"/>
      <c r="N718" s="281"/>
      <c r="O718" s="327"/>
      <c r="P718" s="282"/>
      <c r="Q718" s="283"/>
      <c r="R718" s="366"/>
      <c r="S718" s="469"/>
      <c r="T718" s="466"/>
    </row>
    <row r="719" spans="1:20">
      <c r="A719" s="88">
        <v>2002</v>
      </c>
      <c r="B719" s="109">
        <v>6</v>
      </c>
      <c r="C719" s="113">
        <f t="shared" si="55"/>
        <v>2</v>
      </c>
      <c r="D719" s="113">
        <f t="shared" si="55"/>
        <v>2</v>
      </c>
      <c r="E719" s="109" t="str">
        <f t="shared" si="58"/>
        <v>20026</v>
      </c>
      <c r="F719" s="113" t="str">
        <f t="shared" si="56"/>
        <v>20022</v>
      </c>
      <c r="G719" s="89" t="str">
        <f t="shared" si="59"/>
        <v>20022</v>
      </c>
      <c r="H719" s="278">
        <f t="shared" si="57"/>
        <v>73.995562324524471</v>
      </c>
      <c r="I719" s="279">
        <f>'IPC_INDEC_1943-2006'!C719</f>
        <v>60.828200000000002</v>
      </c>
      <c r="J719" s="280"/>
      <c r="K719" s="280"/>
      <c r="L719" s="323"/>
      <c r="M719" s="323"/>
      <c r="N719" s="281"/>
      <c r="O719" s="327"/>
      <c r="P719" s="282"/>
      <c r="Q719" s="283"/>
      <c r="R719" s="366"/>
      <c r="S719" s="469"/>
      <c r="T719" s="466"/>
    </row>
    <row r="720" spans="1:20">
      <c r="A720" s="88">
        <v>2002</v>
      </c>
      <c r="B720" s="109">
        <v>7</v>
      </c>
      <c r="C720" s="113">
        <f t="shared" si="55"/>
        <v>3</v>
      </c>
      <c r="D720" s="113">
        <f t="shared" si="55"/>
        <v>2</v>
      </c>
      <c r="E720" s="109" t="str">
        <f t="shared" si="58"/>
        <v>20027</v>
      </c>
      <c r="F720" s="113" t="str">
        <f t="shared" si="56"/>
        <v>20023</v>
      </c>
      <c r="G720" s="89" t="str">
        <f t="shared" si="59"/>
        <v>20022</v>
      </c>
      <c r="H720" s="278">
        <f t="shared" si="57"/>
        <v>76.355023769785845</v>
      </c>
      <c r="I720" s="279">
        <f>'IPC_INDEC_1943-2006'!C720</f>
        <v>62.767800000000001</v>
      </c>
      <c r="J720" s="280"/>
      <c r="K720" s="280"/>
      <c r="L720" s="323"/>
      <c r="M720" s="323"/>
      <c r="N720" s="281"/>
      <c r="O720" s="327"/>
      <c r="P720" s="282"/>
      <c r="Q720" s="283"/>
      <c r="R720" s="366"/>
      <c r="S720" s="469"/>
      <c r="T720" s="466"/>
    </row>
    <row r="721" spans="1:20">
      <c r="A721" s="88">
        <v>2002</v>
      </c>
      <c r="B721" s="109">
        <v>8</v>
      </c>
      <c r="C721" s="113">
        <f t="shared" si="55"/>
        <v>3</v>
      </c>
      <c r="D721" s="113">
        <f t="shared" si="55"/>
        <v>2</v>
      </c>
      <c r="E721" s="109" t="str">
        <f t="shared" si="58"/>
        <v>20028</v>
      </c>
      <c r="F721" s="113" t="str">
        <f t="shared" si="56"/>
        <v>20023</v>
      </c>
      <c r="G721" s="89" t="str">
        <f t="shared" si="59"/>
        <v>20022</v>
      </c>
      <c r="H721" s="278">
        <f t="shared" si="57"/>
        <v>78.143231815018993</v>
      </c>
      <c r="I721" s="279">
        <f>'IPC_INDEC_1943-2006'!C721</f>
        <v>64.237799999999993</v>
      </c>
      <c r="J721" s="280"/>
      <c r="K721" s="280"/>
      <c r="L721" s="323"/>
      <c r="M721" s="323"/>
      <c r="N721" s="281"/>
      <c r="O721" s="327"/>
      <c r="P721" s="282"/>
      <c r="Q721" s="283"/>
      <c r="R721" s="366"/>
      <c r="S721" s="469"/>
      <c r="T721" s="466"/>
    </row>
    <row r="722" spans="1:20">
      <c r="A722" s="88">
        <v>2002</v>
      </c>
      <c r="B722" s="109">
        <v>9</v>
      </c>
      <c r="C722" s="113">
        <f t="shared" si="55"/>
        <v>3</v>
      </c>
      <c r="D722" s="113">
        <f t="shared" si="55"/>
        <v>3</v>
      </c>
      <c r="E722" s="109" t="str">
        <f t="shared" si="58"/>
        <v>20029</v>
      </c>
      <c r="F722" s="113" t="str">
        <f t="shared" si="56"/>
        <v>20023</v>
      </c>
      <c r="G722" s="89" t="str">
        <f t="shared" si="59"/>
        <v>20023</v>
      </c>
      <c r="H722" s="278">
        <f t="shared" si="57"/>
        <v>79.198761148929748</v>
      </c>
      <c r="I722" s="279">
        <f>'IPC_INDEC_1943-2006'!C722</f>
        <v>65.105500000000006</v>
      </c>
      <c r="J722" s="280"/>
      <c r="K722" s="280"/>
      <c r="L722" s="323"/>
      <c r="M722" s="323"/>
      <c r="N722" s="281"/>
      <c r="O722" s="327"/>
      <c r="P722" s="282"/>
      <c r="Q722" s="283"/>
      <c r="R722" s="366"/>
      <c r="S722" s="469"/>
      <c r="T722" s="466"/>
    </row>
    <row r="723" spans="1:20">
      <c r="A723" s="88">
        <v>2002</v>
      </c>
      <c r="B723" s="109">
        <v>10</v>
      </c>
      <c r="C723" s="113">
        <f t="shared" ref="C723:D786" si="60">C711</f>
        <v>4</v>
      </c>
      <c r="D723" s="113">
        <f t="shared" si="60"/>
        <v>3</v>
      </c>
      <c r="E723" s="109" t="str">
        <f t="shared" si="58"/>
        <v>200210</v>
      </c>
      <c r="F723" s="113" t="str">
        <f t="shared" si="56"/>
        <v>20024</v>
      </c>
      <c r="G723" s="89" t="str">
        <f t="shared" si="59"/>
        <v>20023</v>
      </c>
      <c r="H723" s="278">
        <f t="shared" si="57"/>
        <v>79.371864553580536</v>
      </c>
      <c r="I723" s="279">
        <f>'IPC_INDEC_1943-2006'!C723</f>
        <v>65.247799999999998</v>
      </c>
      <c r="J723" s="280"/>
      <c r="K723" s="280"/>
      <c r="L723" s="323"/>
      <c r="M723" s="323"/>
      <c r="N723" s="281"/>
      <c r="O723" s="327"/>
      <c r="P723" s="282"/>
      <c r="Q723" s="283"/>
      <c r="R723" s="366"/>
      <c r="S723" s="469"/>
      <c r="T723" s="466"/>
    </row>
    <row r="724" spans="1:20">
      <c r="A724" s="88">
        <v>2002</v>
      </c>
      <c r="B724" s="109">
        <v>11</v>
      </c>
      <c r="C724" s="113">
        <f t="shared" si="60"/>
        <v>4</v>
      </c>
      <c r="D724" s="113">
        <f t="shared" si="60"/>
        <v>3</v>
      </c>
      <c r="E724" s="109" t="str">
        <f t="shared" si="58"/>
        <v>200211</v>
      </c>
      <c r="F724" s="113" t="str">
        <f t="shared" si="56"/>
        <v>20024</v>
      </c>
      <c r="G724" s="89" t="str">
        <f t="shared" si="59"/>
        <v>20023</v>
      </c>
      <c r="H724" s="278">
        <f t="shared" si="57"/>
        <v>79.775975242442072</v>
      </c>
      <c r="I724" s="279">
        <f>'IPC_INDEC_1943-2006'!C724</f>
        <v>65.58</v>
      </c>
      <c r="J724" s="280"/>
      <c r="K724" s="280"/>
      <c r="L724" s="323"/>
      <c r="M724" s="323"/>
      <c r="N724" s="281"/>
      <c r="O724" s="327"/>
      <c r="P724" s="282"/>
      <c r="Q724" s="283"/>
      <c r="R724" s="366"/>
      <c r="S724" s="469"/>
      <c r="T724" s="466"/>
    </row>
    <row r="725" spans="1:20">
      <c r="A725" s="88">
        <v>2002</v>
      </c>
      <c r="B725" s="109">
        <v>12</v>
      </c>
      <c r="C725" s="113">
        <f t="shared" si="60"/>
        <v>4</v>
      </c>
      <c r="D725" s="113">
        <f t="shared" si="60"/>
        <v>3</v>
      </c>
      <c r="E725" s="109" t="str">
        <f t="shared" si="58"/>
        <v>200212</v>
      </c>
      <c r="F725" s="113" t="str">
        <f t="shared" si="56"/>
        <v>20024</v>
      </c>
      <c r="G725" s="89" t="str">
        <f t="shared" si="59"/>
        <v>20023</v>
      </c>
      <c r="H725" s="278">
        <f t="shared" si="57"/>
        <v>79.925357519962233</v>
      </c>
      <c r="I725" s="279">
        <f>'IPC_INDEC_1943-2006'!C725</f>
        <v>65.702799999999996</v>
      </c>
      <c r="J725" s="280"/>
      <c r="K725" s="280"/>
      <c r="L725" s="323"/>
      <c r="M725" s="323"/>
      <c r="N725" s="281"/>
      <c r="O725" s="327"/>
      <c r="P725" s="282"/>
      <c r="Q725" s="283"/>
      <c r="R725" s="366"/>
      <c r="S725" s="469"/>
      <c r="T725" s="466"/>
    </row>
    <row r="726" spans="1:20">
      <c r="A726" s="88">
        <v>2003</v>
      </c>
      <c r="B726" s="109">
        <v>1</v>
      </c>
      <c r="C726" s="113">
        <f t="shared" si="60"/>
        <v>1</v>
      </c>
      <c r="D726" s="113">
        <f t="shared" si="60"/>
        <v>1</v>
      </c>
      <c r="E726" s="109" t="str">
        <f t="shared" si="58"/>
        <v>20031</v>
      </c>
      <c r="F726" s="113" t="str">
        <f t="shared" si="56"/>
        <v>20031</v>
      </c>
      <c r="G726" s="89" t="str">
        <f t="shared" si="59"/>
        <v>20031</v>
      </c>
      <c r="H726" s="278">
        <f t="shared" si="57"/>
        <v>80.979792032620807</v>
      </c>
      <c r="I726" s="279">
        <f>'IPC_INDEC_1943-2006'!C726</f>
        <v>66.569599999999994</v>
      </c>
      <c r="J726" s="280"/>
      <c r="K726" s="280"/>
      <c r="L726" s="323"/>
      <c r="M726" s="323"/>
      <c r="N726" s="281"/>
      <c r="O726" s="327"/>
      <c r="P726" s="282"/>
      <c r="Q726" s="283"/>
      <c r="R726" s="366"/>
      <c r="S726" s="469"/>
      <c r="T726" s="466"/>
    </row>
    <row r="727" spans="1:20">
      <c r="A727" s="88">
        <v>2003</v>
      </c>
      <c r="B727" s="109">
        <v>2</v>
      </c>
      <c r="C727" s="113">
        <f t="shared" si="60"/>
        <v>1</v>
      </c>
      <c r="D727" s="113">
        <f t="shared" si="60"/>
        <v>1</v>
      </c>
      <c r="E727" s="109" t="str">
        <f t="shared" si="58"/>
        <v>20032</v>
      </c>
      <c r="F727" s="113" t="str">
        <f t="shared" si="56"/>
        <v>20031</v>
      </c>
      <c r="G727" s="89" t="str">
        <f t="shared" si="59"/>
        <v>20031</v>
      </c>
      <c r="H727" s="278">
        <f t="shared" si="57"/>
        <v>81.438157196868318</v>
      </c>
      <c r="I727" s="279">
        <f>'IPC_INDEC_1943-2006'!C727</f>
        <v>66.946399999999997</v>
      </c>
      <c r="J727" s="280"/>
      <c r="K727" s="280"/>
      <c r="L727" s="323"/>
      <c r="M727" s="323"/>
      <c r="N727" s="281"/>
      <c r="O727" s="327"/>
      <c r="P727" s="282"/>
      <c r="Q727" s="283"/>
      <c r="R727" s="366"/>
      <c r="S727" s="469"/>
      <c r="T727" s="466"/>
    </row>
    <row r="728" spans="1:20">
      <c r="A728" s="88">
        <v>2003</v>
      </c>
      <c r="B728" s="109">
        <v>3</v>
      </c>
      <c r="C728" s="113">
        <f t="shared" si="60"/>
        <v>1</v>
      </c>
      <c r="D728" s="113">
        <f t="shared" si="60"/>
        <v>1</v>
      </c>
      <c r="E728" s="109" t="str">
        <f t="shared" si="58"/>
        <v>20033</v>
      </c>
      <c r="F728" s="113" t="str">
        <f t="shared" si="56"/>
        <v>20031</v>
      </c>
      <c r="G728" s="89" t="str">
        <f t="shared" si="59"/>
        <v>20031</v>
      </c>
      <c r="H728" s="278">
        <f t="shared" si="57"/>
        <v>81.913552913927575</v>
      </c>
      <c r="I728" s="279">
        <f>'IPC_INDEC_1943-2006'!C728</f>
        <v>67.337199999999996</v>
      </c>
      <c r="J728" s="280"/>
      <c r="K728" s="280"/>
      <c r="L728" s="323"/>
      <c r="M728" s="323"/>
      <c r="N728" s="281"/>
      <c r="O728" s="327"/>
      <c r="P728" s="282"/>
      <c r="Q728" s="283"/>
      <c r="R728" s="366"/>
      <c r="S728" s="469"/>
      <c r="T728" s="466"/>
    </row>
    <row r="729" spans="1:20">
      <c r="A729" s="88">
        <v>2003</v>
      </c>
      <c r="B729" s="109">
        <v>4</v>
      </c>
      <c r="C729" s="113">
        <f t="shared" si="60"/>
        <v>2</v>
      </c>
      <c r="D729" s="113">
        <f t="shared" si="60"/>
        <v>1</v>
      </c>
      <c r="E729" s="109" t="str">
        <f t="shared" si="58"/>
        <v>20034</v>
      </c>
      <c r="F729" s="113" t="str">
        <f t="shared" si="56"/>
        <v>20032</v>
      </c>
      <c r="G729" s="89" t="str">
        <f t="shared" si="59"/>
        <v>20031</v>
      </c>
      <c r="H729" s="278">
        <f t="shared" si="57"/>
        <v>81.958805525684497</v>
      </c>
      <c r="I729" s="279">
        <f>'IPC_INDEC_1943-2006'!C729</f>
        <v>67.374399999999994</v>
      </c>
      <c r="J729" s="280"/>
      <c r="K729" s="280"/>
      <c r="L729" s="323"/>
      <c r="M729" s="323"/>
      <c r="N729" s="281"/>
      <c r="O729" s="327"/>
      <c r="P729" s="282"/>
      <c r="Q729" s="283"/>
      <c r="R729" s="366"/>
      <c r="S729" s="469"/>
      <c r="T729" s="466"/>
    </row>
    <row r="730" spans="1:20">
      <c r="A730" s="88">
        <v>2003</v>
      </c>
      <c r="B730" s="109">
        <v>5</v>
      </c>
      <c r="C730" s="113">
        <f t="shared" si="60"/>
        <v>2</v>
      </c>
      <c r="D730" s="113">
        <f t="shared" si="60"/>
        <v>2</v>
      </c>
      <c r="E730" s="109" t="str">
        <f t="shared" si="58"/>
        <v>20035</v>
      </c>
      <c r="F730" s="113" t="str">
        <f t="shared" si="56"/>
        <v>20032</v>
      </c>
      <c r="G730" s="89" t="str">
        <f t="shared" si="59"/>
        <v>20032</v>
      </c>
      <c r="H730" s="278">
        <f t="shared" si="57"/>
        <v>81.644470179502022</v>
      </c>
      <c r="I730" s="279">
        <f>'IPC_INDEC_1943-2006'!C730</f>
        <v>67.116</v>
      </c>
      <c r="J730" s="280"/>
      <c r="K730" s="280"/>
      <c r="L730" s="323"/>
      <c r="M730" s="323"/>
      <c r="N730" s="281"/>
      <c r="O730" s="327"/>
      <c r="P730" s="282"/>
      <c r="Q730" s="283"/>
      <c r="R730" s="366"/>
      <c r="S730" s="469"/>
      <c r="T730" s="466"/>
    </row>
    <row r="731" spans="1:20">
      <c r="A731" s="88">
        <v>2003</v>
      </c>
      <c r="B731" s="109">
        <v>6</v>
      </c>
      <c r="C731" s="113">
        <f t="shared" si="60"/>
        <v>2</v>
      </c>
      <c r="D731" s="113">
        <f t="shared" si="60"/>
        <v>2</v>
      </c>
      <c r="E731" s="109" t="str">
        <f t="shared" si="58"/>
        <v>20036</v>
      </c>
      <c r="F731" s="113" t="str">
        <f t="shared" si="56"/>
        <v>20032</v>
      </c>
      <c r="G731" s="89" t="str">
        <f t="shared" si="59"/>
        <v>20032</v>
      </c>
      <c r="H731" s="278">
        <f t="shared" si="57"/>
        <v>81.574523266168057</v>
      </c>
      <c r="I731" s="279">
        <f>'IPC_INDEC_1943-2006'!C731</f>
        <v>67.058499999999995</v>
      </c>
      <c r="J731" s="280"/>
      <c r="K731" s="280"/>
      <c r="L731" s="323"/>
      <c r="M731" s="323"/>
      <c r="N731" s="281"/>
      <c r="O731" s="327"/>
      <c r="P731" s="282"/>
      <c r="Q731" s="283"/>
      <c r="R731" s="366"/>
      <c r="S731" s="469"/>
      <c r="T731" s="466"/>
    </row>
    <row r="732" spans="1:20">
      <c r="A732" s="88">
        <v>2003</v>
      </c>
      <c r="B732" s="109">
        <v>7</v>
      </c>
      <c r="C732" s="113">
        <f t="shared" si="60"/>
        <v>3</v>
      </c>
      <c r="D732" s="113">
        <f t="shared" si="60"/>
        <v>2</v>
      </c>
      <c r="E732" s="109" t="str">
        <f t="shared" si="58"/>
        <v>20037</v>
      </c>
      <c r="F732" s="113" t="str">
        <f t="shared" si="56"/>
        <v>20033</v>
      </c>
      <c r="G732" s="89" t="str">
        <f t="shared" si="59"/>
        <v>20032</v>
      </c>
      <c r="H732" s="278">
        <f t="shared" si="57"/>
        <v>81.936787453835038</v>
      </c>
      <c r="I732" s="279">
        <f>'IPC_INDEC_1943-2006'!C732</f>
        <v>67.356300000000005</v>
      </c>
      <c r="J732" s="280"/>
      <c r="K732" s="280"/>
      <c r="L732" s="323"/>
      <c r="M732" s="323"/>
      <c r="N732" s="281"/>
      <c r="O732" s="327"/>
      <c r="P732" s="282"/>
      <c r="Q732" s="283"/>
      <c r="R732" s="366"/>
      <c r="S732" s="469"/>
      <c r="T732" s="466"/>
    </row>
    <row r="733" spans="1:20">
      <c r="A733" s="88">
        <v>2003</v>
      </c>
      <c r="B733" s="109">
        <v>8</v>
      </c>
      <c r="C733" s="113">
        <f t="shared" si="60"/>
        <v>3</v>
      </c>
      <c r="D733" s="113">
        <f t="shared" si="60"/>
        <v>2</v>
      </c>
      <c r="E733" s="109" t="str">
        <f t="shared" si="58"/>
        <v>20038</v>
      </c>
      <c r="F733" s="113" t="str">
        <f t="shared" si="56"/>
        <v>20033</v>
      </c>
      <c r="G733" s="89" t="str">
        <f t="shared" si="59"/>
        <v>20032</v>
      </c>
      <c r="H733" s="278">
        <f t="shared" si="57"/>
        <v>81.956737529985929</v>
      </c>
      <c r="I733" s="279">
        <f>'IPC_INDEC_1943-2006'!C733</f>
        <v>67.372699999999995</v>
      </c>
      <c r="J733" s="280"/>
      <c r="K733" s="280"/>
      <c r="L733" s="323"/>
      <c r="M733" s="323"/>
      <c r="N733" s="281"/>
      <c r="O733" s="327"/>
      <c r="P733" s="282"/>
      <c r="Q733" s="283"/>
      <c r="R733" s="366"/>
      <c r="S733" s="469"/>
      <c r="T733" s="466"/>
    </row>
    <row r="734" spans="1:20">
      <c r="A734" s="88">
        <v>2003</v>
      </c>
      <c r="B734" s="109">
        <v>9</v>
      </c>
      <c r="C734" s="113">
        <f t="shared" si="60"/>
        <v>3</v>
      </c>
      <c r="D734" s="113">
        <f t="shared" si="60"/>
        <v>3</v>
      </c>
      <c r="E734" s="109" t="str">
        <f t="shared" si="58"/>
        <v>20039</v>
      </c>
      <c r="F734" s="113" t="str">
        <f t="shared" si="56"/>
        <v>20033</v>
      </c>
      <c r="G734" s="89" t="str">
        <f t="shared" si="59"/>
        <v>20033</v>
      </c>
      <c r="H734" s="278">
        <f t="shared" si="57"/>
        <v>81.989217227134048</v>
      </c>
      <c r="I734" s="279">
        <f>'IPC_INDEC_1943-2006'!C734</f>
        <v>67.3994</v>
      </c>
      <c r="J734" s="280"/>
      <c r="K734" s="280"/>
      <c r="L734" s="323"/>
      <c r="M734" s="323"/>
      <c r="N734" s="281"/>
      <c r="O734" s="327"/>
      <c r="P734" s="282"/>
      <c r="Q734" s="283"/>
      <c r="R734" s="366"/>
      <c r="S734" s="469"/>
      <c r="T734" s="466"/>
    </row>
    <row r="735" spans="1:20">
      <c r="A735" s="88">
        <v>2003</v>
      </c>
      <c r="B735" s="109">
        <v>10</v>
      </c>
      <c r="C735" s="113">
        <f t="shared" si="60"/>
        <v>4</v>
      </c>
      <c r="D735" s="113">
        <f t="shared" si="60"/>
        <v>3</v>
      </c>
      <c r="E735" s="109" t="str">
        <f t="shared" si="58"/>
        <v>200310</v>
      </c>
      <c r="F735" s="113" t="str">
        <f t="shared" si="56"/>
        <v>20034</v>
      </c>
      <c r="G735" s="89" t="str">
        <f t="shared" si="59"/>
        <v>20033</v>
      </c>
      <c r="H735" s="278">
        <f t="shared" si="57"/>
        <v>82.472519986570191</v>
      </c>
      <c r="I735" s="279">
        <f>'IPC_INDEC_1943-2006'!C735</f>
        <v>67.796700000000001</v>
      </c>
      <c r="J735" s="280"/>
      <c r="K735" s="280"/>
      <c r="L735" s="323"/>
      <c r="M735" s="323"/>
      <c r="N735" s="281"/>
      <c r="O735" s="327"/>
      <c r="P735" s="282"/>
      <c r="Q735" s="283"/>
      <c r="R735" s="366"/>
      <c r="S735" s="469"/>
      <c r="T735" s="466"/>
    </row>
    <row r="736" spans="1:20">
      <c r="A736" s="88">
        <v>2003</v>
      </c>
      <c r="B736" s="109">
        <v>11</v>
      </c>
      <c r="C736" s="113">
        <f t="shared" si="60"/>
        <v>4</v>
      </c>
      <c r="D736" s="113">
        <f t="shared" si="60"/>
        <v>3</v>
      </c>
      <c r="E736" s="109" t="str">
        <f t="shared" si="58"/>
        <v>200311</v>
      </c>
      <c r="F736" s="113" t="str">
        <f t="shared" si="56"/>
        <v>20034</v>
      </c>
      <c r="G736" s="89" t="str">
        <f t="shared" si="59"/>
        <v>20033</v>
      </c>
      <c r="H736" s="278">
        <f t="shared" si="57"/>
        <v>82.675913445864722</v>
      </c>
      <c r="I736" s="279">
        <f>'IPC_INDEC_1943-2006'!C736</f>
        <v>67.963899999999995</v>
      </c>
      <c r="J736" s="280"/>
      <c r="K736" s="280"/>
      <c r="L736" s="323"/>
      <c r="M736" s="323"/>
      <c r="N736" s="281"/>
      <c r="O736" s="327"/>
      <c r="P736" s="282"/>
      <c r="Q736" s="283"/>
      <c r="R736" s="366"/>
      <c r="S736" s="469"/>
      <c r="T736" s="466"/>
    </row>
    <row r="737" spans="1:20">
      <c r="A737" s="88">
        <v>2003</v>
      </c>
      <c r="B737" s="109">
        <v>12</v>
      </c>
      <c r="C737" s="113">
        <f t="shared" si="60"/>
        <v>4</v>
      </c>
      <c r="D737" s="113">
        <f t="shared" si="60"/>
        <v>3</v>
      </c>
      <c r="E737" s="109" t="str">
        <f t="shared" si="58"/>
        <v>200312</v>
      </c>
      <c r="F737" s="113" t="str">
        <f t="shared" si="56"/>
        <v>20034</v>
      </c>
      <c r="G737" s="89" t="str">
        <f t="shared" si="59"/>
        <v>20033</v>
      </c>
      <c r="H737" s="278">
        <f t="shared" si="57"/>
        <v>82.851449786631491</v>
      </c>
      <c r="I737" s="279">
        <f>'IPC_INDEC_1943-2006'!C737</f>
        <v>68.108199999999997</v>
      </c>
      <c r="J737" s="280"/>
      <c r="K737" s="280"/>
      <c r="L737" s="323"/>
      <c r="M737" s="323"/>
      <c r="N737" s="281"/>
      <c r="O737" s="327"/>
      <c r="P737" s="282"/>
      <c r="Q737" s="283"/>
      <c r="R737" s="366"/>
      <c r="S737" s="469"/>
      <c r="T737" s="466"/>
    </row>
    <row r="738" spans="1:20">
      <c r="A738" s="88">
        <v>2004</v>
      </c>
      <c r="B738" s="109">
        <v>1</v>
      </c>
      <c r="C738" s="113">
        <f t="shared" si="60"/>
        <v>1</v>
      </c>
      <c r="D738" s="113">
        <f t="shared" si="60"/>
        <v>1</v>
      </c>
      <c r="E738" s="109" t="str">
        <f t="shared" si="58"/>
        <v>20041</v>
      </c>
      <c r="F738" s="113" t="str">
        <f t="shared" si="56"/>
        <v>20041</v>
      </c>
      <c r="G738" s="89" t="str">
        <f t="shared" si="59"/>
        <v>20041</v>
      </c>
      <c r="H738" s="278">
        <f t="shared" si="57"/>
        <v>83.199724591631664</v>
      </c>
      <c r="I738" s="279">
        <f>'IPC_INDEC_1943-2006'!C738</f>
        <v>68.394499999999994</v>
      </c>
      <c r="J738" s="280"/>
      <c r="K738" s="280"/>
      <c r="L738" s="323"/>
      <c r="M738" s="323"/>
      <c r="N738" s="281"/>
      <c r="O738" s="327"/>
      <c r="P738" s="282"/>
      <c r="Q738" s="283"/>
      <c r="R738" s="366"/>
      <c r="S738" s="469"/>
      <c r="T738" s="466"/>
    </row>
    <row r="739" spans="1:20">
      <c r="A739" s="88">
        <v>2004</v>
      </c>
      <c r="B739" s="109">
        <v>2</v>
      </c>
      <c r="C739" s="113">
        <f t="shared" si="60"/>
        <v>1</v>
      </c>
      <c r="D739" s="113">
        <f t="shared" si="60"/>
        <v>1</v>
      </c>
      <c r="E739" s="109" t="str">
        <f t="shared" si="58"/>
        <v>20042</v>
      </c>
      <c r="F739" s="113" t="str">
        <f t="shared" si="56"/>
        <v>20041</v>
      </c>
      <c r="G739" s="89" t="str">
        <f t="shared" si="59"/>
        <v>20041</v>
      </c>
      <c r="H739" s="278">
        <f t="shared" si="57"/>
        <v>83.283417594020818</v>
      </c>
      <c r="I739" s="279">
        <f>'IPC_INDEC_1943-2006'!C739</f>
        <v>68.463300000000004</v>
      </c>
      <c r="J739" s="280"/>
      <c r="K739" s="280"/>
      <c r="L739" s="323"/>
      <c r="M739" s="323"/>
      <c r="N739" s="281"/>
      <c r="O739" s="327"/>
      <c r="P739" s="282"/>
      <c r="Q739" s="283"/>
      <c r="R739" s="366"/>
      <c r="S739" s="469"/>
      <c r="T739" s="466"/>
    </row>
    <row r="740" spans="1:20">
      <c r="A740" s="88">
        <v>2004</v>
      </c>
      <c r="B740" s="109">
        <v>3</v>
      </c>
      <c r="C740" s="113">
        <f t="shared" si="60"/>
        <v>1</v>
      </c>
      <c r="D740" s="113">
        <f t="shared" si="60"/>
        <v>1</v>
      </c>
      <c r="E740" s="109" t="str">
        <f t="shared" si="58"/>
        <v>20043</v>
      </c>
      <c r="F740" s="113" t="str">
        <f t="shared" si="56"/>
        <v>20041</v>
      </c>
      <c r="G740" s="89" t="str">
        <f t="shared" si="59"/>
        <v>20041</v>
      </c>
      <c r="H740" s="278">
        <f t="shared" si="57"/>
        <v>83.777546919172991</v>
      </c>
      <c r="I740" s="279">
        <f>'IPC_INDEC_1943-2006'!C740</f>
        <v>68.869500000000002</v>
      </c>
      <c r="J740" s="280"/>
      <c r="K740" s="280"/>
      <c r="L740" s="323"/>
      <c r="M740" s="323"/>
      <c r="N740" s="281"/>
      <c r="O740" s="327"/>
      <c r="P740" s="282"/>
      <c r="Q740" s="283"/>
      <c r="R740" s="366"/>
      <c r="S740" s="469"/>
      <c r="T740" s="466"/>
    </row>
    <row r="741" spans="1:20">
      <c r="A741" s="88">
        <v>2004</v>
      </c>
      <c r="B741" s="109">
        <v>4</v>
      </c>
      <c r="C741" s="113">
        <f t="shared" si="60"/>
        <v>2</v>
      </c>
      <c r="D741" s="113">
        <f t="shared" si="60"/>
        <v>1</v>
      </c>
      <c r="E741" s="109" t="str">
        <f t="shared" si="58"/>
        <v>20044</v>
      </c>
      <c r="F741" s="113" t="str">
        <f t="shared" si="56"/>
        <v>20042</v>
      </c>
      <c r="G741" s="89" t="str">
        <f t="shared" si="59"/>
        <v>20041</v>
      </c>
      <c r="H741" s="278">
        <f t="shared" si="57"/>
        <v>84.496357894634414</v>
      </c>
      <c r="I741" s="279">
        <f>'IPC_INDEC_1943-2006'!C741</f>
        <v>69.460400000000007</v>
      </c>
      <c r="J741" s="280"/>
      <c r="K741" s="280"/>
      <c r="L741" s="323"/>
      <c r="M741" s="323"/>
      <c r="N741" s="281"/>
      <c r="O741" s="327"/>
      <c r="P741" s="282"/>
      <c r="Q741" s="283"/>
      <c r="R741" s="366"/>
      <c r="S741" s="469"/>
      <c r="T741" s="466"/>
    </row>
    <row r="742" spans="1:20">
      <c r="A742" s="88">
        <v>2004</v>
      </c>
      <c r="B742" s="109">
        <v>5</v>
      </c>
      <c r="C742" s="113">
        <f t="shared" si="60"/>
        <v>2</v>
      </c>
      <c r="D742" s="113">
        <f t="shared" si="60"/>
        <v>2</v>
      </c>
      <c r="E742" s="109" t="str">
        <f t="shared" si="58"/>
        <v>20045</v>
      </c>
      <c r="F742" s="113" t="str">
        <f t="shared" si="56"/>
        <v>20042</v>
      </c>
      <c r="G742" s="89" t="str">
        <f t="shared" si="59"/>
        <v>20042</v>
      </c>
      <c r="H742" s="278">
        <f t="shared" si="57"/>
        <v>85.113715434060126</v>
      </c>
      <c r="I742" s="279">
        <f>'IPC_INDEC_1943-2006'!C742</f>
        <v>69.9679</v>
      </c>
      <c r="J742" s="280"/>
      <c r="K742" s="280"/>
      <c r="L742" s="323"/>
      <c r="M742" s="323"/>
      <c r="N742" s="281"/>
      <c r="O742" s="327"/>
      <c r="P742" s="282"/>
      <c r="Q742" s="283"/>
      <c r="R742" s="366"/>
      <c r="S742" s="469"/>
      <c r="T742" s="466"/>
    </row>
    <row r="743" spans="1:20">
      <c r="A743" s="88">
        <v>2004</v>
      </c>
      <c r="B743" s="109">
        <v>6</v>
      </c>
      <c r="C743" s="113">
        <f t="shared" si="60"/>
        <v>2</v>
      </c>
      <c r="D743" s="113">
        <f t="shared" si="60"/>
        <v>2</v>
      </c>
      <c r="E743" s="109" t="str">
        <f t="shared" si="58"/>
        <v>20046</v>
      </c>
      <c r="F743" s="113" t="str">
        <f t="shared" si="56"/>
        <v>20042</v>
      </c>
      <c r="G743" s="89" t="str">
        <f t="shared" si="59"/>
        <v>20042</v>
      </c>
      <c r="H743" s="278">
        <f t="shared" si="57"/>
        <v>85.595436785020894</v>
      </c>
      <c r="I743" s="279">
        <f>'IPC_INDEC_1943-2006'!C743</f>
        <v>70.363900000000001</v>
      </c>
      <c r="J743" s="280"/>
      <c r="K743" s="280"/>
      <c r="L743" s="323"/>
      <c r="M743" s="323"/>
      <c r="N743" s="281"/>
      <c r="O743" s="327"/>
      <c r="P743" s="282"/>
      <c r="Q743" s="283"/>
      <c r="R743" s="366"/>
      <c r="S743" s="469"/>
      <c r="T743" s="466"/>
    </row>
    <row r="744" spans="1:20">
      <c r="A744" s="88">
        <v>2004</v>
      </c>
      <c r="B744" s="109">
        <v>7</v>
      </c>
      <c r="C744" s="113">
        <f t="shared" si="60"/>
        <v>3</v>
      </c>
      <c r="D744" s="113">
        <f t="shared" si="60"/>
        <v>2</v>
      </c>
      <c r="E744" s="109" t="str">
        <f t="shared" si="58"/>
        <v>20047</v>
      </c>
      <c r="F744" s="113" t="str">
        <f t="shared" si="56"/>
        <v>20043</v>
      </c>
      <c r="G744" s="89" t="str">
        <f t="shared" si="59"/>
        <v>20042</v>
      </c>
      <c r="H744" s="278">
        <f t="shared" si="57"/>
        <v>85.989937376224361</v>
      </c>
      <c r="I744" s="279">
        <f>'IPC_INDEC_1943-2006'!C744</f>
        <v>70.688199999999995</v>
      </c>
      <c r="J744" s="280"/>
      <c r="K744" s="280"/>
      <c r="L744" s="323"/>
      <c r="M744" s="323"/>
      <c r="N744" s="281"/>
      <c r="O744" s="327"/>
      <c r="P744" s="282"/>
      <c r="Q744" s="283"/>
      <c r="R744" s="366"/>
      <c r="S744" s="469"/>
      <c r="T744" s="466"/>
    </row>
    <row r="745" spans="1:20">
      <c r="A745" s="88">
        <v>2004</v>
      </c>
      <c r="B745" s="109">
        <v>8</v>
      </c>
      <c r="C745" s="113">
        <f t="shared" si="60"/>
        <v>3</v>
      </c>
      <c r="D745" s="113">
        <f t="shared" si="60"/>
        <v>2</v>
      </c>
      <c r="E745" s="109" t="str">
        <f t="shared" si="58"/>
        <v>20048</v>
      </c>
      <c r="F745" s="113" t="str">
        <f t="shared" si="56"/>
        <v>20043</v>
      </c>
      <c r="G745" s="89" t="str">
        <f t="shared" si="59"/>
        <v>20042</v>
      </c>
      <c r="H745" s="278">
        <f t="shared" si="57"/>
        <v>86.285295820702331</v>
      </c>
      <c r="I745" s="279">
        <f>'IPC_INDEC_1943-2006'!C745</f>
        <v>70.930999999999997</v>
      </c>
      <c r="J745" s="280"/>
      <c r="K745" s="280"/>
      <c r="L745" s="323"/>
      <c r="M745" s="323"/>
      <c r="N745" s="281"/>
      <c r="O745" s="327"/>
      <c r="P745" s="282"/>
      <c r="Q745" s="283"/>
      <c r="R745" s="366"/>
      <c r="S745" s="469"/>
      <c r="T745" s="466"/>
    </row>
    <row r="746" spans="1:20">
      <c r="A746" s="88">
        <v>2004</v>
      </c>
      <c r="B746" s="109">
        <v>9</v>
      </c>
      <c r="C746" s="113">
        <f t="shared" si="60"/>
        <v>3</v>
      </c>
      <c r="D746" s="113">
        <f t="shared" si="60"/>
        <v>3</v>
      </c>
      <c r="E746" s="109" t="str">
        <f t="shared" si="58"/>
        <v>20049</v>
      </c>
      <c r="F746" s="113" t="str">
        <f t="shared" si="56"/>
        <v>20043</v>
      </c>
      <c r="G746" s="89" t="str">
        <f t="shared" si="59"/>
        <v>20043</v>
      </c>
      <c r="H746" s="278">
        <f t="shared" si="57"/>
        <v>86.828327161785381</v>
      </c>
      <c r="I746" s="279">
        <f>'IPC_INDEC_1943-2006'!C746</f>
        <v>71.377399999999994</v>
      </c>
      <c r="J746" s="280"/>
      <c r="K746" s="280"/>
      <c r="L746" s="323"/>
      <c r="M746" s="323"/>
      <c r="N746" s="281"/>
      <c r="O746" s="327"/>
      <c r="P746" s="282"/>
      <c r="Q746" s="283"/>
      <c r="R746" s="366"/>
      <c r="S746" s="469"/>
      <c r="T746" s="466"/>
    </row>
    <row r="747" spans="1:20">
      <c r="A747" s="88">
        <v>2004</v>
      </c>
      <c r="B747" s="109">
        <v>10</v>
      </c>
      <c r="C747" s="113">
        <f t="shared" si="60"/>
        <v>4</v>
      </c>
      <c r="D747" s="113">
        <f t="shared" si="60"/>
        <v>3</v>
      </c>
      <c r="E747" s="109" t="str">
        <f t="shared" si="58"/>
        <v>200410</v>
      </c>
      <c r="F747" s="113" t="str">
        <f t="shared" si="56"/>
        <v>20044</v>
      </c>
      <c r="G747" s="89" t="str">
        <f t="shared" si="59"/>
        <v>20043</v>
      </c>
      <c r="H747" s="278">
        <f t="shared" si="57"/>
        <v>87.171979388165212</v>
      </c>
      <c r="I747" s="279">
        <f>'IPC_INDEC_1943-2006'!C747</f>
        <v>71.659899999999993</v>
      </c>
      <c r="J747" s="280"/>
      <c r="K747" s="280"/>
      <c r="L747" s="323"/>
      <c r="M747" s="323"/>
      <c r="N747" s="281"/>
      <c r="O747" s="327"/>
      <c r="P747" s="282"/>
      <c r="Q747" s="283"/>
      <c r="R747" s="366"/>
      <c r="S747" s="469"/>
      <c r="T747" s="466"/>
    </row>
    <row r="748" spans="1:20">
      <c r="A748" s="88">
        <v>2004</v>
      </c>
      <c r="B748" s="109">
        <v>11</v>
      </c>
      <c r="C748" s="113">
        <f t="shared" si="60"/>
        <v>4</v>
      </c>
      <c r="D748" s="113">
        <f t="shared" si="60"/>
        <v>3</v>
      </c>
      <c r="E748" s="109" t="str">
        <f t="shared" si="58"/>
        <v>200411</v>
      </c>
      <c r="F748" s="113" t="str">
        <f t="shared" si="56"/>
        <v>20044</v>
      </c>
      <c r="G748" s="89" t="str">
        <f t="shared" si="59"/>
        <v>20043</v>
      </c>
      <c r="H748" s="278">
        <f t="shared" si="57"/>
        <v>87.173925737057999</v>
      </c>
      <c r="I748" s="279">
        <f>'IPC_INDEC_1943-2006'!C748</f>
        <v>71.661500000000004</v>
      </c>
      <c r="J748" s="280"/>
      <c r="K748" s="280"/>
      <c r="L748" s="323"/>
      <c r="M748" s="323"/>
      <c r="N748" s="281"/>
      <c r="O748" s="327"/>
      <c r="P748" s="282"/>
      <c r="Q748" s="283"/>
      <c r="R748" s="366"/>
      <c r="S748" s="469"/>
      <c r="T748" s="466"/>
    </row>
    <row r="749" spans="1:20">
      <c r="A749" s="88">
        <v>2004</v>
      </c>
      <c r="B749" s="109">
        <v>12</v>
      </c>
      <c r="C749" s="113">
        <f t="shared" si="60"/>
        <v>4</v>
      </c>
      <c r="D749" s="113">
        <f t="shared" si="60"/>
        <v>3</v>
      </c>
      <c r="E749" s="109" t="str">
        <f t="shared" si="58"/>
        <v>200412</v>
      </c>
      <c r="F749" s="113" t="str">
        <f t="shared" si="56"/>
        <v>20044</v>
      </c>
      <c r="G749" s="89" t="str">
        <f t="shared" si="59"/>
        <v>20043</v>
      </c>
      <c r="H749" s="278">
        <f t="shared" si="57"/>
        <v>87.902711750594847</v>
      </c>
      <c r="I749" s="279">
        <f>'IPC_INDEC_1943-2006'!C749</f>
        <v>72.260599999999997</v>
      </c>
      <c r="J749" s="280"/>
      <c r="K749" s="280"/>
      <c r="L749" s="323"/>
      <c r="M749" s="323"/>
      <c r="N749" s="281"/>
      <c r="O749" s="327"/>
      <c r="P749" s="282"/>
      <c r="Q749" s="283"/>
      <c r="R749" s="366"/>
      <c r="S749" s="469"/>
      <c r="T749" s="466"/>
    </row>
    <row r="750" spans="1:20">
      <c r="A750" s="88">
        <v>2005</v>
      </c>
      <c r="B750" s="109">
        <v>1</v>
      </c>
      <c r="C750" s="113">
        <f t="shared" si="60"/>
        <v>1</v>
      </c>
      <c r="D750" s="113">
        <f t="shared" si="60"/>
        <v>1</v>
      </c>
      <c r="E750" s="109" t="str">
        <f t="shared" si="58"/>
        <v>20051</v>
      </c>
      <c r="F750" s="113" t="str">
        <f t="shared" si="56"/>
        <v>20051</v>
      </c>
      <c r="G750" s="89" t="str">
        <f t="shared" si="59"/>
        <v>20051</v>
      </c>
      <c r="H750" s="278">
        <f t="shared" si="57"/>
        <v>89.208833504449842</v>
      </c>
      <c r="I750" s="279">
        <f>'IPC_INDEC_1943-2006'!C750</f>
        <v>73.334299999999999</v>
      </c>
      <c r="J750" s="280"/>
      <c r="K750" s="280"/>
      <c r="L750" s="323"/>
      <c r="M750" s="323"/>
      <c r="N750" s="281"/>
      <c r="O750" s="327"/>
      <c r="P750" s="282"/>
      <c r="Q750" s="285">
        <v>100</v>
      </c>
      <c r="R750" s="366"/>
      <c r="S750" s="469"/>
      <c r="T750" s="466"/>
    </row>
    <row r="751" spans="1:20">
      <c r="A751" s="88">
        <v>2005</v>
      </c>
      <c r="B751" s="109">
        <v>2</v>
      </c>
      <c r="C751" s="113">
        <f t="shared" si="60"/>
        <v>1</v>
      </c>
      <c r="D751" s="113">
        <f t="shared" si="60"/>
        <v>1</v>
      </c>
      <c r="E751" s="109" t="str">
        <f t="shared" si="58"/>
        <v>20052</v>
      </c>
      <c r="F751" s="113" t="str">
        <f t="shared" si="56"/>
        <v>20051</v>
      </c>
      <c r="G751" s="89" t="str">
        <f t="shared" si="59"/>
        <v>20051</v>
      </c>
      <c r="H751" s="278">
        <f t="shared" si="57"/>
        <v>90.052697396271782</v>
      </c>
      <c r="I751" s="279">
        <f>'IPC_INDEC_1943-2006'!C751</f>
        <v>74.028000000000006</v>
      </c>
      <c r="J751" s="280"/>
      <c r="K751" s="280"/>
      <c r="L751" s="323"/>
      <c r="M751" s="323"/>
      <c r="N751" s="281"/>
      <c r="O751" s="327"/>
      <c r="P751" s="282"/>
      <c r="Q751" s="285">
        <v>100.50128033753406</v>
      </c>
      <c r="R751" s="366"/>
      <c r="S751" s="469"/>
      <c r="T751" s="466"/>
    </row>
    <row r="752" spans="1:20">
      <c r="A752" s="88">
        <v>2005</v>
      </c>
      <c r="B752" s="109">
        <v>3</v>
      </c>
      <c r="C752" s="113">
        <f t="shared" si="60"/>
        <v>1</v>
      </c>
      <c r="D752" s="113">
        <f t="shared" si="60"/>
        <v>1</v>
      </c>
      <c r="E752" s="109" t="str">
        <f t="shared" si="58"/>
        <v>20053</v>
      </c>
      <c r="F752" s="113" t="str">
        <f t="shared" si="56"/>
        <v>20051</v>
      </c>
      <c r="G752" s="89" t="str">
        <f t="shared" si="59"/>
        <v>20051</v>
      </c>
      <c r="H752" s="278">
        <f t="shared" si="57"/>
        <v>91.444701795020265</v>
      </c>
      <c r="I752" s="279">
        <f>'IPC_INDEC_1943-2006'!C752</f>
        <v>75.172300000000007</v>
      </c>
      <c r="J752" s="280"/>
      <c r="K752" s="280"/>
      <c r="L752" s="323"/>
      <c r="M752" s="323"/>
      <c r="N752" s="281"/>
      <c r="O752" s="327"/>
      <c r="P752" s="282"/>
      <c r="Q752" s="285">
        <v>101.53474574776899</v>
      </c>
      <c r="R752" s="366"/>
      <c r="S752" s="469"/>
      <c r="T752" s="466"/>
    </row>
    <row r="753" spans="1:20">
      <c r="A753" s="88">
        <v>2005</v>
      </c>
      <c r="B753" s="109">
        <v>4</v>
      </c>
      <c r="C753" s="113">
        <f t="shared" si="60"/>
        <v>2</v>
      </c>
      <c r="D753" s="113">
        <f t="shared" si="60"/>
        <v>1</v>
      </c>
      <c r="E753" s="109" t="str">
        <f t="shared" si="58"/>
        <v>20054</v>
      </c>
      <c r="F753" s="113" t="str">
        <f t="shared" si="56"/>
        <v>20052</v>
      </c>
      <c r="G753" s="89" t="str">
        <f t="shared" si="59"/>
        <v>20051</v>
      </c>
      <c r="H753" s="278">
        <f t="shared" si="57"/>
        <v>91.893091921192323</v>
      </c>
      <c r="I753" s="279">
        <f>'IPC_INDEC_1943-2006'!C753</f>
        <v>75.540899999999993</v>
      </c>
      <c r="J753" s="280"/>
      <c r="K753" s="280"/>
      <c r="L753" s="323"/>
      <c r="M753" s="323"/>
      <c r="N753" s="281"/>
      <c r="O753" s="327"/>
      <c r="P753" s="282"/>
      <c r="Q753" s="285">
        <v>101.78479055671825</v>
      </c>
      <c r="R753" s="366"/>
      <c r="S753" s="469"/>
      <c r="T753" s="466"/>
    </row>
    <row r="754" spans="1:20">
      <c r="A754" s="88">
        <v>2005</v>
      </c>
      <c r="B754" s="109">
        <v>5</v>
      </c>
      <c r="C754" s="113">
        <f t="shared" si="60"/>
        <v>2</v>
      </c>
      <c r="D754" s="113">
        <f t="shared" si="60"/>
        <v>2</v>
      </c>
      <c r="E754" s="109" t="str">
        <f t="shared" si="58"/>
        <v>20055</v>
      </c>
      <c r="F754" s="113" t="str">
        <f t="shared" si="56"/>
        <v>20052</v>
      </c>
      <c r="G754" s="89" t="str">
        <f t="shared" si="59"/>
        <v>20052</v>
      </c>
      <c r="H754" s="278">
        <f t="shared" si="57"/>
        <v>92.44512512590444</v>
      </c>
      <c r="I754" s="279">
        <f>'IPC_INDEC_1943-2006'!C754</f>
        <v>75.994699999999995</v>
      </c>
      <c r="J754" s="280"/>
      <c r="K754" s="280"/>
      <c r="L754" s="323"/>
      <c r="M754" s="323"/>
      <c r="N754" s="281"/>
      <c r="O754" s="327"/>
      <c r="P754" s="282"/>
      <c r="Q754" s="285">
        <v>102.13272586237326</v>
      </c>
      <c r="R754" s="366"/>
      <c r="S754" s="469"/>
      <c r="T754" s="466"/>
    </row>
    <row r="755" spans="1:20">
      <c r="A755" s="88">
        <v>2005</v>
      </c>
      <c r="B755" s="109">
        <v>6</v>
      </c>
      <c r="C755" s="113">
        <f t="shared" si="60"/>
        <v>2</v>
      </c>
      <c r="D755" s="113">
        <f t="shared" si="60"/>
        <v>2</v>
      </c>
      <c r="E755" s="109" t="str">
        <f t="shared" si="58"/>
        <v>20056</v>
      </c>
      <c r="F755" s="113" t="str">
        <f t="shared" si="56"/>
        <v>20052</v>
      </c>
      <c r="G755" s="89" t="str">
        <f t="shared" si="59"/>
        <v>20052</v>
      </c>
      <c r="H755" s="278">
        <f t="shared" si="57"/>
        <v>93.291786894259729</v>
      </c>
      <c r="I755" s="279">
        <f>'IPC_INDEC_1943-2006'!C755</f>
        <v>76.690700000000007</v>
      </c>
      <c r="J755" s="280"/>
      <c r="K755" s="280"/>
      <c r="L755" s="323"/>
      <c r="M755" s="323"/>
      <c r="N755" s="281"/>
      <c r="O755" s="327"/>
      <c r="P755" s="282"/>
      <c r="Q755" s="285">
        <v>102.63211238683823</v>
      </c>
      <c r="R755" s="366"/>
      <c r="S755" s="469"/>
      <c r="T755" s="466"/>
    </row>
    <row r="756" spans="1:20">
      <c r="A756" s="88">
        <v>2005</v>
      </c>
      <c r="B756" s="109">
        <v>7</v>
      </c>
      <c r="C756" s="113">
        <f t="shared" si="60"/>
        <v>3</v>
      </c>
      <c r="D756" s="113">
        <f t="shared" si="60"/>
        <v>2</v>
      </c>
      <c r="E756" s="109" t="str">
        <f t="shared" si="58"/>
        <v>20057</v>
      </c>
      <c r="F756" s="113" t="str">
        <f t="shared" si="56"/>
        <v>20053</v>
      </c>
      <c r="G756" s="89" t="str">
        <f t="shared" si="59"/>
        <v>20052</v>
      </c>
      <c r="H756" s="278">
        <f t="shared" si="57"/>
        <v>94.228588945711465</v>
      </c>
      <c r="I756" s="279">
        <f>'IPC_INDEC_1943-2006'!C756</f>
        <v>77.460800000000006</v>
      </c>
      <c r="J756" s="280"/>
      <c r="K756" s="280"/>
      <c r="L756" s="323"/>
      <c r="M756" s="323"/>
      <c r="N756" s="281"/>
      <c r="O756" s="327"/>
      <c r="P756" s="282"/>
      <c r="Q756" s="285">
        <v>103.35119013293564</v>
      </c>
      <c r="R756" s="366"/>
      <c r="S756" s="469"/>
      <c r="T756" s="466"/>
    </row>
    <row r="757" spans="1:20">
      <c r="A757" s="88">
        <v>2005</v>
      </c>
      <c r="B757" s="109">
        <v>8</v>
      </c>
      <c r="C757" s="113">
        <f t="shared" si="60"/>
        <v>3</v>
      </c>
      <c r="D757" s="113">
        <f t="shared" si="60"/>
        <v>2</v>
      </c>
      <c r="E757" s="109" t="str">
        <f t="shared" si="58"/>
        <v>20058</v>
      </c>
      <c r="F757" s="113" t="str">
        <f t="shared" si="56"/>
        <v>20053</v>
      </c>
      <c r="G757" s="89" t="str">
        <f t="shared" si="59"/>
        <v>20052</v>
      </c>
      <c r="H757" s="278">
        <f t="shared" si="57"/>
        <v>94.640241736532474</v>
      </c>
      <c r="I757" s="279">
        <f>'IPC_INDEC_1943-2006'!C757</f>
        <v>77.799199999999999</v>
      </c>
      <c r="J757" s="280"/>
      <c r="K757" s="280"/>
      <c r="L757" s="323"/>
      <c r="M757" s="323"/>
      <c r="N757" s="281"/>
      <c r="O757" s="327"/>
      <c r="P757" s="282"/>
      <c r="Q757" s="285">
        <v>104.43850950241372</v>
      </c>
      <c r="R757" s="366"/>
      <c r="S757" s="469"/>
      <c r="T757" s="466"/>
    </row>
    <row r="758" spans="1:20">
      <c r="A758" s="88">
        <v>2005</v>
      </c>
      <c r="B758" s="109">
        <v>9</v>
      </c>
      <c r="C758" s="113">
        <f t="shared" si="60"/>
        <v>3</v>
      </c>
      <c r="D758" s="113">
        <f t="shared" si="60"/>
        <v>3</v>
      </c>
      <c r="E758" s="109" t="str">
        <f t="shared" si="58"/>
        <v>20059</v>
      </c>
      <c r="F758" s="113" t="str">
        <f t="shared" si="56"/>
        <v>20053</v>
      </c>
      <c r="G758" s="89" t="str">
        <f t="shared" si="59"/>
        <v>20053</v>
      </c>
      <c r="H758" s="278">
        <f t="shared" si="57"/>
        <v>95.740902035394342</v>
      </c>
      <c r="I758" s="279">
        <f>'IPC_INDEC_1943-2006'!C758</f>
        <v>78.703999999999994</v>
      </c>
      <c r="J758" s="280"/>
      <c r="K758" s="280"/>
      <c r="L758" s="323"/>
      <c r="M758" s="323"/>
      <c r="N758" s="281"/>
      <c r="O758" s="327"/>
      <c r="P758" s="282"/>
      <c r="Q758" s="285">
        <v>105.78260836251629</v>
      </c>
      <c r="R758" s="366"/>
      <c r="S758" s="469"/>
      <c r="T758" s="466"/>
    </row>
    <row r="759" spans="1:20">
      <c r="A759" s="88">
        <v>2005</v>
      </c>
      <c r="B759" s="109">
        <v>10</v>
      </c>
      <c r="C759" s="113">
        <f t="shared" si="60"/>
        <v>4</v>
      </c>
      <c r="D759" s="113">
        <f t="shared" si="60"/>
        <v>3</v>
      </c>
      <c r="E759" s="109" t="str">
        <f t="shared" si="58"/>
        <v>200510</v>
      </c>
      <c r="F759" s="113" t="str">
        <f t="shared" si="56"/>
        <v>20054</v>
      </c>
      <c r="G759" s="89" t="str">
        <f t="shared" si="59"/>
        <v>20053</v>
      </c>
      <c r="H759" s="278">
        <f t="shared" si="57"/>
        <v>96.489029891053107</v>
      </c>
      <c r="I759" s="279">
        <f>'IPC_INDEC_1943-2006'!C759</f>
        <v>79.319000000000003</v>
      </c>
      <c r="J759" s="280"/>
      <c r="K759" s="280"/>
      <c r="L759" s="323"/>
      <c r="M759" s="323"/>
      <c r="N759" s="281"/>
      <c r="O759" s="328">
        <v>116.16</v>
      </c>
      <c r="P759" s="282"/>
      <c r="Q759" s="285">
        <v>106.40910902449912</v>
      </c>
      <c r="R759" s="366"/>
      <c r="S759" s="469"/>
      <c r="T759" s="466"/>
    </row>
    <row r="760" spans="1:20">
      <c r="A760" s="88">
        <v>2005</v>
      </c>
      <c r="B760" s="109">
        <v>11</v>
      </c>
      <c r="C760" s="113">
        <f t="shared" si="60"/>
        <v>4</v>
      </c>
      <c r="D760" s="113">
        <f t="shared" si="60"/>
        <v>3</v>
      </c>
      <c r="E760" s="109" t="str">
        <f t="shared" si="58"/>
        <v>200511</v>
      </c>
      <c r="F760" s="113" t="str">
        <f t="shared" si="56"/>
        <v>20054</v>
      </c>
      <c r="G760" s="89" t="str">
        <f t="shared" si="59"/>
        <v>20053</v>
      </c>
      <c r="H760" s="278">
        <f t="shared" si="57"/>
        <v>97.653068175735825</v>
      </c>
      <c r="I760" s="279">
        <f>'IPC_INDEC_1943-2006'!C760</f>
        <v>80.275899999999993</v>
      </c>
      <c r="J760" s="280"/>
      <c r="K760" s="280"/>
      <c r="L760" s="323"/>
      <c r="M760" s="323"/>
      <c r="N760" s="281"/>
      <c r="O760" s="328">
        <v>117.45</v>
      </c>
      <c r="P760" s="282"/>
      <c r="Q760" s="285">
        <v>107.99832053736085</v>
      </c>
      <c r="R760" s="366"/>
      <c r="S760" s="469"/>
      <c r="T760" s="466"/>
    </row>
    <row r="761" spans="1:20">
      <c r="A761" s="88">
        <v>2005</v>
      </c>
      <c r="B761" s="109">
        <v>12</v>
      </c>
      <c r="C761" s="113">
        <f t="shared" si="60"/>
        <v>4</v>
      </c>
      <c r="D761" s="113">
        <f t="shared" si="60"/>
        <v>3</v>
      </c>
      <c r="E761" s="109" t="str">
        <f t="shared" si="58"/>
        <v>200512</v>
      </c>
      <c r="F761" s="113" t="str">
        <f t="shared" si="56"/>
        <v>20054</v>
      </c>
      <c r="G761" s="89" t="str">
        <f t="shared" si="59"/>
        <v>20053</v>
      </c>
      <c r="H761" s="278">
        <f t="shared" si="57"/>
        <v>98.740225679154108</v>
      </c>
      <c r="I761" s="279">
        <f>'IPC_INDEC_1943-2006'!C761</f>
        <v>81.169600000000003</v>
      </c>
      <c r="J761" s="280"/>
      <c r="K761" s="280"/>
      <c r="L761" s="323"/>
      <c r="M761" s="323"/>
      <c r="N761" s="281"/>
      <c r="O761" s="328">
        <v>117.92</v>
      </c>
      <c r="P761" s="282"/>
      <c r="Q761" s="285">
        <v>108.48921988263199</v>
      </c>
      <c r="R761" s="366"/>
      <c r="S761" s="469"/>
      <c r="T761" s="466"/>
    </row>
    <row r="762" spans="1:20">
      <c r="A762" s="88">
        <v>2006</v>
      </c>
      <c r="B762" s="109">
        <v>1</v>
      </c>
      <c r="C762" s="113">
        <f t="shared" si="60"/>
        <v>1</v>
      </c>
      <c r="D762" s="113">
        <f t="shared" si="60"/>
        <v>1</v>
      </c>
      <c r="E762" s="109" t="str">
        <f t="shared" si="58"/>
        <v>20061</v>
      </c>
      <c r="F762" s="113" t="str">
        <f t="shared" si="56"/>
        <v>20061</v>
      </c>
      <c r="G762" s="89" t="str">
        <f t="shared" si="59"/>
        <v>20061</v>
      </c>
      <c r="H762" s="278">
        <f t="shared" si="57"/>
        <v>100</v>
      </c>
      <c r="I762" s="279">
        <f>'IPC_INDEC_1943-2006'!C762</f>
        <v>82.205200000000005</v>
      </c>
      <c r="J762" s="280"/>
      <c r="K762" s="280"/>
      <c r="L762" s="323"/>
      <c r="M762" s="323"/>
      <c r="N762" s="281"/>
      <c r="O762" s="328">
        <v>119.32</v>
      </c>
      <c r="P762" s="282"/>
      <c r="Q762" s="285">
        <v>109.24843300072588</v>
      </c>
      <c r="R762" s="367">
        <f>'IPC CIFRA mes-9 provincias'!E4</f>
        <v>100</v>
      </c>
      <c r="S762" s="279">
        <f>EcoGo!B4/EcoGo!B$4*100</f>
        <v>100</v>
      </c>
      <c r="T762" s="466"/>
    </row>
    <row r="763" spans="1:20">
      <c r="A763" s="88">
        <v>2006</v>
      </c>
      <c r="B763" s="109">
        <v>2</v>
      </c>
      <c r="C763" s="113">
        <f t="shared" si="60"/>
        <v>1</v>
      </c>
      <c r="D763" s="113">
        <f t="shared" si="60"/>
        <v>1</v>
      </c>
      <c r="E763" s="109" t="str">
        <f t="shared" si="58"/>
        <v>20062</v>
      </c>
      <c r="F763" s="113" t="str">
        <f t="shared" si="56"/>
        <v>20061</v>
      </c>
      <c r="G763" s="89" t="str">
        <f t="shared" si="59"/>
        <v>20061</v>
      </c>
      <c r="H763" s="278">
        <f t="shared" si="57"/>
        <v>100.39632529329046</v>
      </c>
      <c r="I763" s="279">
        <f>'IPC_INDEC_1943-2006'!C763</f>
        <v>82.531000000000006</v>
      </c>
      <c r="J763" s="280"/>
      <c r="K763" s="280"/>
      <c r="L763" s="323"/>
      <c r="M763" s="323"/>
      <c r="N763" s="281"/>
      <c r="O763" s="328">
        <v>119.55</v>
      </c>
      <c r="P763" s="282"/>
      <c r="Q763" s="285">
        <v>109.83373771998549</v>
      </c>
      <c r="R763" s="367">
        <f>'IPC CIFRA mes-9 provincias'!E5</f>
        <v>100.33388898413041</v>
      </c>
      <c r="S763" s="279">
        <f>EcoGo!B5/EcoGo!B$4*100</f>
        <v>100.39507320474088</v>
      </c>
      <c r="T763" s="466"/>
    </row>
    <row r="764" spans="1:20">
      <c r="A764" s="88">
        <v>2006</v>
      </c>
      <c r="B764" s="109">
        <v>3</v>
      </c>
      <c r="C764" s="113">
        <f t="shared" si="60"/>
        <v>1</v>
      </c>
      <c r="D764" s="113">
        <f t="shared" si="60"/>
        <v>1</v>
      </c>
      <c r="E764" s="109" t="str">
        <f t="shared" si="58"/>
        <v>20063</v>
      </c>
      <c r="F764" s="113" t="str">
        <f t="shared" si="56"/>
        <v>20061</v>
      </c>
      <c r="G764" s="89" t="str">
        <f t="shared" si="59"/>
        <v>20061</v>
      </c>
      <c r="H764" s="278">
        <f t="shared" si="57"/>
        <v>101.60646771737068</v>
      </c>
      <c r="I764" s="279">
        <f>'IPC_INDEC_1943-2006'!C764</f>
        <v>83.525800000000004</v>
      </c>
      <c r="J764" s="280"/>
      <c r="K764" s="280"/>
      <c r="L764" s="323"/>
      <c r="M764" s="323"/>
      <c r="N764" s="281"/>
      <c r="O764" s="328">
        <v>120.53</v>
      </c>
      <c r="P764" s="282"/>
      <c r="Q764" s="285">
        <v>111.18927416828127</v>
      </c>
      <c r="R764" s="367">
        <f>'IPC CIFRA mes-9 provincias'!E6</f>
        <v>101.26885536118377</v>
      </c>
      <c r="S764" s="279">
        <f>EcoGo!B6/EcoGo!B$4*100</f>
        <v>101.60353241924238</v>
      </c>
      <c r="T764" s="466"/>
    </row>
    <row r="765" spans="1:20">
      <c r="A765" s="88">
        <v>2006</v>
      </c>
      <c r="B765" s="109">
        <v>4</v>
      </c>
      <c r="C765" s="113">
        <f t="shared" si="60"/>
        <v>2</v>
      </c>
      <c r="D765" s="113">
        <f t="shared" si="60"/>
        <v>1</v>
      </c>
      <c r="E765" s="109" t="str">
        <f t="shared" si="58"/>
        <v>20064</v>
      </c>
      <c r="F765" s="113" t="str">
        <f t="shared" si="56"/>
        <v>20062</v>
      </c>
      <c r="G765" s="89" t="str">
        <f t="shared" si="59"/>
        <v>20061</v>
      </c>
      <c r="H765" s="278">
        <f t="shared" si="57"/>
        <v>102.59460472086923</v>
      </c>
      <c r="I765" s="279">
        <f>'IPC_INDEC_1943-2006'!C765</f>
        <v>84.338099999999997</v>
      </c>
      <c r="J765" s="280"/>
      <c r="K765" s="280"/>
      <c r="L765" s="323"/>
      <c r="M765" s="323"/>
      <c r="N765" s="281"/>
      <c r="O765" s="328">
        <v>121.21</v>
      </c>
      <c r="P765" s="282"/>
      <c r="Q765" s="285">
        <v>112.30330963969431</v>
      </c>
      <c r="R765" s="367">
        <f>'IPC CIFRA mes-9 provincias'!E7</f>
        <v>102.1177231415561</v>
      </c>
      <c r="S765" s="279">
        <f>EcoGo!B7/EcoGo!B$4*100</f>
        <v>102.5912154310946</v>
      </c>
      <c r="T765" s="466"/>
    </row>
    <row r="766" spans="1:20">
      <c r="A766" s="88">
        <v>2006</v>
      </c>
      <c r="B766" s="109">
        <v>5</v>
      </c>
      <c r="C766" s="113">
        <f t="shared" si="60"/>
        <v>2</v>
      </c>
      <c r="D766" s="113">
        <f t="shared" si="60"/>
        <v>2</v>
      </c>
      <c r="E766" s="109" t="str">
        <f t="shared" si="58"/>
        <v>20065</v>
      </c>
      <c r="F766" s="113" t="str">
        <f t="shared" si="56"/>
        <v>20062</v>
      </c>
      <c r="G766" s="89" t="str">
        <f t="shared" si="59"/>
        <v>20062</v>
      </c>
      <c r="H766" s="278">
        <f t="shared" si="57"/>
        <v>103.07474466335462</v>
      </c>
      <c r="I766" s="279">
        <f>'IPC_INDEC_1943-2006'!C766</f>
        <v>84.732799999999997</v>
      </c>
      <c r="J766" s="280"/>
      <c r="K766" s="280"/>
      <c r="L766" s="323"/>
      <c r="M766" s="323"/>
      <c r="N766" s="281"/>
      <c r="O766" s="328">
        <v>121.62</v>
      </c>
      <c r="P766" s="282"/>
      <c r="Q766" s="285">
        <v>112.8617938474047</v>
      </c>
      <c r="R766" s="367">
        <f>'IPC CIFRA mes-9 provincias'!E8</f>
        <v>102.56024989893433</v>
      </c>
      <c r="S766" s="279">
        <f>EcoGo!B8/EcoGo!B$4*100</f>
        <v>103.07343713688124</v>
      </c>
      <c r="T766" s="466"/>
    </row>
    <row r="767" spans="1:20">
      <c r="A767" s="88">
        <v>2006</v>
      </c>
      <c r="B767" s="109">
        <v>6</v>
      </c>
      <c r="C767" s="113">
        <f t="shared" si="60"/>
        <v>2</v>
      </c>
      <c r="D767" s="113">
        <f t="shared" si="60"/>
        <v>2</v>
      </c>
      <c r="E767" s="109" t="str">
        <f t="shared" si="58"/>
        <v>20066</v>
      </c>
      <c r="F767" s="113" t="str">
        <f t="shared" si="56"/>
        <v>20062</v>
      </c>
      <c r="G767" s="89" t="str">
        <f t="shared" si="59"/>
        <v>20062</v>
      </c>
      <c r="H767" s="278">
        <f t="shared" si="57"/>
        <v>103.57386150754454</v>
      </c>
      <c r="I767" s="279">
        <f>'IPC_INDEC_1943-2006'!C767</f>
        <v>85.143100000000004</v>
      </c>
      <c r="J767" s="280"/>
      <c r="K767" s="280"/>
      <c r="L767" s="323"/>
      <c r="M767" s="323"/>
      <c r="N767" s="281"/>
      <c r="O767" s="328">
        <v>122.25</v>
      </c>
      <c r="P767" s="282"/>
      <c r="Q767" s="285">
        <v>113.45396328370705</v>
      </c>
      <c r="R767" s="367">
        <f>'IPC CIFRA mes-9 provincias'!E9</f>
        <v>102.92038735337147</v>
      </c>
      <c r="S767" s="279">
        <f>EcoGo!B9/EcoGo!B$4*100</f>
        <v>103.57308854287706</v>
      </c>
      <c r="T767" s="466"/>
    </row>
    <row r="768" spans="1:20">
      <c r="A768" s="88">
        <v>2006</v>
      </c>
      <c r="B768" s="109">
        <v>7</v>
      </c>
      <c r="C768" s="113">
        <f t="shared" si="60"/>
        <v>3</v>
      </c>
      <c r="D768" s="113">
        <f t="shared" si="60"/>
        <v>2</v>
      </c>
      <c r="E768" s="109" t="str">
        <f t="shared" si="58"/>
        <v>20067</v>
      </c>
      <c r="F768" s="113" t="str">
        <f t="shared" si="56"/>
        <v>20063</v>
      </c>
      <c r="G768" s="89" t="str">
        <f t="shared" si="59"/>
        <v>20062</v>
      </c>
      <c r="H768" s="278">
        <f t="shared" si="57"/>
        <v>104.21299382520812</v>
      </c>
      <c r="I768" s="279">
        <f>'IPC_INDEC_1943-2006'!C768</f>
        <v>85.668499999999995</v>
      </c>
      <c r="J768" s="280"/>
      <c r="K768" s="280"/>
      <c r="L768" s="323"/>
      <c r="M768" s="323"/>
      <c r="N768" s="281"/>
      <c r="O768" s="328">
        <v>122.62</v>
      </c>
      <c r="P768" s="282"/>
      <c r="Q768" s="285">
        <v>114.10667379785789</v>
      </c>
      <c r="R768" s="367">
        <f>'IPC CIFRA mes-9 provincias'!E10</f>
        <v>103.30463372676839</v>
      </c>
      <c r="S768" s="279">
        <f>EcoGo!B10/EcoGo!B$4*100</f>
        <v>104.21217755054613</v>
      </c>
      <c r="T768" s="466"/>
    </row>
    <row r="769" spans="1:20">
      <c r="A769" s="88">
        <v>2006</v>
      </c>
      <c r="B769" s="109">
        <v>8</v>
      </c>
      <c r="C769" s="113">
        <f t="shared" si="60"/>
        <v>3</v>
      </c>
      <c r="D769" s="113">
        <f t="shared" si="60"/>
        <v>2</v>
      </c>
      <c r="E769" s="109" t="str">
        <f t="shared" si="58"/>
        <v>20068</v>
      </c>
      <c r="F769" s="113" t="str">
        <f t="shared" si="56"/>
        <v>20063</v>
      </c>
      <c r="G769" s="89" t="str">
        <f t="shared" si="59"/>
        <v>20062</v>
      </c>
      <c r="H769" s="278">
        <f t="shared" si="57"/>
        <v>104.79920978234954</v>
      </c>
      <c r="I769" s="279">
        <f>'IPC_INDEC_1943-2006'!C769</f>
        <v>86.150400000000005</v>
      </c>
      <c r="J769" s="280"/>
      <c r="K769" s="280"/>
      <c r="L769" s="323"/>
      <c r="M769" s="323"/>
      <c r="N769" s="281"/>
      <c r="O769" s="328">
        <v>122.86</v>
      </c>
      <c r="P769" s="282"/>
      <c r="Q769" s="285">
        <v>114.51871592550671</v>
      </c>
      <c r="R769" s="367">
        <f>'IPC CIFRA mes-9 provincias'!E11</f>
        <v>103.74209781162088</v>
      </c>
      <c r="S769" s="279">
        <f>EcoGo!B11/EcoGo!B$4*100</f>
        <v>104.79897745758772</v>
      </c>
      <c r="T769" s="466"/>
    </row>
    <row r="770" spans="1:20">
      <c r="A770" s="88">
        <v>2006</v>
      </c>
      <c r="B770" s="109">
        <v>9</v>
      </c>
      <c r="C770" s="113">
        <f t="shared" si="60"/>
        <v>3</v>
      </c>
      <c r="D770" s="113">
        <f t="shared" si="60"/>
        <v>3</v>
      </c>
      <c r="E770" s="109" t="str">
        <f t="shared" si="58"/>
        <v>20069</v>
      </c>
      <c r="F770" s="113" t="str">
        <f t="shared" si="56"/>
        <v>20063</v>
      </c>
      <c r="G770" s="89" t="str">
        <f t="shared" si="59"/>
        <v>20063</v>
      </c>
      <c r="H770" s="278">
        <f t="shared" si="57"/>
        <v>105.74172923367378</v>
      </c>
      <c r="I770" s="279">
        <f>'IPC_INDEC_1943-2006'!C770</f>
        <v>86.925200000000004</v>
      </c>
      <c r="J770" s="280"/>
      <c r="K770" s="280"/>
      <c r="L770" s="323"/>
      <c r="M770" s="323"/>
      <c r="N770" s="281"/>
      <c r="O770" s="328">
        <v>123.38</v>
      </c>
      <c r="P770" s="282"/>
      <c r="Q770" s="285">
        <v>115.26380717736484</v>
      </c>
      <c r="R770" s="367">
        <f>'IPC CIFRA mes-9 provincias'!E12</f>
        <v>104.42936978121898</v>
      </c>
      <c r="S770" s="279">
        <f>EcoGo!B12/EcoGo!B$4*100</f>
        <v>105.74018126888218</v>
      </c>
      <c r="T770" s="466"/>
    </row>
    <row r="771" spans="1:20">
      <c r="A771" s="88">
        <v>2006</v>
      </c>
      <c r="B771" s="109">
        <v>10</v>
      </c>
      <c r="C771" s="113">
        <f t="shared" si="60"/>
        <v>4</v>
      </c>
      <c r="D771" s="113">
        <f t="shared" si="60"/>
        <v>3</v>
      </c>
      <c r="E771" s="109" t="str">
        <f t="shared" si="58"/>
        <v>200610</v>
      </c>
      <c r="F771" s="113" t="str">
        <f t="shared" si="56"/>
        <v>20064</v>
      </c>
      <c r="G771" s="89" t="str">
        <f t="shared" si="59"/>
        <v>20063</v>
      </c>
      <c r="H771" s="278">
        <f t="shared" si="57"/>
        <v>106.64678146881219</v>
      </c>
      <c r="I771" s="279">
        <f>'IPC_INDEC_1943-2006'!C771</f>
        <v>87.669200000000004</v>
      </c>
      <c r="J771" s="280"/>
      <c r="K771" s="280"/>
      <c r="L771" s="323"/>
      <c r="M771" s="323"/>
      <c r="N771" s="281"/>
      <c r="O771" s="328">
        <v>123.99</v>
      </c>
      <c r="P771" s="282"/>
      <c r="Q771" s="285">
        <v>116.23811049950702</v>
      </c>
      <c r="R771" s="367">
        <f>'IPC CIFRA mes-9 provincias'!E13</f>
        <v>105.69080405968998</v>
      </c>
      <c r="S771" s="279">
        <f>EcoGo!B13/EcoGo!B$4*100</f>
        <v>106.6465256797583</v>
      </c>
      <c r="T771" s="466"/>
    </row>
    <row r="772" spans="1:20">
      <c r="A772" s="88">
        <v>2006</v>
      </c>
      <c r="B772" s="109">
        <v>11</v>
      </c>
      <c r="C772" s="113">
        <f t="shared" si="60"/>
        <v>4</v>
      </c>
      <c r="D772" s="113">
        <f t="shared" si="60"/>
        <v>3</v>
      </c>
      <c r="E772" s="109" t="str">
        <f t="shared" si="58"/>
        <v>200611</v>
      </c>
      <c r="F772" s="113" t="str">
        <f t="shared" si="56"/>
        <v>20064</v>
      </c>
      <c r="G772" s="89" t="str">
        <f t="shared" si="59"/>
        <v>20063</v>
      </c>
      <c r="H772" s="278">
        <f t="shared" si="57"/>
        <v>107.40147825198405</v>
      </c>
      <c r="I772" s="279">
        <f>'IPC_INDEC_1943-2006'!C772</f>
        <v>88.289599999999993</v>
      </c>
      <c r="J772" s="280"/>
      <c r="K772" s="280"/>
      <c r="L772" s="323"/>
      <c r="M772" s="323"/>
      <c r="N772" s="281"/>
      <c r="O772" s="328">
        <v>125.28</v>
      </c>
      <c r="P772" s="282"/>
      <c r="Q772" s="285">
        <v>117.32558372036826</v>
      </c>
      <c r="R772" s="367">
        <f>'IPC CIFRA mes-9 provincias'!E14</f>
        <v>106.74065553317723</v>
      </c>
      <c r="S772" s="279">
        <f>EcoGo!B14/EcoGo!B$4*100</f>
        <v>107.40181268882176</v>
      </c>
      <c r="T772" s="466"/>
    </row>
    <row r="773" spans="1:20">
      <c r="A773" s="88">
        <v>2006</v>
      </c>
      <c r="B773" s="109">
        <v>12</v>
      </c>
      <c r="C773" s="113">
        <f t="shared" si="60"/>
        <v>4</v>
      </c>
      <c r="D773" s="113">
        <f t="shared" si="60"/>
        <v>3</v>
      </c>
      <c r="E773" s="109" t="str">
        <f t="shared" si="58"/>
        <v>200612</v>
      </c>
      <c r="F773" s="113" t="str">
        <f t="shared" si="56"/>
        <v>20064</v>
      </c>
      <c r="G773" s="89" t="str">
        <f t="shared" si="59"/>
        <v>20063</v>
      </c>
      <c r="H773" s="268">
        <f>I773/I$762*100</f>
        <v>108.45530453061363</v>
      </c>
      <c r="I773" s="279">
        <f>'IPC_INDEC_1943-2006'!C773</f>
        <v>89.155900000000003</v>
      </c>
      <c r="J773" s="280"/>
      <c r="K773" s="280"/>
      <c r="L773" s="323"/>
      <c r="M773" s="323"/>
      <c r="N773" s="281"/>
      <c r="O773" s="328">
        <v>127.32</v>
      </c>
      <c r="P773" s="282"/>
      <c r="Q773" s="285">
        <v>119.25474064808698</v>
      </c>
      <c r="R773" s="367">
        <f>'IPC CIFRA mes-9 provincias'!E15</f>
        <v>108.25272126163719</v>
      </c>
      <c r="S773" s="279">
        <f>EcoGo!B15/EcoGo!B$4*100</f>
        <v>108.43052416918431</v>
      </c>
      <c r="T773" s="467">
        <v>100</v>
      </c>
    </row>
    <row r="774" spans="1:20">
      <c r="A774" s="108">
        <v>2007</v>
      </c>
      <c r="B774" s="110">
        <v>1</v>
      </c>
      <c r="C774" s="114">
        <f t="shared" si="60"/>
        <v>1</v>
      </c>
      <c r="D774" s="113">
        <f t="shared" si="60"/>
        <v>1</v>
      </c>
      <c r="E774" s="110" t="str">
        <f t="shared" si="58"/>
        <v>20071</v>
      </c>
      <c r="F774" s="114" t="str">
        <f t="shared" ref="F774:F837" si="61">CONCATENATE(A774,C774)</f>
        <v>20071</v>
      </c>
      <c r="G774" s="89" t="str">
        <f t="shared" si="59"/>
        <v>20071</v>
      </c>
      <c r="H774" s="287">
        <f>H773*R774/R773</f>
        <v>109.99636196454796</v>
      </c>
      <c r="I774" s="288">
        <f>'IPC_INDEC_1943-2006'!C774</f>
        <v>90.176100000000005</v>
      </c>
      <c r="J774" s="289"/>
      <c r="K774" s="289"/>
      <c r="L774" s="331"/>
      <c r="M774" s="323"/>
      <c r="N774" s="281"/>
      <c r="O774" s="328">
        <v>128.74</v>
      </c>
      <c r="P774" s="282"/>
      <c r="Q774" s="290">
        <v>121.0681778101947</v>
      </c>
      <c r="R774" s="368">
        <f>'IPC CIFRA mes-9 provincias'!E16</f>
        <v>109.79090015999414</v>
      </c>
      <c r="S774" s="279">
        <f>EcoGo!B16/EcoGo!B$4*100</f>
        <v>110.30278247544325</v>
      </c>
      <c r="T774" s="468">
        <v>101.2</v>
      </c>
    </row>
    <row r="775" spans="1:20">
      <c r="A775" s="88">
        <v>2007</v>
      </c>
      <c r="B775" s="109">
        <v>2</v>
      </c>
      <c r="C775" s="113">
        <f t="shared" si="60"/>
        <v>1</v>
      </c>
      <c r="D775" s="113">
        <f t="shared" si="60"/>
        <v>1</v>
      </c>
      <c r="E775" s="109" t="str">
        <f t="shared" ref="E775:E838" si="62">CONCATENATE(A775,B775)</f>
        <v>20072</v>
      </c>
      <c r="F775" s="113" t="str">
        <f t="shared" si="61"/>
        <v>20071</v>
      </c>
      <c r="G775" s="89" t="str">
        <f t="shared" ref="G775:G838" si="63">CONCATENATE(A775,D775)</f>
        <v>20071</v>
      </c>
      <c r="H775" s="268">
        <f t="shared" ref="H775:H838" si="64">H774*R775/R774</f>
        <v>111.25268989675737</v>
      </c>
      <c r="I775" s="291">
        <f>'IPC_INDEC_1943-2006'!C775</f>
        <v>90.448300000000003</v>
      </c>
      <c r="J775" s="280"/>
      <c r="K775" s="280"/>
      <c r="L775" s="323"/>
      <c r="M775" s="323"/>
      <c r="N775" s="281"/>
      <c r="O775" s="328">
        <v>129.59</v>
      </c>
      <c r="P775" s="282"/>
      <c r="Q775" s="285">
        <v>122.10495190712177</v>
      </c>
      <c r="R775" s="367">
        <f>'IPC CIFRA mes-9 provincias'!E17</f>
        <v>111.04488140182714</v>
      </c>
      <c r="S775" s="279">
        <f>EcoGo!B17/EcoGo!B$4*100</f>
        <v>111.33231453897325</v>
      </c>
      <c r="T775" s="467">
        <v>101.9</v>
      </c>
    </row>
    <row r="776" spans="1:20">
      <c r="A776" s="88">
        <v>2007</v>
      </c>
      <c r="B776" s="109">
        <v>3</v>
      </c>
      <c r="C776" s="113">
        <f t="shared" si="60"/>
        <v>1</v>
      </c>
      <c r="D776" s="113">
        <f t="shared" si="60"/>
        <v>1</v>
      </c>
      <c r="E776" s="109" t="str">
        <f t="shared" si="62"/>
        <v>20073</v>
      </c>
      <c r="F776" s="113" t="str">
        <f t="shared" si="61"/>
        <v>20071</v>
      </c>
      <c r="G776" s="89" t="str">
        <f t="shared" si="63"/>
        <v>20071</v>
      </c>
      <c r="H776" s="268">
        <f t="shared" si="64"/>
        <v>112.52583356441501</v>
      </c>
      <c r="I776" s="291">
        <f>'IPC_INDEC_1943-2006'!C776</f>
        <v>91.141499999999994</v>
      </c>
      <c r="J776" s="280"/>
      <c r="K776" s="280"/>
      <c r="L776" s="323"/>
      <c r="M776" s="323"/>
      <c r="N776" s="281"/>
      <c r="O776" s="328">
        <v>130.94</v>
      </c>
      <c r="P776" s="282"/>
      <c r="Q776" s="285">
        <v>123.24944480853084</v>
      </c>
      <c r="R776" s="367">
        <f>'IPC CIFRA mes-9 provincias'!E18</f>
        <v>112.31564696905725</v>
      </c>
      <c r="S776" s="279">
        <f>EcoGo!B18/EcoGo!B$4*100</f>
        <v>112.812663164995</v>
      </c>
      <c r="T776" s="467">
        <v>102.9</v>
      </c>
    </row>
    <row r="777" spans="1:20">
      <c r="A777" s="88">
        <v>2007</v>
      </c>
      <c r="B777" s="109">
        <v>4</v>
      </c>
      <c r="C777" s="113">
        <f t="shared" si="60"/>
        <v>2</v>
      </c>
      <c r="D777" s="113">
        <f t="shared" si="60"/>
        <v>1</v>
      </c>
      <c r="E777" s="109" t="str">
        <f t="shared" si="62"/>
        <v>20074</v>
      </c>
      <c r="F777" s="113" t="str">
        <f t="shared" si="61"/>
        <v>20072</v>
      </c>
      <c r="G777" s="89" t="str">
        <f t="shared" si="63"/>
        <v>20071</v>
      </c>
      <c r="H777" s="268">
        <f t="shared" si="64"/>
        <v>114.62437870034563</v>
      </c>
      <c r="I777" s="291">
        <f>'IPC_INDEC_1943-2006'!C777</f>
        <v>91.819800000000001</v>
      </c>
      <c r="J777" s="280"/>
      <c r="K777" s="280"/>
      <c r="L777" s="323"/>
      <c r="M777" s="323"/>
      <c r="N777" s="281"/>
      <c r="O777" s="328">
        <v>133.91</v>
      </c>
      <c r="P777" s="282"/>
      <c r="Q777" s="285">
        <v>125.71291660928524</v>
      </c>
      <c r="R777" s="367">
        <f>'IPC CIFRA mes-9 provincias'!E19</f>
        <v>114.41027224015903</v>
      </c>
      <c r="S777" s="279">
        <f>EcoGo!B19/EcoGo!B$4*100</f>
        <v>114.4544924389796</v>
      </c>
      <c r="T777" s="467">
        <v>105.3</v>
      </c>
    </row>
    <row r="778" spans="1:20">
      <c r="A778" s="88">
        <v>2007</v>
      </c>
      <c r="B778" s="109">
        <v>5</v>
      </c>
      <c r="C778" s="113">
        <f t="shared" si="60"/>
        <v>2</v>
      </c>
      <c r="D778" s="113">
        <f t="shared" si="60"/>
        <v>2</v>
      </c>
      <c r="E778" s="109" t="str">
        <f t="shared" si="62"/>
        <v>20075</v>
      </c>
      <c r="F778" s="113" t="str">
        <f t="shared" si="61"/>
        <v>20072</v>
      </c>
      <c r="G778" s="89" t="str">
        <f t="shared" si="63"/>
        <v>20072</v>
      </c>
      <c r="H778" s="268">
        <f t="shared" si="64"/>
        <v>117.10230926400176</v>
      </c>
      <c r="I778" s="291">
        <f>'IPC_INDEC_1943-2006'!C778</f>
        <v>92.203100000000006</v>
      </c>
      <c r="J778" s="280"/>
      <c r="K778" s="280"/>
      <c r="L778" s="323"/>
      <c r="M778" s="323"/>
      <c r="N778" s="281"/>
      <c r="O778" s="328">
        <v>136.69999999999999</v>
      </c>
      <c r="P778" s="282"/>
      <c r="Q778" s="285">
        <v>128.46594261492663</v>
      </c>
      <c r="R778" s="367">
        <f>'IPC CIFRA mes-9 provincias'!E20</f>
        <v>116.88357428632536</v>
      </c>
      <c r="S778" s="279">
        <f>EcoGo!B20/EcoGo!B$4*100</f>
        <v>116.08039580428806</v>
      </c>
      <c r="T778" s="467">
        <v>107.6</v>
      </c>
    </row>
    <row r="779" spans="1:20">
      <c r="A779" s="88">
        <v>2007</v>
      </c>
      <c r="B779" s="109">
        <v>6</v>
      </c>
      <c r="C779" s="113">
        <f t="shared" si="60"/>
        <v>2</v>
      </c>
      <c r="D779" s="113">
        <f t="shared" si="60"/>
        <v>2</v>
      </c>
      <c r="E779" s="109" t="str">
        <f t="shared" si="62"/>
        <v>20076</v>
      </c>
      <c r="F779" s="113" t="str">
        <f t="shared" si="61"/>
        <v>20072</v>
      </c>
      <c r="G779" s="89" t="str">
        <f t="shared" si="63"/>
        <v>20072</v>
      </c>
      <c r="H779" s="268">
        <f t="shared" si="64"/>
        <v>119.72262385852409</v>
      </c>
      <c r="I779" s="291">
        <f>'IPC_INDEC_1943-2006'!C779</f>
        <v>92.610500000000002</v>
      </c>
      <c r="J779" s="280"/>
      <c r="K779" s="280"/>
      <c r="L779" s="323"/>
      <c r="M779" s="323"/>
      <c r="N779" s="281"/>
      <c r="O779" s="328">
        <v>140.33000000000001</v>
      </c>
      <c r="P779" s="282"/>
      <c r="Q779" s="285">
        <v>131.16073494981521</v>
      </c>
      <c r="R779" s="367">
        <f>'IPC CIFRA mes-9 provincias'!E21</f>
        <v>119.49899440474435</v>
      </c>
      <c r="S779" s="279">
        <f>EcoGo!B21/EcoGo!B$4*100</f>
        <v>117.84935529344843</v>
      </c>
      <c r="T779" s="467">
        <v>110.4</v>
      </c>
    </row>
    <row r="780" spans="1:20">
      <c r="A780" s="88">
        <v>2007</v>
      </c>
      <c r="B780" s="109">
        <v>7</v>
      </c>
      <c r="C780" s="113">
        <f t="shared" si="60"/>
        <v>3</v>
      </c>
      <c r="D780" s="113">
        <f t="shared" si="60"/>
        <v>2</v>
      </c>
      <c r="E780" s="109" t="str">
        <f t="shared" si="62"/>
        <v>20077</v>
      </c>
      <c r="F780" s="113" t="str">
        <f t="shared" si="61"/>
        <v>20073</v>
      </c>
      <c r="G780" s="89" t="str">
        <f t="shared" si="63"/>
        <v>20072</v>
      </c>
      <c r="H780" s="268">
        <f t="shared" si="64"/>
        <v>123.28527628340308</v>
      </c>
      <c r="I780" s="291">
        <f>'IPC_INDEC_1943-2006'!C780</f>
        <v>93.0702</v>
      </c>
      <c r="J780" s="280"/>
      <c r="K780" s="280"/>
      <c r="L780" s="323"/>
      <c r="M780" s="323"/>
      <c r="N780" s="281"/>
      <c r="O780" s="328">
        <v>143.91</v>
      </c>
      <c r="P780" s="282"/>
      <c r="Q780" s="285">
        <v>135.2269574364407</v>
      </c>
      <c r="R780" s="367">
        <f>'IPC CIFRA mes-9 provincias'!E22</f>
        <v>123.05499216411314</v>
      </c>
      <c r="S780" s="279">
        <f>EcoGo!B22/EcoGo!B$4*100</f>
        <v>119.79872492419925</v>
      </c>
      <c r="T780" s="467">
        <v>113.2</v>
      </c>
    </row>
    <row r="781" spans="1:20">
      <c r="A781" s="88">
        <v>2007</v>
      </c>
      <c r="B781" s="109">
        <v>8</v>
      </c>
      <c r="C781" s="113">
        <f t="shared" si="60"/>
        <v>3</v>
      </c>
      <c r="D781" s="113">
        <f t="shared" si="60"/>
        <v>2</v>
      </c>
      <c r="E781" s="109" t="str">
        <f t="shared" si="62"/>
        <v>20078</v>
      </c>
      <c r="F781" s="113" t="str">
        <f t="shared" si="61"/>
        <v>20073</v>
      </c>
      <c r="G781" s="89" t="str">
        <f t="shared" si="63"/>
        <v>20072</v>
      </c>
      <c r="H781" s="268">
        <f t="shared" si="64"/>
        <v>127.50323758192562</v>
      </c>
      <c r="I781" s="291">
        <f>'IPC_INDEC_1943-2006'!C781</f>
        <v>93.616600000000005</v>
      </c>
      <c r="J781" s="280"/>
      <c r="K781" s="280"/>
      <c r="L781" s="323"/>
      <c r="M781" s="323"/>
      <c r="N781" s="281"/>
      <c r="O781" s="328">
        <v>148.69</v>
      </c>
      <c r="P781" s="282"/>
      <c r="Q781" s="285">
        <v>140.29775215040402</v>
      </c>
      <c r="R781" s="367">
        <f>'IPC CIFRA mes-9 provincias'!E23</f>
        <v>127.26507474806317</v>
      </c>
      <c r="S781" s="279">
        <f>EcoGo!B23/EcoGo!B$4*100</f>
        <v>122.00363419806214</v>
      </c>
      <c r="T781" s="467">
        <v>116.8</v>
      </c>
    </row>
    <row r="782" spans="1:20">
      <c r="A782" s="88">
        <v>2007</v>
      </c>
      <c r="B782" s="109">
        <v>9</v>
      </c>
      <c r="C782" s="113">
        <f t="shared" si="60"/>
        <v>3</v>
      </c>
      <c r="D782" s="113">
        <f t="shared" si="60"/>
        <v>3</v>
      </c>
      <c r="E782" s="109" t="str">
        <f t="shared" si="62"/>
        <v>20079</v>
      </c>
      <c r="F782" s="113" t="str">
        <f t="shared" si="61"/>
        <v>20073</v>
      </c>
      <c r="G782" s="89" t="str">
        <f t="shared" si="63"/>
        <v>20073</v>
      </c>
      <c r="H782" s="268">
        <f t="shared" si="64"/>
        <v>130.79555752790588</v>
      </c>
      <c r="I782" s="291">
        <f>'IPC_INDEC_1943-2006'!C782</f>
        <v>94.366900000000001</v>
      </c>
      <c r="J782" s="280"/>
      <c r="K782" s="280"/>
      <c r="L782" s="323"/>
      <c r="M782" s="323"/>
      <c r="N782" s="281"/>
      <c r="O782" s="328">
        <v>151.66999999999999</v>
      </c>
      <c r="P782" s="282"/>
      <c r="Q782" s="285">
        <v>143.98337966382064</v>
      </c>
      <c r="R782" s="367">
        <f>'IPC CIFRA mes-9 provincias'!E24</f>
        <v>130.55124498158762</v>
      </c>
      <c r="S782" s="279">
        <f>EcoGo!B24/EcoGo!B$4*100</f>
        <v>124.47666476213439</v>
      </c>
      <c r="T782" s="467">
        <v>118.4</v>
      </c>
    </row>
    <row r="783" spans="1:20">
      <c r="A783" s="88">
        <v>2007</v>
      </c>
      <c r="B783" s="109">
        <v>10</v>
      </c>
      <c r="C783" s="113">
        <f t="shared" si="60"/>
        <v>4</v>
      </c>
      <c r="D783" s="113">
        <f t="shared" si="60"/>
        <v>3</v>
      </c>
      <c r="E783" s="109" t="str">
        <f t="shared" si="62"/>
        <v>200710</v>
      </c>
      <c r="F783" s="113" t="str">
        <f t="shared" si="61"/>
        <v>20074</v>
      </c>
      <c r="G783" s="89" t="str">
        <f t="shared" si="63"/>
        <v>20073</v>
      </c>
      <c r="H783" s="268">
        <f t="shared" si="64"/>
        <v>133.94406877750552</v>
      </c>
      <c r="I783" s="291">
        <f>'IPC_INDEC_1943-2006'!C783</f>
        <v>95.011200000000002</v>
      </c>
      <c r="J783" s="280"/>
      <c r="K783" s="280"/>
      <c r="L783" s="323"/>
      <c r="M783" s="323"/>
      <c r="N783" s="281"/>
      <c r="O783" s="328">
        <v>153.84</v>
      </c>
      <c r="P783" s="282"/>
      <c r="Q783" s="285">
        <v>147.53080057381504</v>
      </c>
      <c r="R783" s="367">
        <f>'IPC CIFRA mes-9 provincias'!E25</f>
        <v>133.69387513847249</v>
      </c>
      <c r="S783" s="279">
        <f>EcoGo!B25/EcoGo!B$4*100</f>
        <v>126.42989682641428</v>
      </c>
      <c r="T783" s="467">
        <v>120.7</v>
      </c>
    </row>
    <row r="784" spans="1:20">
      <c r="A784" s="88">
        <v>2007</v>
      </c>
      <c r="B784" s="109">
        <v>11</v>
      </c>
      <c r="C784" s="113">
        <f t="shared" si="60"/>
        <v>4</v>
      </c>
      <c r="D784" s="113">
        <f t="shared" si="60"/>
        <v>3</v>
      </c>
      <c r="E784" s="109" t="str">
        <f t="shared" si="62"/>
        <v>200711</v>
      </c>
      <c r="F784" s="113" t="str">
        <f t="shared" si="61"/>
        <v>20074</v>
      </c>
      <c r="G784" s="89" t="str">
        <f t="shared" si="63"/>
        <v>20073</v>
      </c>
      <c r="H784" s="268">
        <f t="shared" si="64"/>
        <v>134.65200575304186</v>
      </c>
      <c r="I784" s="291">
        <f>'IPC_INDEC_1943-2006'!C784</f>
        <v>95.821899999999999</v>
      </c>
      <c r="J784" s="280"/>
      <c r="K784" s="280"/>
      <c r="L784" s="323"/>
      <c r="M784" s="323"/>
      <c r="N784" s="281"/>
      <c r="O784" s="328">
        <v>153.22</v>
      </c>
      <c r="P784" s="282"/>
      <c r="Q784" s="285">
        <v>148.80200181808726</v>
      </c>
      <c r="R784" s="367">
        <f>'IPC CIFRA mes-9 provincias'!E26</f>
        <v>134.40048976110637</v>
      </c>
      <c r="S784" s="279">
        <f>EcoGo!B26/EcoGo!B$4*100</f>
        <v>127.81353075066968</v>
      </c>
      <c r="T784" s="467">
        <v>120.5</v>
      </c>
    </row>
    <row r="785" spans="1:20">
      <c r="A785" s="88">
        <v>2007</v>
      </c>
      <c r="B785" s="109">
        <v>12</v>
      </c>
      <c r="C785" s="113">
        <f t="shared" si="60"/>
        <v>4</v>
      </c>
      <c r="D785" s="113">
        <f t="shared" si="60"/>
        <v>3</v>
      </c>
      <c r="E785" s="109" t="str">
        <f t="shared" si="62"/>
        <v>200712</v>
      </c>
      <c r="F785" s="113" t="str">
        <f t="shared" si="61"/>
        <v>20074</v>
      </c>
      <c r="G785" s="89" t="str">
        <f t="shared" si="63"/>
        <v>20073</v>
      </c>
      <c r="H785" s="268">
        <f t="shared" si="64"/>
        <v>135.88776602894481</v>
      </c>
      <c r="I785" s="291">
        <f>'IPC_INDEC_1943-2006'!C785</f>
        <v>96.710700000000003</v>
      </c>
      <c r="J785" s="280"/>
      <c r="K785" s="280"/>
      <c r="L785" s="323"/>
      <c r="M785" s="323"/>
      <c r="N785" s="281"/>
      <c r="O785" s="328">
        <v>154.72</v>
      </c>
      <c r="P785" s="282"/>
      <c r="Q785" s="285">
        <v>149.97615688864676</v>
      </c>
      <c r="R785" s="367">
        <f>'IPC CIFRA mes-9 provincias'!E27</f>
        <v>135.63394176488333</v>
      </c>
      <c r="S785" s="279">
        <f>EcoGo!B27/EcoGo!B$4*100</f>
        <v>129.69589568207994</v>
      </c>
      <c r="T785" s="467">
        <v>121.8</v>
      </c>
    </row>
    <row r="786" spans="1:20">
      <c r="A786" s="88">
        <v>2008</v>
      </c>
      <c r="B786" s="109">
        <v>1</v>
      </c>
      <c r="C786" s="113">
        <f t="shared" si="60"/>
        <v>1</v>
      </c>
      <c r="D786" s="113">
        <f t="shared" si="60"/>
        <v>1</v>
      </c>
      <c r="E786" s="109" t="str">
        <f t="shared" si="62"/>
        <v>20081</v>
      </c>
      <c r="F786" s="113" t="str">
        <f t="shared" si="61"/>
        <v>20081</v>
      </c>
      <c r="G786" s="89" t="str">
        <f t="shared" si="63"/>
        <v>20081</v>
      </c>
      <c r="H786" s="268">
        <f t="shared" si="64"/>
        <v>137.46896557013673</v>
      </c>
      <c r="I786" s="291">
        <f>'IPC_INDEC_1943-2006'!C786</f>
        <v>97.611000000000004</v>
      </c>
      <c r="J786" s="280"/>
      <c r="K786" s="280"/>
      <c r="L786" s="323"/>
      <c r="M786" s="323"/>
      <c r="N786" s="281"/>
      <c r="O786" s="328">
        <v>157.85</v>
      </c>
      <c r="P786" s="282"/>
      <c r="Q786" s="285">
        <v>151.46206603919711</v>
      </c>
      <c r="R786" s="367">
        <f>'IPC CIFRA mes-9 provincias'!E28</f>
        <v>137.21218778920169</v>
      </c>
      <c r="S786" s="279">
        <f>EcoGo!B28/EcoGo!B$4*100</f>
        <v>133.02439825771549</v>
      </c>
      <c r="T786" s="467">
        <v>124.3</v>
      </c>
    </row>
    <row r="787" spans="1:20">
      <c r="A787" s="88">
        <v>2008</v>
      </c>
      <c r="B787" s="109">
        <v>2</v>
      </c>
      <c r="C787" s="113">
        <f t="shared" ref="C787:D850" si="65">C775</f>
        <v>1</v>
      </c>
      <c r="D787" s="113">
        <f t="shared" si="65"/>
        <v>1</v>
      </c>
      <c r="E787" s="109" t="str">
        <f t="shared" si="62"/>
        <v>20082</v>
      </c>
      <c r="F787" s="113" t="str">
        <f t="shared" si="61"/>
        <v>20081</v>
      </c>
      <c r="G787" s="89" t="str">
        <f t="shared" si="63"/>
        <v>20081</v>
      </c>
      <c r="H787" s="268">
        <f t="shared" si="64"/>
        <v>140.92322997462153</v>
      </c>
      <c r="I787" s="291">
        <f>'IPC_INDEC_1943-2006'!C787</f>
        <v>98.066699999999997</v>
      </c>
      <c r="J787" s="280"/>
      <c r="K787" s="280"/>
      <c r="L787" s="323"/>
      <c r="M787" s="323"/>
      <c r="N787" s="281"/>
      <c r="O787" s="328">
        <v>161.38</v>
      </c>
      <c r="P787" s="282"/>
      <c r="Q787" s="285">
        <v>155.11759708091373</v>
      </c>
      <c r="R787" s="367">
        <f>'IPC CIFRA mes-9 provincias'!E29</f>
        <v>140.65999998576547</v>
      </c>
      <c r="S787" s="279">
        <f>EcoGo!B29/EcoGo!B$4*100</f>
        <v>134.51943765893742</v>
      </c>
      <c r="T787" s="467">
        <v>126.8</v>
      </c>
    </row>
    <row r="788" spans="1:20">
      <c r="A788" s="88">
        <v>2008</v>
      </c>
      <c r="B788" s="109">
        <v>3</v>
      </c>
      <c r="C788" s="113">
        <f t="shared" si="65"/>
        <v>1</v>
      </c>
      <c r="D788" s="113">
        <f t="shared" si="65"/>
        <v>1</v>
      </c>
      <c r="E788" s="109" t="str">
        <f t="shared" si="62"/>
        <v>20083</v>
      </c>
      <c r="F788" s="113" t="str">
        <f t="shared" si="61"/>
        <v>20081</v>
      </c>
      <c r="G788" s="89" t="str">
        <f t="shared" si="63"/>
        <v>20081</v>
      </c>
      <c r="H788" s="268">
        <f t="shared" si="64"/>
        <v>146.3357507741525</v>
      </c>
      <c r="I788" s="291">
        <f>'IPC_INDEC_1943-2006'!C788</f>
        <v>99.176299999999998</v>
      </c>
      <c r="J788" s="280"/>
      <c r="K788" s="280"/>
      <c r="L788" s="323"/>
      <c r="M788" s="323"/>
      <c r="N788" s="281"/>
      <c r="O788" s="328">
        <v>167.94</v>
      </c>
      <c r="P788" s="282"/>
      <c r="Q788" s="285">
        <v>160.26968042857828</v>
      </c>
      <c r="R788" s="367">
        <f>'IPC CIFRA mes-9 provincias'!E30</f>
        <v>146.06241075737555</v>
      </c>
      <c r="S788" s="279">
        <f>EcoGo!B30/EcoGo!B$4*100</f>
        <v>138.82014632006687</v>
      </c>
      <c r="T788" s="467">
        <v>132.1</v>
      </c>
    </row>
    <row r="789" spans="1:20">
      <c r="A789" s="88">
        <v>2008</v>
      </c>
      <c r="B789" s="109">
        <v>4</v>
      </c>
      <c r="C789" s="113">
        <f t="shared" si="65"/>
        <v>2</v>
      </c>
      <c r="D789" s="113">
        <f t="shared" si="65"/>
        <v>1</v>
      </c>
      <c r="E789" s="109" t="str">
        <f t="shared" si="62"/>
        <v>20084</v>
      </c>
      <c r="F789" s="113" t="str">
        <f t="shared" si="61"/>
        <v>20082</v>
      </c>
      <c r="G789" s="89" t="str">
        <f t="shared" si="63"/>
        <v>20081</v>
      </c>
      <c r="H789" s="268">
        <f t="shared" si="64"/>
        <v>151.24779891983522</v>
      </c>
      <c r="I789" s="291">
        <f>'IPC_INDEC_1943-2006'!C789</f>
        <v>100</v>
      </c>
      <c r="J789" s="280"/>
      <c r="K789" s="280"/>
      <c r="L789" s="323"/>
      <c r="M789" s="323"/>
      <c r="N789" s="281"/>
      <c r="O789" s="328">
        <v>172.96</v>
      </c>
      <c r="P789" s="282"/>
      <c r="Q789" s="285">
        <v>165.15215271340844</v>
      </c>
      <c r="R789" s="367">
        <f>'IPC CIFRA mes-9 provincias'!E31</f>
        <v>150.96528370618773</v>
      </c>
      <c r="S789" s="279">
        <f>EcoGo!B31/EcoGo!B$4*100</f>
        <v>140.8577190208307</v>
      </c>
      <c r="T789" s="467">
        <v>136</v>
      </c>
    </row>
    <row r="790" spans="1:20">
      <c r="A790" s="88">
        <v>2008</v>
      </c>
      <c r="B790" s="109">
        <v>5</v>
      </c>
      <c r="C790" s="113">
        <f t="shared" si="65"/>
        <v>2</v>
      </c>
      <c r="D790" s="113">
        <f t="shared" si="65"/>
        <v>2</v>
      </c>
      <c r="E790" s="109" t="str">
        <f t="shared" si="62"/>
        <v>20085</v>
      </c>
      <c r="F790" s="113" t="str">
        <f t="shared" si="61"/>
        <v>20082</v>
      </c>
      <c r="G790" s="89" t="str">
        <f t="shared" si="63"/>
        <v>20082</v>
      </c>
      <c r="H790" s="268">
        <f t="shared" si="64"/>
        <v>153.94487333444386</v>
      </c>
      <c r="I790" s="291">
        <f>'IPC_INDEC_1943-2006'!C790</f>
        <v>100.56</v>
      </c>
      <c r="J790" s="280"/>
      <c r="K790" s="280"/>
      <c r="L790" s="323"/>
      <c r="M790" s="323"/>
      <c r="N790" s="281"/>
      <c r="O790" s="328">
        <v>173.39</v>
      </c>
      <c r="P790" s="282"/>
      <c r="Q790" s="285">
        <v>167.72943893902209</v>
      </c>
      <c r="R790" s="367">
        <f>'IPC CIFRA mes-9 provincias'!E32</f>
        <v>153.65732026530421</v>
      </c>
      <c r="S790" s="279">
        <f>EcoGo!B32/EcoGo!B$4*100</f>
        <v>141.91384737514196</v>
      </c>
      <c r="T790" s="467">
        <v>136.5</v>
      </c>
    </row>
    <row r="791" spans="1:20">
      <c r="A791" s="88">
        <v>2008</v>
      </c>
      <c r="B791" s="109">
        <v>6</v>
      </c>
      <c r="C791" s="113">
        <f t="shared" si="65"/>
        <v>2</v>
      </c>
      <c r="D791" s="113">
        <f t="shared" si="65"/>
        <v>2</v>
      </c>
      <c r="E791" s="109" t="str">
        <f t="shared" si="62"/>
        <v>20086</v>
      </c>
      <c r="F791" s="113" t="str">
        <f t="shared" si="61"/>
        <v>20082</v>
      </c>
      <c r="G791" s="89" t="str">
        <f t="shared" si="63"/>
        <v>20082</v>
      </c>
      <c r="H791" s="268">
        <f t="shared" si="64"/>
        <v>157.08375816528383</v>
      </c>
      <c r="I791" s="291">
        <f>'IPC_INDEC_1943-2006'!C791</f>
        <v>101.2</v>
      </c>
      <c r="J791" s="280"/>
      <c r="K791" s="280"/>
      <c r="L791" s="323"/>
      <c r="M791" s="323"/>
      <c r="N791" s="281"/>
      <c r="O791" s="328">
        <v>177.59</v>
      </c>
      <c r="P791" s="282"/>
      <c r="Q791" s="285">
        <v>171.01022708806602</v>
      </c>
      <c r="R791" s="367">
        <f>'IPC CIFRA mes-9 provincias'!E33</f>
        <v>156.790341984582</v>
      </c>
      <c r="S791" s="279">
        <f>EcoGo!B33/EcoGo!B$4*100</f>
        <v>143.84152670185645</v>
      </c>
      <c r="T791" s="467">
        <v>140</v>
      </c>
    </row>
    <row r="792" spans="1:20">
      <c r="A792" s="88">
        <v>2008</v>
      </c>
      <c r="B792" s="109">
        <v>7</v>
      </c>
      <c r="C792" s="113">
        <f t="shared" si="65"/>
        <v>3</v>
      </c>
      <c r="D792" s="113">
        <f t="shared" si="65"/>
        <v>2</v>
      </c>
      <c r="E792" s="109" t="str">
        <f t="shared" si="62"/>
        <v>20087</v>
      </c>
      <c r="F792" s="113" t="str">
        <f t="shared" si="61"/>
        <v>20083</v>
      </c>
      <c r="G792" s="89" t="str">
        <f t="shared" si="63"/>
        <v>20082</v>
      </c>
      <c r="H792" s="268">
        <f t="shared" si="64"/>
        <v>159.47214453617843</v>
      </c>
      <c r="I792" s="291">
        <f>'IPC_INDEC_1943-2006'!C792</f>
        <v>101.57</v>
      </c>
      <c r="J792" s="280"/>
      <c r="K792" s="280"/>
      <c r="L792" s="323"/>
      <c r="M792" s="323"/>
      <c r="N792" s="281"/>
      <c r="O792" s="328">
        <v>180.08</v>
      </c>
      <c r="P792" s="282"/>
      <c r="Q792" s="285">
        <v>174.18162110625502</v>
      </c>
      <c r="R792" s="367">
        <f>'IPC CIFRA mes-9 provincias'!E34</f>
        <v>159.17426709725885</v>
      </c>
      <c r="S792" s="279">
        <f>EcoGo!B34/EcoGo!B$4*100</f>
        <v>145.90707380563029</v>
      </c>
      <c r="T792" s="467">
        <v>142</v>
      </c>
    </row>
    <row r="793" spans="1:20">
      <c r="A793" s="88">
        <v>2008</v>
      </c>
      <c r="B793" s="109">
        <v>8</v>
      </c>
      <c r="C793" s="113">
        <f t="shared" si="65"/>
        <v>3</v>
      </c>
      <c r="D793" s="113">
        <f t="shared" si="65"/>
        <v>2</v>
      </c>
      <c r="E793" s="109" t="str">
        <f t="shared" si="62"/>
        <v>20088</v>
      </c>
      <c r="F793" s="113" t="str">
        <f t="shared" si="61"/>
        <v>20083</v>
      </c>
      <c r="G793" s="89" t="str">
        <f t="shared" si="63"/>
        <v>20082</v>
      </c>
      <c r="H793" s="268">
        <f t="shared" si="64"/>
        <v>161.25917126978686</v>
      </c>
      <c r="I793" s="291">
        <f>'IPC_INDEC_1943-2006'!C793</f>
        <v>102.05</v>
      </c>
      <c r="J793" s="280"/>
      <c r="K793" s="280"/>
      <c r="L793" s="323"/>
      <c r="M793" s="323"/>
      <c r="N793" s="281"/>
      <c r="O793" s="328">
        <v>181.55</v>
      </c>
      <c r="P793" s="282"/>
      <c r="Q793" s="285">
        <v>176.45677296539267</v>
      </c>
      <c r="R793" s="367">
        <f>'IPC CIFRA mes-9 provincias'!E35</f>
        <v>160.95795585012942</v>
      </c>
      <c r="S793" s="279">
        <f>EcoGo!B35/EcoGo!B$4*100</f>
        <v>148.27897292126082</v>
      </c>
      <c r="T793" s="467">
        <v>143.4</v>
      </c>
    </row>
    <row r="794" spans="1:20" s="79" customFormat="1">
      <c r="A794" s="88">
        <v>2008</v>
      </c>
      <c r="B794" s="109">
        <v>9</v>
      </c>
      <c r="C794" s="113">
        <f t="shared" si="65"/>
        <v>3</v>
      </c>
      <c r="D794" s="113">
        <f t="shared" si="65"/>
        <v>3</v>
      </c>
      <c r="E794" s="109" t="str">
        <f t="shared" si="62"/>
        <v>20089</v>
      </c>
      <c r="F794" s="113" t="str">
        <f t="shared" si="61"/>
        <v>20083</v>
      </c>
      <c r="G794" s="89" t="str">
        <f t="shared" si="63"/>
        <v>20083</v>
      </c>
      <c r="H794" s="268">
        <f t="shared" si="64"/>
        <v>163.50164048243994</v>
      </c>
      <c r="I794" s="291">
        <f>'IPC_INDEC_1943-2006'!C794</f>
        <v>102.57</v>
      </c>
      <c r="J794" s="280"/>
      <c r="K794" s="280"/>
      <c r="L794" s="323"/>
      <c r="M794" s="323"/>
      <c r="N794" s="281"/>
      <c r="O794" s="328">
        <v>183.51</v>
      </c>
      <c r="P794" s="282"/>
      <c r="Q794" s="285">
        <v>178.23334782662221</v>
      </c>
      <c r="R794" s="367">
        <f>'IPC CIFRA mes-9 provincias'!E36</f>
        <v>163.19623636269407</v>
      </c>
      <c r="S794" s="279">
        <f>EcoGo!B36/EcoGo!B$4*100</f>
        <v>150.06044933356441</v>
      </c>
      <c r="T794" s="467">
        <v>145.19999999999999</v>
      </c>
    </row>
    <row r="795" spans="1:20" s="79" customFormat="1">
      <c r="A795" s="90">
        <v>2008</v>
      </c>
      <c r="B795" s="111">
        <v>10</v>
      </c>
      <c r="C795" s="113">
        <f t="shared" si="65"/>
        <v>4</v>
      </c>
      <c r="D795" s="113">
        <f t="shared" si="65"/>
        <v>3</v>
      </c>
      <c r="E795" s="109" t="str">
        <f t="shared" si="62"/>
        <v>200810</v>
      </c>
      <c r="F795" s="113" t="str">
        <f t="shared" si="61"/>
        <v>20084</v>
      </c>
      <c r="G795" s="89" t="str">
        <f t="shared" si="63"/>
        <v>20083</v>
      </c>
      <c r="H795" s="268">
        <f t="shared" si="64"/>
        <v>164.87098684472971</v>
      </c>
      <c r="I795" s="291">
        <f>'IPC_INDEC_1943-2006'!C795</f>
        <v>103.01</v>
      </c>
      <c r="J795" s="280"/>
      <c r="K795" s="280"/>
      <c r="L795" s="323"/>
      <c r="M795" s="323"/>
      <c r="N795" s="281"/>
      <c r="O795" s="328">
        <v>184.58</v>
      </c>
      <c r="P795" s="282"/>
      <c r="Q795" s="285">
        <v>180.71828001590148</v>
      </c>
      <c r="R795" s="367">
        <f>'IPC CIFRA mes-9 provincias'!E37</f>
        <v>164.56302492789283</v>
      </c>
      <c r="S795" s="279">
        <f>EcoGo!B37/EcoGo!B$4*100</f>
        <v>151.42200428211225</v>
      </c>
      <c r="T795" s="467">
        <v>146.1</v>
      </c>
    </row>
    <row r="796" spans="1:20" s="79" customFormat="1">
      <c r="A796" s="90">
        <v>2008</v>
      </c>
      <c r="B796" s="111">
        <v>11</v>
      </c>
      <c r="C796" s="113">
        <f t="shared" si="65"/>
        <v>4</v>
      </c>
      <c r="D796" s="113">
        <f t="shared" si="65"/>
        <v>3</v>
      </c>
      <c r="E796" s="109" t="str">
        <f t="shared" si="62"/>
        <v>200811</v>
      </c>
      <c r="F796" s="113" t="str">
        <f t="shared" si="61"/>
        <v>20084</v>
      </c>
      <c r="G796" s="89" t="str">
        <f t="shared" si="63"/>
        <v>20083</v>
      </c>
      <c r="H796" s="268">
        <f t="shared" si="64"/>
        <v>166.19688502928184</v>
      </c>
      <c r="I796" s="291">
        <f>'IPC_INDEC_1943-2006'!C796</f>
        <v>103.36</v>
      </c>
      <c r="J796" s="280"/>
      <c r="K796" s="280"/>
      <c r="L796" s="323"/>
      <c r="M796" s="323"/>
      <c r="N796" s="281"/>
      <c r="O796" s="328">
        <v>185.76</v>
      </c>
      <c r="P796" s="282"/>
      <c r="Q796" s="285">
        <v>181.80084582344401</v>
      </c>
      <c r="R796" s="367">
        <f>'IPC CIFRA mes-9 provincias'!E38</f>
        <v>165.88644647204717</v>
      </c>
      <c r="S796" s="279">
        <f>EcoGo!B38/EcoGo!B$4*100</f>
        <v>152.50849605541495</v>
      </c>
      <c r="T796" s="467">
        <v>147.19999999999999</v>
      </c>
    </row>
    <row r="797" spans="1:20" s="79" customFormat="1">
      <c r="A797" s="90">
        <v>2008</v>
      </c>
      <c r="B797" s="111">
        <v>12</v>
      </c>
      <c r="C797" s="113">
        <f t="shared" si="65"/>
        <v>4</v>
      </c>
      <c r="D797" s="113">
        <f t="shared" si="65"/>
        <v>3</v>
      </c>
      <c r="E797" s="109" t="str">
        <f t="shared" si="62"/>
        <v>200812</v>
      </c>
      <c r="F797" s="113" t="str">
        <f t="shared" si="61"/>
        <v>20084</v>
      </c>
      <c r="G797" s="89" t="str">
        <f t="shared" si="63"/>
        <v>20083</v>
      </c>
      <c r="H797" s="268">
        <f t="shared" si="64"/>
        <v>167.12086515715751</v>
      </c>
      <c r="I797" s="291">
        <f>'IPC_INDEC_1943-2006'!C797</f>
        <v>103.71</v>
      </c>
      <c r="J797" s="280"/>
      <c r="K797" s="280"/>
      <c r="L797" s="323"/>
      <c r="M797" s="323"/>
      <c r="N797" s="281"/>
      <c r="O797" s="328">
        <v>186.59</v>
      </c>
      <c r="P797" s="282"/>
      <c r="Q797" s="285">
        <v>182.96459816495749</v>
      </c>
      <c r="R797" s="367">
        <f>'IPC CIFRA mes-9 provincias'!E39</f>
        <v>166.80870070080167</v>
      </c>
      <c r="S797" s="279">
        <f>EcoGo!B39/EcoGo!B$4*100</f>
        <v>154.2938597913809</v>
      </c>
      <c r="T797" s="467">
        <v>148.1</v>
      </c>
    </row>
    <row r="798" spans="1:20" s="79" customFormat="1">
      <c r="A798" s="90">
        <v>2009</v>
      </c>
      <c r="B798" s="111">
        <v>1</v>
      </c>
      <c r="C798" s="113">
        <f t="shared" si="65"/>
        <v>1</v>
      </c>
      <c r="D798" s="113">
        <f t="shared" si="65"/>
        <v>1</v>
      </c>
      <c r="E798" s="109" t="str">
        <f t="shared" si="62"/>
        <v>20091</v>
      </c>
      <c r="F798" s="113" t="str">
        <f t="shared" si="61"/>
        <v>20091</v>
      </c>
      <c r="G798" s="89" t="str">
        <f t="shared" si="63"/>
        <v>20091</v>
      </c>
      <c r="H798" s="268">
        <f t="shared" si="64"/>
        <v>168.5596590531413</v>
      </c>
      <c r="I798" s="291">
        <f>'IPC_INDEC_1943-2006'!C798</f>
        <v>104.26</v>
      </c>
      <c r="J798" s="280"/>
      <c r="K798" s="280"/>
      <c r="L798" s="323"/>
      <c r="M798" s="323"/>
      <c r="N798" s="281"/>
      <c r="O798" s="328">
        <v>188.75</v>
      </c>
      <c r="P798" s="282"/>
      <c r="Q798" s="285">
        <v>184.19966571542398</v>
      </c>
      <c r="R798" s="367">
        <f>'IPC CIFRA mes-9 provincias'!E40</f>
        <v>168.24480707889879</v>
      </c>
      <c r="S798" s="279">
        <f>EcoGo!B40/EcoGo!B$4*100</f>
        <v>156.60178261544962</v>
      </c>
      <c r="T798" s="467">
        <v>150</v>
      </c>
    </row>
    <row r="799" spans="1:20" s="79" customFormat="1">
      <c r="A799" s="90">
        <v>2009</v>
      </c>
      <c r="B799" s="111">
        <v>2</v>
      </c>
      <c r="C799" s="113">
        <f t="shared" si="65"/>
        <v>1</v>
      </c>
      <c r="D799" s="113">
        <f t="shared" si="65"/>
        <v>1</v>
      </c>
      <c r="E799" s="109" t="str">
        <f t="shared" si="62"/>
        <v>20092</v>
      </c>
      <c r="F799" s="113" t="str">
        <f t="shared" si="61"/>
        <v>20091</v>
      </c>
      <c r="G799" s="89" t="str">
        <f t="shared" si="63"/>
        <v>20091</v>
      </c>
      <c r="H799" s="268">
        <f t="shared" si="64"/>
        <v>169.47209279351171</v>
      </c>
      <c r="I799" s="291">
        <f>'IPC_INDEC_1943-2006'!C799</f>
        <v>104.71</v>
      </c>
      <c r="J799" s="280"/>
      <c r="K799" s="280"/>
      <c r="L799" s="323"/>
      <c r="M799" s="323"/>
      <c r="N799" s="281"/>
      <c r="O799" s="328">
        <v>188.73</v>
      </c>
      <c r="P799" s="282"/>
      <c r="Q799" s="285">
        <v>185.80547674961684</v>
      </c>
      <c r="R799" s="367">
        <f>'IPC CIFRA mes-9 provincias'!E41</f>
        <v>169.15553648760329</v>
      </c>
      <c r="S799" s="279">
        <f>EcoGo!B41/EcoGo!B$4*100</f>
        <v>157.77361763039161</v>
      </c>
      <c r="T799" s="467">
        <v>150.19999999999999</v>
      </c>
    </row>
    <row r="800" spans="1:20">
      <c r="A800" s="88">
        <v>2009</v>
      </c>
      <c r="B800" s="109">
        <v>3</v>
      </c>
      <c r="C800" s="113">
        <f t="shared" si="65"/>
        <v>1</v>
      </c>
      <c r="D800" s="113">
        <f t="shared" si="65"/>
        <v>1</v>
      </c>
      <c r="E800" s="109" t="str">
        <f t="shared" si="62"/>
        <v>20093</v>
      </c>
      <c r="F800" s="113" t="str">
        <f t="shared" si="61"/>
        <v>20091</v>
      </c>
      <c r="G800" s="89" t="str">
        <f t="shared" si="63"/>
        <v>20091</v>
      </c>
      <c r="H800" s="268">
        <f t="shared" si="64"/>
        <v>172.08761736704579</v>
      </c>
      <c r="I800" s="291">
        <f>'IPC_INDEC_1943-2006'!C800</f>
        <v>105.38</v>
      </c>
      <c r="J800" s="280"/>
      <c r="K800" s="280"/>
      <c r="L800" s="323"/>
      <c r="M800" s="323"/>
      <c r="N800" s="281"/>
      <c r="O800" s="328">
        <v>193.14</v>
      </c>
      <c r="P800" s="282"/>
      <c r="Q800" s="285">
        <v>188.33122491328047</v>
      </c>
      <c r="R800" s="367">
        <f>'IPC CIFRA mes-9 provincias'!E42</f>
        <v>171.76617553229681</v>
      </c>
      <c r="S800" s="279">
        <f>EcoGo!B42/EcoGo!B$4*100</f>
        <v>160.44971517956719</v>
      </c>
      <c r="T800" s="467">
        <v>153.9</v>
      </c>
    </row>
    <row r="801" spans="1:20">
      <c r="A801" s="88">
        <v>2009</v>
      </c>
      <c r="B801" s="109">
        <v>4</v>
      </c>
      <c r="C801" s="113">
        <f t="shared" si="65"/>
        <v>2</v>
      </c>
      <c r="D801" s="113">
        <f t="shared" si="65"/>
        <v>1</v>
      </c>
      <c r="E801" s="109" t="str">
        <f t="shared" si="62"/>
        <v>20094</v>
      </c>
      <c r="F801" s="113" t="str">
        <f t="shared" si="61"/>
        <v>20092</v>
      </c>
      <c r="G801" s="89" t="str">
        <f t="shared" si="63"/>
        <v>20091</v>
      </c>
      <c r="H801" s="268">
        <f t="shared" si="64"/>
        <v>174.41328742555439</v>
      </c>
      <c r="I801" s="291">
        <f>'IPC_INDEC_1943-2006'!C801</f>
        <v>105.73</v>
      </c>
      <c r="J801" s="280"/>
      <c r="K801" s="280"/>
      <c r="L801" s="323"/>
      <c r="M801" s="323"/>
      <c r="N801" s="281"/>
      <c r="O801" s="328">
        <v>196.66</v>
      </c>
      <c r="P801" s="282"/>
      <c r="Q801" s="285">
        <v>190.47939934049776</v>
      </c>
      <c r="R801" s="367">
        <f>'IPC CIFRA mes-9 provincias'!E43</f>
        <v>174.08750148015952</v>
      </c>
      <c r="S801" s="279">
        <f>EcoGo!B43/EcoGo!B$4*100</f>
        <v>162.45924073073988</v>
      </c>
      <c r="T801" s="467">
        <v>156.80000000000001</v>
      </c>
    </row>
    <row r="802" spans="1:20">
      <c r="A802" s="88">
        <v>2009</v>
      </c>
      <c r="B802" s="109">
        <v>5</v>
      </c>
      <c r="C802" s="113">
        <f t="shared" si="65"/>
        <v>2</v>
      </c>
      <c r="D802" s="113">
        <f t="shared" si="65"/>
        <v>2</v>
      </c>
      <c r="E802" s="109" t="str">
        <f t="shared" si="62"/>
        <v>20095</v>
      </c>
      <c r="F802" s="113" t="str">
        <f t="shared" si="61"/>
        <v>20092</v>
      </c>
      <c r="G802" s="89" t="str">
        <f t="shared" si="63"/>
        <v>20092</v>
      </c>
      <c r="H802" s="268">
        <f t="shared" si="64"/>
        <v>175.44856192498787</v>
      </c>
      <c r="I802" s="291">
        <f>'IPC_INDEC_1943-2006'!C802</f>
        <v>106.08</v>
      </c>
      <c r="J802" s="280"/>
      <c r="K802" s="280"/>
      <c r="L802" s="323"/>
      <c r="M802" s="323"/>
      <c r="N802" s="281"/>
      <c r="O802" s="328">
        <v>198.36</v>
      </c>
      <c r="P802" s="282"/>
      <c r="Q802" s="285">
        <v>192.17560035926721</v>
      </c>
      <c r="R802" s="367">
        <f>'IPC CIFRA mes-9 provincias'!E44</f>
        <v>175.12084219411989</v>
      </c>
      <c r="S802" s="279">
        <f>EcoGo!B44/EcoGo!B$4*100</f>
        <v>163.8300957563755</v>
      </c>
      <c r="T802" s="467">
        <v>158.19999999999999</v>
      </c>
    </row>
    <row r="803" spans="1:20">
      <c r="A803" s="90">
        <v>2009</v>
      </c>
      <c r="B803" s="111">
        <v>6</v>
      </c>
      <c r="C803" s="113">
        <f t="shared" si="65"/>
        <v>2</v>
      </c>
      <c r="D803" s="113">
        <f t="shared" si="65"/>
        <v>2</v>
      </c>
      <c r="E803" s="109" t="str">
        <f t="shared" si="62"/>
        <v>20096</v>
      </c>
      <c r="F803" s="113" t="str">
        <f t="shared" si="61"/>
        <v>20092</v>
      </c>
      <c r="G803" s="89" t="str">
        <f t="shared" si="63"/>
        <v>20092</v>
      </c>
      <c r="H803" s="268">
        <f t="shared" si="64"/>
        <v>176.31660937952796</v>
      </c>
      <c r="I803" s="291">
        <f>'IPC_INDEC_1943-2006'!C803</f>
        <v>106.53</v>
      </c>
      <c r="J803" s="280"/>
      <c r="K803" s="280"/>
      <c r="L803" s="323"/>
      <c r="M803" s="323"/>
      <c r="N803" s="281"/>
      <c r="O803" s="328">
        <v>199.41</v>
      </c>
      <c r="P803" s="282"/>
      <c r="Q803" s="285">
        <v>193.56987202152732</v>
      </c>
      <c r="R803" s="367">
        <f>'IPC CIFRA mes-9 provincias'!E45</f>
        <v>175.98726822597598</v>
      </c>
      <c r="S803" s="279">
        <f>EcoGo!B45/EcoGo!B$4*100</f>
        <v>164.56274797501089</v>
      </c>
      <c r="T803" s="467">
        <v>159.19999999999999</v>
      </c>
    </row>
    <row r="804" spans="1:20">
      <c r="A804" s="88">
        <v>2009</v>
      </c>
      <c r="B804" s="109">
        <v>7</v>
      </c>
      <c r="C804" s="113">
        <f t="shared" si="65"/>
        <v>3</v>
      </c>
      <c r="D804" s="113">
        <f t="shared" si="65"/>
        <v>2</v>
      </c>
      <c r="E804" s="109" t="str">
        <f t="shared" si="62"/>
        <v>20097</v>
      </c>
      <c r="F804" s="113" t="str">
        <f t="shared" si="61"/>
        <v>20093</v>
      </c>
      <c r="G804" s="89" t="str">
        <f t="shared" si="63"/>
        <v>20092</v>
      </c>
      <c r="H804" s="268">
        <f t="shared" si="64"/>
        <v>177.96783852720694</v>
      </c>
      <c r="I804" s="291">
        <f>'IPC_INDEC_1943-2006'!C804</f>
        <v>107.19</v>
      </c>
      <c r="J804" s="280"/>
      <c r="K804" s="280"/>
      <c r="L804" s="323"/>
      <c r="M804" s="323"/>
      <c r="N804" s="281"/>
      <c r="O804" s="328">
        <v>201.41</v>
      </c>
      <c r="P804" s="282"/>
      <c r="Q804" s="285">
        <v>196.02802218931481</v>
      </c>
      <c r="R804" s="367">
        <f>'IPC CIFRA mes-9 provincias'!E46</f>
        <v>177.63541304873405</v>
      </c>
      <c r="S804" s="279">
        <f>EcoGo!B46/EcoGo!B$4*100</f>
        <v>165.99978714292493</v>
      </c>
      <c r="T804" s="467">
        <v>160.9</v>
      </c>
    </row>
    <row r="805" spans="1:20">
      <c r="A805" s="88">
        <v>2009</v>
      </c>
      <c r="B805" s="109">
        <v>8</v>
      </c>
      <c r="C805" s="113">
        <f t="shared" si="65"/>
        <v>3</v>
      </c>
      <c r="D805" s="113">
        <f t="shared" si="65"/>
        <v>2</v>
      </c>
      <c r="E805" s="109" t="str">
        <f t="shared" si="62"/>
        <v>20098</v>
      </c>
      <c r="F805" s="113" t="str">
        <f t="shared" si="61"/>
        <v>20093</v>
      </c>
      <c r="G805" s="89" t="str">
        <f t="shared" si="63"/>
        <v>20092</v>
      </c>
      <c r="H805" s="268">
        <f t="shared" si="64"/>
        <v>180.58635883873683</v>
      </c>
      <c r="I805" s="291">
        <f>'IPC_INDEC_1943-2006'!C805</f>
        <v>108.08</v>
      </c>
      <c r="J805" s="280"/>
      <c r="K805" s="280"/>
      <c r="L805" s="323"/>
      <c r="M805" s="323"/>
      <c r="N805" s="281"/>
      <c r="O805" s="328">
        <v>205.15</v>
      </c>
      <c r="P805" s="282"/>
      <c r="Q805" s="285">
        <v>198.37907461295364</v>
      </c>
      <c r="R805" s="367">
        <f>'IPC CIFRA mes-9 provincias'!E47</f>
        <v>180.2490422356953</v>
      </c>
      <c r="S805" s="279">
        <f>EcoGo!B47/EcoGo!B$4*100</f>
        <v>168.41690125610765</v>
      </c>
      <c r="T805" s="467">
        <v>164</v>
      </c>
    </row>
    <row r="806" spans="1:20">
      <c r="A806" s="88">
        <v>2009</v>
      </c>
      <c r="B806" s="109">
        <v>9</v>
      </c>
      <c r="C806" s="113">
        <f t="shared" si="65"/>
        <v>3</v>
      </c>
      <c r="D806" s="113">
        <f t="shared" si="65"/>
        <v>3</v>
      </c>
      <c r="E806" s="109" t="str">
        <f t="shared" si="62"/>
        <v>20099</v>
      </c>
      <c r="F806" s="113" t="str">
        <f t="shared" si="61"/>
        <v>20093</v>
      </c>
      <c r="G806" s="89" t="str">
        <f t="shared" si="63"/>
        <v>20093</v>
      </c>
      <c r="H806" s="268">
        <f t="shared" si="64"/>
        <v>182.38677354630948</v>
      </c>
      <c r="I806" s="291">
        <f>'IPC_INDEC_1943-2006'!C806</f>
        <v>108.88</v>
      </c>
      <c r="J806" s="280"/>
      <c r="K806" s="280"/>
      <c r="L806" s="323"/>
      <c r="M806" s="323"/>
      <c r="N806" s="281"/>
      <c r="O806" s="328">
        <v>208.31</v>
      </c>
      <c r="P806" s="282"/>
      <c r="Q806" s="285">
        <v>200.96978474806016</v>
      </c>
      <c r="R806" s="367">
        <f>'IPC CIFRA mes-9 provincias'!E48</f>
        <v>182.04609395518219</v>
      </c>
      <c r="S806" s="279">
        <f>EcoGo!B48/EcoGo!B$4*100</f>
        <v>170.39549568517913</v>
      </c>
      <c r="T806" s="467">
        <v>166.6</v>
      </c>
    </row>
    <row r="807" spans="1:20">
      <c r="A807" s="88">
        <v>2009</v>
      </c>
      <c r="B807" s="109">
        <v>10</v>
      </c>
      <c r="C807" s="113">
        <f t="shared" si="65"/>
        <v>4</v>
      </c>
      <c r="D807" s="113">
        <f t="shared" si="65"/>
        <v>3</v>
      </c>
      <c r="E807" s="109" t="str">
        <f t="shared" si="62"/>
        <v>200910</v>
      </c>
      <c r="F807" s="113" t="str">
        <f t="shared" si="61"/>
        <v>20094</v>
      </c>
      <c r="G807" s="89" t="str">
        <f t="shared" si="63"/>
        <v>20093</v>
      </c>
      <c r="H807" s="268">
        <f t="shared" si="64"/>
        <v>185.23133861388422</v>
      </c>
      <c r="I807" s="291">
        <f>'IPC_INDEC_1943-2006'!C807</f>
        <v>109.75</v>
      </c>
      <c r="J807" s="280"/>
      <c r="K807" s="280"/>
      <c r="L807" s="323"/>
      <c r="M807" s="323"/>
      <c r="N807" s="281"/>
      <c r="O807" s="328">
        <v>211.77</v>
      </c>
      <c r="P807" s="282"/>
      <c r="Q807" s="285">
        <v>204.26062396208076</v>
      </c>
      <c r="R807" s="367">
        <f>'IPC CIFRA mes-9 provincias'!E49</f>
        <v>184.88534567001037</v>
      </c>
      <c r="S807" s="279">
        <f>EcoGo!B49/EcoGo!B$4*100</f>
        <v>172.34361416459495</v>
      </c>
      <c r="T807" s="467">
        <v>169.3</v>
      </c>
    </row>
    <row r="808" spans="1:20">
      <c r="A808" s="88">
        <v>2009</v>
      </c>
      <c r="B808" s="109">
        <v>11</v>
      </c>
      <c r="C808" s="113">
        <f t="shared" si="65"/>
        <v>4</v>
      </c>
      <c r="D808" s="113">
        <f t="shared" si="65"/>
        <v>3</v>
      </c>
      <c r="E808" s="109" t="str">
        <f t="shared" si="62"/>
        <v>200911</v>
      </c>
      <c r="F808" s="113" t="str">
        <f t="shared" si="61"/>
        <v>20094</v>
      </c>
      <c r="G808" s="89" t="str">
        <f t="shared" si="63"/>
        <v>20093</v>
      </c>
      <c r="H808" s="268">
        <f t="shared" si="64"/>
        <v>187.57478981002438</v>
      </c>
      <c r="I808" s="291">
        <f>'IPC_INDEC_1943-2006'!C808</f>
        <v>110.66</v>
      </c>
      <c r="J808" s="280"/>
      <c r="K808" s="280"/>
      <c r="L808" s="323"/>
      <c r="M808" s="323"/>
      <c r="N808" s="281"/>
      <c r="O808" s="328">
        <v>214.2</v>
      </c>
      <c r="P808" s="282"/>
      <c r="Q808" s="285">
        <v>207.10328558378404</v>
      </c>
      <c r="R808" s="367">
        <f>'IPC CIFRA mes-9 provincias'!E50</f>
        <v>187.22441954218232</v>
      </c>
      <c r="S808" s="279">
        <f>EcoGo!B50/EcoGo!B$4*100</f>
        <v>174.66520229617848</v>
      </c>
      <c r="T808" s="467">
        <v>171.5</v>
      </c>
    </row>
    <row r="809" spans="1:20">
      <c r="A809" s="88">
        <v>2009</v>
      </c>
      <c r="B809" s="109">
        <v>12</v>
      </c>
      <c r="C809" s="113">
        <f t="shared" si="65"/>
        <v>4</v>
      </c>
      <c r="D809" s="113">
        <f t="shared" si="65"/>
        <v>3</v>
      </c>
      <c r="E809" s="109" t="str">
        <f t="shared" si="62"/>
        <v>200912</v>
      </c>
      <c r="F809" s="113" t="str">
        <f t="shared" si="61"/>
        <v>20094</v>
      </c>
      <c r="G809" s="89" t="str">
        <f t="shared" si="63"/>
        <v>20093</v>
      </c>
      <c r="H809" s="268">
        <f t="shared" si="64"/>
        <v>192.05641731171926</v>
      </c>
      <c r="I809" s="291">
        <f>'IPC_INDEC_1943-2006'!C809</f>
        <v>111.69</v>
      </c>
      <c r="J809" s="280"/>
      <c r="K809" s="280"/>
      <c r="L809" s="323"/>
      <c r="M809" s="323"/>
      <c r="N809" s="281"/>
      <c r="O809" s="328">
        <v>221.06</v>
      </c>
      <c r="P809" s="282"/>
      <c r="Q809" s="285">
        <v>210.93151922892207</v>
      </c>
      <c r="R809" s="367">
        <f>'IPC CIFRA mes-9 provincias'!E51</f>
        <v>191.69767582816252</v>
      </c>
      <c r="S809" s="279">
        <f>EcoGo!B51/EcoGo!B$4*100</f>
        <v>178.23798388621114</v>
      </c>
      <c r="T809" s="467">
        <v>176.7</v>
      </c>
    </row>
    <row r="810" spans="1:20">
      <c r="A810" s="88">
        <v>2010</v>
      </c>
      <c r="B810" s="109">
        <v>1</v>
      </c>
      <c r="C810" s="113">
        <f t="shared" si="65"/>
        <v>1</v>
      </c>
      <c r="D810" s="113">
        <f t="shared" si="65"/>
        <v>1</v>
      </c>
      <c r="E810" s="109" t="str">
        <f t="shared" si="62"/>
        <v>20101</v>
      </c>
      <c r="F810" s="113" t="str">
        <f t="shared" si="61"/>
        <v>20101</v>
      </c>
      <c r="G810" s="89" t="str">
        <f t="shared" si="63"/>
        <v>20101</v>
      </c>
      <c r="H810" s="268">
        <f t="shared" si="64"/>
        <v>196.13822261326806</v>
      </c>
      <c r="I810" s="291">
        <f>'IPC_INDEC_1943-2006'!C810</f>
        <v>112.85</v>
      </c>
      <c r="J810" s="280"/>
      <c r="K810" s="280"/>
      <c r="L810" s="323"/>
      <c r="M810" s="323"/>
      <c r="N810" s="281"/>
      <c r="O810" s="328">
        <v>225.96</v>
      </c>
      <c r="P810" s="282"/>
      <c r="Q810" s="285">
        <v>213.68032472949454</v>
      </c>
      <c r="R810" s="367">
        <f>'IPC CIFRA mes-9 provincias'!E52</f>
        <v>195.77185674043048</v>
      </c>
      <c r="S810" s="279">
        <f>EcoGo!B52/EcoGo!B$4*100</f>
        <v>182.56499851261154</v>
      </c>
      <c r="T810" s="467">
        <v>180.7</v>
      </c>
    </row>
    <row r="811" spans="1:20">
      <c r="A811" s="88">
        <v>2010</v>
      </c>
      <c r="B811" s="109">
        <v>2</v>
      </c>
      <c r="C811" s="113">
        <f t="shared" si="65"/>
        <v>1</v>
      </c>
      <c r="D811" s="113">
        <f t="shared" si="65"/>
        <v>1</v>
      </c>
      <c r="E811" s="109" t="str">
        <f t="shared" si="62"/>
        <v>20102</v>
      </c>
      <c r="F811" s="113" t="str">
        <f t="shared" si="61"/>
        <v>20101</v>
      </c>
      <c r="G811" s="89" t="str">
        <f t="shared" si="63"/>
        <v>20101</v>
      </c>
      <c r="H811" s="268">
        <f t="shared" si="64"/>
        <v>202.83206838387073</v>
      </c>
      <c r="I811" s="291">
        <f>'IPC_INDEC_1943-2006'!C811</f>
        <v>114.26</v>
      </c>
      <c r="J811" s="280"/>
      <c r="K811" s="280"/>
      <c r="L811" s="323"/>
      <c r="M811" s="323"/>
      <c r="N811" s="281"/>
      <c r="O811" s="328">
        <v>235.83</v>
      </c>
      <c r="P811" s="282"/>
      <c r="Q811" s="285">
        <v>219.91728108790701</v>
      </c>
      <c r="R811" s="367">
        <f>'IPC CIFRA mes-9 provincias'!E53</f>
        <v>202.45319910085789</v>
      </c>
      <c r="S811" s="279">
        <f>EcoGo!B53/EcoGo!B$4*100</f>
        <v>186.38606929009973</v>
      </c>
      <c r="T811" s="467">
        <v>187.9</v>
      </c>
    </row>
    <row r="812" spans="1:20">
      <c r="A812" s="88">
        <v>2010</v>
      </c>
      <c r="B812" s="109">
        <v>3</v>
      </c>
      <c r="C812" s="113">
        <f t="shared" si="65"/>
        <v>1</v>
      </c>
      <c r="D812" s="113">
        <f t="shared" si="65"/>
        <v>1</v>
      </c>
      <c r="E812" s="109" t="str">
        <f t="shared" si="62"/>
        <v>20103</v>
      </c>
      <c r="F812" s="113" t="str">
        <f t="shared" si="61"/>
        <v>20101</v>
      </c>
      <c r="G812" s="89" t="str">
        <f t="shared" si="63"/>
        <v>20101</v>
      </c>
      <c r="H812" s="268">
        <f t="shared" si="64"/>
        <v>208.16232833089094</v>
      </c>
      <c r="I812" s="291">
        <f>'IPC_INDEC_1943-2006'!C812</f>
        <v>115.56</v>
      </c>
      <c r="J812" s="280"/>
      <c r="K812" s="280"/>
      <c r="L812" s="323"/>
      <c r="M812" s="323"/>
      <c r="N812" s="281"/>
      <c r="O812" s="328">
        <v>242</v>
      </c>
      <c r="P812" s="282"/>
      <c r="Q812" s="285">
        <v>226.56967010711278</v>
      </c>
      <c r="R812" s="367">
        <f>'IPC CIFRA mes-9 provincias'!E54</f>
        <v>207.77350267470453</v>
      </c>
      <c r="S812" s="279">
        <f>EcoGo!B54/EcoGo!B$4*100</f>
        <v>191.4507563123299</v>
      </c>
      <c r="T812" s="467">
        <v>196.1</v>
      </c>
    </row>
    <row r="813" spans="1:20">
      <c r="A813" s="88">
        <v>2010</v>
      </c>
      <c r="B813" s="109">
        <v>4</v>
      </c>
      <c r="C813" s="113">
        <f t="shared" si="65"/>
        <v>2</v>
      </c>
      <c r="D813" s="113">
        <f t="shared" si="65"/>
        <v>1</v>
      </c>
      <c r="E813" s="109" t="str">
        <f t="shared" si="62"/>
        <v>20104</v>
      </c>
      <c r="F813" s="113" t="str">
        <f t="shared" si="61"/>
        <v>20102</v>
      </c>
      <c r="G813" s="89" t="str">
        <f t="shared" si="63"/>
        <v>20101</v>
      </c>
      <c r="H813" s="268">
        <f t="shared" si="64"/>
        <v>212.26861854989423</v>
      </c>
      <c r="I813" s="291">
        <f>'IPC_INDEC_1943-2006'!C813</f>
        <v>116.52</v>
      </c>
      <c r="J813" s="280"/>
      <c r="K813" s="280"/>
      <c r="L813" s="323"/>
      <c r="M813" s="323"/>
      <c r="N813" s="281"/>
      <c r="O813" s="328">
        <v>245.31</v>
      </c>
      <c r="P813" s="282"/>
      <c r="Q813" s="285">
        <v>230.90799352099918</v>
      </c>
      <c r="R813" s="367">
        <f>'IPC CIFRA mes-9 provincias'!E55</f>
        <v>211.87212276913868</v>
      </c>
      <c r="S813" s="279">
        <f>EcoGo!B55/EcoGo!B$4*100</f>
        <v>194.29394659412489</v>
      </c>
      <c r="T813" s="467">
        <v>195.9</v>
      </c>
    </row>
    <row r="814" spans="1:20">
      <c r="A814" s="88">
        <v>2010</v>
      </c>
      <c r="B814" s="109">
        <v>5</v>
      </c>
      <c r="C814" s="113">
        <f t="shared" si="65"/>
        <v>2</v>
      </c>
      <c r="D814" s="113">
        <f t="shared" si="65"/>
        <v>2</v>
      </c>
      <c r="E814" s="109" t="str">
        <f t="shared" si="62"/>
        <v>20105</v>
      </c>
      <c r="F814" s="113" t="str">
        <f t="shared" si="61"/>
        <v>20102</v>
      </c>
      <c r="G814" s="89" t="str">
        <f t="shared" si="63"/>
        <v>20102</v>
      </c>
      <c r="H814" s="268">
        <f t="shared" si="64"/>
        <v>215.5105834567189</v>
      </c>
      <c r="I814" s="291">
        <f>'IPC_INDEC_1943-2006'!C814</f>
        <v>117.39</v>
      </c>
      <c r="J814" s="280"/>
      <c r="K814" s="280"/>
      <c r="L814" s="323"/>
      <c r="M814" s="323"/>
      <c r="N814" s="281"/>
      <c r="O814" s="328">
        <v>249.19</v>
      </c>
      <c r="P814" s="282"/>
      <c r="Q814" s="285">
        <v>234.33334535499145</v>
      </c>
      <c r="R814" s="367">
        <f>'IPC CIFRA mes-9 provincias'!E56</f>
        <v>215.10803202150205</v>
      </c>
      <c r="S814" s="279">
        <f>EcoGo!B56/EcoGo!B$4*100</f>
        <v>196.50087594991405</v>
      </c>
      <c r="T814" s="467">
        <v>199</v>
      </c>
    </row>
    <row r="815" spans="1:20">
      <c r="A815" s="88">
        <v>2010</v>
      </c>
      <c r="B815" s="109">
        <v>6</v>
      </c>
      <c r="C815" s="113">
        <f t="shared" si="65"/>
        <v>2</v>
      </c>
      <c r="D815" s="113">
        <f t="shared" si="65"/>
        <v>2</v>
      </c>
      <c r="E815" s="109" t="str">
        <f t="shared" si="62"/>
        <v>20106</v>
      </c>
      <c r="F815" s="113" t="str">
        <f t="shared" si="61"/>
        <v>20102</v>
      </c>
      <c r="G815" s="89" t="str">
        <f t="shared" si="63"/>
        <v>20102</v>
      </c>
      <c r="H815" s="268">
        <f t="shared" si="64"/>
        <v>218.13649053524463</v>
      </c>
      <c r="I815" s="291">
        <f>'IPC_INDEC_1943-2006'!C815</f>
        <v>118.25</v>
      </c>
      <c r="J815" s="280"/>
      <c r="K815" s="280"/>
      <c r="L815" s="323"/>
      <c r="M815" s="323"/>
      <c r="N815" s="281"/>
      <c r="O815" s="328">
        <v>251.9</v>
      </c>
      <c r="P815" s="282"/>
      <c r="Q815" s="285">
        <v>237.79875490624832</v>
      </c>
      <c r="R815" s="367">
        <f>'IPC CIFRA mes-9 provincias'!E57</f>
        <v>217.72903417774393</v>
      </c>
      <c r="S815" s="279">
        <f>EcoGo!B57/EcoGo!B$4*100</f>
        <v>198.94546704987425</v>
      </c>
      <c r="T815" s="467">
        <v>201.4</v>
      </c>
    </row>
    <row r="816" spans="1:20">
      <c r="A816" s="88">
        <v>2010</v>
      </c>
      <c r="B816" s="109">
        <v>7</v>
      </c>
      <c r="C816" s="113">
        <f t="shared" si="65"/>
        <v>3</v>
      </c>
      <c r="D816" s="113">
        <f t="shared" si="65"/>
        <v>2</v>
      </c>
      <c r="E816" s="109" t="str">
        <f t="shared" si="62"/>
        <v>20107</v>
      </c>
      <c r="F816" s="113" t="str">
        <f t="shared" si="61"/>
        <v>20103</v>
      </c>
      <c r="G816" s="89" t="str">
        <f t="shared" si="63"/>
        <v>20102</v>
      </c>
      <c r="H816" s="268">
        <f t="shared" si="64"/>
        <v>221.09296715931325</v>
      </c>
      <c r="I816" s="292">
        <f>'IPC_INDEC_1943-2006'!C816</f>
        <v>119.2</v>
      </c>
      <c r="J816" s="280"/>
      <c r="K816" s="280"/>
      <c r="L816" s="323"/>
      <c r="M816" s="323"/>
      <c r="N816" s="281"/>
      <c r="O816" s="328">
        <v>255.59</v>
      </c>
      <c r="P816" s="282"/>
      <c r="Q816" s="285">
        <v>241.44561101359287</v>
      </c>
      <c r="R816" s="367">
        <f>'IPC CIFRA mes-9 provincias'!E58</f>
        <v>220.67998840987653</v>
      </c>
      <c r="S816" s="279">
        <f>EcoGo!B58/EcoGo!B$4*100</f>
        <v>202.33915498823399</v>
      </c>
      <c r="T816" s="467">
        <v>204.6</v>
      </c>
    </row>
    <row r="817" spans="1:20">
      <c r="A817" s="88">
        <v>2010</v>
      </c>
      <c r="B817" s="109">
        <v>8</v>
      </c>
      <c r="C817" s="113">
        <f t="shared" si="65"/>
        <v>3</v>
      </c>
      <c r="D817" s="113">
        <f t="shared" si="65"/>
        <v>2</v>
      </c>
      <c r="E817" s="109" t="str">
        <f t="shared" si="62"/>
        <v>20108</v>
      </c>
      <c r="F817" s="113" t="str">
        <f t="shared" si="61"/>
        <v>20103</v>
      </c>
      <c r="G817" s="89" t="str">
        <f t="shared" si="63"/>
        <v>20102</v>
      </c>
      <c r="H817" s="268">
        <f t="shared" si="64"/>
        <v>223.98919337917263</v>
      </c>
      <c r="I817" s="292">
        <f>'IPC_INDEC_1943-2006'!C817</f>
        <v>120.08</v>
      </c>
      <c r="J817" s="280"/>
      <c r="K817" s="280"/>
      <c r="L817" s="323"/>
      <c r="M817" s="323"/>
      <c r="N817" s="281"/>
      <c r="O817" s="328">
        <v>258.3</v>
      </c>
      <c r="P817" s="282"/>
      <c r="Q817" s="285">
        <v>245.14404008732382</v>
      </c>
      <c r="R817" s="367">
        <f>'IPC CIFRA mes-9 provincias'!E59</f>
        <v>223.57080477931086</v>
      </c>
      <c r="S817" s="279">
        <f>EcoGo!B59/EcoGo!B$4*100</f>
        <v>204.88007321950471</v>
      </c>
      <c r="T817" s="467">
        <v>207.2</v>
      </c>
    </row>
    <row r="818" spans="1:20">
      <c r="A818" s="88">
        <v>2010</v>
      </c>
      <c r="B818" s="109">
        <v>9</v>
      </c>
      <c r="C818" s="113">
        <f t="shared" si="65"/>
        <v>3</v>
      </c>
      <c r="D818" s="113">
        <f t="shared" si="65"/>
        <v>3</v>
      </c>
      <c r="E818" s="109" t="str">
        <f t="shared" si="62"/>
        <v>20109</v>
      </c>
      <c r="F818" s="113" t="str">
        <f t="shared" si="61"/>
        <v>20103</v>
      </c>
      <c r="G818" s="89" t="str">
        <f t="shared" si="63"/>
        <v>20103</v>
      </c>
      <c r="H818" s="268">
        <f t="shared" si="64"/>
        <v>226.52124268995567</v>
      </c>
      <c r="I818" s="291">
        <f>'IPC_INDEC_1943-2006'!C818</f>
        <v>120.95</v>
      </c>
      <c r="J818" s="280"/>
      <c r="K818" s="280"/>
      <c r="L818" s="323"/>
      <c r="M818" s="323"/>
      <c r="N818" s="281"/>
      <c r="O818" s="328">
        <v>262.39999999999998</v>
      </c>
      <c r="P818" s="282"/>
      <c r="Q818" s="285">
        <v>248.8239294530421</v>
      </c>
      <c r="R818" s="367">
        <f>'IPC CIFRA mes-9 provincias'!E60</f>
        <v>226.09812448439311</v>
      </c>
      <c r="S818" s="279">
        <f>EcoGo!B60/EcoGo!B$4*100</f>
        <v>207.9489135028154</v>
      </c>
      <c r="T818" s="467">
        <v>210.3</v>
      </c>
    </row>
    <row r="819" spans="1:20">
      <c r="A819" s="88">
        <v>2010</v>
      </c>
      <c r="B819" s="109">
        <v>10</v>
      </c>
      <c r="C819" s="113">
        <f t="shared" si="65"/>
        <v>4</v>
      </c>
      <c r="D819" s="113">
        <f t="shared" si="65"/>
        <v>3</v>
      </c>
      <c r="E819" s="109" t="str">
        <f t="shared" si="62"/>
        <v>201010</v>
      </c>
      <c r="F819" s="113" t="str">
        <f t="shared" si="61"/>
        <v>20104</v>
      </c>
      <c r="G819" s="89" t="str">
        <f t="shared" si="63"/>
        <v>20103</v>
      </c>
      <c r="H819" s="268">
        <f t="shared" si="64"/>
        <v>232.33169061748717</v>
      </c>
      <c r="I819" s="291">
        <f>'IPC_INDEC_1943-2006'!C819</f>
        <v>121.97</v>
      </c>
      <c r="J819" s="280"/>
      <c r="K819" s="280"/>
      <c r="L819" s="323"/>
      <c r="M819" s="323"/>
      <c r="N819" s="281"/>
      <c r="O819" s="328">
        <v>270.97000000000003</v>
      </c>
      <c r="P819" s="282"/>
      <c r="Q819" s="285">
        <v>255.45668416796946</v>
      </c>
      <c r="R819" s="367">
        <f>'IPC CIFRA mes-9 provincias'!E61</f>
        <v>231.89771909736825</v>
      </c>
      <c r="S819" s="279">
        <f>EcoGo!B61/EcoGo!B$4*100</f>
        <v>212.77095649107682</v>
      </c>
      <c r="T819" s="467">
        <v>217</v>
      </c>
    </row>
    <row r="820" spans="1:20">
      <c r="A820" s="88">
        <v>2010</v>
      </c>
      <c r="B820" s="109">
        <v>11</v>
      </c>
      <c r="C820" s="113">
        <f t="shared" si="65"/>
        <v>4</v>
      </c>
      <c r="D820" s="113">
        <f t="shared" si="65"/>
        <v>3</v>
      </c>
      <c r="E820" s="109" t="str">
        <f t="shared" si="62"/>
        <v>201011</v>
      </c>
      <c r="F820" s="113" t="str">
        <f t="shared" si="61"/>
        <v>20104</v>
      </c>
      <c r="G820" s="89" t="str">
        <f t="shared" si="63"/>
        <v>20103</v>
      </c>
      <c r="H820" s="268">
        <f t="shared" si="64"/>
        <v>237.58538497218024</v>
      </c>
      <c r="I820" s="292">
        <f>'IPC_INDEC_1943-2006'!C820</f>
        <v>122.86</v>
      </c>
      <c r="J820" s="280"/>
      <c r="K820" s="280"/>
      <c r="L820" s="323"/>
      <c r="M820" s="323"/>
      <c r="N820" s="281"/>
      <c r="O820" s="328">
        <v>276.11</v>
      </c>
      <c r="P820" s="282"/>
      <c r="Q820" s="285">
        <v>260.95565259076903</v>
      </c>
      <c r="R820" s="367">
        <f>'IPC CIFRA mes-9 provincias'!E62</f>
        <v>237.14160009547922</v>
      </c>
      <c r="S820" s="279">
        <f>EcoGo!B62/EcoGo!B$4*100</f>
        <v>216.26331018480681</v>
      </c>
      <c r="T820" s="467">
        <v>221.2</v>
      </c>
    </row>
    <row r="821" spans="1:20">
      <c r="A821" s="88">
        <v>2010</v>
      </c>
      <c r="B821" s="109">
        <v>12</v>
      </c>
      <c r="C821" s="113">
        <f t="shared" si="65"/>
        <v>4</v>
      </c>
      <c r="D821" s="113">
        <f t="shared" si="65"/>
        <v>3</v>
      </c>
      <c r="E821" s="109" t="str">
        <f t="shared" si="62"/>
        <v>201012</v>
      </c>
      <c r="F821" s="113" t="str">
        <f t="shared" si="61"/>
        <v>20104</v>
      </c>
      <c r="G821" s="89" t="str">
        <f t="shared" si="63"/>
        <v>20103</v>
      </c>
      <c r="H821" s="268">
        <f t="shared" si="64"/>
        <v>242.13487016499653</v>
      </c>
      <c r="I821" s="291">
        <f>'IPC_INDEC_1943-2006'!C821</f>
        <v>123.89</v>
      </c>
      <c r="J821" s="280"/>
      <c r="K821" s="280"/>
      <c r="L821" s="323"/>
      <c r="M821" s="323"/>
      <c r="N821" s="281"/>
      <c r="O821" s="328">
        <v>280.81</v>
      </c>
      <c r="P821" s="282"/>
      <c r="Q821" s="285">
        <v>265.1872521647382</v>
      </c>
      <c r="R821" s="367">
        <f>'IPC CIFRA mes-9 provincias'!E63</f>
        <v>241.68258732144633</v>
      </c>
      <c r="S821" s="279">
        <f>EcoGo!B63/EcoGo!B$4*100</f>
        <v>218.98452087442971</v>
      </c>
      <c r="T821" s="467">
        <v>225.1</v>
      </c>
    </row>
    <row r="822" spans="1:20">
      <c r="A822" s="88">
        <v>2011</v>
      </c>
      <c r="B822" s="109">
        <v>1</v>
      </c>
      <c r="C822" s="113">
        <f t="shared" si="65"/>
        <v>1</v>
      </c>
      <c r="D822" s="113">
        <f t="shared" si="65"/>
        <v>1</v>
      </c>
      <c r="E822" s="109" t="str">
        <f t="shared" si="62"/>
        <v>20111</v>
      </c>
      <c r="F822" s="113" t="str">
        <f t="shared" si="61"/>
        <v>20111</v>
      </c>
      <c r="G822" s="89" t="str">
        <f t="shared" si="63"/>
        <v>20111</v>
      </c>
      <c r="H822" s="268">
        <f t="shared" si="64"/>
        <v>245.83833857724576</v>
      </c>
      <c r="I822" s="292">
        <f>'IPC_INDEC_1943-2006'!C822</f>
        <v>124.79</v>
      </c>
      <c r="J822" s="280"/>
      <c r="K822" s="280"/>
      <c r="L822" s="323"/>
      <c r="M822" s="323"/>
      <c r="N822" s="281"/>
      <c r="O822" s="328">
        <v>283.89999999999998</v>
      </c>
      <c r="P822" s="282"/>
      <c r="Q822" s="283"/>
      <c r="R822" s="324">
        <f>'IPC CIFRA mes-9 provincias'!E64</f>
        <v>245.37913803851458</v>
      </c>
      <c r="S822" s="279">
        <f>EcoGo!B64/EcoGo!B$4*100</f>
        <v>223.01452236162308</v>
      </c>
      <c r="T822" s="455">
        <v>227.8</v>
      </c>
    </row>
    <row r="823" spans="1:20">
      <c r="A823" s="88">
        <v>2011</v>
      </c>
      <c r="B823" s="109">
        <v>2</v>
      </c>
      <c r="C823" s="113">
        <f t="shared" si="65"/>
        <v>1</v>
      </c>
      <c r="D823" s="113">
        <f t="shared" si="65"/>
        <v>1</v>
      </c>
      <c r="E823" s="109" t="str">
        <f t="shared" si="62"/>
        <v>20112</v>
      </c>
      <c r="F823" s="113" t="str">
        <f t="shared" si="61"/>
        <v>20111</v>
      </c>
      <c r="G823" s="89" t="str">
        <f t="shared" si="63"/>
        <v>20111</v>
      </c>
      <c r="H823" s="268">
        <f t="shared" si="64"/>
        <v>249.3890342076964</v>
      </c>
      <c r="I823" s="292">
        <f>'IPC_INDEC_1943-2006'!C823</f>
        <v>125.71</v>
      </c>
      <c r="J823" s="280"/>
      <c r="K823" s="280"/>
      <c r="L823" s="323"/>
      <c r="M823" s="323"/>
      <c r="N823" s="281"/>
      <c r="O823" s="328">
        <v>286.95999999999998</v>
      </c>
      <c r="P823" s="282"/>
      <c r="Q823" s="283"/>
      <c r="R823" s="324">
        <f>'IPC CIFRA mes-9 provincias'!E65</f>
        <v>248.92320133750786</v>
      </c>
      <c r="S823" s="279">
        <f>EcoGo!B65/EcoGo!B$4*100</f>
        <v>226.2370343645261</v>
      </c>
      <c r="T823" s="455">
        <v>230.5</v>
      </c>
    </row>
    <row r="824" spans="1:20">
      <c r="A824" s="88">
        <v>2011</v>
      </c>
      <c r="B824" s="109">
        <v>3</v>
      </c>
      <c r="C824" s="113">
        <f t="shared" si="65"/>
        <v>1</v>
      </c>
      <c r="D824" s="113">
        <f t="shared" si="65"/>
        <v>1</v>
      </c>
      <c r="E824" s="109" t="str">
        <f t="shared" si="62"/>
        <v>20113</v>
      </c>
      <c r="F824" s="113" t="str">
        <f t="shared" si="61"/>
        <v>20111</v>
      </c>
      <c r="G824" s="89" t="str">
        <f t="shared" si="63"/>
        <v>20111</v>
      </c>
      <c r="H824" s="268">
        <f t="shared" si="64"/>
        <v>255.15124064836644</v>
      </c>
      <c r="I824" s="291">
        <f>'IPC_INDEC_1943-2006'!C824</f>
        <v>126.77</v>
      </c>
      <c r="J824" s="280"/>
      <c r="K824" s="280"/>
      <c r="L824" s="323"/>
      <c r="M824" s="323"/>
      <c r="N824" s="281"/>
      <c r="O824" s="328">
        <v>294.58999999999997</v>
      </c>
      <c r="P824" s="282"/>
      <c r="Q824" s="283"/>
      <c r="R824" s="324">
        <f>'IPC CIFRA mes-9 provincias'!E66</f>
        <v>254.67464457371943</v>
      </c>
      <c r="S824" s="279">
        <f>EcoGo!B66/EcoGo!B$4*100</f>
        <v>230.41861287112923</v>
      </c>
      <c r="T824" s="455">
        <v>236.8</v>
      </c>
    </row>
    <row r="825" spans="1:20">
      <c r="A825" s="88">
        <v>2011</v>
      </c>
      <c r="B825" s="109">
        <v>4</v>
      </c>
      <c r="C825" s="113">
        <f t="shared" si="65"/>
        <v>2</v>
      </c>
      <c r="D825" s="113">
        <f t="shared" si="65"/>
        <v>1</v>
      </c>
      <c r="E825" s="109" t="str">
        <f t="shared" si="62"/>
        <v>20114</v>
      </c>
      <c r="F825" s="113" t="str">
        <f t="shared" si="61"/>
        <v>20112</v>
      </c>
      <c r="G825" s="89" t="str">
        <f t="shared" si="63"/>
        <v>20111</v>
      </c>
      <c r="H825" s="268">
        <f t="shared" si="64"/>
        <v>260.61054199555343</v>
      </c>
      <c r="I825" s="291">
        <f>'IPC_INDEC_1943-2006'!C825</f>
        <v>127.83</v>
      </c>
      <c r="J825" s="280"/>
      <c r="K825" s="280"/>
      <c r="L825" s="323"/>
      <c r="M825" s="323"/>
      <c r="N825" s="281"/>
      <c r="O825" s="328">
        <v>302.24</v>
      </c>
      <c r="P825" s="282"/>
      <c r="Q825" s="283"/>
      <c r="R825" s="324">
        <f>'IPC CIFRA mes-9 provincias'!E67</f>
        <v>260.12374851177071</v>
      </c>
      <c r="S825" s="279">
        <f>EcoGo!B67/EcoGo!B$4*100</f>
        <v>234.62359281254388</v>
      </c>
      <c r="T825" s="455">
        <v>242.9</v>
      </c>
    </row>
    <row r="826" spans="1:20">
      <c r="A826" s="88">
        <v>2011</v>
      </c>
      <c r="B826" s="109">
        <v>5</v>
      </c>
      <c r="C826" s="113">
        <f t="shared" si="65"/>
        <v>2</v>
      </c>
      <c r="D826" s="113">
        <f t="shared" si="65"/>
        <v>2</v>
      </c>
      <c r="E826" s="109" t="str">
        <f t="shared" si="62"/>
        <v>20115</v>
      </c>
      <c r="F826" s="113" t="str">
        <f t="shared" si="61"/>
        <v>20112</v>
      </c>
      <c r="G826" s="89" t="str">
        <f t="shared" si="63"/>
        <v>20112</v>
      </c>
      <c r="H826" s="268">
        <f t="shared" si="64"/>
        <v>264.62823231962909</v>
      </c>
      <c r="I826" s="291">
        <f>'IPC_INDEC_1943-2006'!C826</f>
        <v>128.77000000000001</v>
      </c>
      <c r="J826" s="280"/>
      <c r="K826" s="280"/>
      <c r="L826" s="323"/>
      <c r="M826" s="323"/>
      <c r="N826" s="281"/>
      <c r="O826" s="328">
        <v>307.5</v>
      </c>
      <c r="P826" s="282"/>
      <c r="Q826" s="283"/>
      <c r="R826" s="324">
        <f>'IPC CIFRA mes-9 provincias'!E68</f>
        <v>264.13393420669883</v>
      </c>
      <c r="S826" s="279">
        <f>EcoGo!B68/EcoGo!B$4*100</f>
        <v>237.34397794703091</v>
      </c>
      <c r="T826" s="455">
        <v>247.1</v>
      </c>
    </row>
    <row r="827" spans="1:20">
      <c r="A827" s="88">
        <v>2011</v>
      </c>
      <c r="B827" s="109">
        <v>6</v>
      </c>
      <c r="C827" s="113">
        <f t="shared" si="65"/>
        <v>2</v>
      </c>
      <c r="D827" s="113">
        <f t="shared" si="65"/>
        <v>2</v>
      </c>
      <c r="E827" s="109" t="str">
        <f t="shared" si="62"/>
        <v>20116</v>
      </c>
      <c r="F827" s="113" t="str">
        <f t="shared" si="61"/>
        <v>20112</v>
      </c>
      <c r="G827" s="89" t="str">
        <f t="shared" si="63"/>
        <v>20112</v>
      </c>
      <c r="H827" s="268">
        <f t="shared" si="64"/>
        <v>268.19093216919549</v>
      </c>
      <c r="I827" s="291">
        <f>'IPC_INDEC_1943-2006'!C827</f>
        <v>129.69</v>
      </c>
      <c r="J827" s="280"/>
      <c r="K827" s="280"/>
      <c r="L827" s="323"/>
      <c r="M827" s="323"/>
      <c r="N827" s="281"/>
      <c r="O827" s="328">
        <v>312.13</v>
      </c>
      <c r="P827" s="282"/>
      <c r="Q827" s="283"/>
      <c r="R827" s="324">
        <f>'IPC CIFRA mes-9 provincias'!E69</f>
        <v>267.68997930217063</v>
      </c>
      <c r="S827" s="279">
        <f>EcoGo!B69/EcoGo!B$4*100</f>
        <v>240.88458377678052</v>
      </c>
      <c r="T827" s="455">
        <v>250.9</v>
      </c>
    </row>
    <row r="828" spans="1:20">
      <c r="A828" s="88">
        <v>2011</v>
      </c>
      <c r="B828" s="109">
        <v>7</v>
      </c>
      <c r="C828" s="113">
        <f t="shared" si="65"/>
        <v>3</v>
      </c>
      <c r="D828" s="113">
        <f t="shared" si="65"/>
        <v>2</v>
      </c>
      <c r="E828" s="109" t="str">
        <f t="shared" si="62"/>
        <v>20117</v>
      </c>
      <c r="F828" s="113" t="str">
        <f t="shared" si="61"/>
        <v>20113</v>
      </c>
      <c r="G828" s="89" t="str">
        <f t="shared" si="63"/>
        <v>20112</v>
      </c>
      <c r="H828" s="268">
        <f t="shared" si="64"/>
        <v>273.41793784404769</v>
      </c>
      <c r="I828" s="291">
        <f>'IPC_INDEC_1943-2006'!C828</f>
        <v>130.72</v>
      </c>
      <c r="J828" s="280"/>
      <c r="K828" s="280"/>
      <c r="L828" s="323"/>
      <c r="M828" s="323"/>
      <c r="N828" s="281"/>
      <c r="O828" s="328">
        <v>317.56</v>
      </c>
      <c r="P828" s="282"/>
      <c r="Q828" s="283"/>
      <c r="R828" s="324">
        <f>'IPC CIFRA mes-9 provincias'!E70</f>
        <v>272.90722147212881</v>
      </c>
      <c r="S828" s="279">
        <f>EcoGo!B70/EcoGo!B$4*100</f>
        <v>245.16152625842267</v>
      </c>
      <c r="T828" s="455">
        <v>255.3</v>
      </c>
    </row>
    <row r="829" spans="1:20">
      <c r="A829" s="88">
        <v>2011</v>
      </c>
      <c r="B829" s="109">
        <v>8</v>
      </c>
      <c r="C829" s="113">
        <f t="shared" si="65"/>
        <v>3</v>
      </c>
      <c r="D829" s="113">
        <f t="shared" si="65"/>
        <v>2</v>
      </c>
      <c r="E829" s="109" t="str">
        <f t="shared" si="62"/>
        <v>20118</v>
      </c>
      <c r="F829" s="113" t="str">
        <f t="shared" si="61"/>
        <v>20113</v>
      </c>
      <c r="G829" s="89" t="str">
        <f t="shared" si="63"/>
        <v>20112</v>
      </c>
      <c r="H829" s="268">
        <f t="shared" si="64"/>
        <v>278.63654545799994</v>
      </c>
      <c r="I829" s="291">
        <f>'IPC_INDEC_1943-2006'!C829</f>
        <v>131.81</v>
      </c>
      <c r="J829" s="280"/>
      <c r="K829" s="280"/>
      <c r="L829" s="323"/>
      <c r="M829" s="323"/>
      <c r="N829" s="281"/>
      <c r="O829" s="328">
        <v>325.27999999999997</v>
      </c>
      <c r="P829" s="282"/>
      <c r="Q829" s="283"/>
      <c r="R829" s="324">
        <f>'IPC CIFRA mes-9 provincias'!E71</f>
        <v>278.1160812678944</v>
      </c>
      <c r="S829" s="279">
        <f>EcoGo!B71/EcoGo!B$4*100</f>
        <v>250.04589465821164</v>
      </c>
      <c r="T829" s="455">
        <v>261.7</v>
      </c>
    </row>
    <row r="830" spans="1:20">
      <c r="A830" s="88">
        <v>2011</v>
      </c>
      <c r="B830" s="109">
        <v>9</v>
      </c>
      <c r="C830" s="113">
        <f t="shared" si="65"/>
        <v>3</v>
      </c>
      <c r="D830" s="113">
        <f t="shared" si="65"/>
        <v>3</v>
      </c>
      <c r="E830" s="109" t="str">
        <f t="shared" si="62"/>
        <v>20119</v>
      </c>
      <c r="F830" s="113" t="str">
        <f t="shared" si="61"/>
        <v>20113</v>
      </c>
      <c r="G830" s="89" t="str">
        <f t="shared" si="63"/>
        <v>20113</v>
      </c>
      <c r="H830" s="268">
        <f t="shared" si="64"/>
        <v>283.71936148788842</v>
      </c>
      <c r="I830" s="291">
        <f>'IPC_INDEC_1943-2006'!C830</f>
        <v>132.91</v>
      </c>
      <c r="J830" s="280"/>
      <c r="K830" s="280"/>
      <c r="L830" s="323"/>
      <c r="M830" s="323"/>
      <c r="N830" s="281"/>
      <c r="O830" s="328">
        <v>331.52</v>
      </c>
      <c r="P830" s="282"/>
      <c r="Q830" s="283"/>
      <c r="R830" s="324">
        <f>'IPC CIFRA mes-9 provincias'!E72</f>
        <v>283.18940312420233</v>
      </c>
      <c r="S830" s="279">
        <f>EcoGo!B72/EcoGo!B$4*100</f>
        <v>253.65134532404471</v>
      </c>
      <c r="T830" s="455">
        <v>266.7</v>
      </c>
    </row>
    <row r="831" spans="1:20">
      <c r="A831" s="88">
        <v>2011</v>
      </c>
      <c r="B831" s="109">
        <v>10</v>
      </c>
      <c r="C831" s="113">
        <f t="shared" si="65"/>
        <v>4</v>
      </c>
      <c r="D831" s="113">
        <f t="shared" si="65"/>
        <v>3</v>
      </c>
      <c r="E831" s="109" t="str">
        <f t="shared" si="62"/>
        <v>201110</v>
      </c>
      <c r="F831" s="113" t="str">
        <f t="shared" si="61"/>
        <v>20114</v>
      </c>
      <c r="G831" s="89" t="str">
        <f t="shared" si="63"/>
        <v>20113</v>
      </c>
      <c r="H831" s="268">
        <f t="shared" si="64"/>
        <v>286.58481201934757</v>
      </c>
      <c r="I831" s="291">
        <f>'IPC_INDEC_1943-2006'!C831</f>
        <v>133.75</v>
      </c>
      <c r="J831" s="280"/>
      <c r="K831" s="280"/>
      <c r="L831" s="323"/>
      <c r="M831" s="323"/>
      <c r="N831" s="281"/>
      <c r="O831" s="328">
        <v>335.17</v>
      </c>
      <c r="P831" s="282"/>
      <c r="Q831" s="283"/>
      <c r="R831" s="324">
        <f>'IPC CIFRA mes-9 provincias'!E73</f>
        <v>286.04950129103293</v>
      </c>
      <c r="S831" s="279">
        <f>EcoGo!B73/EcoGo!B$4*100</f>
        <v>256.56510984565062</v>
      </c>
      <c r="T831" s="455">
        <v>269.8</v>
      </c>
    </row>
    <row r="832" spans="1:20">
      <c r="A832" s="88">
        <v>2011</v>
      </c>
      <c r="B832" s="109">
        <v>11</v>
      </c>
      <c r="C832" s="113">
        <f t="shared" si="65"/>
        <v>4</v>
      </c>
      <c r="D832" s="113">
        <f t="shared" si="65"/>
        <v>3</v>
      </c>
      <c r="E832" s="109" t="str">
        <f t="shared" si="62"/>
        <v>201111</v>
      </c>
      <c r="F832" s="113" t="str">
        <f t="shared" si="61"/>
        <v>20114</v>
      </c>
      <c r="G832" s="89" t="str">
        <f t="shared" si="63"/>
        <v>20113</v>
      </c>
      <c r="H832" s="268">
        <f t="shared" si="64"/>
        <v>291.58339955073257</v>
      </c>
      <c r="I832" s="291">
        <f>'IPC_INDEC_1943-2006'!C832</f>
        <v>134.54</v>
      </c>
      <c r="J832" s="280"/>
      <c r="K832" s="280"/>
      <c r="L832" s="323"/>
      <c r="M832" s="323"/>
      <c r="N832" s="281"/>
      <c r="O832" s="328">
        <v>339.83</v>
      </c>
      <c r="P832" s="282"/>
      <c r="Q832" s="283"/>
      <c r="R832" s="324">
        <f>'IPC CIFRA mes-9 provincias'!E74</f>
        <v>291.03875197894348</v>
      </c>
      <c r="S832" s="279">
        <f>EcoGo!B74/EcoGo!B$4*100</f>
        <v>260.98149740072876</v>
      </c>
      <c r="T832" s="455">
        <v>273.7</v>
      </c>
    </row>
    <row r="833" spans="1:21">
      <c r="A833" s="88">
        <v>2011</v>
      </c>
      <c r="B833" s="109">
        <v>12</v>
      </c>
      <c r="C833" s="113">
        <f t="shared" si="65"/>
        <v>4</v>
      </c>
      <c r="D833" s="113">
        <f t="shared" si="65"/>
        <v>3</v>
      </c>
      <c r="E833" s="109" t="str">
        <f t="shared" si="62"/>
        <v>201112</v>
      </c>
      <c r="F833" s="113" t="str">
        <f t="shared" si="61"/>
        <v>20114</v>
      </c>
      <c r="G833" s="89" t="str">
        <f t="shared" si="63"/>
        <v>20113</v>
      </c>
      <c r="H833" s="268">
        <f t="shared" si="64"/>
        <v>296.84508990578763</v>
      </c>
      <c r="I833" s="291">
        <f>'IPC_INDEC_1943-2006'!C833</f>
        <v>135.66999999999999</v>
      </c>
      <c r="J833" s="280"/>
      <c r="K833" s="280"/>
      <c r="L833" s="323"/>
      <c r="M833" s="323"/>
      <c r="N833" s="281"/>
      <c r="O833" s="328">
        <v>346.17</v>
      </c>
      <c r="P833" s="282"/>
      <c r="Q833" s="283"/>
      <c r="R833" s="324">
        <f>'IPC CIFRA mes-9 provincias'!E75</f>
        <v>296.29061404171642</v>
      </c>
      <c r="S833" s="279">
        <f>EcoGo!B75/EcoGo!B$4*100</f>
        <v>267.32673003782224</v>
      </c>
      <c r="T833" s="455">
        <v>278.7</v>
      </c>
    </row>
    <row r="834" spans="1:21">
      <c r="A834" s="88">
        <v>2012</v>
      </c>
      <c r="B834" s="109">
        <v>1</v>
      </c>
      <c r="C834" s="113">
        <f t="shared" si="65"/>
        <v>1</v>
      </c>
      <c r="D834" s="113">
        <f t="shared" si="65"/>
        <v>1</v>
      </c>
      <c r="E834" s="109" t="str">
        <f t="shared" si="62"/>
        <v>20121</v>
      </c>
      <c r="F834" s="113" t="str">
        <f t="shared" si="61"/>
        <v>20121</v>
      </c>
      <c r="G834" s="89" t="str">
        <f t="shared" si="63"/>
        <v>20121</v>
      </c>
      <c r="H834" s="268">
        <f t="shared" si="64"/>
        <v>300.81233985507816</v>
      </c>
      <c r="I834" s="291">
        <f>'IPC_INDEC_1943-2006'!C834</f>
        <v>136.91</v>
      </c>
      <c r="J834" s="280"/>
      <c r="K834" s="280"/>
      <c r="L834" s="323"/>
      <c r="M834" s="323"/>
      <c r="N834" s="281"/>
      <c r="O834" s="328">
        <v>350.17</v>
      </c>
      <c r="P834" s="282"/>
      <c r="Q834" s="283"/>
      <c r="R834" s="324">
        <f>'IPC CIFRA mes-9 provincias'!E76</f>
        <v>300.25045357925205</v>
      </c>
      <c r="S834" s="279">
        <f>EcoGo!B76/EcoGo!B$4*100</f>
        <v>271.16866932431202</v>
      </c>
      <c r="T834" s="455">
        <v>282.3</v>
      </c>
    </row>
    <row r="835" spans="1:21">
      <c r="A835" s="88">
        <v>2012</v>
      </c>
      <c r="B835" s="109">
        <v>2</v>
      </c>
      <c r="C835" s="113">
        <f t="shared" si="65"/>
        <v>1</v>
      </c>
      <c r="D835" s="113">
        <f t="shared" si="65"/>
        <v>1</v>
      </c>
      <c r="E835" s="109" t="str">
        <f t="shared" si="62"/>
        <v>20122</v>
      </c>
      <c r="F835" s="113" t="str">
        <f t="shared" si="61"/>
        <v>20121</v>
      </c>
      <c r="G835" s="89" t="str">
        <f t="shared" si="63"/>
        <v>20121</v>
      </c>
      <c r="H835" s="268">
        <f t="shared" si="64"/>
        <v>304.34756503597845</v>
      </c>
      <c r="I835" s="291">
        <f>'IPC_INDEC_1943-2006'!C835</f>
        <v>137.91999999999999</v>
      </c>
      <c r="J835" s="280"/>
      <c r="K835" s="280"/>
      <c r="L835" s="323"/>
      <c r="M835" s="323"/>
      <c r="N835" s="281"/>
      <c r="O835" s="328">
        <v>355.32</v>
      </c>
      <c r="P835" s="282"/>
      <c r="Q835" s="283"/>
      <c r="R835" s="324">
        <f>'IPC CIFRA mes-9 provincias'!E77</f>
        <v>303.77907532589143</v>
      </c>
      <c r="S835" s="279">
        <f>EcoGo!B77/EcoGo!B$4*100</f>
        <v>275.08392500574394</v>
      </c>
      <c r="T835" s="455">
        <v>286.5</v>
      </c>
    </row>
    <row r="836" spans="1:21">
      <c r="A836" s="88">
        <v>2012</v>
      </c>
      <c r="B836" s="109">
        <v>3</v>
      </c>
      <c r="C836" s="113">
        <f t="shared" si="65"/>
        <v>1</v>
      </c>
      <c r="D836" s="113">
        <f t="shared" si="65"/>
        <v>1</v>
      </c>
      <c r="E836" s="109" t="str">
        <f t="shared" si="62"/>
        <v>20123</v>
      </c>
      <c r="F836" s="113" t="str">
        <f t="shared" si="61"/>
        <v>20121</v>
      </c>
      <c r="G836" s="89" t="str">
        <f t="shared" si="63"/>
        <v>20121</v>
      </c>
      <c r="H836" s="268">
        <f t="shared" si="64"/>
        <v>312.82260211687623</v>
      </c>
      <c r="I836" s="291">
        <f>'IPC_INDEC_1943-2006'!C836</f>
        <v>139.21</v>
      </c>
      <c r="J836" s="280"/>
      <c r="K836" s="280"/>
      <c r="L836" s="323"/>
      <c r="M836" s="323"/>
      <c r="N836" s="281"/>
      <c r="O836" s="328">
        <v>367.36</v>
      </c>
      <c r="P836" s="282"/>
      <c r="Q836" s="283"/>
      <c r="R836" s="324">
        <f>'IPC CIFRA mes-9 provincias'!E78</f>
        <v>312.23828191584204</v>
      </c>
      <c r="S836" s="279">
        <f>EcoGo!B78/EcoGo!B$4*100</f>
        <v>283.18317384461341</v>
      </c>
      <c r="T836" s="455">
        <v>296.39999999999998</v>
      </c>
    </row>
    <row r="837" spans="1:21">
      <c r="A837" s="88">
        <v>2012</v>
      </c>
      <c r="B837" s="109">
        <v>4</v>
      </c>
      <c r="C837" s="113">
        <f t="shared" si="65"/>
        <v>2</v>
      </c>
      <c r="D837" s="113">
        <f t="shared" si="65"/>
        <v>1</v>
      </c>
      <c r="E837" s="109" t="str">
        <f t="shared" si="62"/>
        <v>20124</v>
      </c>
      <c r="F837" s="113" t="str">
        <f t="shared" si="61"/>
        <v>20122</v>
      </c>
      <c r="G837" s="89" t="str">
        <f t="shared" si="63"/>
        <v>20121</v>
      </c>
      <c r="H837" s="268">
        <f t="shared" si="64"/>
        <v>321.2012964836947</v>
      </c>
      <c r="I837" s="291">
        <f>'IPC_INDEC_1943-2006'!C837</f>
        <v>140.37</v>
      </c>
      <c r="J837" s="280"/>
      <c r="K837" s="280"/>
      <c r="L837" s="323"/>
      <c r="M837" s="323"/>
      <c r="N837" s="281"/>
      <c r="O837" s="328">
        <v>374.71</v>
      </c>
      <c r="P837" s="282"/>
      <c r="Q837" s="283"/>
      <c r="R837" s="324">
        <f>'IPC CIFRA mes-9 provincias'!E79</f>
        <v>320.60132574991866</v>
      </c>
      <c r="S837" s="279">
        <f>EcoGo!B79/EcoGo!B$4*100</f>
        <v>288.32847082847326</v>
      </c>
      <c r="T837" s="455">
        <v>302.60000000000002</v>
      </c>
    </row>
    <row r="838" spans="1:21">
      <c r="A838" s="88">
        <v>2012</v>
      </c>
      <c r="B838" s="109">
        <v>5</v>
      </c>
      <c r="C838" s="113">
        <f t="shared" si="65"/>
        <v>2</v>
      </c>
      <c r="D838" s="113">
        <f t="shared" si="65"/>
        <v>2</v>
      </c>
      <c r="E838" s="109" t="str">
        <f t="shared" si="62"/>
        <v>20125</v>
      </c>
      <c r="F838" s="113" t="str">
        <f t="shared" ref="F838:F901" si="66">CONCATENATE(A838,C838)</f>
        <v>20122</v>
      </c>
      <c r="G838" s="89" t="str">
        <f t="shared" si="63"/>
        <v>20122</v>
      </c>
      <c r="H838" s="268">
        <f t="shared" si="64"/>
        <v>326.45342144432823</v>
      </c>
      <c r="I838" s="291">
        <f>'IPC_INDEC_1943-2006'!C838</f>
        <v>141.51</v>
      </c>
      <c r="J838" s="280"/>
      <c r="K838" s="280"/>
      <c r="L838" s="323"/>
      <c r="M838" s="323"/>
      <c r="N838" s="281"/>
      <c r="O838" s="328">
        <v>381.89</v>
      </c>
      <c r="P838" s="282"/>
      <c r="Q838" s="283"/>
      <c r="R838" s="324">
        <f>'IPC CIFRA mes-9 provincias'!E80</f>
        <v>325.84364028543553</v>
      </c>
      <c r="S838" s="279">
        <f>EcoGo!B80/EcoGo!B$4*100</f>
        <v>291.64071348464915</v>
      </c>
      <c r="T838" s="455">
        <v>308.39999999999998</v>
      </c>
    </row>
    <row r="839" spans="1:21">
      <c r="A839" s="88">
        <v>2012</v>
      </c>
      <c r="B839" s="109">
        <v>6</v>
      </c>
      <c r="C839" s="113">
        <f t="shared" si="65"/>
        <v>2</v>
      </c>
      <c r="D839" s="113">
        <f t="shared" si="65"/>
        <v>2</v>
      </c>
      <c r="E839" s="109" t="str">
        <f t="shared" ref="E839:E881" si="67">CONCATENATE(A839,B839)</f>
        <v>20126</v>
      </c>
      <c r="F839" s="113" t="str">
        <f t="shared" si="66"/>
        <v>20122</v>
      </c>
      <c r="G839" s="89" t="str">
        <f t="shared" ref="G839:G902" si="68">CONCATENATE(A839,D839)</f>
        <v>20122</v>
      </c>
      <c r="H839" s="268">
        <f t="shared" ref="H839:H885" si="69">H838*R839/R838</f>
        <v>331.9919143773289</v>
      </c>
      <c r="I839" s="291">
        <f>'IPC_INDEC_1943-2006'!C839</f>
        <v>142.53</v>
      </c>
      <c r="J839" s="280"/>
      <c r="K839" s="280"/>
      <c r="L839" s="323"/>
      <c r="M839" s="323"/>
      <c r="N839" s="281"/>
      <c r="O839" s="328">
        <v>386.96</v>
      </c>
      <c r="P839" s="282"/>
      <c r="Q839" s="283"/>
      <c r="R839" s="324">
        <f>'IPC CIFRA mes-9 provincias'!E81</f>
        <v>331.37178788762526</v>
      </c>
      <c r="S839" s="279">
        <f>EcoGo!B81/EcoGo!B$4*100</f>
        <v>296.11095235706529</v>
      </c>
      <c r="T839" s="455">
        <v>312.7</v>
      </c>
    </row>
    <row r="840" spans="1:21">
      <c r="A840" s="88">
        <v>2012</v>
      </c>
      <c r="B840" s="109">
        <v>7</v>
      </c>
      <c r="C840" s="113">
        <f t="shared" si="65"/>
        <v>3</v>
      </c>
      <c r="D840" s="113">
        <f t="shared" si="65"/>
        <v>2</v>
      </c>
      <c r="E840" s="109" t="str">
        <f t="shared" si="67"/>
        <v>20127</v>
      </c>
      <c r="F840" s="113" t="str">
        <f t="shared" si="66"/>
        <v>20123</v>
      </c>
      <c r="G840" s="89" t="str">
        <f t="shared" si="68"/>
        <v>20122</v>
      </c>
      <c r="H840" s="268">
        <f t="shared" si="69"/>
        <v>340.43520978704606</v>
      </c>
      <c r="I840" s="291">
        <f>'IPC_INDEC_1943-2006'!C840</f>
        <v>143.66</v>
      </c>
      <c r="J840" s="280"/>
      <c r="K840" s="280"/>
      <c r="L840" s="323"/>
      <c r="M840" s="323"/>
      <c r="N840" s="281"/>
      <c r="O840" s="328">
        <v>393.57</v>
      </c>
      <c r="P840" s="293">
        <v>111.67</v>
      </c>
      <c r="Q840" s="283"/>
      <c r="R840" s="324">
        <f>'IPC CIFRA mes-9 provincias'!E82</f>
        <v>339.79931209654745</v>
      </c>
      <c r="S840" s="279">
        <f>EcoGo!B82/EcoGo!B$4*100</f>
        <v>301.58896603226538</v>
      </c>
      <c r="T840" s="455">
        <v>318</v>
      </c>
    </row>
    <row r="841" spans="1:21">
      <c r="A841" s="88">
        <v>2012</v>
      </c>
      <c r="B841" s="109">
        <v>8</v>
      </c>
      <c r="C841" s="113">
        <f t="shared" si="65"/>
        <v>3</v>
      </c>
      <c r="D841" s="113">
        <f t="shared" si="65"/>
        <v>2</v>
      </c>
      <c r="E841" s="109" t="str">
        <f t="shared" si="67"/>
        <v>20128</v>
      </c>
      <c r="F841" s="113" t="str">
        <f t="shared" si="66"/>
        <v>20123</v>
      </c>
      <c r="G841" s="89" t="str">
        <f t="shared" si="68"/>
        <v>20122</v>
      </c>
      <c r="H841" s="268">
        <f t="shared" si="69"/>
        <v>345.17487622169796</v>
      </c>
      <c r="I841" s="291">
        <f>'IPC_INDEC_1943-2006'!C841</f>
        <v>144.94</v>
      </c>
      <c r="J841" s="280"/>
      <c r="K841" s="280"/>
      <c r="L841" s="323"/>
      <c r="M841" s="323"/>
      <c r="N841" s="281"/>
      <c r="O841" s="328">
        <v>400.62</v>
      </c>
      <c r="P841" s="293">
        <v>114.25</v>
      </c>
      <c r="Q841" s="283"/>
      <c r="R841" s="324">
        <f>'IPC CIFRA mes-9 provincias'!E83</f>
        <v>344.53012532550002</v>
      </c>
      <c r="S841" s="279">
        <f>EcoGo!B83/EcoGo!B$4*100</f>
        <v>307.41986413444704</v>
      </c>
      <c r="T841" s="455">
        <v>324.8</v>
      </c>
    </row>
    <row r="842" spans="1:21">
      <c r="A842" s="88">
        <v>2012</v>
      </c>
      <c r="B842" s="109">
        <v>9</v>
      </c>
      <c r="C842" s="113">
        <f t="shared" si="65"/>
        <v>3</v>
      </c>
      <c r="D842" s="113">
        <f t="shared" si="65"/>
        <v>3</v>
      </c>
      <c r="E842" s="109" t="str">
        <f t="shared" si="67"/>
        <v>20129</v>
      </c>
      <c r="F842" s="113" t="str">
        <f t="shared" si="66"/>
        <v>20123</v>
      </c>
      <c r="G842" s="89" t="str">
        <f t="shared" si="68"/>
        <v>20123</v>
      </c>
      <c r="H842" s="268">
        <f t="shared" si="69"/>
        <v>352.60874128533248</v>
      </c>
      <c r="I842" s="291">
        <f>'IPC_INDEC_1943-2006'!C842</f>
        <v>146.22</v>
      </c>
      <c r="J842" s="280"/>
      <c r="K842" s="280"/>
      <c r="L842" s="323"/>
      <c r="M842" s="323"/>
      <c r="N842" s="281"/>
      <c r="O842" s="328">
        <v>406.92</v>
      </c>
      <c r="P842" s="293">
        <v>115.96</v>
      </c>
      <c r="Q842" s="283"/>
      <c r="R842" s="324">
        <f>'IPC CIFRA mes-9 provincias'!E84</f>
        <v>351.95010469961261</v>
      </c>
      <c r="S842" s="279">
        <f>EcoGo!B84/EcoGo!B$4*100</f>
        <v>312.16660237877687</v>
      </c>
      <c r="T842" s="455">
        <v>330.1</v>
      </c>
    </row>
    <row r="843" spans="1:21">
      <c r="A843" s="88">
        <v>2012</v>
      </c>
      <c r="B843" s="109">
        <v>10</v>
      </c>
      <c r="C843" s="113">
        <f t="shared" si="65"/>
        <v>4</v>
      </c>
      <c r="D843" s="113">
        <f t="shared" si="65"/>
        <v>3</v>
      </c>
      <c r="E843" s="109" t="str">
        <f t="shared" si="67"/>
        <v>201210</v>
      </c>
      <c r="F843" s="113" t="str">
        <f t="shared" si="66"/>
        <v>20124</v>
      </c>
      <c r="G843" s="89" t="str">
        <f t="shared" si="68"/>
        <v>20123</v>
      </c>
      <c r="H843" s="268">
        <f t="shared" si="69"/>
        <v>358.11470643977367</v>
      </c>
      <c r="I843" s="291">
        <f>'IPC_INDEC_1943-2006'!C843</f>
        <v>147.44999999999999</v>
      </c>
      <c r="J843" s="280"/>
      <c r="K843" s="280"/>
      <c r="L843" s="323"/>
      <c r="M843" s="323"/>
      <c r="N843" s="281"/>
      <c r="O843" s="328">
        <v>413</v>
      </c>
      <c r="P843" s="293">
        <v>117.67</v>
      </c>
      <c r="Q843" s="283"/>
      <c r="R843" s="324">
        <f>'IPC CIFRA mes-9 provincias'!E85</f>
        <v>357.44578528176214</v>
      </c>
      <c r="S843" s="279">
        <f>EcoGo!B85/EcoGo!B$4*100</f>
        <v>318.74083598903064</v>
      </c>
      <c r="T843" s="455">
        <v>335.5</v>
      </c>
    </row>
    <row r="844" spans="1:21">
      <c r="A844" s="88">
        <v>2012</v>
      </c>
      <c r="B844" s="109">
        <v>11</v>
      </c>
      <c r="C844" s="113">
        <f t="shared" si="65"/>
        <v>4</v>
      </c>
      <c r="D844" s="113">
        <f t="shared" si="65"/>
        <v>3</v>
      </c>
      <c r="E844" s="109" t="str">
        <f t="shared" si="67"/>
        <v>201211</v>
      </c>
      <c r="F844" s="113" t="str">
        <f t="shared" si="66"/>
        <v>20124</v>
      </c>
      <c r="G844" s="89" t="str">
        <f t="shared" si="68"/>
        <v>20123</v>
      </c>
      <c r="H844" s="268">
        <f t="shared" si="69"/>
        <v>363.05577020036861</v>
      </c>
      <c r="I844" s="291">
        <f>'IPC_INDEC_1943-2006'!C844</f>
        <v>148.83000000000001</v>
      </c>
      <c r="J844" s="280"/>
      <c r="K844" s="280"/>
      <c r="L844" s="323"/>
      <c r="M844" s="323"/>
      <c r="N844" s="281"/>
      <c r="O844" s="328">
        <v>420.84</v>
      </c>
      <c r="P844" s="293">
        <v>120.11</v>
      </c>
      <c r="Q844" s="283"/>
      <c r="R844" s="324">
        <f>'IPC CIFRA mes-9 provincias'!E86</f>
        <v>362.37761964732493</v>
      </c>
      <c r="S844" s="279">
        <f>EcoGo!B86/EcoGo!B$4*100</f>
        <v>324.42155906432521</v>
      </c>
      <c r="T844" s="455">
        <v>344</v>
      </c>
    </row>
    <row r="845" spans="1:21">
      <c r="A845" s="88">
        <v>2012</v>
      </c>
      <c r="B845" s="109">
        <v>12</v>
      </c>
      <c r="C845" s="113">
        <f t="shared" si="65"/>
        <v>4</v>
      </c>
      <c r="D845" s="113">
        <f t="shared" si="65"/>
        <v>3</v>
      </c>
      <c r="E845" s="109" t="str">
        <f t="shared" si="67"/>
        <v>201212</v>
      </c>
      <c r="F845" s="113" t="str">
        <f t="shared" si="66"/>
        <v>20124</v>
      </c>
      <c r="G845" s="89" t="str">
        <f t="shared" si="68"/>
        <v>20123</v>
      </c>
      <c r="H845" s="268">
        <f t="shared" si="69"/>
        <v>367.41813211881407</v>
      </c>
      <c r="I845" s="291">
        <f>'IPC_INDEC_1943-2006'!C845</f>
        <v>150.38</v>
      </c>
      <c r="J845" s="280"/>
      <c r="K845" s="280"/>
      <c r="L845" s="323"/>
      <c r="M845" s="323"/>
      <c r="N845" s="281"/>
      <c r="O845" s="328">
        <v>425.81</v>
      </c>
      <c r="P845" s="293">
        <v>122.48</v>
      </c>
      <c r="Q845" s="283"/>
      <c r="R845" s="324">
        <f>'IPC CIFRA mes-9 provincias'!E87</f>
        <v>366.731833125805</v>
      </c>
      <c r="S845" s="279">
        <f>EcoGo!B87/EcoGo!B$4*100</f>
        <v>331.02418471894026</v>
      </c>
      <c r="T845" s="455">
        <v>350</v>
      </c>
    </row>
    <row r="846" spans="1:21" s="80" customFormat="1">
      <c r="A846" s="91">
        <v>2013</v>
      </c>
      <c r="B846" s="112">
        <v>1</v>
      </c>
      <c r="C846" s="113">
        <f t="shared" si="65"/>
        <v>1</v>
      </c>
      <c r="D846" s="113">
        <f t="shared" si="65"/>
        <v>1</v>
      </c>
      <c r="E846" s="109" t="str">
        <f t="shared" si="67"/>
        <v>20131</v>
      </c>
      <c r="F846" s="113" t="str">
        <f t="shared" si="66"/>
        <v>20131</v>
      </c>
      <c r="G846" s="89" t="str">
        <f t="shared" si="68"/>
        <v>20131</v>
      </c>
      <c r="H846" s="268">
        <f t="shared" si="69"/>
        <v>374.42410644071873</v>
      </c>
      <c r="I846" s="294">
        <f>'IPC_INDEC_1943-2006'!C846</f>
        <v>152.09</v>
      </c>
      <c r="J846" s="280"/>
      <c r="K846" s="280"/>
      <c r="L846" s="323"/>
      <c r="M846" s="323"/>
      <c r="N846" s="281"/>
      <c r="O846" s="328">
        <v>432.91</v>
      </c>
      <c r="P846" s="293">
        <v>125.29</v>
      </c>
      <c r="Q846" s="283"/>
      <c r="R846" s="324">
        <f>'IPC CIFRA mes-9 provincias'!E88</f>
        <v>373.72472101374836</v>
      </c>
      <c r="S846" s="279">
        <f>EcoGo!B88/EcoGo!B$4*100</f>
        <v>339.40575022322275</v>
      </c>
      <c r="T846" s="455">
        <v>357.4</v>
      </c>
      <c r="U846" s="78"/>
    </row>
    <row r="847" spans="1:21" s="80" customFormat="1">
      <c r="A847" s="91">
        <v>2013</v>
      </c>
      <c r="B847" s="112">
        <v>2</v>
      </c>
      <c r="C847" s="113">
        <f t="shared" si="65"/>
        <v>1</v>
      </c>
      <c r="D847" s="113">
        <f t="shared" si="65"/>
        <v>1</v>
      </c>
      <c r="E847" s="109" t="str">
        <f t="shared" si="67"/>
        <v>20132</v>
      </c>
      <c r="F847" s="113" t="str">
        <f t="shared" si="66"/>
        <v>20131</v>
      </c>
      <c r="G847" s="89" t="str">
        <f t="shared" si="68"/>
        <v>20131</v>
      </c>
      <c r="H847" s="268">
        <f t="shared" si="69"/>
        <v>382.12854199947435</v>
      </c>
      <c r="I847" s="295">
        <f>'IPC_INDEC_1943-2006'!C847</f>
        <v>152.84</v>
      </c>
      <c r="J847" s="280"/>
      <c r="K847" s="280"/>
      <c r="L847" s="323"/>
      <c r="M847" s="323"/>
      <c r="N847" s="281"/>
      <c r="O847" s="328">
        <v>443.76</v>
      </c>
      <c r="P847" s="293">
        <v>126.66</v>
      </c>
      <c r="Q847" s="283"/>
      <c r="R847" s="324">
        <f>'IPC CIFRA mes-9 provincias'!E89</f>
        <v>381.41476548533802</v>
      </c>
      <c r="S847" s="279">
        <f>EcoGo!B89/EcoGo!B$4*100</f>
        <v>343.58199896801528</v>
      </c>
      <c r="T847" s="455">
        <v>361.2</v>
      </c>
      <c r="U847" s="78"/>
    </row>
    <row r="848" spans="1:21" s="80" customFormat="1">
      <c r="A848" s="91">
        <v>2013</v>
      </c>
      <c r="B848" s="112">
        <v>3</v>
      </c>
      <c r="C848" s="113">
        <f t="shared" si="65"/>
        <v>1</v>
      </c>
      <c r="D848" s="113">
        <f t="shared" si="65"/>
        <v>1</v>
      </c>
      <c r="E848" s="109" t="str">
        <f t="shared" si="67"/>
        <v>20133</v>
      </c>
      <c r="F848" s="113" t="str">
        <f t="shared" si="66"/>
        <v>20131</v>
      </c>
      <c r="G848" s="89" t="str">
        <f t="shared" si="68"/>
        <v>20131</v>
      </c>
      <c r="H848" s="268">
        <f t="shared" si="69"/>
        <v>390.24381625001843</v>
      </c>
      <c r="I848" s="295">
        <f>'IPC_INDEC_1943-2006'!C848</f>
        <v>153.94999999999999</v>
      </c>
      <c r="J848" s="280"/>
      <c r="K848" s="280"/>
      <c r="L848" s="323"/>
      <c r="M848" s="323"/>
      <c r="N848" s="281"/>
      <c r="O848" s="328">
        <v>454.75</v>
      </c>
      <c r="P848" s="293">
        <v>128.62</v>
      </c>
      <c r="Q848" s="283"/>
      <c r="R848" s="324">
        <f>'IPC CIFRA mes-9 provincias'!E90</f>
        <v>389.51488124461758</v>
      </c>
      <c r="S848" s="279">
        <f>EcoGo!B90/EcoGo!B$4*100</f>
        <v>346.84803666811825</v>
      </c>
      <c r="T848" s="455">
        <v>367</v>
      </c>
      <c r="U848" s="78"/>
    </row>
    <row r="849" spans="1:21" s="80" customFormat="1">
      <c r="A849" s="91">
        <v>2013</v>
      </c>
      <c r="B849" s="112">
        <v>4</v>
      </c>
      <c r="C849" s="113">
        <f t="shared" si="65"/>
        <v>2</v>
      </c>
      <c r="D849" s="113">
        <f t="shared" si="65"/>
        <v>1</v>
      </c>
      <c r="E849" s="109" t="str">
        <f t="shared" si="67"/>
        <v>20134</v>
      </c>
      <c r="F849" s="113" t="str">
        <f t="shared" si="66"/>
        <v>20132</v>
      </c>
      <c r="G849" s="89" t="str">
        <f t="shared" si="68"/>
        <v>20131</v>
      </c>
      <c r="H849" s="268">
        <f t="shared" si="69"/>
        <v>395.46275402263905</v>
      </c>
      <c r="I849" s="295">
        <f>'IPC_INDEC_1943-2006'!C849</f>
        <v>155.07</v>
      </c>
      <c r="J849" s="280"/>
      <c r="K849" s="280"/>
      <c r="L849" s="323"/>
      <c r="M849" s="323"/>
      <c r="N849" s="281"/>
      <c r="O849" s="328">
        <v>462.18</v>
      </c>
      <c r="P849" s="293">
        <v>131.19999999999999</v>
      </c>
      <c r="Q849" s="283"/>
      <c r="R849" s="324">
        <f>'IPC CIFRA mes-9 provincias'!E91</f>
        <v>394.72407058234938</v>
      </c>
      <c r="S849" s="279">
        <f>EcoGo!B91/EcoGo!B$4*100</f>
        <v>350.32598532912704</v>
      </c>
      <c r="T849" s="455">
        <v>374</v>
      </c>
      <c r="U849" s="78"/>
    </row>
    <row r="850" spans="1:21" s="80" customFormat="1">
      <c r="A850" s="91">
        <v>2013</v>
      </c>
      <c r="B850" s="112">
        <v>5</v>
      </c>
      <c r="C850" s="113">
        <f t="shared" si="65"/>
        <v>2</v>
      </c>
      <c r="D850" s="113">
        <f t="shared" si="65"/>
        <v>2</v>
      </c>
      <c r="E850" s="109" t="str">
        <f t="shared" si="67"/>
        <v>20135</v>
      </c>
      <c r="F850" s="113" t="str">
        <f t="shared" si="66"/>
        <v>20132</v>
      </c>
      <c r="G850" s="89" t="str">
        <f t="shared" si="68"/>
        <v>20132</v>
      </c>
      <c r="H850" s="268">
        <f t="shared" si="69"/>
        <v>402.27300846164087</v>
      </c>
      <c r="I850" s="295">
        <f>'IPC_INDEC_1943-2006'!C850</f>
        <v>156.13999999999999</v>
      </c>
      <c r="J850" s="280"/>
      <c r="K850" s="280"/>
      <c r="L850" s="323"/>
      <c r="M850" s="323"/>
      <c r="N850" s="281"/>
      <c r="O850" s="328">
        <v>471.01</v>
      </c>
      <c r="P850" s="293">
        <v>133.16</v>
      </c>
      <c r="Q850" s="283"/>
      <c r="R850" s="324">
        <f>'IPC CIFRA mes-9 provincias'!E92</f>
        <v>401.52160417184751</v>
      </c>
      <c r="S850" s="279">
        <f>EcoGo!B92/EcoGo!B$4*100</f>
        <v>354.18467596630887</v>
      </c>
      <c r="T850" s="455">
        <v>379.2</v>
      </c>
      <c r="U850" s="78"/>
    </row>
    <row r="851" spans="1:21" s="80" customFormat="1">
      <c r="A851" s="91">
        <v>2013</v>
      </c>
      <c r="B851" s="112">
        <v>6</v>
      </c>
      <c r="C851" s="113">
        <f t="shared" ref="C851:D955" si="70">C839</f>
        <v>2</v>
      </c>
      <c r="D851" s="113">
        <f t="shared" si="70"/>
        <v>2</v>
      </c>
      <c r="E851" s="109" t="str">
        <f t="shared" si="67"/>
        <v>20136</v>
      </c>
      <c r="F851" s="113" t="str">
        <f t="shared" si="66"/>
        <v>20132</v>
      </c>
      <c r="G851" s="89" t="str">
        <f t="shared" si="68"/>
        <v>20132</v>
      </c>
      <c r="H851" s="268">
        <f t="shared" si="69"/>
        <v>412.05278945768111</v>
      </c>
      <c r="I851" s="295">
        <f>'IPC_INDEC_1943-2006'!C851</f>
        <v>157.44</v>
      </c>
      <c r="J851" s="280"/>
      <c r="K851" s="280"/>
      <c r="L851" s="323"/>
      <c r="M851" s="323"/>
      <c r="N851" s="281"/>
      <c r="O851" s="328">
        <v>482.06</v>
      </c>
      <c r="P851" s="293">
        <v>135.66999999999999</v>
      </c>
      <c r="Q851" s="283"/>
      <c r="R851" s="324">
        <f>'IPC CIFRA mes-9 provincias'!E93</f>
        <v>411.28311755052567</v>
      </c>
      <c r="S851" s="279">
        <f>EcoGo!B93/EcoGo!B$4*100</f>
        <v>361.28116407282778</v>
      </c>
      <c r="T851" s="455">
        <v>387.1</v>
      </c>
      <c r="U851" s="78"/>
    </row>
    <row r="852" spans="1:21" s="80" customFormat="1">
      <c r="A852" s="91">
        <v>2013</v>
      </c>
      <c r="B852" s="112">
        <v>7</v>
      </c>
      <c r="C852" s="113">
        <f t="shared" si="70"/>
        <v>3</v>
      </c>
      <c r="D852" s="113">
        <f t="shared" si="70"/>
        <v>2</v>
      </c>
      <c r="E852" s="109" t="str">
        <f t="shared" si="67"/>
        <v>20137</v>
      </c>
      <c r="F852" s="113" t="str">
        <f t="shared" si="66"/>
        <v>20133</v>
      </c>
      <c r="G852" s="89" t="str">
        <f t="shared" si="68"/>
        <v>20132</v>
      </c>
      <c r="H852" s="268">
        <f t="shared" si="69"/>
        <v>423.82602114587405</v>
      </c>
      <c r="I852" s="295">
        <f>'IPC_INDEC_1943-2006'!C852</f>
        <v>158.9</v>
      </c>
      <c r="J852" s="280"/>
      <c r="K852" s="280"/>
      <c r="L852" s="323"/>
      <c r="M852" s="323"/>
      <c r="N852" s="281"/>
      <c r="O852" s="328">
        <v>492.97</v>
      </c>
      <c r="P852" s="293">
        <v>139</v>
      </c>
      <c r="Q852" s="283"/>
      <c r="R852" s="324">
        <f>'IPC CIFRA mes-9 provincias'!E94</f>
        <v>423.03435806205709</v>
      </c>
      <c r="S852" s="279">
        <f>EcoGo!B94/EcoGo!B$4*100</f>
        <v>369.89449263575523</v>
      </c>
      <c r="T852" s="455">
        <v>396.6</v>
      </c>
      <c r="U852" s="78"/>
    </row>
    <row r="853" spans="1:21" s="80" customFormat="1">
      <c r="A853" s="91">
        <v>2013</v>
      </c>
      <c r="B853" s="112">
        <v>8</v>
      </c>
      <c r="C853" s="113">
        <f t="shared" si="70"/>
        <v>3</v>
      </c>
      <c r="D853" s="113">
        <f t="shared" si="70"/>
        <v>2</v>
      </c>
      <c r="E853" s="109" t="str">
        <f t="shared" si="67"/>
        <v>20138</v>
      </c>
      <c r="F853" s="113" t="str">
        <f t="shared" si="66"/>
        <v>20133</v>
      </c>
      <c r="G853" s="89" t="str">
        <f t="shared" si="68"/>
        <v>20132</v>
      </c>
      <c r="H853" s="268">
        <f t="shared" si="69"/>
        <v>433.19801094653712</v>
      </c>
      <c r="I853" s="295">
        <f>'IPC_INDEC_1943-2006'!C853</f>
        <v>160.22999999999999</v>
      </c>
      <c r="J853" s="280"/>
      <c r="K853" s="280"/>
      <c r="L853" s="323"/>
      <c r="M853" s="323"/>
      <c r="N853" s="281"/>
      <c r="O853" s="328">
        <v>502.33</v>
      </c>
      <c r="P853" s="293">
        <v>141.88999999999999</v>
      </c>
      <c r="Q853" s="283"/>
      <c r="R853" s="324">
        <f>'IPC CIFRA mes-9 provincias'!E95</f>
        <v>432.38884195704918</v>
      </c>
      <c r="S853" s="279">
        <f>EcoGo!B95/EcoGo!B$4*100</f>
        <v>377.15118322606997</v>
      </c>
      <c r="T853" s="455">
        <v>406.5</v>
      </c>
      <c r="U853" s="78"/>
    </row>
    <row r="854" spans="1:21" s="80" customFormat="1">
      <c r="A854" s="91">
        <v>2013</v>
      </c>
      <c r="B854" s="112">
        <v>9</v>
      </c>
      <c r="C854" s="113">
        <f t="shared" si="70"/>
        <v>3</v>
      </c>
      <c r="D854" s="113">
        <f t="shared" si="70"/>
        <v>3</v>
      </c>
      <c r="E854" s="109" t="str">
        <f t="shared" si="67"/>
        <v>20139</v>
      </c>
      <c r="F854" s="113" t="str">
        <f t="shared" si="66"/>
        <v>20133</v>
      </c>
      <c r="G854" s="89" t="str">
        <f t="shared" si="68"/>
        <v>20133</v>
      </c>
      <c r="H854" s="268">
        <f t="shared" si="69"/>
        <v>442.05850520329244</v>
      </c>
      <c r="I854" s="295">
        <f>'IPC_INDEC_1943-2006'!C854</f>
        <v>161.56</v>
      </c>
      <c r="J854" s="280"/>
      <c r="K854" s="280"/>
      <c r="L854" s="323"/>
      <c r="M854" s="323"/>
      <c r="N854" s="281"/>
      <c r="O854" s="328">
        <v>511.88</v>
      </c>
      <c r="P854" s="293">
        <v>144.91999999999999</v>
      </c>
      <c r="Q854" s="283"/>
      <c r="R854" s="324">
        <f>'IPC CIFRA mes-9 provincias'!E96</f>
        <v>441.23278572880008</v>
      </c>
      <c r="S854" s="279">
        <f>EcoGo!B96/EcoGo!B$4*100</f>
        <v>382.15334327164845</v>
      </c>
      <c r="T854" s="455">
        <v>415.4</v>
      </c>
      <c r="U854" s="78"/>
    </row>
    <row r="855" spans="1:21" s="80" customFormat="1">
      <c r="A855" s="91">
        <v>2013</v>
      </c>
      <c r="B855" s="112">
        <v>10</v>
      </c>
      <c r="C855" s="113">
        <f t="shared" si="70"/>
        <v>4</v>
      </c>
      <c r="D855" s="113">
        <f t="shared" si="70"/>
        <v>3</v>
      </c>
      <c r="E855" s="109" t="str">
        <f t="shared" si="67"/>
        <v>201310</v>
      </c>
      <c r="F855" s="113" t="str">
        <f t="shared" si="66"/>
        <v>20134</v>
      </c>
      <c r="G855" s="89" t="str">
        <f t="shared" si="68"/>
        <v>20133</v>
      </c>
      <c r="H855" s="268">
        <f t="shared" si="69"/>
        <v>453.31193640798085</v>
      </c>
      <c r="I855" s="295">
        <f>'IPC_INDEC_1943-2006'!C855</f>
        <v>163</v>
      </c>
      <c r="J855" s="280"/>
      <c r="K855" s="280"/>
      <c r="L855" s="323"/>
      <c r="M855" s="323"/>
      <c r="N855" s="281"/>
      <c r="O855" s="328">
        <v>529.01</v>
      </c>
      <c r="P855" s="293">
        <v>148.11000000000001</v>
      </c>
      <c r="Q855" s="283"/>
      <c r="R855" s="324">
        <f>'IPC CIFRA mes-9 provincias'!E97</f>
        <v>452.46519669026009</v>
      </c>
      <c r="S855" s="279">
        <f>EcoGo!B97/EcoGo!B$4*100</f>
        <v>390.18529924580184</v>
      </c>
      <c r="T855" s="455">
        <v>425.2</v>
      </c>
      <c r="U855" s="78"/>
    </row>
    <row r="856" spans="1:21" s="80" customFormat="1">
      <c r="A856" s="91">
        <v>2013</v>
      </c>
      <c r="B856" s="112">
        <v>11</v>
      </c>
      <c r="C856" s="113">
        <f t="shared" si="70"/>
        <v>4</v>
      </c>
      <c r="D856" s="113">
        <f t="shared" si="70"/>
        <v>3</v>
      </c>
      <c r="E856" s="109" t="str">
        <f t="shared" si="67"/>
        <v>201311</v>
      </c>
      <c r="F856" s="113" t="str">
        <f t="shared" si="66"/>
        <v>20134</v>
      </c>
      <c r="G856" s="89" t="str">
        <f t="shared" si="68"/>
        <v>20133</v>
      </c>
      <c r="H856" s="268">
        <f t="shared" si="69"/>
        <v>464.80612285556936</v>
      </c>
      <c r="I856" s="295">
        <f>'IPC_INDEC_1943-2006'!C856</f>
        <v>164.51</v>
      </c>
      <c r="J856" s="280"/>
      <c r="K856" s="280"/>
      <c r="L856" s="323"/>
      <c r="M856" s="323"/>
      <c r="N856" s="281"/>
      <c r="O856" s="328">
        <v>544.12</v>
      </c>
      <c r="P856" s="293">
        <v>151.63</v>
      </c>
      <c r="Q856" s="283"/>
      <c r="R856" s="324">
        <f>'IPC CIFRA mes-9 provincias'!E98</f>
        <v>463.93791318877732</v>
      </c>
      <c r="S856" s="279">
        <f>EcoGo!B98/EcoGo!B$4*100</f>
        <v>400.12935393827485</v>
      </c>
      <c r="T856" s="455">
        <v>436.2</v>
      </c>
      <c r="U856" s="78"/>
    </row>
    <row r="857" spans="1:21" s="80" customFormat="1">
      <c r="A857" s="91">
        <v>2013</v>
      </c>
      <c r="B857" s="112">
        <v>12</v>
      </c>
      <c r="C857" s="113">
        <f t="shared" si="70"/>
        <v>4</v>
      </c>
      <c r="D857" s="113">
        <f t="shared" si="70"/>
        <v>3</v>
      </c>
      <c r="E857" s="109" t="str">
        <f t="shared" si="67"/>
        <v>201312</v>
      </c>
      <c r="F857" s="113" t="str">
        <f t="shared" si="66"/>
        <v>20134</v>
      </c>
      <c r="G857" s="89" t="str">
        <f t="shared" si="68"/>
        <v>20133</v>
      </c>
      <c r="H857" s="268">
        <f t="shared" si="69"/>
        <v>477.22946625032972</v>
      </c>
      <c r="I857" s="295">
        <f>'IPC_INDEC_1943-2006'!C857</f>
        <v>166.84</v>
      </c>
      <c r="J857" s="286">
        <v>102.78</v>
      </c>
      <c r="K857" s="280"/>
      <c r="L857" s="323"/>
      <c r="M857" s="323"/>
      <c r="N857" s="281"/>
      <c r="O857" s="328">
        <v>561.83000000000004</v>
      </c>
      <c r="P857" s="293">
        <v>155.06</v>
      </c>
      <c r="Q857" s="283"/>
      <c r="R857" s="324">
        <f>'IPC CIFRA mes-9 provincias'!E99</f>
        <v>476.33805106558339</v>
      </c>
      <c r="S857" s="279">
        <f>EcoGo!B99/EcoGo!B$4*100</f>
        <v>415.38136294894883</v>
      </c>
      <c r="T857" s="455">
        <v>448</v>
      </c>
      <c r="U857" s="78"/>
    </row>
    <row r="858" spans="1:21" s="80" customFormat="1">
      <c r="A858" s="91">
        <v>2014</v>
      </c>
      <c r="B858" s="112">
        <v>1</v>
      </c>
      <c r="C858" s="113">
        <f t="shared" si="70"/>
        <v>1</v>
      </c>
      <c r="D858" s="113">
        <f t="shared" si="70"/>
        <v>1</v>
      </c>
      <c r="E858" s="109" t="str">
        <f t="shared" si="67"/>
        <v>20141</v>
      </c>
      <c r="F858" s="113" t="str">
        <f t="shared" si="66"/>
        <v>20141</v>
      </c>
      <c r="G858" s="89" t="str">
        <f t="shared" si="68"/>
        <v>20141</v>
      </c>
      <c r="H858" s="268">
        <f t="shared" si="69"/>
        <v>500.40300842115391</v>
      </c>
      <c r="I858" s="294"/>
      <c r="J858" s="286">
        <v>106.53</v>
      </c>
      <c r="K858" s="286">
        <f>IPCNU_Axel!C6</f>
        <v>94.84</v>
      </c>
      <c r="L858" s="323"/>
      <c r="M858" s="323"/>
      <c r="N858" s="281"/>
      <c r="O858" s="328">
        <v>585.34</v>
      </c>
      <c r="P858" s="293">
        <v>162.5</v>
      </c>
      <c r="Q858" s="283"/>
      <c r="R858" s="324">
        <f>'IPC CIFRA mes-9 provincias'!E100</f>
        <v>499.46830746124846</v>
      </c>
      <c r="S858" s="279">
        <f>EcoGo!B100/EcoGo!B$4*100</f>
        <v>433.55085980814306</v>
      </c>
      <c r="T858" s="455">
        <v>467.8</v>
      </c>
      <c r="U858" s="78"/>
    </row>
    <row r="859" spans="1:21" s="80" customFormat="1">
      <c r="A859" s="91">
        <v>2014</v>
      </c>
      <c r="B859" s="112">
        <v>2</v>
      </c>
      <c r="C859" s="113">
        <f t="shared" si="70"/>
        <v>1</v>
      </c>
      <c r="D859" s="113">
        <f t="shared" si="70"/>
        <v>1</v>
      </c>
      <c r="E859" s="109" t="str">
        <f t="shared" si="67"/>
        <v>20142</v>
      </c>
      <c r="F859" s="113" t="str">
        <f t="shared" si="66"/>
        <v>20141</v>
      </c>
      <c r="G859" s="89" t="str">
        <f t="shared" si="68"/>
        <v>20141</v>
      </c>
      <c r="H859" s="268">
        <f t="shared" si="69"/>
        <v>527.45213223241171</v>
      </c>
      <c r="I859" s="295"/>
      <c r="J859" s="286">
        <v>110.17</v>
      </c>
      <c r="K859" s="286">
        <f>IPCNU_Axel!C7</f>
        <v>98.08</v>
      </c>
      <c r="L859" s="323"/>
      <c r="M859" s="323"/>
      <c r="N859" s="281"/>
      <c r="O859" s="328">
        <v>627.32000000000005</v>
      </c>
      <c r="P859" s="293">
        <v>169.61</v>
      </c>
      <c r="Q859" s="283"/>
      <c r="R859" s="324">
        <f>'IPC CIFRA mes-9 provincias'!E101</f>
        <v>526.46690631249305</v>
      </c>
      <c r="S859" s="279">
        <f>EcoGo!B101/EcoGo!B$4*100</f>
        <v>447.62125879766745</v>
      </c>
      <c r="T859" s="455">
        <v>490.6</v>
      </c>
      <c r="U859" s="78"/>
    </row>
    <row r="860" spans="1:21" s="80" customFormat="1">
      <c r="A860" s="91">
        <v>2014</v>
      </c>
      <c r="B860" s="112">
        <v>3</v>
      </c>
      <c r="C860" s="113">
        <f t="shared" si="70"/>
        <v>1</v>
      </c>
      <c r="D860" s="113">
        <f t="shared" si="70"/>
        <v>1</v>
      </c>
      <c r="E860" s="109" t="str">
        <f t="shared" si="67"/>
        <v>20143</v>
      </c>
      <c r="F860" s="113" t="str">
        <f t="shared" si="66"/>
        <v>20141</v>
      </c>
      <c r="G860" s="89" t="str">
        <f t="shared" si="68"/>
        <v>20141</v>
      </c>
      <c r="H860" s="268">
        <f t="shared" si="69"/>
        <v>541.76886690411993</v>
      </c>
      <c r="I860" s="295"/>
      <c r="J860" s="286">
        <v>113.03</v>
      </c>
      <c r="K860" s="286">
        <f>IPCNU_Axel!C8</f>
        <v>100.62</v>
      </c>
      <c r="L860" s="323"/>
      <c r="M860" s="323"/>
      <c r="N860" s="281"/>
      <c r="O860" s="328">
        <v>652.39</v>
      </c>
      <c r="P860" s="293">
        <v>175.8</v>
      </c>
      <c r="Q860" s="283"/>
      <c r="R860" s="324">
        <f>'IPC CIFRA mes-9 provincias'!E102</f>
        <v>540.75689880756534</v>
      </c>
      <c r="S860" s="279">
        <f>EcoGo!B102/EcoGo!B$4*100</f>
        <v>461.00009091944622</v>
      </c>
      <c r="T860" s="455">
        <v>509</v>
      </c>
      <c r="U860" s="78"/>
    </row>
    <row r="861" spans="1:21" s="80" customFormat="1">
      <c r="A861" s="91">
        <v>2014</v>
      </c>
      <c r="B861" s="112">
        <v>4</v>
      </c>
      <c r="C861" s="113">
        <f t="shared" si="70"/>
        <v>2</v>
      </c>
      <c r="D861" s="113">
        <f t="shared" si="70"/>
        <v>1</v>
      </c>
      <c r="E861" s="109" t="str">
        <f t="shared" si="67"/>
        <v>20144</v>
      </c>
      <c r="F861" s="113" t="str">
        <f t="shared" si="66"/>
        <v>20142</v>
      </c>
      <c r="G861" s="89" t="str">
        <f t="shared" si="68"/>
        <v>20141</v>
      </c>
      <c r="H861" s="268">
        <f t="shared" si="69"/>
        <v>556.42022040322729</v>
      </c>
      <c r="I861" s="295"/>
      <c r="J861" s="286">
        <v>115.05</v>
      </c>
      <c r="K861" s="286">
        <f>IPCNU_Axel!C9</f>
        <v>102.42</v>
      </c>
      <c r="L861" s="323"/>
      <c r="M861" s="323"/>
      <c r="N861" s="281"/>
      <c r="O861" s="328">
        <v>665.84</v>
      </c>
      <c r="P861" s="293">
        <v>181.29</v>
      </c>
      <c r="Q861" s="283"/>
      <c r="R861" s="324">
        <f>'IPC CIFRA mes-9 provincias'!E103</f>
        <v>555.38088509674571</v>
      </c>
      <c r="S861" s="279">
        <f>EcoGo!B103/EcoGo!B$4*100</f>
        <v>470.32496960201559</v>
      </c>
      <c r="T861" s="455">
        <v>524.20000000000005</v>
      </c>
      <c r="U861" s="78"/>
    </row>
    <row r="862" spans="1:21" s="80" customFormat="1">
      <c r="A862" s="91">
        <v>2014</v>
      </c>
      <c r="B862" s="112">
        <v>5</v>
      </c>
      <c r="C862" s="113">
        <f t="shared" si="70"/>
        <v>2</v>
      </c>
      <c r="D862" s="113">
        <f t="shared" si="70"/>
        <v>2</v>
      </c>
      <c r="E862" s="109" t="str">
        <f t="shared" si="67"/>
        <v>20145</v>
      </c>
      <c r="F862" s="113" t="str">
        <f t="shared" si="66"/>
        <v>20142</v>
      </c>
      <c r="G862" s="89" t="str">
        <f t="shared" si="68"/>
        <v>20142</v>
      </c>
      <c r="H862" s="268">
        <f t="shared" si="69"/>
        <v>570.08317646950411</v>
      </c>
      <c r="I862" s="295"/>
      <c r="J862" s="286">
        <v>116.7</v>
      </c>
      <c r="K862" s="286">
        <f>IPCNU_Axel!C10</f>
        <v>103.89</v>
      </c>
      <c r="L862" s="323"/>
      <c r="M862" s="323"/>
      <c r="N862" s="281"/>
      <c r="O862" s="328">
        <v>682.84</v>
      </c>
      <c r="P862" s="293">
        <v>185.81</v>
      </c>
      <c r="Q862" s="283"/>
      <c r="R862" s="324">
        <f>'IPC CIFRA mes-9 provincias'!E104</f>
        <v>569.01832017706647</v>
      </c>
      <c r="S862" s="279">
        <f>EcoGo!B104/EcoGo!B$4*100</f>
        <v>479.15697434317838</v>
      </c>
      <c r="T862" s="455">
        <v>536.4</v>
      </c>
      <c r="U862" s="78"/>
    </row>
    <row r="863" spans="1:21" s="80" customFormat="1">
      <c r="A863" s="91">
        <v>2014</v>
      </c>
      <c r="B863" s="112">
        <v>6</v>
      </c>
      <c r="C863" s="113">
        <f t="shared" si="70"/>
        <v>2</v>
      </c>
      <c r="D863" s="113">
        <f t="shared" si="70"/>
        <v>2</v>
      </c>
      <c r="E863" s="109" t="str">
        <f t="shared" si="67"/>
        <v>20146</v>
      </c>
      <c r="F863" s="113" t="str">
        <f t="shared" si="66"/>
        <v>20142</v>
      </c>
      <c r="G863" s="89" t="str">
        <f t="shared" si="68"/>
        <v>20142</v>
      </c>
      <c r="H863" s="268">
        <f t="shared" si="69"/>
        <v>578.84869891874666</v>
      </c>
      <c r="I863" s="295"/>
      <c r="J863" s="286">
        <v>118.21299999999999</v>
      </c>
      <c r="K863" s="286">
        <f>IPCNU_Axel!C11</f>
        <v>105.24</v>
      </c>
      <c r="L863" s="323"/>
      <c r="M863" s="323"/>
      <c r="N863" s="281"/>
      <c r="O863" s="328">
        <v>695.13</v>
      </c>
      <c r="P863" s="293">
        <v>190.15</v>
      </c>
      <c r="Q863" s="283"/>
      <c r="R863" s="324">
        <f>'IPC CIFRA mes-9 provincias'!E105</f>
        <v>577.76746953879854</v>
      </c>
      <c r="S863" s="279">
        <f>EcoGo!B105/EcoGo!B$4*100</f>
        <v>486.81677948587981</v>
      </c>
      <c r="T863" s="455">
        <v>548.6</v>
      </c>
      <c r="U863" s="78"/>
    </row>
    <row r="864" spans="1:21" s="80" customFormat="1">
      <c r="A864" s="91">
        <v>2014</v>
      </c>
      <c r="B864" s="112">
        <v>7</v>
      </c>
      <c r="C864" s="113">
        <f t="shared" si="70"/>
        <v>3</v>
      </c>
      <c r="D864" s="113">
        <f t="shared" si="70"/>
        <v>2</v>
      </c>
      <c r="E864" s="109" t="str">
        <f t="shared" si="67"/>
        <v>20147</v>
      </c>
      <c r="F864" s="113" t="str">
        <f t="shared" si="66"/>
        <v>20143</v>
      </c>
      <c r="G864" s="89" t="str">
        <f t="shared" si="68"/>
        <v>20142</v>
      </c>
      <c r="H864" s="268">
        <f t="shared" si="69"/>
        <v>587.53142940252769</v>
      </c>
      <c r="I864" s="295"/>
      <c r="J864" s="286">
        <v>119.9</v>
      </c>
      <c r="K864" s="286">
        <f>IPCNU_Axel!C12</f>
        <v>106.74</v>
      </c>
      <c r="L864" s="323"/>
      <c r="M864" s="323"/>
      <c r="N864" s="281"/>
      <c r="O864" s="328">
        <v>708.81</v>
      </c>
      <c r="P864" s="293">
        <v>194.38</v>
      </c>
      <c r="Q864" s="283"/>
      <c r="R864" s="324">
        <f>'IPC CIFRA mes-9 provincias'!E106</f>
        <v>586.4339815818804</v>
      </c>
      <c r="S864" s="279">
        <f>EcoGo!B106/EcoGo!B$4*100</f>
        <v>497.3266559963655</v>
      </c>
      <c r="T864" s="455">
        <v>560.20000000000005</v>
      </c>
      <c r="U864" s="78"/>
    </row>
    <row r="865" spans="1:21" s="80" customFormat="1">
      <c r="A865" s="91">
        <v>2014</v>
      </c>
      <c r="B865" s="112">
        <v>8</v>
      </c>
      <c r="C865" s="113">
        <f t="shared" si="70"/>
        <v>3</v>
      </c>
      <c r="D865" s="113">
        <f t="shared" si="70"/>
        <v>2</v>
      </c>
      <c r="E865" s="109" t="str">
        <f t="shared" si="67"/>
        <v>20148</v>
      </c>
      <c r="F865" s="113" t="str">
        <f t="shared" si="66"/>
        <v>20143</v>
      </c>
      <c r="G865" s="89" t="str">
        <f t="shared" si="68"/>
        <v>20142</v>
      </c>
      <c r="H865" s="268">
        <f t="shared" si="69"/>
        <v>596.3444008435655</v>
      </c>
      <c r="I865" s="295"/>
      <c r="J865" s="286">
        <v>121.5</v>
      </c>
      <c r="K865" s="286">
        <f>IPCNU_Axel!C13</f>
        <v>108.16</v>
      </c>
      <c r="L865" s="323"/>
      <c r="M865" s="323"/>
      <c r="N865" s="281"/>
      <c r="O865" s="328">
        <v>726.63</v>
      </c>
      <c r="P865" s="293">
        <v>198.8</v>
      </c>
      <c r="Q865" s="283"/>
      <c r="R865" s="324">
        <f>'IPC CIFRA mes-9 provincias'!E107</f>
        <v>595.23049130560855</v>
      </c>
      <c r="S865" s="279">
        <f>EcoGo!B107/EcoGo!B$4*100</f>
        <v>507.16080075124302</v>
      </c>
      <c r="T865" s="455">
        <v>573.4</v>
      </c>
      <c r="U865" s="78"/>
    </row>
    <row r="866" spans="1:21" s="80" customFormat="1">
      <c r="A866" s="91">
        <v>2014</v>
      </c>
      <c r="B866" s="112">
        <v>9</v>
      </c>
      <c r="C866" s="113">
        <f t="shared" si="70"/>
        <v>3</v>
      </c>
      <c r="D866" s="113">
        <f t="shared" si="70"/>
        <v>3</v>
      </c>
      <c r="E866" s="109" t="str">
        <f t="shared" si="67"/>
        <v>20149</v>
      </c>
      <c r="F866" s="113" t="str">
        <f t="shared" si="66"/>
        <v>20143</v>
      </c>
      <c r="G866" s="89" t="str">
        <f t="shared" si="68"/>
        <v>20143</v>
      </c>
      <c r="H866" s="268">
        <f t="shared" si="69"/>
        <v>605.28956685621893</v>
      </c>
      <c r="I866" s="295"/>
      <c r="J866" s="286">
        <v>123.17</v>
      </c>
      <c r="K866" s="286">
        <f>IPCNU_Axel!C14</f>
        <v>109.65</v>
      </c>
      <c r="L866" s="323"/>
      <c r="M866" s="323"/>
      <c r="N866" s="281"/>
      <c r="O866" s="328">
        <v>749.11</v>
      </c>
      <c r="P866" s="293">
        <v>203.27</v>
      </c>
      <c r="Q866" s="283"/>
      <c r="R866" s="324">
        <f>'IPC CIFRA mes-9 provincias'!E108</f>
        <v>604.15894867519262</v>
      </c>
      <c r="S866" s="279">
        <f>EcoGo!B108/EcoGo!B$4*100</f>
        <v>519.26976156865362</v>
      </c>
      <c r="T866" s="455">
        <v>587.4</v>
      </c>
      <c r="U866" s="78"/>
    </row>
    <row r="867" spans="1:21" s="80" customFormat="1">
      <c r="A867" s="91">
        <v>2014</v>
      </c>
      <c r="B867" s="112">
        <v>10</v>
      </c>
      <c r="C867" s="113">
        <f t="shared" si="70"/>
        <v>4</v>
      </c>
      <c r="D867" s="113">
        <f t="shared" si="70"/>
        <v>3</v>
      </c>
      <c r="E867" s="109" t="str">
        <f t="shared" si="67"/>
        <v>201410</v>
      </c>
      <c r="F867" s="113" t="str">
        <f t="shared" si="66"/>
        <v>20144</v>
      </c>
      <c r="G867" s="89" t="str">
        <f t="shared" si="68"/>
        <v>20143</v>
      </c>
      <c r="H867" s="268">
        <f t="shared" si="69"/>
        <v>614.36891035906206</v>
      </c>
      <c r="I867" s="295"/>
      <c r="J867" s="280"/>
      <c r="K867" s="286">
        <f>IPCNU_Axel!C15</f>
        <v>111.01</v>
      </c>
      <c r="L867" s="323"/>
      <c r="M867" s="323"/>
      <c r="N867" s="281"/>
      <c r="O867" s="328">
        <v>758.51</v>
      </c>
      <c r="P867" s="293">
        <v>207.19</v>
      </c>
      <c r="Q867" s="283"/>
      <c r="R867" s="324">
        <f>'IPC CIFRA mes-9 provincias'!E109</f>
        <v>613.22133290532042</v>
      </c>
      <c r="S867" s="279">
        <f>EcoGo!B109/EcoGo!B$4*100</f>
        <v>528.86780516201281</v>
      </c>
      <c r="T867" s="455">
        <v>600.20000000000005</v>
      </c>
      <c r="U867" s="78"/>
    </row>
    <row r="868" spans="1:21" s="80" customFormat="1">
      <c r="A868" s="91">
        <v>2014</v>
      </c>
      <c r="B868" s="112">
        <v>11</v>
      </c>
      <c r="C868" s="113">
        <f t="shared" si="70"/>
        <v>4</v>
      </c>
      <c r="D868" s="113">
        <f t="shared" si="70"/>
        <v>3</v>
      </c>
      <c r="E868" s="109" t="str">
        <f t="shared" si="67"/>
        <v>201411</v>
      </c>
      <c r="F868" s="113" t="str">
        <f t="shared" si="66"/>
        <v>20144</v>
      </c>
      <c r="G868" s="89" t="str">
        <f t="shared" si="68"/>
        <v>20143</v>
      </c>
      <c r="H868" s="268">
        <f t="shared" si="69"/>
        <v>623.58444401444785</v>
      </c>
      <c r="I868" s="295"/>
      <c r="J868" s="280"/>
      <c r="K868" s="286">
        <f>IPCNU_Axel!C16</f>
        <v>112.26</v>
      </c>
      <c r="L868" s="323"/>
      <c r="M868" s="323"/>
      <c r="N868" s="281"/>
      <c r="O868" s="328">
        <v>769.59</v>
      </c>
      <c r="P868" s="293">
        <v>210.97</v>
      </c>
      <c r="Q868" s="283"/>
      <c r="R868" s="324">
        <f>'IPC CIFRA mes-9 provincias'!E110</f>
        <v>622.41965289890015</v>
      </c>
      <c r="S868" s="279">
        <f>EcoGo!B110/EcoGo!B$4*100</f>
        <v>538.10622825756184</v>
      </c>
      <c r="T868" s="455">
        <v>611.6</v>
      </c>
      <c r="U868" s="78"/>
    </row>
    <row r="869" spans="1:21" s="80" customFormat="1">
      <c r="A869" s="91">
        <v>2014</v>
      </c>
      <c r="B869" s="112">
        <v>12</v>
      </c>
      <c r="C869" s="113">
        <f t="shared" si="70"/>
        <v>4</v>
      </c>
      <c r="D869" s="113">
        <f t="shared" si="70"/>
        <v>3</v>
      </c>
      <c r="E869" s="109" t="str">
        <f t="shared" si="67"/>
        <v>201412</v>
      </c>
      <c r="F869" s="113" t="str">
        <f t="shared" si="66"/>
        <v>20144</v>
      </c>
      <c r="G869" s="89" t="str">
        <f t="shared" si="68"/>
        <v>20143</v>
      </c>
      <c r="H869" s="268">
        <f t="shared" si="69"/>
        <v>632.93821067466456</v>
      </c>
      <c r="I869" s="295"/>
      <c r="J869" s="280"/>
      <c r="K869" s="286">
        <f>IPCNU_Axel!C17</f>
        <v>113.38</v>
      </c>
      <c r="L869" s="323"/>
      <c r="M869" s="323"/>
      <c r="N869" s="281"/>
      <c r="O869" s="328">
        <v>780.99</v>
      </c>
      <c r="P869" s="293">
        <v>214.04</v>
      </c>
      <c r="Q869" s="283"/>
      <c r="R869" s="324">
        <f>'IPC CIFRA mes-9 provincias'!E111</f>
        <v>631.75594769238364</v>
      </c>
      <c r="S869" s="279">
        <f>EcoGo!B111/EcoGo!B$4*100</f>
        <v>546.47411722546076</v>
      </c>
      <c r="T869" s="455">
        <v>620</v>
      </c>
      <c r="U869" s="78"/>
    </row>
    <row r="870" spans="1:21" s="80" customFormat="1">
      <c r="A870" s="91">
        <f>A858+1</f>
        <v>2015</v>
      </c>
      <c r="B870" s="112">
        <v>1</v>
      </c>
      <c r="C870" s="113">
        <f t="shared" si="70"/>
        <v>1</v>
      </c>
      <c r="D870" s="113">
        <f t="shared" si="70"/>
        <v>1</v>
      </c>
      <c r="E870" s="109" t="str">
        <f t="shared" si="67"/>
        <v>20151</v>
      </c>
      <c r="F870" s="113" t="str">
        <f t="shared" si="66"/>
        <v>20151</v>
      </c>
      <c r="G870" s="89" t="str">
        <f t="shared" si="68"/>
        <v>20151</v>
      </c>
      <c r="H870" s="268">
        <f t="shared" si="69"/>
        <v>645.59697488815789</v>
      </c>
      <c r="I870" s="295"/>
      <c r="J870" s="280"/>
      <c r="K870" s="286">
        <f>IPCNU_Axel!C18</f>
        <v>114.66</v>
      </c>
      <c r="L870" s="323"/>
      <c r="M870" s="323"/>
      <c r="N870" s="281"/>
      <c r="O870" s="328">
        <v>792.74</v>
      </c>
      <c r="P870" s="293">
        <v>218.23</v>
      </c>
      <c r="Q870" s="283"/>
      <c r="R870" s="324">
        <f>'IPC CIFRA mes-9 provincias'!E112</f>
        <v>644.39106664623137</v>
      </c>
      <c r="S870" s="279">
        <f>EcoGo!B112/EcoGo!B$4*100</f>
        <v>556.0119987918124</v>
      </c>
      <c r="T870" s="455">
        <v>631.1</v>
      </c>
      <c r="U870" s="78"/>
    </row>
    <row r="871" spans="1:21" s="80" customFormat="1">
      <c r="A871" s="91">
        <f t="shared" ref="A871:A969" si="71">A859+1</f>
        <v>2015</v>
      </c>
      <c r="B871" s="112">
        <f>B859</f>
        <v>2</v>
      </c>
      <c r="C871" s="113">
        <f t="shared" si="70"/>
        <v>1</v>
      </c>
      <c r="D871" s="113">
        <f t="shared" si="70"/>
        <v>1</v>
      </c>
      <c r="E871" s="109" t="str">
        <f t="shared" si="67"/>
        <v>20152</v>
      </c>
      <c r="F871" s="113" t="str">
        <f t="shared" si="66"/>
        <v>20151</v>
      </c>
      <c r="G871" s="89" t="str">
        <f t="shared" si="68"/>
        <v>20151</v>
      </c>
      <c r="H871" s="268">
        <f t="shared" si="69"/>
        <v>654.63533253659205</v>
      </c>
      <c r="I871" s="295"/>
      <c r="J871" s="280"/>
      <c r="K871" s="286">
        <f>IPCNU_Axel!C19</f>
        <v>115.73</v>
      </c>
      <c r="L871" s="323"/>
      <c r="M871" s="323"/>
      <c r="N871" s="281"/>
      <c r="O871" s="328">
        <v>808.61</v>
      </c>
      <c r="P871" s="293">
        <v>221.4</v>
      </c>
      <c r="Q871" s="283"/>
      <c r="R871" s="324">
        <f>'IPC CIFRA mes-9 provincias'!E113</f>
        <v>653.41254157927858</v>
      </c>
      <c r="S871" s="279">
        <f>EcoGo!B113/EcoGo!B$4*100</f>
        <v>563.41133303172603</v>
      </c>
      <c r="T871" s="455">
        <v>639.5</v>
      </c>
      <c r="U871" s="78"/>
    </row>
    <row r="872" spans="1:21" s="80" customFormat="1">
      <c r="A872" s="91">
        <f t="shared" si="71"/>
        <v>2015</v>
      </c>
      <c r="B872" s="112">
        <f t="shared" ref="B872:B881" si="72">B860</f>
        <v>3</v>
      </c>
      <c r="C872" s="113">
        <f t="shared" si="70"/>
        <v>1</v>
      </c>
      <c r="D872" s="113">
        <f t="shared" si="70"/>
        <v>1</v>
      </c>
      <c r="E872" s="109" t="str">
        <f t="shared" si="67"/>
        <v>20153</v>
      </c>
      <c r="F872" s="113" t="str">
        <f t="shared" si="66"/>
        <v>20151</v>
      </c>
      <c r="G872" s="89" t="str">
        <f t="shared" si="68"/>
        <v>20151</v>
      </c>
      <c r="H872" s="268">
        <f t="shared" si="69"/>
        <v>665.76413318971413</v>
      </c>
      <c r="I872" s="295"/>
      <c r="J872" s="280"/>
      <c r="K872" s="286">
        <f>IPCNU_Axel!C20</f>
        <v>117.26</v>
      </c>
      <c r="L872" s="323"/>
      <c r="M872" s="323"/>
      <c r="N872" s="281"/>
      <c r="O872" s="328">
        <v>825.24</v>
      </c>
      <c r="P872" s="293">
        <v>225.08</v>
      </c>
      <c r="Q872" s="283"/>
      <c r="R872" s="324">
        <f>'IPC CIFRA mes-9 provincias'!E114</f>
        <v>664.52055478612635</v>
      </c>
      <c r="S872" s="279">
        <f>EcoGo!B114/EcoGo!B$4*100</f>
        <v>576.06452256075556</v>
      </c>
      <c r="T872" s="455">
        <v>650.9</v>
      </c>
      <c r="U872" s="78"/>
    </row>
    <row r="873" spans="1:21" s="80" customFormat="1">
      <c r="A873" s="91">
        <f t="shared" si="71"/>
        <v>2015</v>
      </c>
      <c r="B873" s="112">
        <f t="shared" si="72"/>
        <v>4</v>
      </c>
      <c r="C873" s="113">
        <f t="shared" si="70"/>
        <v>2</v>
      </c>
      <c r="D873" s="113">
        <f t="shared" si="70"/>
        <v>1</v>
      </c>
      <c r="E873" s="109" t="str">
        <f t="shared" si="67"/>
        <v>20154</v>
      </c>
      <c r="F873" s="113" t="str">
        <f t="shared" si="66"/>
        <v>20152</v>
      </c>
      <c r="G873" s="89" t="str">
        <f t="shared" si="68"/>
        <v>20151</v>
      </c>
      <c r="H873" s="268">
        <f t="shared" si="69"/>
        <v>681.07670825307753</v>
      </c>
      <c r="I873" s="295"/>
      <c r="J873" s="280"/>
      <c r="K873" s="286">
        <f>IPCNU_Axel!C21</f>
        <v>118.6</v>
      </c>
      <c r="L873" s="323"/>
      <c r="M873" s="323"/>
      <c r="N873" s="281"/>
      <c r="O873" s="328">
        <v>840.29</v>
      </c>
      <c r="P873" s="293">
        <v>230.41</v>
      </c>
      <c r="Q873" s="283"/>
      <c r="R873" s="324">
        <f>'IPC CIFRA mes-9 provincias'!E115</f>
        <v>679.80452754620728</v>
      </c>
      <c r="S873" s="279">
        <f>EcoGo!B115/EcoGo!B$4*100</f>
        <v>585.51733018107632</v>
      </c>
      <c r="T873" s="455">
        <v>667.6</v>
      </c>
      <c r="U873" s="78"/>
    </row>
    <row r="874" spans="1:21" s="80" customFormat="1">
      <c r="A874" s="91">
        <f t="shared" si="71"/>
        <v>2015</v>
      </c>
      <c r="B874" s="112">
        <f t="shared" si="72"/>
        <v>5</v>
      </c>
      <c r="C874" s="113">
        <f t="shared" si="70"/>
        <v>2</v>
      </c>
      <c r="D874" s="113">
        <f t="shared" si="70"/>
        <v>2</v>
      </c>
      <c r="E874" s="109" t="str">
        <f t="shared" si="67"/>
        <v>20155</v>
      </c>
      <c r="F874" s="113" t="str">
        <f t="shared" si="66"/>
        <v>20152</v>
      </c>
      <c r="G874" s="89" t="str">
        <f t="shared" si="68"/>
        <v>20152</v>
      </c>
      <c r="H874" s="268">
        <f t="shared" si="69"/>
        <v>696.06039583464519</v>
      </c>
      <c r="I874" s="295"/>
      <c r="J874" s="280"/>
      <c r="K874" s="286">
        <f>IPCNU_Axel!C22</f>
        <v>119.82</v>
      </c>
      <c r="L874" s="323"/>
      <c r="M874" s="323"/>
      <c r="N874" s="281"/>
      <c r="O874" s="328">
        <v>856.74</v>
      </c>
      <c r="P874" s="293">
        <v>235.51</v>
      </c>
      <c r="Q874" s="283"/>
      <c r="R874" s="324">
        <f>'IPC CIFRA mes-9 provincias'!E116</f>
        <v>694.76022715222382</v>
      </c>
      <c r="S874" s="279">
        <f>EcoGo!B116/EcoGo!B$4*100</f>
        <v>593.61311458967089</v>
      </c>
      <c r="T874" s="455">
        <v>682.2</v>
      </c>
      <c r="U874" s="78"/>
    </row>
    <row r="875" spans="1:21" s="80" customFormat="1">
      <c r="A875" s="91">
        <f t="shared" si="71"/>
        <v>2015</v>
      </c>
      <c r="B875" s="112">
        <f t="shared" si="72"/>
        <v>6</v>
      </c>
      <c r="C875" s="113">
        <f t="shared" si="70"/>
        <v>2</v>
      </c>
      <c r="D875" s="113">
        <f t="shared" si="70"/>
        <v>2</v>
      </c>
      <c r="E875" s="109" t="str">
        <f t="shared" si="67"/>
        <v>20156</v>
      </c>
      <c r="F875" s="113" t="str">
        <f t="shared" si="66"/>
        <v>20152</v>
      </c>
      <c r="G875" s="89" t="str">
        <f t="shared" si="68"/>
        <v>20152</v>
      </c>
      <c r="H875" s="268">
        <f t="shared" si="69"/>
        <v>705.80524137633017</v>
      </c>
      <c r="I875" s="295"/>
      <c r="J875" s="280"/>
      <c r="K875" s="286">
        <f>IPCNU_Axel!C23</f>
        <v>120.98</v>
      </c>
      <c r="L875" s="323"/>
      <c r="M875" s="323"/>
      <c r="N875" s="281"/>
      <c r="O875" s="328">
        <v>866.13</v>
      </c>
      <c r="P875" s="293">
        <v>238.69</v>
      </c>
      <c r="Q875" s="283"/>
      <c r="R875" s="324">
        <f>'IPC CIFRA mes-9 provincias'!E117</f>
        <v>704.4868703323549</v>
      </c>
      <c r="S875" s="279">
        <f>EcoGo!B117/EcoGo!B$4*100</f>
        <v>602.80528684896819</v>
      </c>
      <c r="T875" s="455">
        <v>690.9</v>
      </c>
      <c r="U875" s="78"/>
    </row>
    <row r="876" spans="1:21" s="80" customFormat="1">
      <c r="A876" s="91">
        <f t="shared" si="71"/>
        <v>2015</v>
      </c>
      <c r="B876" s="112">
        <f t="shared" si="72"/>
        <v>7</v>
      </c>
      <c r="C876" s="113">
        <f t="shared" si="70"/>
        <v>3</v>
      </c>
      <c r="D876" s="113">
        <f t="shared" si="70"/>
        <v>2</v>
      </c>
      <c r="E876" s="109" t="str">
        <f t="shared" si="67"/>
        <v>20157</v>
      </c>
      <c r="F876" s="113" t="str">
        <f t="shared" si="66"/>
        <v>20153</v>
      </c>
      <c r="G876" s="89" t="str">
        <f t="shared" si="68"/>
        <v>20152</v>
      </c>
      <c r="H876" s="268">
        <f t="shared" si="69"/>
        <v>719.92134620385684</v>
      </c>
      <c r="I876" s="295"/>
      <c r="J876" s="280"/>
      <c r="K876" s="286">
        <f>IPCNU_Axel!C24</f>
        <v>122.59</v>
      </c>
      <c r="L876" s="323"/>
      <c r="M876" s="323"/>
      <c r="N876" s="281"/>
      <c r="O876" s="328">
        <v>886.21</v>
      </c>
      <c r="P876" s="293">
        <v>243.56</v>
      </c>
      <c r="Q876" s="283"/>
      <c r="R876" s="324">
        <f>'IPC CIFRA mes-9 provincias'!E118</f>
        <v>718.57660773900204</v>
      </c>
      <c r="S876" s="279">
        <f>EcoGo!B118/EcoGo!B$4*100</f>
        <v>615.77951734178566</v>
      </c>
      <c r="T876" s="455">
        <v>704.8</v>
      </c>
      <c r="U876" s="78"/>
    </row>
    <row r="877" spans="1:21" s="80" customFormat="1">
      <c r="A877" s="91">
        <f t="shared" si="71"/>
        <v>2015</v>
      </c>
      <c r="B877" s="112">
        <f t="shared" si="72"/>
        <v>8</v>
      </c>
      <c r="C877" s="113">
        <f t="shared" si="70"/>
        <v>3</v>
      </c>
      <c r="D877" s="113">
        <f t="shared" si="70"/>
        <v>2</v>
      </c>
      <c r="E877" s="109" t="str">
        <f t="shared" si="67"/>
        <v>20158</v>
      </c>
      <c r="F877" s="113" t="str">
        <f t="shared" si="66"/>
        <v>20153</v>
      </c>
      <c r="G877" s="89" t="str">
        <f t="shared" si="68"/>
        <v>20152</v>
      </c>
      <c r="H877" s="268">
        <f t="shared" si="69"/>
        <v>732.87993043552638</v>
      </c>
      <c r="I877" s="295"/>
      <c r="J877" s="280"/>
      <c r="K877" s="286">
        <f>IPCNU_Axel!C25</f>
        <v>124.03</v>
      </c>
      <c r="L877" s="323"/>
      <c r="M877" s="323"/>
      <c r="N877" s="281"/>
      <c r="O877" s="328">
        <v>903.18</v>
      </c>
      <c r="P877" s="293">
        <v>248.02</v>
      </c>
      <c r="Q877" s="283"/>
      <c r="R877" s="324">
        <f>'IPC CIFRA mes-9 provincias'!E119</f>
        <v>731.51098667830411</v>
      </c>
      <c r="S877" s="279">
        <f>EcoGo!B119/EcoGo!B$4*100</f>
        <v>624.72650905533635</v>
      </c>
      <c r="T877" s="455">
        <v>719.9</v>
      </c>
      <c r="U877" s="78"/>
    </row>
    <row r="878" spans="1:21" s="80" customFormat="1">
      <c r="A878" s="91">
        <f t="shared" si="71"/>
        <v>2015</v>
      </c>
      <c r="B878" s="112">
        <f t="shared" si="72"/>
        <v>9</v>
      </c>
      <c r="C878" s="113">
        <f t="shared" si="70"/>
        <v>3</v>
      </c>
      <c r="D878" s="113">
        <f t="shared" si="70"/>
        <v>3</v>
      </c>
      <c r="E878" s="109" t="str">
        <f t="shared" si="67"/>
        <v>20159</v>
      </c>
      <c r="F878" s="113" t="str">
        <f t="shared" si="66"/>
        <v>20153</v>
      </c>
      <c r="G878" s="89" t="str">
        <f t="shared" si="68"/>
        <v>20153</v>
      </c>
      <c r="H878" s="268">
        <f t="shared" si="69"/>
        <v>745.33888925293036</v>
      </c>
      <c r="I878" s="295"/>
      <c r="J878" s="280"/>
      <c r="K878" s="284"/>
      <c r="L878" s="323"/>
      <c r="M878" s="323"/>
      <c r="N878" s="281"/>
      <c r="O878" s="328">
        <v>925.23</v>
      </c>
      <c r="P878" s="293">
        <v>252.13</v>
      </c>
      <c r="Q878" s="283"/>
      <c r="R878" s="324">
        <f>'IPC CIFRA mes-9 provincias'!E120</f>
        <v>743.9466734518353</v>
      </c>
      <c r="S878" s="279">
        <f>EcoGo!B120/EcoGo!B$4*100</f>
        <v>635.68518839364754</v>
      </c>
      <c r="T878" s="455">
        <v>732.7</v>
      </c>
      <c r="U878" s="78"/>
    </row>
    <row r="879" spans="1:21" s="80" customFormat="1">
      <c r="A879" s="91">
        <f t="shared" si="71"/>
        <v>2015</v>
      </c>
      <c r="B879" s="112">
        <f t="shared" si="72"/>
        <v>10</v>
      </c>
      <c r="C879" s="113">
        <f t="shared" si="70"/>
        <v>4</v>
      </c>
      <c r="D879" s="113">
        <f t="shared" si="70"/>
        <v>3</v>
      </c>
      <c r="E879" s="109" t="str">
        <f t="shared" si="67"/>
        <v>201510</v>
      </c>
      <c r="F879" s="113" t="str">
        <f t="shared" si="66"/>
        <v>20154</v>
      </c>
      <c r="G879" s="89" t="str">
        <f t="shared" si="68"/>
        <v>20153</v>
      </c>
      <c r="H879" s="268">
        <f t="shared" si="69"/>
        <v>758.00965037023025</v>
      </c>
      <c r="I879" s="295"/>
      <c r="J879" s="280"/>
      <c r="K879" s="284"/>
      <c r="L879" s="323"/>
      <c r="M879" s="323"/>
      <c r="N879" s="281"/>
      <c r="O879" s="328">
        <v>938.03</v>
      </c>
      <c r="P879" s="293">
        <v>256.42</v>
      </c>
      <c r="Q879" s="283"/>
      <c r="R879" s="324">
        <f>'IPC CIFRA mes-9 provincias'!E121</f>
        <v>756.59376690051647</v>
      </c>
      <c r="S879" s="279">
        <f>EcoGo!B121/EcoGo!B$4*100</f>
        <v>645.19754889339356</v>
      </c>
      <c r="T879" s="455">
        <v>744.5</v>
      </c>
      <c r="U879" s="78"/>
    </row>
    <row r="880" spans="1:21" s="80" customFormat="1">
      <c r="A880" s="91">
        <f t="shared" si="71"/>
        <v>2015</v>
      </c>
      <c r="B880" s="112">
        <f t="shared" si="72"/>
        <v>11</v>
      </c>
      <c r="C880" s="113">
        <f t="shared" si="70"/>
        <v>4</v>
      </c>
      <c r="D880" s="113">
        <f t="shared" si="70"/>
        <v>3</v>
      </c>
      <c r="E880" s="109" t="str">
        <f t="shared" si="67"/>
        <v>201511</v>
      </c>
      <c r="F880" s="113" t="str">
        <f t="shared" si="66"/>
        <v>20154</v>
      </c>
      <c r="G880" s="89" t="str">
        <f t="shared" si="68"/>
        <v>20153</v>
      </c>
      <c r="H880" s="268">
        <f t="shared" si="69"/>
        <v>773.16984337763483</v>
      </c>
      <c r="I880" s="295"/>
      <c r="J880" s="280"/>
      <c r="K880" s="284"/>
      <c r="L880" s="323"/>
      <c r="M880" s="323"/>
      <c r="N880" s="281"/>
      <c r="O880" s="328">
        <v>964.96</v>
      </c>
      <c r="P880" s="293">
        <v>261.43</v>
      </c>
      <c r="Q880" s="283"/>
      <c r="R880" s="324">
        <f>'IPC CIFRA mes-9 provincias'!E122</f>
        <v>771.7256422385268</v>
      </c>
      <c r="S880" s="279">
        <f>EcoGo!B122/EcoGo!B$4*100</f>
        <v>664.22933685799114</v>
      </c>
      <c r="T880" s="455">
        <v>759.8</v>
      </c>
      <c r="U880" s="78"/>
    </row>
    <row r="881" spans="1:21" s="80" customFormat="1">
      <c r="A881" s="91">
        <f t="shared" si="71"/>
        <v>2015</v>
      </c>
      <c r="B881" s="112">
        <f t="shared" si="72"/>
        <v>12</v>
      </c>
      <c r="C881" s="113">
        <f t="shared" si="70"/>
        <v>4</v>
      </c>
      <c r="D881" s="113">
        <f t="shared" si="70"/>
        <v>3</v>
      </c>
      <c r="E881" s="109" t="str">
        <f t="shared" si="67"/>
        <v>201512</v>
      </c>
      <c r="F881" s="113" t="str">
        <f t="shared" si="66"/>
        <v>20154</v>
      </c>
      <c r="G881" s="89" t="str">
        <f t="shared" si="68"/>
        <v>20153</v>
      </c>
      <c r="H881" s="268">
        <f t="shared" si="69"/>
        <v>803.32346726936248</v>
      </c>
      <c r="I881" s="295"/>
      <c r="J881" s="280"/>
      <c r="K881" s="284"/>
      <c r="L881" s="323"/>
      <c r="M881" s="323"/>
      <c r="N881" s="281"/>
      <c r="O881" s="328">
        <v>1027.54</v>
      </c>
      <c r="P881" s="293">
        <v>271.67</v>
      </c>
      <c r="Q881" s="283"/>
      <c r="R881" s="324">
        <f>'IPC CIFRA mes-9 provincias'!E123</f>
        <v>801.8229422858293</v>
      </c>
      <c r="S881" s="279">
        <f>EcoGo!B123/EcoGo!B$4*100</f>
        <v>689.14819716975467</v>
      </c>
      <c r="T881" s="455">
        <v>790.6</v>
      </c>
      <c r="U881" s="78"/>
    </row>
    <row r="882" spans="1:21" s="80" customFormat="1">
      <c r="A882" s="91">
        <f>A870+1</f>
        <v>2016</v>
      </c>
      <c r="B882" s="112">
        <v>1</v>
      </c>
      <c r="C882" s="113">
        <f t="shared" si="70"/>
        <v>1</v>
      </c>
      <c r="D882" s="113">
        <f t="shared" si="70"/>
        <v>1</v>
      </c>
      <c r="E882" s="109" t="str">
        <f t="shared" ref="E882:E893" si="73">CONCATENATE(A882,B882)</f>
        <v>20161</v>
      </c>
      <c r="F882" s="113" t="str">
        <f t="shared" si="66"/>
        <v>20161</v>
      </c>
      <c r="G882" s="89" t="str">
        <f t="shared" si="68"/>
        <v>20161</v>
      </c>
      <c r="H882" s="268">
        <f t="shared" si="69"/>
        <v>837.06305289467571</v>
      </c>
      <c r="I882" s="295"/>
      <c r="J882" s="280"/>
      <c r="K882" s="284"/>
      <c r="L882" s="323"/>
      <c r="M882" s="323"/>
      <c r="N882" s="281"/>
      <c r="O882" s="328">
        <v>1070.6199999999999</v>
      </c>
      <c r="P882" s="293">
        <v>282.91000000000003</v>
      </c>
      <c r="Q882" s="283"/>
      <c r="R882" s="324">
        <f>'IPC CIFRA mes-9 provincias'!E124</f>
        <v>835.49950586183411</v>
      </c>
      <c r="S882" s="279">
        <f>EcoGo!B124/EcoGo!B$4*100</f>
        <v>708.7330192000851</v>
      </c>
      <c r="T882" s="455">
        <v>821.6</v>
      </c>
    </row>
    <row r="883" spans="1:21" s="80" customFormat="1">
      <c r="A883" s="91">
        <f t="shared" si="71"/>
        <v>2016</v>
      </c>
      <c r="B883" s="112">
        <f>B871</f>
        <v>2</v>
      </c>
      <c r="C883" s="113">
        <f t="shared" si="70"/>
        <v>1</v>
      </c>
      <c r="D883" s="113">
        <f t="shared" si="70"/>
        <v>1</v>
      </c>
      <c r="E883" s="109" t="str">
        <f t="shared" si="73"/>
        <v>20162</v>
      </c>
      <c r="F883" s="113" t="str">
        <f t="shared" si="66"/>
        <v>20161</v>
      </c>
      <c r="G883" s="89" t="str">
        <f t="shared" si="68"/>
        <v>20161</v>
      </c>
      <c r="H883" s="268">
        <f t="shared" si="69"/>
        <v>869.70851195756802</v>
      </c>
      <c r="I883" s="295"/>
      <c r="J883" s="280"/>
      <c r="K883" s="284"/>
      <c r="L883" s="323"/>
      <c r="M883" s="323"/>
      <c r="N883" s="281"/>
      <c r="O883" s="328">
        <v>1099.6600000000001</v>
      </c>
      <c r="P883" s="293">
        <v>294.14</v>
      </c>
      <c r="Q883" s="283"/>
      <c r="R883" s="324">
        <f>'IPC CIFRA mes-9 provincias'!E125</f>
        <v>868.08398659044565</v>
      </c>
      <c r="S883" s="279">
        <f>EcoGo!B125/EcoGo!B$4*100</f>
        <v>734.73293278979327</v>
      </c>
      <c r="T883" s="455">
        <v>853</v>
      </c>
    </row>
    <row r="884" spans="1:21" s="80" customFormat="1">
      <c r="A884" s="91">
        <f t="shared" si="71"/>
        <v>2016</v>
      </c>
      <c r="B884" s="112">
        <f t="shared" ref="B884:B955" si="74">B872</f>
        <v>3</v>
      </c>
      <c r="C884" s="113">
        <f t="shared" si="70"/>
        <v>1</v>
      </c>
      <c r="D884" s="113">
        <f t="shared" si="70"/>
        <v>1</v>
      </c>
      <c r="E884" s="109" t="str">
        <f t="shared" si="73"/>
        <v>20163</v>
      </c>
      <c r="F884" s="113" t="str">
        <f t="shared" si="66"/>
        <v>20161</v>
      </c>
      <c r="G884" s="89" t="str">
        <f t="shared" si="68"/>
        <v>20161</v>
      </c>
      <c r="H884" s="268">
        <f t="shared" si="69"/>
        <v>898.40889285216781</v>
      </c>
      <c r="I884" s="295"/>
      <c r="J884" s="280"/>
      <c r="K884" s="284"/>
      <c r="L884" s="323"/>
      <c r="M884" s="323"/>
      <c r="N884" s="281"/>
      <c r="O884" s="328">
        <v>1132.3900000000001</v>
      </c>
      <c r="P884" s="293">
        <v>303.89999999999998</v>
      </c>
      <c r="Q884" s="283"/>
      <c r="R884" s="324">
        <f>'IPC CIFRA mes-9 provincias'!E126</f>
        <v>896.73075814793037</v>
      </c>
      <c r="S884" s="279">
        <f>EcoGo!B126/EcoGo!B$4*100</f>
        <v>770.29831011608758</v>
      </c>
      <c r="T884" s="455">
        <v>883.4</v>
      </c>
    </row>
    <row r="885" spans="1:21" s="80" customFormat="1">
      <c r="A885" s="91">
        <f t="shared" si="71"/>
        <v>2016</v>
      </c>
      <c r="B885" s="112">
        <f t="shared" si="74"/>
        <v>4</v>
      </c>
      <c r="C885" s="113">
        <f t="shared" si="70"/>
        <v>2</v>
      </c>
      <c r="D885" s="113">
        <f t="shared" si="70"/>
        <v>1</v>
      </c>
      <c r="E885" s="109" t="str">
        <f t="shared" si="73"/>
        <v>20164</v>
      </c>
      <c r="F885" s="113" t="str">
        <f t="shared" si="66"/>
        <v>20162</v>
      </c>
      <c r="G885" s="89" t="str">
        <f t="shared" si="68"/>
        <v>20161</v>
      </c>
      <c r="H885" s="268">
        <f t="shared" si="69"/>
        <v>954.1102442090023</v>
      </c>
      <c r="I885" s="295"/>
      <c r="J885" s="280"/>
      <c r="K885" s="284"/>
      <c r="L885" s="324">
        <f t="array" ref="L885:L898">TRANSPOSE('IPC GBA Abril 2016-Mayo 2017'!B6:O6)</f>
        <v>100</v>
      </c>
      <c r="M885" s="323"/>
      <c r="N885" s="281"/>
      <c r="O885" s="328">
        <v>1170.83</v>
      </c>
      <c r="P885" s="293">
        <v>323.79000000000002</v>
      </c>
      <c r="Q885" s="283"/>
      <c r="R885" s="324">
        <f>'IPC CIFRA mes-9 provincias'!E127</f>
        <v>952.3280651531021</v>
      </c>
      <c r="S885" s="279">
        <f>EcoGo!B127/EcoGo!B$4*100</f>
        <v>825.69213965843107</v>
      </c>
      <c r="T885" s="455">
        <v>935.2</v>
      </c>
    </row>
    <row r="886" spans="1:21" s="80" customFormat="1">
      <c r="A886" s="91">
        <f t="shared" si="71"/>
        <v>2016</v>
      </c>
      <c r="B886" s="112">
        <f t="shared" si="74"/>
        <v>5</v>
      </c>
      <c r="C886" s="113">
        <f t="shared" si="70"/>
        <v>2</v>
      </c>
      <c r="D886" s="113">
        <f t="shared" si="70"/>
        <v>2</v>
      </c>
      <c r="E886" s="109" t="str">
        <f t="shared" si="73"/>
        <v>20165</v>
      </c>
      <c r="F886" s="113" t="str">
        <f t="shared" si="66"/>
        <v>20162</v>
      </c>
      <c r="G886" s="89" t="str">
        <f t="shared" si="68"/>
        <v>20162</v>
      </c>
      <c r="H886" s="268">
        <f t="shared" ref="H886:H893" si="75">H885*L886/L885</f>
        <v>994.11990318966264</v>
      </c>
      <c r="I886" s="295"/>
      <c r="J886" s="280"/>
      <c r="K886" s="284"/>
      <c r="L886" s="324">
        <v>104.1934</v>
      </c>
      <c r="M886" s="323"/>
      <c r="N886" s="281"/>
      <c r="O886" s="328">
        <v>1219.8599999999999</v>
      </c>
      <c r="P886" s="293">
        <v>340.09</v>
      </c>
      <c r="Q886" s="283"/>
      <c r="R886" s="324">
        <f>'IPC CIFRA mes-9 provincias'!E128</f>
        <v>998.99214034560407</v>
      </c>
      <c r="S886" s="279">
        <f>EcoGo!B128/EcoGo!B$4*100</f>
        <v>858.16208084685786</v>
      </c>
      <c r="T886" s="466"/>
    </row>
    <row r="887" spans="1:21" s="80" customFormat="1">
      <c r="A887" s="91">
        <f t="shared" si="71"/>
        <v>2016</v>
      </c>
      <c r="B887" s="112">
        <f t="shared" si="74"/>
        <v>6</v>
      </c>
      <c r="C887" s="113">
        <f t="shared" si="70"/>
        <v>2</v>
      </c>
      <c r="D887" s="113">
        <f t="shared" si="70"/>
        <v>2</v>
      </c>
      <c r="E887" s="109" t="str">
        <f t="shared" si="73"/>
        <v>20166</v>
      </c>
      <c r="F887" s="113" t="str">
        <f t="shared" si="66"/>
        <v>20162</v>
      </c>
      <c r="G887" s="89" t="str">
        <f t="shared" si="68"/>
        <v>20162</v>
      </c>
      <c r="H887" s="268">
        <f t="shared" si="75"/>
        <v>1024.6972282960728</v>
      </c>
      <c r="I887" s="295"/>
      <c r="J887" s="280"/>
      <c r="K887" s="284"/>
      <c r="L887" s="324">
        <v>107.3982</v>
      </c>
      <c r="M887" s="323"/>
      <c r="N887" s="281"/>
      <c r="O887" s="328">
        <v>1237.74</v>
      </c>
      <c r="P887" s="293">
        <v>351.05</v>
      </c>
      <c r="Q887" s="283"/>
      <c r="R887" s="324">
        <f>'IPC CIFRA mes-9 provincias'!E129</f>
        <v>1029.9608966963178</v>
      </c>
      <c r="S887" s="279">
        <f>EcoGo!B129/EcoGo!B$4*100</f>
        <v>879.00746535406677</v>
      </c>
      <c r="T887" s="466"/>
    </row>
    <row r="888" spans="1:21" s="80" customFormat="1">
      <c r="A888" s="91">
        <f t="shared" si="71"/>
        <v>2016</v>
      </c>
      <c r="B888" s="112">
        <f t="shared" si="74"/>
        <v>7</v>
      </c>
      <c r="C888" s="113">
        <f t="shared" si="70"/>
        <v>3</v>
      </c>
      <c r="D888" s="113">
        <f t="shared" si="70"/>
        <v>2</v>
      </c>
      <c r="E888" s="109" t="str">
        <f t="shared" si="73"/>
        <v>20167</v>
      </c>
      <c r="F888" s="113" t="str">
        <f t="shared" si="66"/>
        <v>20163</v>
      </c>
      <c r="G888" s="89" t="str">
        <f t="shared" si="68"/>
        <v>20162</v>
      </c>
      <c r="H888" s="268">
        <f t="shared" si="75"/>
        <v>1045.6704796842751</v>
      </c>
      <c r="I888" s="295"/>
      <c r="J888" s="280"/>
      <c r="K888" s="284"/>
      <c r="L888" s="324">
        <v>109.5964</v>
      </c>
      <c r="M888" s="323"/>
      <c r="N888" s="281"/>
      <c r="O888" s="328">
        <v>1265.75</v>
      </c>
      <c r="P888" s="293">
        <v>358.62</v>
      </c>
      <c r="Q888" s="283"/>
      <c r="R888" s="324">
        <f>'IPC CIFRA mes-9 provincias'!E130</f>
        <v>1053.6499973203331</v>
      </c>
      <c r="S888" s="279">
        <f>EcoGo!B130/EcoGo!B$4*100</f>
        <v>894.67463108815753</v>
      </c>
      <c r="T888" s="466"/>
    </row>
    <row r="889" spans="1:21" s="80" customFormat="1">
      <c r="A889" s="91">
        <f t="shared" si="71"/>
        <v>2016</v>
      </c>
      <c r="B889" s="112">
        <f t="shared" si="74"/>
        <v>8</v>
      </c>
      <c r="C889" s="113">
        <f t="shared" si="70"/>
        <v>3</v>
      </c>
      <c r="D889" s="113">
        <f t="shared" si="70"/>
        <v>2</v>
      </c>
      <c r="E889" s="109" t="str">
        <f t="shared" si="73"/>
        <v>20168</v>
      </c>
      <c r="F889" s="113" t="str">
        <f t="shared" si="66"/>
        <v>20163</v>
      </c>
      <c r="G889" s="89" t="str">
        <f t="shared" si="68"/>
        <v>20162</v>
      </c>
      <c r="H889" s="268">
        <f t="shared" si="75"/>
        <v>1047.7828797649538</v>
      </c>
      <c r="I889" s="295"/>
      <c r="J889" s="280"/>
      <c r="K889" s="284"/>
      <c r="L889" s="324">
        <v>109.81780000000001</v>
      </c>
      <c r="M889" s="323"/>
      <c r="N889" s="281"/>
      <c r="O889" s="328">
        <v>1273.8</v>
      </c>
      <c r="P889" s="293">
        <v>355.9</v>
      </c>
      <c r="Q889" s="283"/>
      <c r="R889" s="324">
        <f>'IPC CIFRA mes-9 provincias'!E131</f>
        <v>1047.328097336411</v>
      </c>
      <c r="S889" s="279">
        <f>EcoGo!B131/EcoGo!B$4*100</f>
        <v>900.44280798313741</v>
      </c>
      <c r="T889" s="466"/>
    </row>
    <row r="890" spans="1:21" s="80" customFormat="1">
      <c r="A890" s="91">
        <f t="shared" si="71"/>
        <v>2016</v>
      </c>
      <c r="B890" s="112">
        <f t="shared" si="74"/>
        <v>9</v>
      </c>
      <c r="C890" s="113">
        <f t="shared" si="70"/>
        <v>3</v>
      </c>
      <c r="D890" s="113">
        <f t="shared" si="70"/>
        <v>3</v>
      </c>
      <c r="E890" s="109" t="str">
        <f t="shared" si="73"/>
        <v>20169</v>
      </c>
      <c r="F890" s="113" t="str">
        <f t="shared" si="66"/>
        <v>20163</v>
      </c>
      <c r="G890" s="89" t="str">
        <f t="shared" si="68"/>
        <v>20163</v>
      </c>
      <c r="H890" s="268">
        <f t="shared" si="75"/>
        <v>1059.8227969366271</v>
      </c>
      <c r="I890" s="295"/>
      <c r="J890" s="280"/>
      <c r="K890" s="284"/>
      <c r="L890" s="324">
        <v>111.0797</v>
      </c>
      <c r="M890" s="323"/>
      <c r="N890" s="281"/>
      <c r="O890" s="328">
        <v>1295.28</v>
      </c>
      <c r="P890" s="293">
        <v>360.68</v>
      </c>
      <c r="Q890" s="283"/>
      <c r="R890" s="324">
        <f>'IPC CIFRA mes-9 provincias'!E132</f>
        <v>1061.9906906991207</v>
      </c>
      <c r="S890" s="279">
        <f>EcoGo!B132/EcoGo!B$4*100</f>
        <v>908.26348210928688</v>
      </c>
      <c r="T890" s="466"/>
    </row>
    <row r="891" spans="1:21" s="80" customFormat="1">
      <c r="A891" s="91">
        <f t="shared" si="71"/>
        <v>2016</v>
      </c>
      <c r="B891" s="112">
        <f t="shared" si="74"/>
        <v>10</v>
      </c>
      <c r="C891" s="113">
        <f t="shared" si="70"/>
        <v>4</v>
      </c>
      <c r="D891" s="113">
        <f t="shared" si="70"/>
        <v>3</v>
      </c>
      <c r="E891" s="109" t="str">
        <f t="shared" si="73"/>
        <v>201610</v>
      </c>
      <c r="F891" s="113" t="str">
        <f t="shared" si="66"/>
        <v>20164</v>
      </c>
      <c r="G891" s="89" t="str">
        <f t="shared" si="68"/>
        <v>20163</v>
      </c>
      <c r="H891" s="268">
        <f t="shared" si="75"/>
        <v>1084.8281182168566</v>
      </c>
      <c r="I891" s="295"/>
      <c r="J891" s="280"/>
      <c r="K891" s="284"/>
      <c r="L891" s="324">
        <v>113.70050000000001</v>
      </c>
      <c r="M891" s="323"/>
      <c r="N891" s="281"/>
      <c r="O891" s="328">
        <v>1321.6</v>
      </c>
      <c r="P891" s="293">
        <v>371.14</v>
      </c>
      <c r="Q891" s="283"/>
      <c r="R891" s="324">
        <f>'IPC CIFRA mes-9 provincias'!E133</f>
        <v>1091.726430038696</v>
      </c>
      <c r="S891" s="279">
        <f>EcoGo!B133/EcoGo!B$4*100</f>
        <v>930.55585537199011</v>
      </c>
      <c r="T891" s="466"/>
    </row>
    <row r="892" spans="1:21" s="80" customFormat="1">
      <c r="A892" s="91">
        <f t="shared" si="71"/>
        <v>2016</v>
      </c>
      <c r="B892" s="112">
        <f t="shared" si="74"/>
        <v>11</v>
      </c>
      <c r="C892" s="113">
        <f t="shared" si="70"/>
        <v>4</v>
      </c>
      <c r="D892" s="113">
        <f t="shared" si="70"/>
        <v>3</v>
      </c>
      <c r="E892" s="109" t="str">
        <f t="shared" si="73"/>
        <v>201611</v>
      </c>
      <c r="F892" s="113" t="str">
        <f t="shared" si="66"/>
        <v>20164</v>
      </c>
      <c r="G892" s="89" t="str">
        <f t="shared" si="68"/>
        <v>20163</v>
      </c>
      <c r="H892" s="268">
        <f t="shared" si="75"/>
        <v>1102.3856549307907</v>
      </c>
      <c r="I892" s="295"/>
      <c r="J892" s="280"/>
      <c r="K892" s="284"/>
      <c r="L892" s="324">
        <v>115.5407</v>
      </c>
      <c r="M892" s="323"/>
      <c r="N892" s="281"/>
      <c r="O892" s="328">
        <v>1339.02</v>
      </c>
      <c r="P892" s="293">
        <v>378.49</v>
      </c>
      <c r="Q892" s="283"/>
      <c r="R892" s="324">
        <f>'IPC CIFRA mes-9 provincias'!E134</f>
        <v>1112.4692322094313</v>
      </c>
      <c r="S892" s="279">
        <f>EcoGo!B134/EcoGo!B$4*100</f>
        <v>947.49276500723795</v>
      </c>
      <c r="T892" s="466"/>
    </row>
    <row r="893" spans="1:21" s="80" customFormat="1">
      <c r="A893" s="91">
        <f t="shared" si="71"/>
        <v>2016</v>
      </c>
      <c r="B893" s="112">
        <f t="shared" si="74"/>
        <v>12</v>
      </c>
      <c r="C893" s="113">
        <f t="shared" si="70"/>
        <v>4</v>
      </c>
      <c r="D893" s="113">
        <f t="shared" si="70"/>
        <v>3</v>
      </c>
      <c r="E893" s="109" t="str">
        <f t="shared" si="73"/>
        <v>201612</v>
      </c>
      <c r="F893" s="113" t="str">
        <f t="shared" si="66"/>
        <v>20164</v>
      </c>
      <c r="G893" s="89" t="str">
        <f t="shared" si="68"/>
        <v>20163</v>
      </c>
      <c r="H893" s="268">
        <f t="shared" si="75"/>
        <v>1115.5867242696663</v>
      </c>
      <c r="I893" s="295"/>
      <c r="J893" s="280"/>
      <c r="K893" s="284"/>
      <c r="L893" s="324">
        <v>116.9243</v>
      </c>
      <c r="M893" s="286">
        <f t="array" ref="M893:M969">TRANSPOSE('IPC Cobertura Nacional'!B40:BZ40)</f>
        <v>100</v>
      </c>
      <c r="N893" s="455">
        <f t="array" ref="N893:N969">TRANSPOSE('IPC Cobertura Nacional'!B10:BZ10)</f>
        <v>100</v>
      </c>
      <c r="O893" s="328">
        <v>1350.48</v>
      </c>
      <c r="P893" s="293">
        <v>383.19</v>
      </c>
      <c r="Q893" s="283"/>
      <c r="R893" s="324">
        <f>'IPC CIFRA mes-9 provincias'!E135</f>
        <v>1125.8188629959445</v>
      </c>
      <c r="S893" s="279">
        <f>EcoGo!B135/EcoGo!B$4*100</f>
        <v>964.07100535419272</v>
      </c>
      <c r="T893" s="466"/>
    </row>
    <row r="894" spans="1:21" s="80" customFormat="1">
      <c r="A894" s="91">
        <f t="shared" si="71"/>
        <v>2017</v>
      </c>
      <c r="B894" s="112">
        <f t="shared" si="74"/>
        <v>1</v>
      </c>
      <c r="C894" s="113">
        <f t="shared" si="70"/>
        <v>1</v>
      </c>
      <c r="D894" s="113">
        <f t="shared" si="70"/>
        <v>1</v>
      </c>
      <c r="E894" s="109" t="str">
        <f t="shared" ref="E894:E905" si="76">CONCATENATE(A894,B894)</f>
        <v>20171</v>
      </c>
      <c r="F894" s="113" t="str">
        <f t="shared" si="66"/>
        <v>20171</v>
      </c>
      <c r="G894" s="89" t="str">
        <f t="shared" si="68"/>
        <v>20171</v>
      </c>
      <c r="H894" s="268">
        <f>H893*N894/N893</f>
        <v>1133.278814129859</v>
      </c>
      <c r="I894" s="295"/>
      <c r="J894" s="280"/>
      <c r="K894" s="284"/>
      <c r="L894" s="324">
        <v>118.45950000000001</v>
      </c>
      <c r="M894" s="286">
        <v>101.313</v>
      </c>
      <c r="N894" s="455">
        <v>101.5859</v>
      </c>
      <c r="O894" s="328"/>
      <c r="P894" s="293"/>
      <c r="Q894" s="283"/>
      <c r="R894" s="324">
        <f>'IPC CIFRA mes-9 provincias'!E136</f>
        <v>1147.2094213928674</v>
      </c>
      <c r="S894" s="279">
        <f>EcoGo!B136/EcoGo!B$4*100</f>
        <v>981.62584441748754</v>
      </c>
      <c r="T894" s="466"/>
    </row>
    <row r="895" spans="1:21" s="80" customFormat="1">
      <c r="A895" s="91">
        <f t="shared" si="71"/>
        <v>2017</v>
      </c>
      <c r="B895" s="112">
        <f t="shared" si="74"/>
        <v>2</v>
      </c>
      <c r="C895" s="113">
        <f t="shared" si="70"/>
        <v>1</v>
      </c>
      <c r="D895" s="113">
        <f t="shared" si="70"/>
        <v>1</v>
      </c>
      <c r="E895" s="109" t="str">
        <f t="shared" si="76"/>
        <v>20172</v>
      </c>
      <c r="F895" s="113" t="str">
        <f t="shared" si="66"/>
        <v>20171</v>
      </c>
      <c r="G895" s="89" t="str">
        <f t="shared" si="68"/>
        <v>20171</v>
      </c>
      <c r="H895" s="268">
        <f t="shared" ref="H895:H958" si="77">H894*N895/N894</f>
        <v>1156.706135339522</v>
      </c>
      <c r="I895" s="295"/>
      <c r="J895" s="280"/>
      <c r="K895" s="284"/>
      <c r="L895" s="324">
        <v>121.37739999999999</v>
      </c>
      <c r="M895" s="286">
        <v>103.8085</v>
      </c>
      <c r="N895" s="455">
        <v>103.6859</v>
      </c>
      <c r="O895" s="328"/>
      <c r="P895" s="293"/>
      <c r="Q895" s="283"/>
      <c r="R895" s="324">
        <f>'IPC CIFRA mes-9 provincias'!E137</f>
        <v>1171.3008192421175</v>
      </c>
      <c r="S895" s="279">
        <f>EcoGo!B137/EcoGo!B$4*100</f>
        <v>1005.6283047096931</v>
      </c>
      <c r="T895" s="466"/>
    </row>
    <row r="896" spans="1:21" s="80" customFormat="1">
      <c r="A896" s="91">
        <f t="shared" si="71"/>
        <v>2017</v>
      </c>
      <c r="B896" s="112">
        <f t="shared" si="74"/>
        <v>3</v>
      </c>
      <c r="C896" s="113">
        <f t="shared" si="70"/>
        <v>1</v>
      </c>
      <c r="D896" s="113">
        <f t="shared" si="70"/>
        <v>1</v>
      </c>
      <c r="E896" s="109" t="str">
        <f t="shared" si="76"/>
        <v>20173</v>
      </c>
      <c r="F896" s="113" t="str">
        <f t="shared" si="66"/>
        <v>20171</v>
      </c>
      <c r="G896" s="89" t="str">
        <f t="shared" si="68"/>
        <v>20171</v>
      </c>
      <c r="H896" s="268">
        <f t="shared" si="77"/>
        <v>1184.1685337308681</v>
      </c>
      <c r="I896" s="295"/>
      <c r="J896" s="280"/>
      <c r="K896" s="284"/>
      <c r="L896" s="324">
        <v>124.2469</v>
      </c>
      <c r="M896" s="286">
        <v>106.2627</v>
      </c>
      <c r="N896" s="455">
        <v>106.1476</v>
      </c>
      <c r="O896" s="328"/>
      <c r="P896" s="293"/>
      <c r="Q896" s="283"/>
      <c r="R896" s="324">
        <f>'IPC CIFRA mes-9 provincias'!E138</f>
        <v>1204.0972421808967</v>
      </c>
      <c r="S896" s="279">
        <f>EcoGo!B138/EcoGo!B$4*100</f>
        <v>1029.2738939968463</v>
      </c>
      <c r="T896" s="466"/>
    </row>
    <row r="897" spans="1:20" s="80" customFormat="1">
      <c r="A897" s="91">
        <f t="shared" si="71"/>
        <v>2017</v>
      </c>
      <c r="B897" s="112">
        <f t="shared" si="74"/>
        <v>4</v>
      </c>
      <c r="C897" s="113">
        <f t="shared" si="70"/>
        <v>2</v>
      </c>
      <c r="D897" s="113">
        <f t="shared" si="70"/>
        <v>1</v>
      </c>
      <c r="E897" s="109" t="str">
        <f t="shared" si="76"/>
        <v>20174</v>
      </c>
      <c r="F897" s="113" t="str">
        <f t="shared" si="66"/>
        <v>20172</v>
      </c>
      <c r="G897" s="89" t="str">
        <f t="shared" si="68"/>
        <v>20171</v>
      </c>
      <c r="H897" s="268">
        <f t="shared" si="77"/>
        <v>1215.6180390747543</v>
      </c>
      <c r="I897" s="295"/>
      <c r="J897" s="280"/>
      <c r="K897" s="284"/>
      <c r="L897" s="324">
        <v>127.5192</v>
      </c>
      <c r="M897" s="286">
        <v>109.0613</v>
      </c>
      <c r="N897" s="455">
        <v>108.9667</v>
      </c>
      <c r="O897" s="328"/>
      <c r="P897" s="293"/>
      <c r="Q897" s="283"/>
      <c r="R897" s="324">
        <f>'IPC CIFRA mes-9 provincias'!E139</f>
        <v>1229.3832842666955</v>
      </c>
      <c r="S897" s="279">
        <f>EcoGo!B139/EcoGo!B$4*100</f>
        <v>1052.1361872741738</v>
      </c>
      <c r="T897" s="466"/>
    </row>
    <row r="898" spans="1:20" s="80" customFormat="1">
      <c r="A898" s="91">
        <f t="shared" si="71"/>
        <v>2017</v>
      </c>
      <c r="B898" s="112">
        <f t="shared" si="74"/>
        <v>5</v>
      </c>
      <c r="C898" s="113">
        <f t="shared" si="70"/>
        <v>2</v>
      </c>
      <c r="D898" s="113">
        <f t="shared" si="70"/>
        <v>2</v>
      </c>
      <c r="E898" s="109" t="str">
        <f t="shared" si="76"/>
        <v>20175</v>
      </c>
      <c r="F898" s="113" t="str">
        <f t="shared" si="66"/>
        <v>20172</v>
      </c>
      <c r="G898" s="89" t="str">
        <f t="shared" si="68"/>
        <v>20172</v>
      </c>
      <c r="H898" s="268">
        <f t="shared" si="77"/>
        <v>1233.0591219219862</v>
      </c>
      <c r="I898" s="295"/>
      <c r="J898" s="280"/>
      <c r="K898" s="284"/>
      <c r="L898" s="324">
        <v>129.15539999999999</v>
      </c>
      <c r="M898" s="286">
        <v>110.4607</v>
      </c>
      <c r="N898" s="455">
        <v>110.5301</v>
      </c>
      <c r="O898" s="328"/>
      <c r="P898" s="293"/>
      <c r="Q898" s="283"/>
      <c r="R898" s="324">
        <f>'IPC CIFRA mes-9 provincias'!E140</f>
        <v>1251.512183383496</v>
      </c>
      <c r="S898" s="279">
        <f>EcoGo!B140/EcoGo!B$4*100</f>
        <v>1069.1530126038215</v>
      </c>
      <c r="T898" s="466"/>
    </row>
    <row r="899" spans="1:20" s="80" customFormat="1">
      <c r="A899" s="91">
        <f t="shared" si="71"/>
        <v>2017</v>
      </c>
      <c r="B899" s="112">
        <f t="shared" si="74"/>
        <v>6</v>
      </c>
      <c r="C899" s="113">
        <f t="shared" si="70"/>
        <v>2</v>
      </c>
      <c r="D899" s="113">
        <f t="shared" si="70"/>
        <v>2</v>
      </c>
      <c r="E899" s="109" t="str">
        <f t="shared" si="76"/>
        <v>20176</v>
      </c>
      <c r="F899" s="113" t="str">
        <f t="shared" si="66"/>
        <v>20172</v>
      </c>
      <c r="G899" s="89" t="str">
        <f t="shared" si="68"/>
        <v>20172</v>
      </c>
      <c r="H899" s="268">
        <f t="shared" si="77"/>
        <v>1247.7580926009632</v>
      </c>
      <c r="I899" s="295"/>
      <c r="J899" s="280"/>
      <c r="K899" s="284"/>
      <c r="L899" s="324">
        <f t="array" ref="L899:L920">TRANSPOSE('IPC GBA (desde junio 2017)'!P8:AK8)</f>
        <v>130.94855106132766</v>
      </c>
      <c r="M899" s="286">
        <v>111.9943</v>
      </c>
      <c r="N899" s="455">
        <v>111.8477</v>
      </c>
      <c r="O899" s="328"/>
      <c r="P899" s="293"/>
      <c r="Q899" s="283"/>
      <c r="R899" s="324">
        <f>'IPC CIFRA mes-9 provincias'!E141</f>
        <v>1270.2848661342484</v>
      </c>
      <c r="S899" s="279">
        <f>EcoGo!B141/EcoGo!B$4*100</f>
        <v>1082.1112904099539</v>
      </c>
      <c r="T899" s="466"/>
    </row>
    <row r="900" spans="1:20" s="80" customFormat="1">
      <c r="A900" s="91">
        <f t="shared" si="71"/>
        <v>2017</v>
      </c>
      <c r="B900" s="112">
        <f t="shared" si="74"/>
        <v>7</v>
      </c>
      <c r="C900" s="113">
        <f t="shared" si="70"/>
        <v>3</v>
      </c>
      <c r="D900" s="113">
        <f t="shared" si="70"/>
        <v>2</v>
      </c>
      <c r="E900" s="109" t="str">
        <f t="shared" si="76"/>
        <v>20177</v>
      </c>
      <c r="F900" s="113" t="str">
        <f t="shared" si="66"/>
        <v>20173</v>
      </c>
      <c r="G900" s="89" t="str">
        <f t="shared" si="68"/>
        <v>20172</v>
      </c>
      <c r="H900" s="268">
        <f t="shared" si="77"/>
        <v>1269.3725853836881</v>
      </c>
      <c r="I900" s="295"/>
      <c r="J900" s="280"/>
      <c r="K900" s="284"/>
      <c r="L900" s="324">
        <v>133.20004537776782</v>
      </c>
      <c r="M900" s="286">
        <v>113.9199</v>
      </c>
      <c r="N900" s="455">
        <v>113.7852</v>
      </c>
      <c r="O900" s="328"/>
      <c r="P900" s="293"/>
      <c r="Q900" s="283"/>
      <c r="R900" s="324">
        <f>'IPC CIFRA mes-9 provincias'!E142</f>
        <v>1291.8797088585306</v>
      </c>
      <c r="S900" s="279">
        <f>EcoGo!B142/EcoGo!B$4*100</f>
        <v>1105.4035135707827</v>
      </c>
      <c r="T900" s="466"/>
    </row>
    <row r="901" spans="1:20" s="80" customFormat="1">
      <c r="A901" s="91">
        <f t="shared" si="71"/>
        <v>2017</v>
      </c>
      <c r="B901" s="112">
        <f t="shared" si="74"/>
        <v>8</v>
      </c>
      <c r="C901" s="113">
        <f t="shared" si="70"/>
        <v>3</v>
      </c>
      <c r="D901" s="113">
        <f t="shared" si="70"/>
        <v>2</v>
      </c>
      <c r="E901" s="109" t="str">
        <f t="shared" si="76"/>
        <v>20178</v>
      </c>
      <c r="F901" s="113" t="str">
        <f t="shared" si="66"/>
        <v>20173</v>
      </c>
      <c r="G901" s="89" t="str">
        <f t="shared" si="68"/>
        <v>20172</v>
      </c>
      <c r="H901" s="268">
        <f t="shared" si="77"/>
        <v>1287.185158610102</v>
      </c>
      <c r="I901" s="295"/>
      <c r="J901" s="280"/>
      <c r="K901" s="284"/>
      <c r="L901" s="324">
        <v>135.16811519155681</v>
      </c>
      <c r="M901" s="286">
        <v>115.6031</v>
      </c>
      <c r="N901" s="455">
        <v>115.3819</v>
      </c>
      <c r="O901" s="328"/>
      <c r="P901" s="293"/>
      <c r="Q901" s="283"/>
      <c r="R901" s="324">
        <f>'IPC CIFRA mes-9 provincias'!E143</f>
        <v>1312.5497842002671</v>
      </c>
      <c r="S901" s="279">
        <f>EcoGo!B143/EcoGo!B$4*100</f>
        <v>1123.0676362799195</v>
      </c>
      <c r="T901" s="466"/>
    </row>
    <row r="902" spans="1:20" s="80" customFormat="1">
      <c r="A902" s="91">
        <f t="shared" si="71"/>
        <v>2017</v>
      </c>
      <c r="B902" s="112">
        <f t="shared" si="74"/>
        <v>9</v>
      </c>
      <c r="C902" s="113">
        <f t="shared" si="70"/>
        <v>3</v>
      </c>
      <c r="D902" s="113">
        <f t="shared" si="70"/>
        <v>3</v>
      </c>
      <c r="E902" s="109" t="str">
        <f t="shared" si="76"/>
        <v>20179</v>
      </c>
      <c r="F902" s="113" t="str">
        <f t="shared" ref="F902:F958" si="78">CONCATENATE(A902,C902)</f>
        <v>20173</v>
      </c>
      <c r="G902" s="89" t="str">
        <f t="shared" si="68"/>
        <v>20173</v>
      </c>
      <c r="H902" s="268">
        <f t="shared" si="77"/>
        <v>1311.6165078716076</v>
      </c>
      <c r="I902" s="295"/>
      <c r="J902" s="280"/>
      <c r="K902" s="284"/>
      <c r="L902" s="324">
        <v>137.93045177370774</v>
      </c>
      <c r="M902" s="286">
        <v>117.96559999999999</v>
      </c>
      <c r="N902" s="455">
        <v>117.5719</v>
      </c>
      <c r="O902" s="328"/>
      <c r="P902" s="293"/>
      <c r="Q902" s="283"/>
      <c r="R902" s="324">
        <f>'IPC CIFRA mes-9 provincias'!E144</f>
        <v>1333.5505807474715</v>
      </c>
      <c r="S902" s="279">
        <f>EcoGo!B144/EcoGo!B$4*100</f>
        <v>1140.4931932779175</v>
      </c>
      <c r="T902" s="466"/>
    </row>
    <row r="903" spans="1:20" s="80" customFormat="1">
      <c r="A903" s="91">
        <f t="shared" si="71"/>
        <v>2017</v>
      </c>
      <c r="B903" s="112">
        <f t="shared" si="74"/>
        <v>10</v>
      </c>
      <c r="C903" s="113">
        <f t="shared" si="70"/>
        <v>4</v>
      </c>
      <c r="D903" s="113">
        <f t="shared" si="70"/>
        <v>3</v>
      </c>
      <c r="E903" s="109" t="str">
        <f t="shared" si="76"/>
        <v>201710</v>
      </c>
      <c r="F903" s="113" t="str">
        <f t="shared" si="78"/>
        <v>20174</v>
      </c>
      <c r="G903" s="89" t="str">
        <f t="shared" ref="G903:G958" si="79">CONCATENATE(A903,D903)</f>
        <v>20173</v>
      </c>
      <c r="H903" s="268">
        <f t="shared" si="77"/>
        <v>1331.4839918441262</v>
      </c>
      <c r="I903" s="295"/>
      <c r="J903" s="280"/>
      <c r="K903" s="284"/>
      <c r="L903" s="324">
        <v>139.72278436493704</v>
      </c>
      <c r="M903" s="286">
        <v>119.49850000000001</v>
      </c>
      <c r="N903" s="455">
        <v>119.3528</v>
      </c>
      <c r="O903" s="328"/>
      <c r="P903" s="293"/>
      <c r="Q903" s="283"/>
      <c r="R903" s="366"/>
      <c r="S903" s="279">
        <f>EcoGo!B145/EcoGo!B$4*100</f>
        <v>1155.0208621173765</v>
      </c>
      <c r="T903" s="466"/>
    </row>
    <row r="904" spans="1:20" s="80" customFormat="1">
      <c r="A904" s="91">
        <f t="shared" si="71"/>
        <v>2017</v>
      </c>
      <c r="B904" s="112">
        <f t="shared" si="74"/>
        <v>11</v>
      </c>
      <c r="C904" s="113">
        <f t="shared" si="70"/>
        <v>4</v>
      </c>
      <c r="D904" s="113">
        <f t="shared" si="70"/>
        <v>3</v>
      </c>
      <c r="E904" s="109" t="str">
        <f t="shared" si="76"/>
        <v>201711</v>
      </c>
      <c r="F904" s="113" t="str">
        <f t="shared" si="78"/>
        <v>20174</v>
      </c>
      <c r="G904" s="89" t="str">
        <f t="shared" si="79"/>
        <v>20173</v>
      </c>
      <c r="H904" s="268">
        <f t="shared" si="77"/>
        <v>1349.7930011628398</v>
      </c>
      <c r="I904" s="295"/>
      <c r="J904" s="280"/>
      <c r="K904" s="284"/>
      <c r="L904" s="324">
        <v>141.35457989257719</v>
      </c>
      <c r="M904" s="286">
        <v>120.89409999999999</v>
      </c>
      <c r="N904" s="455">
        <v>120.994</v>
      </c>
      <c r="O904" s="328"/>
      <c r="P904" s="293"/>
      <c r="Q904" s="283"/>
      <c r="R904" s="366"/>
      <c r="S904" s="279">
        <f>EcoGo!B146/EcoGo!B$4*100</f>
        <v>1169.5962502426128</v>
      </c>
      <c r="T904" s="466"/>
    </row>
    <row r="905" spans="1:20" s="80" customFormat="1">
      <c r="A905" s="91">
        <f t="shared" si="71"/>
        <v>2017</v>
      </c>
      <c r="B905" s="112">
        <f t="shared" si="74"/>
        <v>12</v>
      </c>
      <c r="C905" s="113">
        <f t="shared" si="70"/>
        <v>4</v>
      </c>
      <c r="D905" s="113">
        <f t="shared" si="70"/>
        <v>3</v>
      </c>
      <c r="E905" s="109" t="str">
        <f t="shared" si="76"/>
        <v>201712</v>
      </c>
      <c r="F905" s="113" t="str">
        <f t="shared" si="78"/>
        <v>20174</v>
      </c>
      <c r="G905" s="89" t="str">
        <f t="shared" si="79"/>
        <v>20173</v>
      </c>
      <c r="H905" s="268">
        <f t="shared" si="77"/>
        <v>1392.2031460726753</v>
      </c>
      <c r="I905" s="295"/>
      <c r="J905" s="280"/>
      <c r="K905" s="284"/>
      <c r="L905" s="324">
        <v>146.20120904249205</v>
      </c>
      <c r="M905" s="286">
        <v>125.03919999999999</v>
      </c>
      <c r="N905" s="455">
        <v>124.79559999999999</v>
      </c>
      <c r="O905" s="328"/>
      <c r="P905" s="293"/>
      <c r="Q905" s="283"/>
      <c r="R905" s="366"/>
      <c r="S905" s="279">
        <f>EcoGo!B147/EcoGo!B$4*100</f>
        <v>1203.8142396093131</v>
      </c>
      <c r="T905" s="466"/>
    </row>
    <row r="906" spans="1:20" s="80" customFormat="1">
      <c r="A906" s="91">
        <f t="shared" si="71"/>
        <v>2018</v>
      </c>
      <c r="B906" s="112">
        <f t="shared" si="74"/>
        <v>1</v>
      </c>
      <c r="C906" s="113">
        <f t="shared" si="70"/>
        <v>1</v>
      </c>
      <c r="D906" s="113">
        <f t="shared" si="70"/>
        <v>1</v>
      </c>
      <c r="E906" s="109" t="str">
        <f t="shared" ref="E906:E917" si="80">CONCATENATE(A906,B906)</f>
        <v>20181</v>
      </c>
      <c r="F906" s="113" t="str">
        <f t="shared" si="78"/>
        <v>20181</v>
      </c>
      <c r="G906" s="89" t="str">
        <f t="shared" si="79"/>
        <v>20181</v>
      </c>
      <c r="H906" s="268">
        <f t="shared" si="77"/>
        <v>1416.6690785226333</v>
      </c>
      <c r="I906" s="295"/>
      <c r="J906" s="280"/>
      <c r="K906" s="284"/>
      <c r="L906" s="324">
        <v>148.51104858451924</v>
      </c>
      <c r="M906" s="286">
        <v>127.0147</v>
      </c>
      <c r="N906" s="455">
        <v>126.98869999999999</v>
      </c>
      <c r="O906" s="328"/>
      <c r="P906" s="293"/>
      <c r="Q906" s="283"/>
      <c r="R906" s="366"/>
      <c r="S906" s="279">
        <f>EcoGo!B148/EcoGo!B$4*100</f>
        <v>1223.7962058431981</v>
      </c>
      <c r="T906" s="466"/>
    </row>
    <row r="907" spans="1:20" s="80" customFormat="1">
      <c r="A907" s="91">
        <f t="shared" si="71"/>
        <v>2018</v>
      </c>
      <c r="B907" s="112">
        <f t="shared" si="74"/>
        <v>2</v>
      </c>
      <c r="C907" s="113">
        <f t="shared" si="70"/>
        <v>1</v>
      </c>
      <c r="D907" s="113">
        <f t="shared" si="70"/>
        <v>1</v>
      </c>
      <c r="E907" s="109" t="str">
        <f t="shared" si="80"/>
        <v>20182</v>
      </c>
      <c r="F907" s="113" t="str">
        <f t="shared" si="78"/>
        <v>20181</v>
      </c>
      <c r="G907" s="89" t="str">
        <f t="shared" si="79"/>
        <v>20181</v>
      </c>
      <c r="H907" s="268">
        <f t="shared" si="77"/>
        <v>1450.9387871054732</v>
      </c>
      <c r="I907" s="295"/>
      <c r="J907" s="280"/>
      <c r="K907" s="284"/>
      <c r="L907" s="324">
        <v>152.34219019090054</v>
      </c>
      <c r="M907" s="286">
        <v>130.29130000000001</v>
      </c>
      <c r="N907" s="455">
        <v>130.06059999999999</v>
      </c>
      <c r="O907" s="328"/>
      <c r="P907" s="293"/>
      <c r="Q907" s="283"/>
      <c r="R907" s="366"/>
      <c r="S907" s="279">
        <f>EcoGo!B149/EcoGo!B$4*100</f>
        <v>1255.7063413936335</v>
      </c>
      <c r="T907" s="466"/>
    </row>
    <row r="908" spans="1:20" s="80" customFormat="1">
      <c r="A908" s="91">
        <f t="shared" si="71"/>
        <v>2018</v>
      </c>
      <c r="B908" s="112">
        <f t="shared" si="74"/>
        <v>3</v>
      </c>
      <c r="C908" s="113">
        <f t="shared" si="70"/>
        <v>1</v>
      </c>
      <c r="D908" s="113">
        <f t="shared" si="70"/>
        <v>1</v>
      </c>
      <c r="E908" s="109" t="str">
        <f t="shared" si="80"/>
        <v>20183</v>
      </c>
      <c r="F908" s="113" t="str">
        <f t="shared" si="78"/>
        <v>20181</v>
      </c>
      <c r="G908" s="89" t="str">
        <f t="shared" si="79"/>
        <v>20181</v>
      </c>
      <c r="H908" s="268">
        <f t="shared" si="77"/>
        <v>1484.906171686036</v>
      </c>
      <c r="I908" s="295"/>
      <c r="J908" s="280"/>
      <c r="K908" s="284"/>
      <c r="L908" s="324">
        <v>156.09721407812921</v>
      </c>
      <c r="M908" s="286">
        <v>133.50280000000001</v>
      </c>
      <c r="N908" s="455">
        <v>133.1054</v>
      </c>
      <c r="O908" s="328"/>
      <c r="P908" s="293"/>
      <c r="Q908" s="283"/>
      <c r="R908" s="366"/>
      <c r="S908" s="279">
        <f>EcoGo!B150/EcoGo!B$4*100</f>
        <v>1286.0085522516038</v>
      </c>
      <c r="T908" s="466"/>
    </row>
    <row r="909" spans="1:20" s="80" customFormat="1">
      <c r="A909" s="91">
        <f t="shared" si="71"/>
        <v>2018</v>
      </c>
      <c r="B909" s="112">
        <f t="shared" si="74"/>
        <v>4</v>
      </c>
      <c r="C909" s="113">
        <f t="shared" si="70"/>
        <v>2</v>
      </c>
      <c r="D909" s="113">
        <f t="shared" si="70"/>
        <v>1</v>
      </c>
      <c r="E909" s="109" t="str">
        <f t="shared" si="80"/>
        <v>20184</v>
      </c>
      <c r="F909" s="113" t="str">
        <f t="shared" si="78"/>
        <v>20182</v>
      </c>
      <c r="G909" s="89" t="str">
        <f t="shared" si="79"/>
        <v>20181</v>
      </c>
      <c r="H909" s="268">
        <f t="shared" si="77"/>
        <v>1525.5782324794598</v>
      </c>
      <c r="I909" s="295"/>
      <c r="J909" s="280"/>
      <c r="K909" s="284"/>
      <c r="L909" s="324">
        <v>160.11379762395137</v>
      </c>
      <c r="M909" s="286">
        <v>136.93799999999999</v>
      </c>
      <c r="N909" s="455">
        <v>136.75120000000001</v>
      </c>
      <c r="O909" s="328"/>
      <c r="P909" s="293"/>
      <c r="Q909" s="283"/>
      <c r="R909" s="366"/>
      <c r="S909" s="279">
        <f>EcoGo!B151/EcoGo!B$4*100</f>
        <v>1325.8604415962602</v>
      </c>
      <c r="T909" s="466"/>
    </row>
    <row r="910" spans="1:20" s="80" customFormat="1">
      <c r="A910" s="91">
        <f t="shared" si="71"/>
        <v>2018</v>
      </c>
      <c r="B910" s="112">
        <f t="shared" si="74"/>
        <v>5</v>
      </c>
      <c r="C910" s="113">
        <f t="shared" si="70"/>
        <v>2</v>
      </c>
      <c r="D910" s="113">
        <f t="shared" si="70"/>
        <v>2</v>
      </c>
      <c r="E910" s="109" t="str">
        <f t="shared" si="80"/>
        <v>20185</v>
      </c>
      <c r="F910" s="113" t="str">
        <f t="shared" si="78"/>
        <v>20182</v>
      </c>
      <c r="G910" s="89" t="str">
        <f t="shared" si="79"/>
        <v>20182</v>
      </c>
      <c r="H910" s="268">
        <f t="shared" si="77"/>
        <v>1557.239699300957</v>
      </c>
      <c r="I910" s="295"/>
      <c r="J910" s="280"/>
      <c r="K910" s="284"/>
      <c r="L910" s="324">
        <v>163.20293762396952</v>
      </c>
      <c r="M910" s="286">
        <v>139.58000000000001</v>
      </c>
      <c r="N910" s="455">
        <v>139.58930000000001</v>
      </c>
      <c r="O910" s="328"/>
      <c r="P910" s="293"/>
      <c r="Q910" s="283"/>
      <c r="R910" s="366"/>
      <c r="S910" s="279">
        <f>EcoGo!B152/EcoGo!B$4*100</f>
        <v>1355.8177434516265</v>
      </c>
      <c r="T910" s="466"/>
    </row>
    <row r="911" spans="1:20" s="80" customFormat="1">
      <c r="A911" s="91">
        <f t="shared" si="71"/>
        <v>2018</v>
      </c>
      <c r="B911" s="112">
        <f t="shared" si="74"/>
        <v>6</v>
      </c>
      <c r="C911" s="113">
        <f t="shared" si="70"/>
        <v>2</v>
      </c>
      <c r="D911" s="113">
        <f t="shared" si="70"/>
        <v>2</v>
      </c>
      <c r="E911" s="109" t="str">
        <f t="shared" si="80"/>
        <v>20186</v>
      </c>
      <c r="F911" s="113" t="str">
        <f t="shared" si="78"/>
        <v>20182</v>
      </c>
      <c r="G911" s="89" t="str">
        <f t="shared" si="79"/>
        <v>20182</v>
      </c>
      <c r="H911" s="268">
        <f t="shared" si="77"/>
        <v>1615.4287028388626</v>
      </c>
      <c r="I911" s="295"/>
      <c r="J911" s="280"/>
      <c r="K911" s="284"/>
      <c r="L911" s="324">
        <v>169.60828461416602</v>
      </c>
      <c r="M911" s="286">
        <v>145.0582</v>
      </c>
      <c r="N911" s="455">
        <v>144.80529999999999</v>
      </c>
      <c r="O911" s="328"/>
      <c r="P911" s="293"/>
      <c r="Q911" s="283"/>
      <c r="R911" s="366"/>
      <c r="S911" s="279">
        <f>EcoGo!B153/EcoGo!B$4*100</f>
        <v>1406.5203326045685</v>
      </c>
      <c r="T911" s="466"/>
    </row>
    <row r="912" spans="1:20" s="80" customFormat="1">
      <c r="A912" s="91">
        <f t="shared" si="71"/>
        <v>2018</v>
      </c>
      <c r="B912" s="112">
        <f t="shared" si="74"/>
        <v>7</v>
      </c>
      <c r="C912" s="113">
        <f t="shared" si="70"/>
        <v>3</v>
      </c>
      <c r="D912" s="113">
        <f t="shared" si="70"/>
        <v>2</v>
      </c>
      <c r="E912" s="109" t="str">
        <f t="shared" si="80"/>
        <v>20187</v>
      </c>
      <c r="F912" s="113" t="str">
        <f t="shared" si="78"/>
        <v>20183</v>
      </c>
      <c r="G912" s="89" t="str">
        <f t="shared" si="79"/>
        <v>20182</v>
      </c>
      <c r="H912" s="268">
        <f t="shared" si="77"/>
        <v>1665.5330493859865</v>
      </c>
      <c r="I912" s="295"/>
      <c r="J912" s="280"/>
      <c r="K912" s="284"/>
      <c r="L912" s="324">
        <v>174.35494348777445</v>
      </c>
      <c r="M912" s="286">
        <v>149.11779999999999</v>
      </c>
      <c r="N912" s="455">
        <v>149.29660000000001</v>
      </c>
      <c r="O912" s="328"/>
      <c r="P912" s="293"/>
      <c r="Q912" s="283"/>
      <c r="R912" s="366"/>
      <c r="S912" s="279">
        <f>EcoGo!B154/EcoGo!B$4*100</f>
        <v>1446.0932583539791</v>
      </c>
      <c r="T912" s="466"/>
    </row>
    <row r="913" spans="1:20" s="80" customFormat="1">
      <c r="A913" s="91">
        <f t="shared" si="71"/>
        <v>2018</v>
      </c>
      <c r="B913" s="112">
        <f t="shared" si="74"/>
        <v>8</v>
      </c>
      <c r="C913" s="113">
        <f t="shared" si="70"/>
        <v>3</v>
      </c>
      <c r="D913" s="113">
        <f t="shared" si="70"/>
        <v>2</v>
      </c>
      <c r="E913" s="109" t="str">
        <f t="shared" si="80"/>
        <v>20188</v>
      </c>
      <c r="F913" s="113" t="str">
        <f t="shared" si="78"/>
        <v>20183</v>
      </c>
      <c r="G913" s="89" t="str">
        <f t="shared" si="79"/>
        <v>20182</v>
      </c>
      <c r="H913" s="268">
        <f t="shared" si="77"/>
        <v>1730.3129392908772</v>
      </c>
      <c r="I913" s="295"/>
      <c r="J913" s="280"/>
      <c r="K913" s="284"/>
      <c r="L913" s="324">
        <v>181.43693140076073</v>
      </c>
      <c r="M913" s="286">
        <v>155.1747</v>
      </c>
      <c r="N913" s="455">
        <v>155.10339999999999</v>
      </c>
      <c r="O913" s="328"/>
      <c r="P913" s="293"/>
      <c r="Q913" s="283"/>
      <c r="R913" s="366"/>
      <c r="S913" s="279">
        <f>EcoGo!B155/EcoGo!B$4*100</f>
        <v>1505.5313175801818</v>
      </c>
      <c r="T913" s="466"/>
    </row>
    <row r="914" spans="1:20" s="80" customFormat="1">
      <c r="A914" s="91">
        <f t="shared" si="71"/>
        <v>2018</v>
      </c>
      <c r="B914" s="112">
        <f t="shared" si="74"/>
        <v>9</v>
      </c>
      <c r="C914" s="113">
        <f t="shared" si="70"/>
        <v>3</v>
      </c>
      <c r="D914" s="113">
        <f t="shared" si="70"/>
        <v>3</v>
      </c>
      <c r="E914" s="109" t="str">
        <f t="shared" si="80"/>
        <v>20189</v>
      </c>
      <c r="F914" s="113" t="str">
        <f t="shared" si="78"/>
        <v>20183</v>
      </c>
      <c r="G914" s="89" t="str">
        <f t="shared" si="79"/>
        <v>20183</v>
      </c>
      <c r="H914" s="268">
        <f t="shared" si="77"/>
        <v>1843.3765382088841</v>
      </c>
      <c r="I914" s="295"/>
      <c r="J914" s="280"/>
      <c r="K914" s="284"/>
      <c r="L914" s="324">
        <v>193.49837446820462</v>
      </c>
      <c r="M914" s="286">
        <v>165.49029999999999</v>
      </c>
      <c r="N914" s="455">
        <v>165.23830000000001</v>
      </c>
      <c r="O914" s="328"/>
      <c r="P914" s="293"/>
      <c r="Q914" s="283"/>
      <c r="R914" s="366"/>
      <c r="S914" s="279">
        <f>EcoGo!B156/EcoGo!B$4*100</f>
        <v>1591.0466526978378</v>
      </c>
      <c r="T914" s="466"/>
    </row>
    <row r="915" spans="1:20" s="80" customFormat="1">
      <c r="A915" s="91">
        <f t="shared" si="71"/>
        <v>2018</v>
      </c>
      <c r="B915" s="112">
        <f t="shared" si="74"/>
        <v>10</v>
      </c>
      <c r="C915" s="113">
        <f t="shared" si="70"/>
        <v>4</v>
      </c>
      <c r="D915" s="113">
        <f t="shared" si="70"/>
        <v>3</v>
      </c>
      <c r="E915" s="109" t="str">
        <f t="shared" si="80"/>
        <v>201810</v>
      </c>
      <c r="F915" s="113" t="str">
        <f t="shared" si="78"/>
        <v>20184</v>
      </c>
      <c r="G915" s="89" t="str">
        <f t="shared" si="79"/>
        <v>20183</v>
      </c>
      <c r="H915" s="268">
        <f t="shared" si="77"/>
        <v>1942.7641594740685</v>
      </c>
      <c r="I915" s="295"/>
      <c r="J915" s="280"/>
      <c r="K915" s="284"/>
      <c r="L915" s="324">
        <v>203.27862444706588</v>
      </c>
      <c r="M915" s="286">
        <v>173.85489999999999</v>
      </c>
      <c r="N915" s="455">
        <v>174.1473</v>
      </c>
      <c r="O915" s="328"/>
      <c r="P915" s="293"/>
      <c r="Q915" s="283"/>
      <c r="R915" s="366"/>
      <c r="S915" s="279">
        <f>EcoGo!B157/EcoGo!B$4*100</f>
        <v>1685.0867763884658</v>
      </c>
      <c r="T915" s="466"/>
    </row>
    <row r="916" spans="1:20" s="80" customFormat="1">
      <c r="A916" s="91">
        <f t="shared" si="71"/>
        <v>2018</v>
      </c>
      <c r="B916" s="112">
        <f t="shared" si="74"/>
        <v>11</v>
      </c>
      <c r="C916" s="113">
        <f t="shared" si="70"/>
        <v>4</v>
      </c>
      <c r="D916" s="113">
        <f t="shared" si="70"/>
        <v>3</v>
      </c>
      <c r="E916" s="109" t="str">
        <f t="shared" si="80"/>
        <v>201811</v>
      </c>
      <c r="F916" s="113" t="str">
        <f t="shared" si="78"/>
        <v>20184</v>
      </c>
      <c r="G916" s="89" t="str">
        <f t="shared" si="79"/>
        <v>20183</v>
      </c>
      <c r="H916" s="268">
        <f t="shared" si="77"/>
        <v>2004.0266044373373</v>
      </c>
      <c r="I916" s="295"/>
      <c r="J916" s="280"/>
      <c r="K916" s="284"/>
      <c r="L916" s="324">
        <v>209.15067970599509</v>
      </c>
      <c r="M916" s="286">
        <v>178.87700000000001</v>
      </c>
      <c r="N916" s="455">
        <v>179.6388</v>
      </c>
      <c r="O916" s="328"/>
      <c r="P916" s="293"/>
      <c r="Q916" s="283"/>
      <c r="R916" s="366"/>
      <c r="S916" s="279">
        <f>EcoGo!B158/EcoGo!B$4*100</f>
        <v>1735.1575844534143</v>
      </c>
      <c r="T916" s="466"/>
    </row>
    <row r="917" spans="1:20" s="80" customFormat="1">
      <c r="A917" s="91">
        <f t="shared" si="71"/>
        <v>2018</v>
      </c>
      <c r="B917" s="112">
        <f t="shared" si="74"/>
        <v>12</v>
      </c>
      <c r="C917" s="113">
        <f t="shared" si="70"/>
        <v>4</v>
      </c>
      <c r="D917" s="113">
        <f t="shared" si="70"/>
        <v>3</v>
      </c>
      <c r="E917" s="109" t="str">
        <f t="shared" si="80"/>
        <v>201812</v>
      </c>
      <c r="F917" s="113" t="str">
        <f t="shared" si="78"/>
        <v>20184</v>
      </c>
      <c r="G917" s="89" t="str">
        <f t="shared" si="79"/>
        <v>20183</v>
      </c>
      <c r="H917" s="268">
        <f t="shared" si="77"/>
        <v>2055.5265499765223</v>
      </c>
      <c r="I917" s="295"/>
      <c r="J917" s="280"/>
      <c r="K917" s="284"/>
      <c r="L917" s="324">
        <v>215.06833544183598</v>
      </c>
      <c r="M917" s="286">
        <v>183.93809999999999</v>
      </c>
      <c r="N917" s="455">
        <v>184.2552</v>
      </c>
      <c r="O917" s="328"/>
      <c r="P917" s="293"/>
      <c r="Q917" s="283"/>
      <c r="R917" s="366"/>
      <c r="S917" s="279">
        <f>EcoGo!B159/EcoGo!B$4*100</f>
        <v>1779.1943668919271</v>
      </c>
      <c r="T917" s="466"/>
    </row>
    <row r="918" spans="1:20" s="80" customFormat="1">
      <c r="A918" s="91">
        <f t="shared" si="71"/>
        <v>2019</v>
      </c>
      <c r="B918" s="112">
        <f t="shared" si="74"/>
        <v>1</v>
      </c>
      <c r="C918" s="113">
        <f t="shared" si="70"/>
        <v>1</v>
      </c>
      <c r="D918" s="113">
        <f t="shared" si="70"/>
        <v>1</v>
      </c>
      <c r="E918" s="109" t="str">
        <f t="shared" ref="E918:E923" si="81">CONCATENATE(A918,B918)</f>
        <v>20191</v>
      </c>
      <c r="F918" s="113" t="str">
        <f t="shared" si="78"/>
        <v>20191</v>
      </c>
      <c r="G918" s="89" t="str">
        <f t="shared" si="79"/>
        <v>20191</v>
      </c>
      <c r="H918" s="268">
        <f t="shared" si="77"/>
        <v>2115.2651034744385</v>
      </c>
      <c r="I918" s="295"/>
      <c r="J918" s="280"/>
      <c r="K918" s="284"/>
      <c r="L918" s="324">
        <v>221.13144500659521</v>
      </c>
      <c r="M918" s="286">
        <v>189.12360000000001</v>
      </c>
      <c r="N918" s="455">
        <v>189.61009999999999</v>
      </c>
      <c r="O918" s="328"/>
      <c r="P918" s="293"/>
      <c r="Q918" s="283"/>
      <c r="R918" s="366"/>
      <c r="S918" s="279">
        <f>EcoGo!B160/EcoGo!B$4*100</f>
        <v>1829.4636195656885</v>
      </c>
      <c r="T918" s="466"/>
    </row>
    <row r="919" spans="1:20" s="80" customFormat="1">
      <c r="A919" s="91">
        <f t="shared" si="71"/>
        <v>2019</v>
      </c>
      <c r="B919" s="112">
        <f t="shared" si="74"/>
        <v>2</v>
      </c>
      <c r="C919" s="113">
        <f t="shared" si="70"/>
        <v>1</v>
      </c>
      <c r="D919" s="113">
        <f t="shared" si="70"/>
        <v>1</v>
      </c>
      <c r="E919" s="109" t="str">
        <f t="shared" si="81"/>
        <v>20192</v>
      </c>
      <c r="F919" s="113" t="str">
        <f t="shared" si="78"/>
        <v>20191</v>
      </c>
      <c r="G919" s="89" t="str">
        <f t="shared" si="79"/>
        <v>20191</v>
      </c>
      <c r="H919" s="268">
        <f t="shared" si="77"/>
        <v>2194.9179955872928</v>
      </c>
      <c r="I919" s="295"/>
      <c r="J919" s="280"/>
      <c r="K919" s="284"/>
      <c r="L919" s="324">
        <v>229.59220426251156</v>
      </c>
      <c r="M919" s="286">
        <v>196.3597</v>
      </c>
      <c r="N919" s="455">
        <v>196.7501</v>
      </c>
      <c r="O919" s="328"/>
      <c r="P919" s="293"/>
      <c r="Q919" s="283"/>
      <c r="R919" s="366"/>
      <c r="S919" s="279">
        <f>EcoGo!B161/EcoGo!B$4*100</f>
        <v>1902.5868832456406</v>
      </c>
      <c r="T919" s="466"/>
    </row>
    <row r="920" spans="1:20" s="80" customFormat="1">
      <c r="A920" s="91">
        <f t="shared" si="71"/>
        <v>2019</v>
      </c>
      <c r="B920" s="112">
        <f t="shared" si="74"/>
        <v>3</v>
      </c>
      <c r="C920" s="113">
        <f t="shared" si="70"/>
        <v>1</v>
      </c>
      <c r="D920" s="113">
        <f t="shared" si="70"/>
        <v>1</v>
      </c>
      <c r="E920" s="109" t="str">
        <f t="shared" si="81"/>
        <v>20193</v>
      </c>
      <c r="F920" s="113" t="str">
        <f t="shared" si="78"/>
        <v>20191</v>
      </c>
      <c r="G920" s="89" t="str">
        <f t="shared" si="79"/>
        <v>20191</v>
      </c>
      <c r="H920" s="268">
        <f t="shared" si="77"/>
        <v>2297.6300652908008</v>
      </c>
      <c r="I920" s="295"/>
      <c r="J920" s="280"/>
      <c r="K920" s="284"/>
      <c r="L920" s="324">
        <v>240.59267623380993</v>
      </c>
      <c r="M920" s="286">
        <v>205.7679</v>
      </c>
      <c r="N920" s="455">
        <v>205.9571</v>
      </c>
      <c r="O920" s="328"/>
      <c r="P920" s="293"/>
      <c r="Q920" s="283"/>
      <c r="R920" s="366"/>
      <c r="S920" s="279">
        <f>EcoGo!B162/EcoGo!B$4*100</f>
        <v>1979.854303076736</v>
      </c>
      <c r="T920" s="466"/>
    </row>
    <row r="921" spans="1:20" s="80" customFormat="1">
      <c r="A921" s="91">
        <f t="shared" si="71"/>
        <v>2019</v>
      </c>
      <c r="B921" s="112">
        <f t="shared" si="74"/>
        <v>4</v>
      </c>
      <c r="C921" s="113">
        <f t="shared" si="70"/>
        <v>2</v>
      </c>
      <c r="D921" s="113">
        <f t="shared" si="70"/>
        <v>1</v>
      </c>
      <c r="E921" s="109" t="str">
        <f t="shared" si="81"/>
        <v>20194</v>
      </c>
      <c r="F921" s="113" t="str">
        <f t="shared" si="78"/>
        <v>20192</v>
      </c>
      <c r="G921" s="89" t="str">
        <f t="shared" si="79"/>
        <v>20191</v>
      </c>
      <c r="H921" s="268">
        <f t="shared" si="77"/>
        <v>2376.7764810308367</v>
      </c>
      <c r="I921" s="295"/>
      <c r="J921" s="280"/>
      <c r="K921" s="284"/>
      <c r="L921" s="284"/>
      <c r="M921" s="286">
        <v>212.4469</v>
      </c>
      <c r="N921" s="455">
        <v>213.05170000000001</v>
      </c>
      <c r="O921" s="328"/>
      <c r="P921" s="293"/>
      <c r="Q921" s="283"/>
      <c r="R921" s="366"/>
      <c r="S921" s="279">
        <f>EcoGo!B163/EcoGo!B$4*100</f>
        <v>2060.7435298800342</v>
      </c>
      <c r="T921" s="466"/>
    </row>
    <row r="922" spans="1:20" s="80" customFormat="1">
      <c r="A922" s="91">
        <f t="shared" si="71"/>
        <v>2019</v>
      </c>
      <c r="B922" s="112">
        <f t="shared" si="74"/>
        <v>5</v>
      </c>
      <c r="C922" s="113">
        <f t="shared" si="70"/>
        <v>2</v>
      </c>
      <c r="D922" s="113">
        <f t="shared" si="70"/>
        <v>2</v>
      </c>
      <c r="E922" s="109" t="str">
        <f t="shared" si="81"/>
        <v>20195</v>
      </c>
      <c r="F922" s="113" t="str">
        <f t="shared" si="78"/>
        <v>20192</v>
      </c>
      <c r="G922" s="89" t="str">
        <f t="shared" si="79"/>
        <v>20192</v>
      </c>
      <c r="H922" s="268">
        <f t="shared" si="77"/>
        <v>2449.483730198388</v>
      </c>
      <c r="I922" s="295"/>
      <c r="J922" s="280"/>
      <c r="K922" s="284"/>
      <c r="L922" s="284"/>
      <c r="M922" s="286">
        <v>218.8793</v>
      </c>
      <c r="N922" s="455">
        <v>219.56909999999999</v>
      </c>
      <c r="O922" s="328"/>
      <c r="P922" s="293"/>
      <c r="Q922" s="283"/>
      <c r="R922" s="366"/>
      <c r="S922" s="279">
        <f>EcoGo!B164/EcoGo!B$4*100</f>
        <v>2124.8265320766313</v>
      </c>
      <c r="T922" s="466"/>
    </row>
    <row r="923" spans="1:20" s="80" customFormat="1">
      <c r="A923" s="91">
        <f t="shared" si="71"/>
        <v>2019</v>
      </c>
      <c r="B923" s="112">
        <f t="shared" si="74"/>
        <v>6</v>
      </c>
      <c r="C923" s="113">
        <f t="shared" si="70"/>
        <v>2</v>
      </c>
      <c r="D923" s="113">
        <f t="shared" si="70"/>
        <v>2</v>
      </c>
      <c r="E923" s="109" t="str">
        <f t="shared" si="81"/>
        <v>20196</v>
      </c>
      <c r="F923" s="113" t="str">
        <f t="shared" si="78"/>
        <v>20192</v>
      </c>
      <c r="G923" s="89" t="str">
        <f t="shared" si="79"/>
        <v>20192</v>
      </c>
      <c r="H923" s="268">
        <f t="shared" si="77"/>
        <v>2516.0608303160775</v>
      </c>
      <c r="I923" s="295"/>
      <c r="J923" s="280"/>
      <c r="K923" s="284"/>
      <c r="L923" s="284"/>
      <c r="M923" s="286">
        <v>224.6105</v>
      </c>
      <c r="N923" s="455">
        <v>225.53700000000001</v>
      </c>
      <c r="O923" s="328"/>
      <c r="P923" s="293"/>
      <c r="Q923" s="283"/>
      <c r="R923" s="366"/>
      <c r="S923" s="279">
        <f>EcoGo!B165/EcoGo!B$4*100</f>
        <v>2179.0642091634427</v>
      </c>
      <c r="T923" s="466"/>
    </row>
    <row r="924" spans="1:20" s="80" customFormat="1">
      <c r="A924" s="91">
        <f t="shared" si="71"/>
        <v>2019</v>
      </c>
      <c r="B924" s="112">
        <f t="shared" si="74"/>
        <v>7</v>
      </c>
      <c r="C924" s="113">
        <f t="shared" si="70"/>
        <v>3</v>
      </c>
      <c r="D924" s="113">
        <f t="shared" si="70"/>
        <v>2</v>
      </c>
      <c r="E924" s="109" t="str">
        <f t="shared" ref="E924" si="82">CONCATENATE(A924,B924)</f>
        <v>20197</v>
      </c>
      <c r="F924" s="113" t="str">
        <f t="shared" si="78"/>
        <v>20193</v>
      </c>
      <c r="G924" s="89" t="str">
        <f t="shared" si="79"/>
        <v>20192</v>
      </c>
      <c r="H924" s="268">
        <f t="shared" si="77"/>
        <v>2571.3604642381247</v>
      </c>
      <c r="I924" s="295"/>
      <c r="J924" s="280"/>
      <c r="K924" s="284"/>
      <c r="L924" s="284"/>
      <c r="M924" s="286">
        <v>229.42859999999999</v>
      </c>
      <c r="N924" s="455">
        <v>230.494</v>
      </c>
      <c r="O924" s="328"/>
      <c r="P924" s="293"/>
      <c r="Q924" s="283"/>
      <c r="R924" s="366"/>
      <c r="S924" s="279">
        <f>EcoGo!B166/EcoGo!B$4*100</f>
        <v>2228.3297291519571</v>
      </c>
      <c r="T924" s="466"/>
    </row>
    <row r="925" spans="1:20" s="80" customFormat="1">
      <c r="A925" s="91">
        <f t="shared" si="71"/>
        <v>2019</v>
      </c>
      <c r="B925" s="112">
        <f t="shared" si="74"/>
        <v>8</v>
      </c>
      <c r="C925" s="113">
        <f t="shared" si="70"/>
        <v>3</v>
      </c>
      <c r="D925" s="113">
        <f t="shared" si="70"/>
        <v>2</v>
      </c>
      <c r="E925" s="109" t="str">
        <f t="shared" ref="E925" si="83">CONCATENATE(A925,B925)</f>
        <v>20198</v>
      </c>
      <c r="F925" s="113" t="str">
        <f t="shared" si="78"/>
        <v>20193</v>
      </c>
      <c r="G925" s="89" t="str">
        <f t="shared" si="79"/>
        <v>20192</v>
      </c>
      <c r="H925" s="268">
        <f t="shared" si="77"/>
        <v>2673.0316915278891</v>
      </c>
      <c r="I925" s="295"/>
      <c r="J925" s="280"/>
      <c r="K925" s="284"/>
      <c r="L925" s="284"/>
      <c r="M925" s="286">
        <v>238.30690000000001</v>
      </c>
      <c r="N925" s="455">
        <v>239.60769999999999</v>
      </c>
      <c r="O925" s="328"/>
      <c r="P925" s="293"/>
      <c r="Q925" s="283"/>
      <c r="R925" s="366"/>
      <c r="S925" s="279">
        <f>EcoGo!B167/EcoGo!B$4*100</f>
        <v>2306.455246943678</v>
      </c>
      <c r="T925" s="466"/>
    </row>
    <row r="926" spans="1:20" s="80" customFormat="1">
      <c r="A926" s="91">
        <f t="shared" si="71"/>
        <v>2019</v>
      </c>
      <c r="B926" s="112">
        <f t="shared" si="74"/>
        <v>9</v>
      </c>
      <c r="C926" s="113">
        <f t="shared" si="70"/>
        <v>3</v>
      </c>
      <c r="D926" s="113">
        <f t="shared" si="70"/>
        <v>3</v>
      </c>
      <c r="E926" s="109" t="str">
        <f t="shared" ref="E926" si="84">CONCATENATE(A926,B926)</f>
        <v>20199</v>
      </c>
      <c r="F926" s="113" t="str">
        <f t="shared" si="78"/>
        <v>20193</v>
      </c>
      <c r="G926" s="89" t="str">
        <f t="shared" si="79"/>
        <v>20193</v>
      </c>
      <c r="H926" s="268">
        <f t="shared" si="77"/>
        <v>2830.3573093180185</v>
      </c>
      <c r="I926" s="295"/>
      <c r="J926" s="280"/>
      <c r="K926" s="284"/>
      <c r="L926" s="284"/>
      <c r="M926" s="286">
        <v>252.1482</v>
      </c>
      <c r="N926" s="455">
        <v>253.71019999999999</v>
      </c>
      <c r="O926" s="328"/>
      <c r="P926" s="293"/>
      <c r="Q926" s="283"/>
      <c r="R926" s="366"/>
      <c r="S926" s="279">
        <f>EcoGo!B168/EcoGo!B$4*100</f>
        <v>2432.1657278335456</v>
      </c>
      <c r="T926" s="466"/>
    </row>
    <row r="927" spans="1:20" s="80" customFormat="1">
      <c r="A927" s="91">
        <f t="shared" si="71"/>
        <v>2019</v>
      </c>
      <c r="B927" s="112">
        <f t="shared" si="74"/>
        <v>10</v>
      </c>
      <c r="C927" s="113">
        <f t="shared" si="70"/>
        <v>4</v>
      </c>
      <c r="D927" s="113">
        <f t="shared" si="70"/>
        <v>3</v>
      </c>
      <c r="E927" s="109" t="str">
        <f t="shared" ref="E927" si="85">CONCATENATE(A927,B927)</f>
        <v>201910</v>
      </c>
      <c r="F927" s="113" t="str">
        <f t="shared" si="78"/>
        <v>20194</v>
      </c>
      <c r="G927" s="89" t="str">
        <f t="shared" si="79"/>
        <v>20193</v>
      </c>
      <c r="H927" s="268">
        <f t="shared" si="77"/>
        <v>2923.5746204112675</v>
      </c>
      <c r="I927" s="295"/>
      <c r="J927" s="280"/>
      <c r="K927" s="284"/>
      <c r="L927" s="284"/>
      <c r="M927" s="286">
        <v>260.21010000000001</v>
      </c>
      <c r="N927" s="455">
        <v>262.06610000000001</v>
      </c>
      <c r="O927" s="328"/>
      <c r="P927" s="293"/>
      <c r="Q927" s="283"/>
      <c r="R927" s="366"/>
      <c r="S927" s="279">
        <f>EcoGo!B169/EcoGo!B$4*100</f>
        <v>2522.4862580569916</v>
      </c>
      <c r="T927" s="466"/>
    </row>
    <row r="928" spans="1:20" s="80" customFormat="1">
      <c r="A928" s="91">
        <f t="shared" si="71"/>
        <v>2019</v>
      </c>
      <c r="B928" s="112">
        <f t="shared" si="74"/>
        <v>11</v>
      </c>
      <c r="C928" s="113">
        <f t="shared" si="70"/>
        <v>4</v>
      </c>
      <c r="D928" s="113">
        <f t="shared" si="70"/>
        <v>3</v>
      </c>
      <c r="E928" s="109" t="str">
        <f t="shared" ref="E928" si="86">CONCATENATE(A928,B928)</f>
        <v>201911</v>
      </c>
      <c r="F928" s="113" t="str">
        <f t="shared" si="78"/>
        <v>20194</v>
      </c>
      <c r="G928" s="89" t="str">
        <f t="shared" si="79"/>
        <v>20193</v>
      </c>
      <c r="H928" s="268">
        <f t="shared" si="77"/>
        <v>3047.9591934071623</v>
      </c>
      <c r="I928" s="295"/>
      <c r="J928" s="280"/>
      <c r="K928" s="284"/>
      <c r="L928" s="284"/>
      <c r="M928" s="286">
        <v>270.80189999999999</v>
      </c>
      <c r="N928" s="455">
        <v>273.2158</v>
      </c>
      <c r="O928" s="328"/>
      <c r="P928" s="293"/>
      <c r="Q928" s="283"/>
      <c r="R928" s="366"/>
      <c r="S928" s="279">
        <f>EcoGo!B170/EcoGo!B$4*100</f>
        <v>0</v>
      </c>
      <c r="T928" s="466"/>
    </row>
    <row r="929" spans="1:20" s="80" customFormat="1">
      <c r="A929" s="91">
        <f t="shared" si="71"/>
        <v>2019</v>
      </c>
      <c r="B929" s="112">
        <f t="shared" si="74"/>
        <v>12</v>
      </c>
      <c r="C929" s="113">
        <f t="shared" si="70"/>
        <v>4</v>
      </c>
      <c r="D929" s="113">
        <f t="shared" si="70"/>
        <v>3</v>
      </c>
      <c r="E929" s="109" t="str">
        <f t="shared" ref="E929" si="87">CONCATENATE(A929,B929)</f>
        <v>201912</v>
      </c>
      <c r="F929" s="113" t="str">
        <f t="shared" si="78"/>
        <v>20194</v>
      </c>
      <c r="G929" s="89" t="str">
        <f t="shared" si="79"/>
        <v>20193</v>
      </c>
      <c r="H929" s="268">
        <f t="shared" si="77"/>
        <v>3162.065865912361</v>
      </c>
      <c r="I929" s="295"/>
      <c r="J929" s="280"/>
      <c r="K929" s="284"/>
      <c r="L929" s="284"/>
      <c r="M929" s="286">
        <v>281.17750000000001</v>
      </c>
      <c r="N929" s="455">
        <v>283.44420000000002</v>
      </c>
      <c r="O929" s="328"/>
      <c r="P929" s="293"/>
      <c r="Q929" s="283"/>
      <c r="R929" s="366"/>
      <c r="S929" s="279">
        <f>EcoGo!B171/EcoGo!B$4*100</f>
        <v>0</v>
      </c>
      <c r="T929" s="466"/>
    </row>
    <row r="930" spans="1:20" s="80" customFormat="1">
      <c r="A930" s="91">
        <f t="shared" si="71"/>
        <v>2020</v>
      </c>
      <c r="B930" s="112">
        <f t="shared" si="74"/>
        <v>1</v>
      </c>
      <c r="C930" s="113">
        <f t="shared" si="70"/>
        <v>1</v>
      </c>
      <c r="D930" s="113">
        <f t="shared" si="70"/>
        <v>1</v>
      </c>
      <c r="E930" s="109" t="str">
        <f t="shared" ref="E930:E931" si="88">CONCATENATE(A930,B930)</f>
        <v>20201</v>
      </c>
      <c r="F930" s="113" t="str">
        <f t="shared" si="78"/>
        <v>20201</v>
      </c>
      <c r="G930" s="89" t="str">
        <f t="shared" si="79"/>
        <v>20201</v>
      </c>
      <c r="H930" s="268">
        <f t="shared" si="77"/>
        <v>3233.3038873640489</v>
      </c>
      <c r="I930" s="295"/>
      <c r="J930" s="280"/>
      <c r="K930" s="284"/>
      <c r="L930" s="284"/>
      <c r="M930" s="286">
        <v>286.49130000000002</v>
      </c>
      <c r="N930" s="455">
        <v>289.82990000000001</v>
      </c>
      <c r="O930" s="328"/>
      <c r="P930" s="293"/>
      <c r="Q930" s="283"/>
      <c r="R930" s="366"/>
      <c r="S930" s="279">
        <f>EcoGo!B172/EcoGo!B$4*100</f>
        <v>0</v>
      </c>
      <c r="T930" s="466"/>
    </row>
    <row r="931" spans="1:20" s="80" customFormat="1">
      <c r="A931" s="91">
        <f t="shared" si="71"/>
        <v>2020</v>
      </c>
      <c r="B931" s="112">
        <f t="shared" si="74"/>
        <v>2</v>
      </c>
      <c r="C931" s="113">
        <f t="shared" si="70"/>
        <v>1</v>
      </c>
      <c r="D931" s="113">
        <f t="shared" si="70"/>
        <v>1</v>
      </c>
      <c r="E931" s="109" t="str">
        <f t="shared" si="88"/>
        <v>20202</v>
      </c>
      <c r="F931" s="113" t="str">
        <f t="shared" si="78"/>
        <v>20201</v>
      </c>
      <c r="G931" s="89" t="str">
        <f t="shared" si="79"/>
        <v>20201</v>
      </c>
      <c r="H931" s="268">
        <f t="shared" si="77"/>
        <v>3298.4106441791509</v>
      </c>
      <c r="I931" s="295"/>
      <c r="J931" s="280"/>
      <c r="K931" s="284"/>
      <c r="L931" s="284"/>
      <c r="M931" s="286">
        <v>291.73700000000002</v>
      </c>
      <c r="N931" s="455">
        <v>295.666</v>
      </c>
      <c r="O931" s="328"/>
      <c r="P931" s="293"/>
      <c r="Q931" s="283"/>
      <c r="R931" s="366"/>
      <c r="S931" s="279">
        <f>EcoGo!B173/EcoGo!B$4*100</f>
        <v>0</v>
      </c>
      <c r="T931" s="466"/>
    </row>
    <row r="932" spans="1:20" s="80" customFormat="1">
      <c r="A932" s="91">
        <f t="shared" si="71"/>
        <v>2020</v>
      </c>
      <c r="B932" s="112">
        <f t="shared" si="74"/>
        <v>3</v>
      </c>
      <c r="C932" s="113">
        <f t="shared" si="70"/>
        <v>1</v>
      </c>
      <c r="D932" s="113">
        <f t="shared" si="70"/>
        <v>1</v>
      </c>
      <c r="E932" s="109" t="str">
        <f t="shared" ref="E932" si="89">CONCATENATE(A932,B932)</f>
        <v>20203</v>
      </c>
      <c r="F932" s="113" t="str">
        <f t="shared" si="78"/>
        <v>20201</v>
      </c>
      <c r="G932" s="89" t="str">
        <f t="shared" si="79"/>
        <v>20201</v>
      </c>
      <c r="H932" s="268">
        <f t="shared" si="77"/>
        <v>3408.6919698068286</v>
      </c>
      <c r="I932" s="295"/>
      <c r="J932" s="280"/>
      <c r="K932" s="284"/>
      <c r="L932" s="284"/>
      <c r="M932" s="286">
        <v>302.22739999999999</v>
      </c>
      <c r="N932" s="455">
        <v>305.55149999999998</v>
      </c>
      <c r="O932" s="328"/>
      <c r="P932" s="293"/>
      <c r="Q932" s="283"/>
      <c r="R932" s="366"/>
      <c r="S932" s="279">
        <f>EcoGo!B174/EcoGo!B$4*100</f>
        <v>0</v>
      </c>
      <c r="T932" s="466"/>
    </row>
    <row r="933" spans="1:20" s="80" customFormat="1">
      <c r="A933" s="91">
        <f t="shared" si="71"/>
        <v>2020</v>
      </c>
      <c r="B933" s="112">
        <f t="shared" si="74"/>
        <v>4</v>
      </c>
      <c r="C933" s="113">
        <f t="shared" si="70"/>
        <v>2</v>
      </c>
      <c r="D933" s="113">
        <f t="shared" si="70"/>
        <v>1</v>
      </c>
      <c r="E933" s="109" t="str">
        <f t="shared" ref="E933:E934" si="90">CONCATENATE(A933,B933)</f>
        <v>20204</v>
      </c>
      <c r="F933" s="113" t="str">
        <f t="shared" si="78"/>
        <v>20202</v>
      </c>
      <c r="G933" s="89" t="str">
        <f t="shared" si="79"/>
        <v>20201</v>
      </c>
      <c r="H933" s="268">
        <f t="shared" si="77"/>
        <v>3459.7055195342327</v>
      </c>
      <c r="I933" s="295"/>
      <c r="J933" s="280"/>
      <c r="K933" s="284"/>
      <c r="L933" s="284"/>
      <c r="M933" s="286">
        <v>306.44830000000002</v>
      </c>
      <c r="N933" s="455">
        <v>310.12430000000001</v>
      </c>
      <c r="O933" s="328"/>
      <c r="P933" s="293"/>
      <c r="Q933" s="283"/>
      <c r="R933" s="366"/>
      <c r="S933" s="279">
        <f>EcoGo!B175/EcoGo!B$4*100</f>
        <v>0</v>
      </c>
      <c r="T933" s="466"/>
    </row>
    <row r="934" spans="1:20" s="80" customFormat="1">
      <c r="A934" s="91">
        <f t="shared" si="71"/>
        <v>2020</v>
      </c>
      <c r="B934" s="112">
        <f t="shared" si="74"/>
        <v>5</v>
      </c>
      <c r="C934" s="113">
        <f t="shared" si="70"/>
        <v>2</v>
      </c>
      <c r="D934" s="113">
        <f t="shared" si="70"/>
        <v>2</v>
      </c>
      <c r="E934" s="109" t="str">
        <f t="shared" si="90"/>
        <v>20205</v>
      </c>
      <c r="F934" s="113" t="str">
        <f t="shared" si="78"/>
        <v>20202</v>
      </c>
      <c r="G934" s="89" t="str">
        <f t="shared" si="79"/>
        <v>20202</v>
      </c>
      <c r="H934" s="268">
        <f t="shared" si="77"/>
        <v>3513.0796507701907</v>
      </c>
      <c r="I934" s="295"/>
      <c r="J934" s="280"/>
      <c r="K934" s="284"/>
      <c r="L934" s="284"/>
      <c r="M934" s="286">
        <v>311.09219999999999</v>
      </c>
      <c r="N934" s="455">
        <v>314.90870000000001</v>
      </c>
      <c r="O934" s="328"/>
      <c r="P934" s="293"/>
      <c r="Q934" s="283"/>
      <c r="R934" s="366"/>
      <c r="S934" s="279">
        <f>EcoGo!B176/EcoGo!B$4*100</f>
        <v>0</v>
      </c>
      <c r="T934" s="466"/>
    </row>
    <row r="935" spans="1:20" s="80" customFormat="1">
      <c r="A935" s="91">
        <f t="shared" si="71"/>
        <v>2020</v>
      </c>
      <c r="B935" s="112">
        <f t="shared" si="74"/>
        <v>6</v>
      </c>
      <c r="C935" s="113">
        <f t="shared" si="70"/>
        <v>2</v>
      </c>
      <c r="D935" s="113">
        <f t="shared" si="70"/>
        <v>2</v>
      </c>
      <c r="E935" s="109" t="str">
        <f t="shared" ref="E935" si="91">CONCATENATE(A935,B935)</f>
        <v>20206</v>
      </c>
      <c r="F935" s="113" t="str">
        <f t="shared" si="78"/>
        <v>20202</v>
      </c>
      <c r="G935" s="89" t="str">
        <f t="shared" si="79"/>
        <v>20202</v>
      </c>
      <c r="H935" s="268">
        <f t="shared" si="77"/>
        <v>3591.8969684265667</v>
      </c>
      <c r="I935" s="295"/>
      <c r="J935" s="280"/>
      <c r="K935" s="284"/>
      <c r="L935" s="284"/>
      <c r="M935" s="286">
        <v>317.46609999999998</v>
      </c>
      <c r="N935" s="455">
        <v>321.97379999999998</v>
      </c>
      <c r="O935" s="328"/>
      <c r="P935" s="293"/>
      <c r="Q935" s="283"/>
      <c r="R935" s="366"/>
      <c r="S935" s="279">
        <f>EcoGo!B177/EcoGo!B$4*100</f>
        <v>0</v>
      </c>
      <c r="T935" s="466"/>
    </row>
    <row r="936" spans="1:20" s="80" customFormat="1">
      <c r="A936" s="91">
        <f t="shared" si="71"/>
        <v>2020</v>
      </c>
      <c r="B936" s="112">
        <f t="shared" si="74"/>
        <v>7</v>
      </c>
      <c r="C936" s="113">
        <f t="shared" si="70"/>
        <v>3</v>
      </c>
      <c r="D936" s="113">
        <f t="shared" si="70"/>
        <v>2</v>
      </c>
      <c r="E936" s="109" t="str">
        <f t="shared" ref="E936" si="92">CONCATENATE(A936,B936)</f>
        <v>20207</v>
      </c>
      <c r="F936" s="113" t="str">
        <f t="shared" si="78"/>
        <v>20203</v>
      </c>
      <c r="G936" s="89" t="str">
        <f t="shared" si="79"/>
        <v>20202</v>
      </c>
      <c r="H936" s="268">
        <f t="shared" si="77"/>
        <v>3661.3712472671841</v>
      </c>
      <c r="I936" s="295"/>
      <c r="J936" s="280"/>
      <c r="K936" s="284"/>
      <c r="L936" s="284"/>
      <c r="M936" s="286">
        <v>322.67910000000001</v>
      </c>
      <c r="N936" s="455">
        <v>328.20139999999998</v>
      </c>
      <c r="O936" s="328"/>
      <c r="P936" s="293"/>
      <c r="Q936" s="283"/>
      <c r="R936" s="366"/>
      <c r="S936" s="279">
        <f>EcoGo!B178/EcoGo!B$4*100</f>
        <v>0</v>
      </c>
      <c r="T936" s="466"/>
    </row>
    <row r="937" spans="1:20" s="80" customFormat="1">
      <c r="A937" s="91">
        <f t="shared" si="71"/>
        <v>2020</v>
      </c>
      <c r="B937" s="112">
        <f t="shared" si="74"/>
        <v>8</v>
      </c>
      <c r="C937" s="113">
        <f t="shared" si="70"/>
        <v>3</v>
      </c>
      <c r="D937" s="113">
        <f t="shared" si="70"/>
        <v>2</v>
      </c>
      <c r="E937" s="109" t="str">
        <f t="shared" ref="E937" si="93">CONCATENATE(A937,B937)</f>
        <v>20208</v>
      </c>
      <c r="F937" s="113" t="str">
        <f t="shared" si="78"/>
        <v>20203</v>
      </c>
      <c r="G937" s="89" t="str">
        <f t="shared" si="79"/>
        <v>20202</v>
      </c>
      <c r="H937" s="268">
        <f t="shared" si="77"/>
        <v>3760.2323115985132</v>
      </c>
      <c r="I937" s="295"/>
      <c r="J937" s="280"/>
      <c r="K937" s="284"/>
      <c r="L937" s="284"/>
      <c r="M937" s="286">
        <v>331.69569999999999</v>
      </c>
      <c r="N937" s="455">
        <v>337.06319999999999</v>
      </c>
      <c r="O937" s="328"/>
      <c r="P937" s="293"/>
      <c r="Q937" s="283"/>
      <c r="R937" s="366"/>
      <c r="S937" s="279">
        <f>EcoGo!B179/EcoGo!B$4*100</f>
        <v>0</v>
      </c>
      <c r="T937" s="466"/>
    </row>
    <row r="938" spans="1:20" s="80" customFormat="1">
      <c r="A938" s="91">
        <f t="shared" si="71"/>
        <v>2020</v>
      </c>
      <c r="B938" s="112">
        <f t="shared" si="74"/>
        <v>9</v>
      </c>
      <c r="C938" s="113">
        <f t="shared" si="70"/>
        <v>3</v>
      </c>
      <c r="D938" s="113">
        <f t="shared" si="70"/>
        <v>3</v>
      </c>
      <c r="E938" s="109" t="str">
        <f t="shared" ref="E938" si="94">CONCATENATE(A938,B938)</f>
        <v>20209</v>
      </c>
      <c r="F938" s="113" t="str">
        <f t="shared" si="78"/>
        <v>20203</v>
      </c>
      <c r="G938" s="89" t="str">
        <f t="shared" si="79"/>
        <v>20203</v>
      </c>
      <c r="H938" s="268">
        <f t="shared" si="77"/>
        <v>3866.8545127705866</v>
      </c>
      <c r="I938" s="295"/>
      <c r="J938" s="280"/>
      <c r="K938" s="284"/>
      <c r="L938" s="284"/>
      <c r="M938" s="286">
        <v>340.90199999999999</v>
      </c>
      <c r="N938" s="455">
        <v>346.6207</v>
      </c>
      <c r="O938" s="328"/>
      <c r="P938" s="293"/>
      <c r="Q938" s="283"/>
      <c r="R938" s="366"/>
      <c r="S938" s="279">
        <f>EcoGo!B180/EcoGo!B$4*100</f>
        <v>0</v>
      </c>
      <c r="T938" s="466"/>
    </row>
    <row r="939" spans="1:20" s="80" customFormat="1">
      <c r="A939" s="91">
        <f t="shared" si="71"/>
        <v>2020</v>
      </c>
      <c r="B939" s="112">
        <f t="shared" si="74"/>
        <v>10</v>
      </c>
      <c r="C939" s="113">
        <f t="shared" si="70"/>
        <v>4</v>
      </c>
      <c r="D939" s="113">
        <f t="shared" si="70"/>
        <v>3</v>
      </c>
      <c r="E939" s="109" t="str">
        <f t="shared" ref="E939:E940" si="95">CONCATENATE(A939,B939)</f>
        <v>202010</v>
      </c>
      <c r="F939" s="113" t="str">
        <f t="shared" si="78"/>
        <v>20204</v>
      </c>
      <c r="G939" s="89" t="str">
        <f t="shared" si="79"/>
        <v>20203</v>
      </c>
      <c r="H939" s="268">
        <f t="shared" si="77"/>
        <v>4012.2857449065527</v>
      </c>
      <c r="I939" s="295"/>
      <c r="J939" s="280"/>
      <c r="K939" s="284"/>
      <c r="L939" s="284"/>
      <c r="M939" s="286">
        <v>353.0444</v>
      </c>
      <c r="N939" s="455">
        <v>359.65699999999998</v>
      </c>
      <c r="O939" s="328"/>
      <c r="P939" s="293"/>
      <c r="Q939" s="283"/>
      <c r="R939" s="366"/>
      <c r="S939" s="279">
        <f>EcoGo!B181/EcoGo!B$4*100</f>
        <v>0</v>
      </c>
      <c r="T939" s="466"/>
    </row>
    <row r="940" spans="1:20" s="80" customFormat="1">
      <c r="A940" s="91">
        <f t="shared" si="71"/>
        <v>2020</v>
      </c>
      <c r="B940" s="112">
        <f t="shared" si="74"/>
        <v>11</v>
      </c>
      <c r="C940" s="113">
        <f t="shared" si="70"/>
        <v>4</v>
      </c>
      <c r="D940" s="113">
        <f t="shared" si="70"/>
        <v>3</v>
      </c>
      <c r="E940" s="109" t="str">
        <f t="shared" si="95"/>
        <v>202011</v>
      </c>
      <c r="F940" s="113" t="str">
        <f t="shared" si="78"/>
        <v>20204</v>
      </c>
      <c r="G940" s="89" t="str">
        <f t="shared" si="79"/>
        <v>20203</v>
      </c>
      <c r="H940" s="268">
        <f t="shared" si="77"/>
        <v>4139.0621358392818</v>
      </c>
      <c r="I940" s="295"/>
      <c r="J940" s="280"/>
      <c r="K940" s="284"/>
      <c r="L940" s="284"/>
      <c r="M940" s="286">
        <v>363.53809999999999</v>
      </c>
      <c r="N940" s="455">
        <v>371.02109999999999</v>
      </c>
      <c r="O940" s="328"/>
      <c r="P940" s="293"/>
      <c r="Q940" s="283"/>
      <c r="R940" s="366"/>
      <c r="S940" s="279">
        <f>EcoGo!B182/EcoGo!B$4*100</f>
        <v>0</v>
      </c>
      <c r="T940" s="466"/>
    </row>
    <row r="941" spans="1:20" s="80" customFormat="1">
      <c r="A941" s="91">
        <f t="shared" si="71"/>
        <v>2020</v>
      </c>
      <c r="B941" s="112">
        <f t="shared" si="74"/>
        <v>12</v>
      </c>
      <c r="C941" s="113">
        <f t="shared" si="70"/>
        <v>4</v>
      </c>
      <c r="D941" s="113">
        <f t="shared" si="70"/>
        <v>3</v>
      </c>
      <c r="E941" s="109" t="str">
        <f t="shared" ref="E941:E942" si="96">CONCATENATE(A941,B941)</f>
        <v>202012</v>
      </c>
      <c r="F941" s="113" t="str">
        <f t="shared" si="78"/>
        <v>20204</v>
      </c>
      <c r="G941" s="89" t="str">
        <f t="shared" si="79"/>
        <v>20203</v>
      </c>
      <c r="H941" s="268">
        <f t="shared" si="77"/>
        <v>4304.8550568666187</v>
      </c>
      <c r="I941" s="295"/>
      <c r="J941" s="280"/>
      <c r="K941" s="284"/>
      <c r="L941" s="284"/>
      <c r="M941" s="286">
        <v>377.05070000000001</v>
      </c>
      <c r="N941" s="455">
        <v>385.88260000000002</v>
      </c>
      <c r="O941" s="328"/>
      <c r="P941" s="293"/>
      <c r="Q941" s="283"/>
      <c r="R941" s="366"/>
      <c r="S941" s="279">
        <f>EcoGo!B183/EcoGo!B$4*100</f>
        <v>0</v>
      </c>
      <c r="T941" s="466"/>
    </row>
    <row r="942" spans="1:20" s="80" customFormat="1">
      <c r="A942" s="91">
        <f t="shared" si="71"/>
        <v>2021</v>
      </c>
      <c r="B942" s="112">
        <f t="shared" si="74"/>
        <v>1</v>
      </c>
      <c r="C942" s="113">
        <f t="shared" si="70"/>
        <v>1</v>
      </c>
      <c r="D942" s="113">
        <f t="shared" si="70"/>
        <v>1</v>
      </c>
      <c r="E942" s="109" t="str">
        <f t="shared" si="96"/>
        <v>20211</v>
      </c>
      <c r="F942" s="113" t="str">
        <f t="shared" si="78"/>
        <v>20211</v>
      </c>
      <c r="G942" s="89" t="str">
        <f t="shared" si="79"/>
        <v>20211</v>
      </c>
      <c r="H942" s="268">
        <f t="shared" si="77"/>
        <v>4479.159904600132</v>
      </c>
      <c r="I942" s="295"/>
      <c r="J942" s="280"/>
      <c r="K942" s="284"/>
      <c r="L942" s="284"/>
      <c r="M942" s="286">
        <v>389.44540000000001</v>
      </c>
      <c r="N942" s="455">
        <v>401.50709999999998</v>
      </c>
      <c r="O942" s="328"/>
      <c r="P942" s="293"/>
      <c r="Q942" s="283"/>
      <c r="R942" s="366"/>
      <c r="S942" s="279">
        <f>EcoGo!B184/EcoGo!B$4*100</f>
        <v>0</v>
      </c>
      <c r="T942" s="466"/>
    </row>
    <row r="943" spans="1:20" s="80" customFormat="1">
      <c r="A943" s="91">
        <f t="shared" si="71"/>
        <v>2021</v>
      </c>
      <c r="B943" s="112">
        <f t="shared" si="74"/>
        <v>2</v>
      </c>
      <c r="C943" s="113">
        <f t="shared" si="70"/>
        <v>1</v>
      </c>
      <c r="D943" s="113">
        <f t="shared" si="70"/>
        <v>1</v>
      </c>
      <c r="E943" s="109" t="str">
        <f t="shared" ref="E943" si="97">CONCATENATE(A943,B943)</f>
        <v>20212</v>
      </c>
      <c r="F943" s="113" t="str">
        <f t="shared" si="78"/>
        <v>20211</v>
      </c>
      <c r="G943" s="89" t="str">
        <f t="shared" si="79"/>
        <v>20211</v>
      </c>
      <c r="H943" s="268">
        <f t="shared" si="77"/>
        <v>4639.2733736142118</v>
      </c>
      <c r="I943" s="295"/>
      <c r="J943" s="280"/>
      <c r="K943" s="284"/>
      <c r="L943" s="284"/>
      <c r="M943" s="286">
        <v>403.48540000000003</v>
      </c>
      <c r="N943" s="455">
        <v>415.85950000000003</v>
      </c>
      <c r="O943" s="328"/>
      <c r="P943" s="293"/>
      <c r="Q943" s="283"/>
      <c r="R943" s="366"/>
      <c r="S943" s="279">
        <f>EcoGo!B185/EcoGo!B$4*100</f>
        <v>0</v>
      </c>
      <c r="T943" s="466"/>
    </row>
    <row r="944" spans="1:20" s="80" customFormat="1">
      <c r="A944" s="91">
        <f t="shared" si="71"/>
        <v>2021</v>
      </c>
      <c r="B944" s="112">
        <f t="shared" si="74"/>
        <v>3</v>
      </c>
      <c r="C944" s="113">
        <f t="shared" si="70"/>
        <v>1</v>
      </c>
      <c r="D944" s="113">
        <f t="shared" si="70"/>
        <v>1</v>
      </c>
      <c r="E944" s="109" t="str">
        <f t="shared" ref="E944" si="98">CONCATENATE(A944,B944)</f>
        <v>20213</v>
      </c>
      <c r="F944" s="113" t="str">
        <f t="shared" si="78"/>
        <v>20211</v>
      </c>
      <c r="G944" s="89" t="str">
        <f t="shared" si="79"/>
        <v>20211</v>
      </c>
      <c r="H944" s="268">
        <f t="shared" si="77"/>
        <v>4862.4598848450496</v>
      </c>
      <c r="I944" s="295"/>
      <c r="J944" s="280"/>
      <c r="K944" s="284"/>
      <c r="L944" s="284"/>
      <c r="M944" s="286">
        <v>424.45389999999998</v>
      </c>
      <c r="N944" s="455">
        <v>435.8657</v>
      </c>
      <c r="O944" s="328"/>
      <c r="P944" s="293"/>
      <c r="Q944" s="283"/>
      <c r="R944" s="366"/>
      <c r="S944" s="279">
        <f>EcoGo!B186/EcoGo!B$4*100</f>
        <v>0</v>
      </c>
      <c r="T944" s="466"/>
    </row>
    <row r="945" spans="1:20" s="80" customFormat="1">
      <c r="A945" s="91">
        <f t="shared" si="71"/>
        <v>2021</v>
      </c>
      <c r="B945" s="112">
        <f t="shared" si="74"/>
        <v>4</v>
      </c>
      <c r="C945" s="113">
        <f t="shared" si="70"/>
        <v>2</v>
      </c>
      <c r="D945" s="113">
        <f t="shared" si="70"/>
        <v>1</v>
      </c>
      <c r="E945" s="109" t="str">
        <f t="shared" ref="E945" si="99">CONCATENATE(A945,B945)</f>
        <v>20214</v>
      </c>
      <c r="F945" s="113" t="str">
        <f t="shared" si="78"/>
        <v>20212</v>
      </c>
      <c r="G945" s="89" t="str">
        <f t="shared" si="79"/>
        <v>20211</v>
      </c>
      <c r="H945" s="268">
        <f t="shared" si="77"/>
        <v>5060.8625214095127</v>
      </c>
      <c r="I945" s="295"/>
      <c r="J945" s="280"/>
      <c r="K945" s="284"/>
      <c r="L945" s="284"/>
      <c r="M945" s="286">
        <v>441.89550000000003</v>
      </c>
      <c r="N945" s="455">
        <v>453.65030000000002</v>
      </c>
      <c r="O945" s="328"/>
      <c r="P945" s="293"/>
      <c r="Q945" s="283"/>
      <c r="R945" s="366"/>
      <c r="S945" s="279">
        <f>EcoGo!B187/EcoGo!B$4*100</f>
        <v>0</v>
      </c>
      <c r="T945" s="466"/>
    </row>
    <row r="946" spans="1:20" s="80" customFormat="1">
      <c r="A946" s="91">
        <f t="shared" si="71"/>
        <v>2021</v>
      </c>
      <c r="B946" s="112">
        <f t="shared" si="74"/>
        <v>5</v>
      </c>
      <c r="C946" s="113">
        <f t="shared" si="70"/>
        <v>2</v>
      </c>
      <c r="D946" s="113">
        <f t="shared" si="70"/>
        <v>2</v>
      </c>
      <c r="E946" s="109" t="str">
        <f t="shared" ref="E946:E947" si="100">CONCATENATE(A946,B946)</f>
        <v>20215</v>
      </c>
      <c r="F946" s="113" t="str">
        <f t="shared" si="78"/>
        <v>20212</v>
      </c>
      <c r="G946" s="89" t="str">
        <f t="shared" si="79"/>
        <v>20212</v>
      </c>
      <c r="H946" s="268">
        <f t="shared" si="77"/>
        <v>5229.0338733329927</v>
      </c>
      <c r="I946" s="295"/>
      <c r="J946" s="280"/>
      <c r="K946" s="284"/>
      <c r="L946" s="284"/>
      <c r="M946" s="286">
        <v>456.78559999999999</v>
      </c>
      <c r="N946" s="455">
        <v>468.72500000000002</v>
      </c>
      <c r="O946" s="328"/>
      <c r="P946" s="293"/>
      <c r="Q946" s="283"/>
      <c r="R946" s="366"/>
      <c r="S946" s="279">
        <f>EcoGo!B188/EcoGo!B$4*100</f>
        <v>0</v>
      </c>
      <c r="T946" s="466"/>
    </row>
    <row r="947" spans="1:20" s="80" customFormat="1">
      <c r="A947" s="91">
        <f t="shared" si="71"/>
        <v>2021</v>
      </c>
      <c r="B947" s="112">
        <f t="shared" si="74"/>
        <v>6</v>
      </c>
      <c r="C947" s="113">
        <f t="shared" si="70"/>
        <v>2</v>
      </c>
      <c r="D947" s="113">
        <f t="shared" si="70"/>
        <v>2</v>
      </c>
      <c r="E947" s="109" t="str">
        <f t="shared" si="100"/>
        <v>20216</v>
      </c>
      <c r="F947" s="113" t="str">
        <f t="shared" si="78"/>
        <v>20212</v>
      </c>
      <c r="G947" s="89" t="str">
        <f t="shared" si="79"/>
        <v>20212</v>
      </c>
      <c r="H947" s="268">
        <f t="shared" si="77"/>
        <v>5395.032062317594</v>
      </c>
      <c r="I947" s="295"/>
      <c r="J947" s="280"/>
      <c r="K947" s="284"/>
      <c r="L947" s="284"/>
      <c r="M947" s="286">
        <v>470.78399999999999</v>
      </c>
      <c r="N947" s="455">
        <v>483.60489999999999</v>
      </c>
      <c r="O947" s="328"/>
      <c r="P947" s="293"/>
      <c r="Q947" s="283"/>
      <c r="R947" s="366"/>
      <c r="S947" s="279">
        <f>EcoGo!B189/EcoGo!B$4*100</f>
        <v>0</v>
      </c>
      <c r="T947" s="466"/>
    </row>
    <row r="948" spans="1:20" s="80" customFormat="1">
      <c r="A948" s="91">
        <f t="shared" si="71"/>
        <v>2021</v>
      </c>
      <c r="B948" s="112">
        <f t="shared" si="74"/>
        <v>7</v>
      </c>
      <c r="C948" s="113">
        <f t="shared" si="70"/>
        <v>3</v>
      </c>
      <c r="D948" s="113">
        <f t="shared" si="70"/>
        <v>2</v>
      </c>
      <c r="E948" s="109" t="str">
        <f t="shared" ref="E948:E949" si="101">CONCATENATE(A948,B948)</f>
        <v>20217</v>
      </c>
      <c r="F948" s="113" t="str">
        <f t="shared" si="78"/>
        <v>20213</v>
      </c>
      <c r="G948" s="89" t="str">
        <f t="shared" si="79"/>
        <v>20212</v>
      </c>
      <c r="H948" s="268">
        <f t="shared" si="77"/>
        <v>5556.7229709597905</v>
      </c>
      <c r="I948" s="295"/>
      <c r="J948" s="280"/>
      <c r="K948" s="284"/>
      <c r="L948" s="284"/>
      <c r="M948" s="286">
        <v>485.30360000000002</v>
      </c>
      <c r="N948" s="455">
        <v>498.09870000000001</v>
      </c>
      <c r="O948" s="328"/>
      <c r="P948" s="293"/>
      <c r="Q948" s="283"/>
      <c r="R948" s="366"/>
      <c r="S948" s="279">
        <f>EcoGo!B190/EcoGo!B$4*100</f>
        <v>0</v>
      </c>
      <c r="T948" s="466"/>
    </row>
    <row r="949" spans="1:20" s="80" customFormat="1">
      <c r="A949" s="91">
        <f t="shared" si="71"/>
        <v>2021</v>
      </c>
      <c r="B949" s="112">
        <f t="shared" si="74"/>
        <v>8</v>
      </c>
      <c r="C949" s="113">
        <f t="shared" si="70"/>
        <v>3</v>
      </c>
      <c r="D949" s="113">
        <f t="shared" si="70"/>
        <v>2</v>
      </c>
      <c r="E949" s="109" t="str">
        <f t="shared" si="101"/>
        <v>20218</v>
      </c>
      <c r="F949" s="113" t="str">
        <f t="shared" si="78"/>
        <v>20213</v>
      </c>
      <c r="G949" s="89" t="str">
        <f t="shared" si="79"/>
        <v>20212</v>
      </c>
      <c r="H949" s="268">
        <f t="shared" si="77"/>
        <v>5693.8899366423666</v>
      </c>
      <c r="I949" s="295"/>
      <c r="J949" s="280"/>
      <c r="K949" s="284"/>
      <c r="L949" s="284"/>
      <c r="M949" s="286">
        <v>497.93709999999999</v>
      </c>
      <c r="N949" s="455">
        <v>510.39420000000001</v>
      </c>
      <c r="O949" s="328"/>
      <c r="P949" s="293"/>
      <c r="Q949" s="283"/>
      <c r="R949" s="366"/>
      <c r="S949" s="279">
        <f>EcoGo!B191/EcoGo!B$4*100</f>
        <v>0</v>
      </c>
      <c r="T949" s="466"/>
    </row>
    <row r="950" spans="1:20" s="80" customFormat="1">
      <c r="A950" s="91">
        <f t="shared" si="71"/>
        <v>2021</v>
      </c>
      <c r="B950" s="112">
        <f t="shared" si="74"/>
        <v>9</v>
      </c>
      <c r="C950" s="113">
        <f t="shared" si="70"/>
        <v>3</v>
      </c>
      <c r="D950" s="113">
        <f t="shared" si="70"/>
        <v>3</v>
      </c>
      <c r="E950" s="109" t="str">
        <f t="shared" ref="E950:E951" si="102">CONCATENATE(A950,B950)</f>
        <v>20219</v>
      </c>
      <c r="F950" s="113" t="str">
        <f t="shared" si="78"/>
        <v>20213</v>
      </c>
      <c r="G950" s="89" t="str">
        <f t="shared" si="79"/>
        <v>20213</v>
      </c>
      <c r="H950" s="268">
        <f t="shared" si="77"/>
        <v>5895.8401389900073</v>
      </c>
      <c r="I950" s="295"/>
      <c r="J950" s="280"/>
      <c r="K950" s="284"/>
      <c r="L950" s="284"/>
      <c r="M950" s="286">
        <v>517.04250000000002</v>
      </c>
      <c r="N950" s="455">
        <v>528.49680000000001</v>
      </c>
      <c r="O950" s="328"/>
      <c r="P950" s="293"/>
      <c r="Q950" s="283"/>
      <c r="R950" s="366"/>
      <c r="S950" s="279">
        <f>EcoGo!B192/EcoGo!B$4*100</f>
        <v>0</v>
      </c>
      <c r="T950" s="466"/>
    </row>
    <row r="951" spans="1:20" s="80" customFormat="1">
      <c r="A951" s="91">
        <f t="shared" si="71"/>
        <v>2021</v>
      </c>
      <c r="B951" s="112">
        <f t="shared" si="74"/>
        <v>10</v>
      </c>
      <c r="C951" s="113">
        <f t="shared" si="70"/>
        <v>4</v>
      </c>
      <c r="D951" s="113">
        <f t="shared" si="70"/>
        <v>3</v>
      </c>
      <c r="E951" s="109" t="str">
        <f t="shared" si="102"/>
        <v>202110</v>
      </c>
      <c r="F951" s="113" t="str">
        <f t="shared" si="78"/>
        <v>20214</v>
      </c>
      <c r="G951" s="89" t="str">
        <f t="shared" si="79"/>
        <v>20213</v>
      </c>
      <c r="H951" s="268">
        <f t="shared" si="77"/>
        <v>6103.1540823079358</v>
      </c>
      <c r="I951" s="295"/>
      <c r="J951" s="280"/>
      <c r="K951" s="284"/>
      <c r="L951" s="284"/>
      <c r="M951" s="286">
        <v>536.54229999999995</v>
      </c>
      <c r="N951" s="455">
        <v>547.08019999999999</v>
      </c>
      <c r="O951" s="328"/>
      <c r="P951" s="293"/>
      <c r="Q951" s="283"/>
      <c r="R951" s="366"/>
      <c r="S951" s="279">
        <f>EcoGo!B193/EcoGo!B$4*100</f>
        <v>0</v>
      </c>
      <c r="T951" s="466"/>
    </row>
    <row r="952" spans="1:20" s="80" customFormat="1">
      <c r="A952" s="91">
        <f t="shared" si="71"/>
        <v>2021</v>
      </c>
      <c r="B952" s="112">
        <f t="shared" si="74"/>
        <v>11</v>
      </c>
      <c r="C952" s="113">
        <f t="shared" si="70"/>
        <v>4</v>
      </c>
      <c r="D952" s="113">
        <f t="shared" si="70"/>
        <v>3</v>
      </c>
      <c r="E952" s="109" t="str">
        <f t="shared" ref="E952" si="103">CONCATENATE(A952,B952)</f>
        <v>202111</v>
      </c>
      <c r="F952" s="113" t="str">
        <f t="shared" si="78"/>
        <v>20214</v>
      </c>
      <c r="G952" s="89" t="str">
        <f t="shared" si="79"/>
        <v>20213</v>
      </c>
      <c r="H952" s="268">
        <f t="shared" si="77"/>
        <v>6257.5312043858212</v>
      </c>
      <c r="I952" s="295"/>
      <c r="J952" s="280"/>
      <c r="K952" s="284"/>
      <c r="L952" s="284"/>
      <c r="M952" s="286">
        <v>548.70730000000003</v>
      </c>
      <c r="N952" s="455">
        <v>560.91840000000002</v>
      </c>
      <c r="O952" s="328"/>
      <c r="P952" s="293"/>
      <c r="Q952" s="283"/>
      <c r="R952" s="366"/>
      <c r="S952" s="279">
        <f>EcoGo!B194/EcoGo!B$4*100</f>
        <v>0</v>
      </c>
      <c r="T952" s="466"/>
    </row>
    <row r="953" spans="1:20" s="80" customFormat="1">
      <c r="A953" s="91">
        <f t="shared" si="71"/>
        <v>2021</v>
      </c>
      <c r="B953" s="112">
        <f t="shared" si="74"/>
        <v>12</v>
      </c>
      <c r="C953" s="113">
        <f t="shared" si="70"/>
        <v>4</v>
      </c>
      <c r="D953" s="113">
        <f t="shared" si="70"/>
        <v>3</v>
      </c>
      <c r="E953" s="109" t="str">
        <f t="shared" ref="E953" si="104">CONCATENATE(A953,B953)</f>
        <v>202112</v>
      </c>
      <c r="F953" s="113" t="str">
        <f t="shared" si="78"/>
        <v>20214</v>
      </c>
      <c r="G953" s="89" t="str">
        <f t="shared" si="79"/>
        <v>20213</v>
      </c>
      <c r="H953" s="268">
        <f t="shared" si="77"/>
        <v>6497.8185445129884</v>
      </c>
      <c r="I953" s="295"/>
      <c r="J953" s="280"/>
      <c r="K953" s="284"/>
      <c r="L953" s="284"/>
      <c r="M953" s="286">
        <v>570.99810000000002</v>
      </c>
      <c r="N953" s="455">
        <v>582.45749999999998</v>
      </c>
      <c r="O953" s="328"/>
      <c r="P953" s="293"/>
      <c r="Q953" s="283"/>
      <c r="R953" s="366"/>
      <c r="S953" s="279">
        <f>EcoGo!B195/EcoGo!B$4*100</f>
        <v>0</v>
      </c>
      <c r="T953" s="466"/>
    </row>
    <row r="954" spans="1:20" s="80" customFormat="1">
      <c r="A954" s="91">
        <f t="shared" si="71"/>
        <v>2022</v>
      </c>
      <c r="B954" s="112">
        <f t="shared" si="74"/>
        <v>1</v>
      </c>
      <c r="C954" s="113">
        <f t="shared" si="70"/>
        <v>1</v>
      </c>
      <c r="D954" s="113">
        <f t="shared" si="70"/>
        <v>1</v>
      </c>
      <c r="E954" s="109" t="str">
        <f t="shared" ref="E954:E955" si="105">CONCATENATE(A954,B954)</f>
        <v>20221</v>
      </c>
      <c r="F954" s="113" t="str">
        <f t="shared" si="78"/>
        <v>20221</v>
      </c>
      <c r="G954" s="89" t="str">
        <f t="shared" si="79"/>
        <v>20221</v>
      </c>
      <c r="H954" s="268">
        <f t="shared" si="77"/>
        <v>6749.653322823071</v>
      </c>
      <c r="I954" s="295"/>
      <c r="J954" s="280"/>
      <c r="K954" s="284"/>
      <c r="L954" s="284"/>
      <c r="M954" s="286">
        <v>593.42190000000005</v>
      </c>
      <c r="N954" s="455">
        <v>605.0317</v>
      </c>
      <c r="O954" s="328"/>
      <c r="P954" s="293"/>
      <c r="Q954" s="283"/>
      <c r="R954" s="366"/>
      <c r="S954" s="279">
        <f>EcoGo!B196/EcoGo!B$4*100</f>
        <v>0</v>
      </c>
      <c r="T954" s="466"/>
    </row>
    <row r="955" spans="1:20" s="80" customFormat="1">
      <c r="A955" s="91">
        <f t="shared" si="71"/>
        <v>2022</v>
      </c>
      <c r="B955" s="112">
        <f t="shared" si="74"/>
        <v>2</v>
      </c>
      <c r="C955" s="113">
        <f t="shared" si="70"/>
        <v>1</v>
      </c>
      <c r="D955" s="113">
        <f t="shared" si="70"/>
        <v>1</v>
      </c>
      <c r="E955" s="109" t="str">
        <f t="shared" si="105"/>
        <v>20222</v>
      </c>
      <c r="F955" s="113" t="str">
        <f t="shared" si="78"/>
        <v>20221</v>
      </c>
      <c r="G955" s="89" t="str">
        <f t="shared" si="79"/>
        <v>20221</v>
      </c>
      <c r="H955" s="268">
        <f t="shared" si="77"/>
        <v>7066.5067265970383</v>
      </c>
      <c r="I955" s="295"/>
      <c r="J955" s="280"/>
      <c r="K955" s="284"/>
      <c r="L955" s="284"/>
      <c r="M955" s="286">
        <v>620.50070000000005</v>
      </c>
      <c r="N955" s="455">
        <v>633.43409999999994</v>
      </c>
      <c r="O955" s="328"/>
      <c r="P955" s="293"/>
      <c r="Q955" s="283"/>
      <c r="R955" s="366"/>
      <c r="S955" s="279">
        <f>EcoGo!B197/EcoGo!B$4*100</f>
        <v>0</v>
      </c>
      <c r="T955" s="466"/>
    </row>
    <row r="956" spans="1:20" s="80" customFormat="1">
      <c r="A956" s="91">
        <f t="shared" si="71"/>
        <v>2022</v>
      </c>
      <c r="B956" s="112">
        <f>B944</f>
        <v>3</v>
      </c>
      <c r="C956" s="113">
        <f>C944</f>
        <v>1</v>
      </c>
      <c r="D956" s="113">
        <f t="shared" ref="D956:D969" si="106">D944</f>
        <v>1</v>
      </c>
      <c r="E956" s="109" t="str">
        <f>CONCATENATE(A956,B956)</f>
        <v>20223</v>
      </c>
      <c r="F956" s="113" t="str">
        <f t="shared" si="78"/>
        <v>20221</v>
      </c>
      <c r="G956" s="89" t="str">
        <f t="shared" si="79"/>
        <v>20221</v>
      </c>
      <c r="H956" s="268">
        <f t="shared" si="77"/>
        <v>7541.9976781488767</v>
      </c>
      <c r="I956" s="295"/>
      <c r="J956" s="280"/>
      <c r="K956" s="284"/>
      <c r="L956" s="284"/>
      <c r="M956" s="286">
        <v>661.86879999999996</v>
      </c>
      <c r="N956" s="455">
        <v>676.0566</v>
      </c>
      <c r="O956" s="328"/>
      <c r="P956" s="293"/>
      <c r="Q956" s="283"/>
      <c r="R956" s="366"/>
      <c r="S956" s="279">
        <f>EcoGo!B198/EcoGo!B$4*100</f>
        <v>0</v>
      </c>
      <c r="T956" s="466"/>
    </row>
    <row r="957" spans="1:20" s="80" customFormat="1">
      <c r="A957" s="91">
        <f t="shared" si="71"/>
        <v>2022</v>
      </c>
      <c r="B957" s="112">
        <f t="shared" ref="B957:C957" si="107">B945</f>
        <v>4</v>
      </c>
      <c r="C957" s="113">
        <f t="shared" si="107"/>
        <v>2</v>
      </c>
      <c r="D957" s="113">
        <f t="shared" si="106"/>
        <v>1</v>
      </c>
      <c r="E957" s="109" t="str">
        <f t="shared" ref="E957:E958" si="108">CONCATENATE(A957,B957)</f>
        <v>20224</v>
      </c>
      <c r="F957" s="113" t="str">
        <f t="shared" si="78"/>
        <v>20222</v>
      </c>
      <c r="G957" s="89" t="str">
        <f t="shared" si="79"/>
        <v>20221</v>
      </c>
      <c r="H957" s="268">
        <f t="shared" si="77"/>
        <v>7998.0863453922166</v>
      </c>
      <c r="I957" s="295"/>
      <c r="J957" s="280"/>
      <c r="K957" s="284"/>
      <c r="L957" s="284"/>
      <c r="M957" s="286">
        <v>702.82899999999995</v>
      </c>
      <c r="N957" s="455">
        <v>716.93989999999997</v>
      </c>
      <c r="O957" s="328"/>
      <c r="P957" s="293"/>
      <c r="Q957" s="283"/>
      <c r="R957" s="366"/>
      <c r="S957" s="279">
        <f>EcoGo!B199/EcoGo!B$4*100</f>
        <v>0</v>
      </c>
      <c r="T957" s="466"/>
    </row>
    <row r="958" spans="1:20" s="80" customFormat="1">
      <c r="A958" s="91">
        <f t="shared" si="71"/>
        <v>2022</v>
      </c>
      <c r="B958" s="112">
        <f t="shared" ref="B958:C958" si="109">B946</f>
        <v>5</v>
      </c>
      <c r="C958" s="113">
        <f t="shared" si="109"/>
        <v>2</v>
      </c>
      <c r="D958" s="113">
        <f t="shared" si="106"/>
        <v>2</v>
      </c>
      <c r="E958" s="109" t="str">
        <f t="shared" si="108"/>
        <v>20225</v>
      </c>
      <c r="F958" s="113" t="str">
        <f t="shared" si="78"/>
        <v>20222</v>
      </c>
      <c r="G958" s="89" t="str">
        <f t="shared" si="79"/>
        <v>20222</v>
      </c>
      <c r="H958" s="268">
        <f t="shared" si="77"/>
        <v>8402.0079462352587</v>
      </c>
      <c r="I958" s="295"/>
      <c r="J958" s="280"/>
      <c r="K958" s="284"/>
      <c r="L958" s="284"/>
      <c r="M958" s="286">
        <v>736.36369999999999</v>
      </c>
      <c r="N958" s="455">
        <v>753.14700000000005</v>
      </c>
      <c r="O958" s="328"/>
      <c r="P958" s="293"/>
      <c r="Q958" s="283"/>
      <c r="R958" s="366"/>
      <c r="S958" s="279">
        <f>EcoGo!B200/EcoGo!B$4*100</f>
        <v>0</v>
      </c>
      <c r="T958" s="466"/>
    </row>
    <row r="959" spans="1:20" s="80" customFormat="1">
      <c r="A959" s="91">
        <f t="shared" si="71"/>
        <v>2022</v>
      </c>
      <c r="B959" s="112">
        <f t="shared" ref="B959:C959" si="110">B947</f>
        <v>6</v>
      </c>
      <c r="C959" s="113">
        <f t="shared" si="110"/>
        <v>2</v>
      </c>
      <c r="D959" s="113">
        <f t="shared" si="106"/>
        <v>2</v>
      </c>
      <c r="E959" s="109" t="str">
        <f t="shared" ref="E959:E960" si="111">CONCATENATE(A959,B959)</f>
        <v>20226</v>
      </c>
      <c r="F959" s="113" t="str">
        <f t="shared" ref="F959:F960" si="112">CONCATENATE(A959,C959)</f>
        <v>20222</v>
      </c>
      <c r="G959" s="89" t="str">
        <f t="shared" ref="G959:G960" si="113">CONCATENATE(A959,D959)</f>
        <v>20222</v>
      </c>
      <c r="H959" s="268">
        <f t="shared" ref="H959:H960" si="114">H958*N959/N958</f>
        <v>8846.9128565677947</v>
      </c>
      <c r="I959" s="295"/>
      <c r="J959" s="280"/>
      <c r="K959" s="284"/>
      <c r="L959" s="284"/>
      <c r="M959" s="286">
        <v>776.67010000000005</v>
      </c>
      <c r="N959" s="455">
        <v>793.02779999999996</v>
      </c>
      <c r="O959" s="328"/>
      <c r="P959" s="293"/>
      <c r="Q959" s="283"/>
      <c r="R959" s="366"/>
      <c r="S959" s="279">
        <f>EcoGo!B201/EcoGo!B$4*100</f>
        <v>0</v>
      </c>
      <c r="T959" s="466"/>
    </row>
    <row r="960" spans="1:20" s="80" customFormat="1">
      <c r="A960" s="91">
        <f t="shared" si="71"/>
        <v>2022</v>
      </c>
      <c r="B960" s="112">
        <f t="shared" ref="B960:C960" si="115">B948</f>
        <v>7</v>
      </c>
      <c r="C960" s="113">
        <f t="shared" si="115"/>
        <v>3</v>
      </c>
      <c r="D960" s="113">
        <f t="shared" si="106"/>
        <v>2</v>
      </c>
      <c r="E960" s="109" t="str">
        <f t="shared" si="111"/>
        <v>20227</v>
      </c>
      <c r="F960" s="113" t="str">
        <f t="shared" si="112"/>
        <v>20223</v>
      </c>
      <c r="G960" s="89" t="str">
        <f t="shared" si="113"/>
        <v>20222</v>
      </c>
      <c r="H960" s="268">
        <f t="shared" si="114"/>
        <v>9502.1326385065458</v>
      </c>
      <c r="I960" s="295"/>
      <c r="J960" s="280"/>
      <c r="K960" s="284"/>
      <c r="L960" s="284"/>
      <c r="M960" s="286">
        <v>833.88940000000002</v>
      </c>
      <c r="N960" s="455">
        <v>851.76099999999997</v>
      </c>
      <c r="O960" s="328"/>
      <c r="P960" s="293"/>
      <c r="Q960" s="283"/>
      <c r="R960" s="366"/>
      <c r="S960" s="279">
        <f>EcoGo!B202/EcoGo!B$4*100</f>
        <v>0</v>
      </c>
      <c r="T960" s="466"/>
    </row>
    <row r="961" spans="1:20" s="80" customFormat="1">
      <c r="A961" s="91">
        <f t="shared" si="71"/>
        <v>2022</v>
      </c>
      <c r="B961" s="112">
        <f t="shared" ref="B961:C961" si="116">B949</f>
        <v>8</v>
      </c>
      <c r="C961" s="113">
        <f t="shared" si="116"/>
        <v>3</v>
      </c>
      <c r="D961" s="113">
        <f t="shared" si="106"/>
        <v>2</v>
      </c>
      <c r="E961" s="109" t="str">
        <f t="shared" ref="E961:E962" si="117">CONCATENATE(A961,B961)</f>
        <v>20228</v>
      </c>
      <c r="F961" s="113" t="str">
        <f t="shared" ref="F961:F962" si="118">CONCATENATE(A961,C961)</f>
        <v>20223</v>
      </c>
      <c r="G961" s="89" t="str">
        <f t="shared" ref="G961:G962" si="119">CONCATENATE(A961,D961)</f>
        <v>20222</v>
      </c>
      <c r="H961" s="268">
        <f t="shared" ref="H961:H962" si="120">H960*N961/N960</f>
        <v>10164.463170225792</v>
      </c>
      <c r="I961" s="295"/>
      <c r="J961" s="280"/>
      <c r="K961" s="284"/>
      <c r="L961" s="284"/>
      <c r="M961" s="286">
        <v>891.851</v>
      </c>
      <c r="N961" s="455">
        <v>911.13160000000005</v>
      </c>
      <c r="O961" s="328"/>
      <c r="P961" s="293"/>
      <c r="Q961" s="283"/>
      <c r="R961" s="366"/>
      <c r="S961" s="279">
        <f>EcoGo!B203/EcoGo!B$4*100</f>
        <v>0</v>
      </c>
      <c r="T961" s="466"/>
    </row>
    <row r="962" spans="1:20" s="80" customFormat="1">
      <c r="A962" s="91">
        <f t="shared" si="71"/>
        <v>2022</v>
      </c>
      <c r="B962" s="112">
        <f t="shared" ref="B962:C962" si="121">B950</f>
        <v>9</v>
      </c>
      <c r="C962" s="113">
        <f t="shared" si="121"/>
        <v>3</v>
      </c>
      <c r="D962" s="113">
        <f t="shared" si="106"/>
        <v>3</v>
      </c>
      <c r="E962" s="109" t="str">
        <f t="shared" si="117"/>
        <v>20229</v>
      </c>
      <c r="F962" s="113" t="str">
        <f t="shared" si="118"/>
        <v>20223</v>
      </c>
      <c r="G962" s="89" t="str">
        <f t="shared" si="119"/>
        <v>20223</v>
      </c>
      <c r="H962" s="268">
        <f t="shared" si="120"/>
        <v>10791.155168451518</v>
      </c>
      <c r="I962" s="295"/>
      <c r="J962" s="280"/>
      <c r="K962" s="284"/>
      <c r="L962" s="284"/>
      <c r="M962" s="286">
        <v>945.68359999999996</v>
      </c>
      <c r="N962" s="455">
        <v>967.30759999999998</v>
      </c>
      <c r="O962" s="328"/>
      <c r="P962" s="293"/>
      <c r="Q962" s="283"/>
      <c r="R962" s="366"/>
      <c r="S962" s="279">
        <f>EcoGo!B204/EcoGo!B$4*100</f>
        <v>0</v>
      </c>
      <c r="T962" s="466"/>
    </row>
    <row r="963" spans="1:20" s="80" customFormat="1">
      <c r="A963" s="91">
        <f t="shared" si="71"/>
        <v>2022</v>
      </c>
      <c r="B963" s="112">
        <f t="shared" ref="B963:C963" si="122">B951</f>
        <v>10</v>
      </c>
      <c r="C963" s="113">
        <f t="shared" si="122"/>
        <v>4</v>
      </c>
      <c r="D963" s="113">
        <f t="shared" si="106"/>
        <v>3</v>
      </c>
      <c r="E963" s="109" t="str">
        <f t="shared" ref="E963:E964" si="123">CONCATENATE(A963,B963)</f>
        <v>202210</v>
      </c>
      <c r="F963" s="113" t="str">
        <f t="shared" ref="F963:F964" si="124">CONCATENATE(A963,C963)</f>
        <v>20224</v>
      </c>
      <c r="G963" s="89" t="str">
        <f t="shared" ref="G963:G964" si="125">CONCATENATE(A963,D963)</f>
        <v>20223</v>
      </c>
      <c r="H963" s="268">
        <f t="shared" ref="H963:H964" si="126">H962*N963/N962</f>
        <v>11476.107567765504</v>
      </c>
      <c r="I963" s="295"/>
      <c r="J963" s="280"/>
      <c r="K963" s="284"/>
      <c r="L963" s="284"/>
      <c r="M963" s="286">
        <v>1007.6275000000001</v>
      </c>
      <c r="N963" s="455">
        <v>1028.7059999999999</v>
      </c>
      <c r="O963" s="328"/>
      <c r="P963" s="293"/>
      <c r="Q963" s="283"/>
      <c r="R963" s="366"/>
      <c r="S963" s="279">
        <f>EcoGo!B205/EcoGo!B$4*100</f>
        <v>0</v>
      </c>
      <c r="T963" s="466"/>
    </row>
    <row r="964" spans="1:20" s="80" customFormat="1">
      <c r="A964" s="91">
        <f t="shared" si="71"/>
        <v>2022</v>
      </c>
      <c r="B964" s="112">
        <f t="shared" ref="B964:C964" si="127">B952</f>
        <v>11</v>
      </c>
      <c r="C964" s="113">
        <f t="shared" si="127"/>
        <v>4</v>
      </c>
      <c r="D964" s="113">
        <f t="shared" si="106"/>
        <v>3</v>
      </c>
      <c r="E964" s="109" t="str">
        <f t="shared" si="123"/>
        <v>202211</v>
      </c>
      <c r="F964" s="113" t="str">
        <f t="shared" si="124"/>
        <v>20224</v>
      </c>
      <c r="G964" s="89" t="str">
        <f t="shared" si="125"/>
        <v>20223</v>
      </c>
      <c r="H964" s="268">
        <f t="shared" si="126"/>
        <v>12040.289895070231</v>
      </c>
      <c r="I964" s="295"/>
      <c r="J964" s="280"/>
      <c r="K964" s="284"/>
      <c r="L964" s="284"/>
      <c r="M964" s="286">
        <v>1058.0026</v>
      </c>
      <c r="N964" s="455">
        <v>1079.2787000000001</v>
      </c>
      <c r="O964" s="328"/>
      <c r="P964" s="293"/>
      <c r="Q964" s="283"/>
      <c r="R964" s="366"/>
      <c r="S964" s="279">
        <f>EcoGo!B206/EcoGo!B$4*100</f>
        <v>0</v>
      </c>
      <c r="T964" s="466"/>
    </row>
    <row r="965" spans="1:20" s="80" customFormat="1">
      <c r="A965" s="91">
        <f t="shared" si="71"/>
        <v>2022</v>
      </c>
      <c r="B965" s="112">
        <f t="shared" ref="B965:C965" si="128">B953</f>
        <v>12</v>
      </c>
      <c r="C965" s="113">
        <f t="shared" si="128"/>
        <v>4</v>
      </c>
      <c r="D965" s="113">
        <f t="shared" si="106"/>
        <v>3</v>
      </c>
      <c r="E965" s="109" t="str">
        <f t="shared" ref="E965:E967" si="129">CONCATENATE(A965,B965)</f>
        <v>202212</v>
      </c>
      <c r="F965" s="113" t="str">
        <f t="shared" ref="F965:F967" si="130">CONCATENATE(A965,C965)</f>
        <v>20224</v>
      </c>
      <c r="G965" s="89" t="str">
        <f t="shared" ref="G965:G967" si="131">CONCATENATE(A965,D965)</f>
        <v>20223</v>
      </c>
      <c r="H965" s="268">
        <f t="shared" ref="H965:H967" si="132">H964*N965/N964</f>
        <v>12657.307525223092</v>
      </c>
      <c r="I965" s="295"/>
      <c r="J965" s="280"/>
      <c r="K965" s="284"/>
      <c r="L965" s="284"/>
      <c r="M965" s="286">
        <v>1114.5359000000001</v>
      </c>
      <c r="N965" s="455">
        <v>1134.5875000000001</v>
      </c>
      <c r="O965" s="328"/>
      <c r="P965" s="293"/>
      <c r="Q965" s="283"/>
      <c r="R965" s="366"/>
      <c r="S965" s="279">
        <f>EcoGo!B207/EcoGo!B$4*100</f>
        <v>0</v>
      </c>
      <c r="T965" s="466"/>
    </row>
    <row r="966" spans="1:20" s="80" customFormat="1">
      <c r="A966" s="91">
        <f t="shared" si="71"/>
        <v>2023</v>
      </c>
      <c r="B966" s="112">
        <f t="shared" ref="B966:C966" si="133">B954</f>
        <v>1</v>
      </c>
      <c r="C966" s="113">
        <f t="shared" si="133"/>
        <v>1</v>
      </c>
      <c r="D966" s="113">
        <f t="shared" si="106"/>
        <v>1</v>
      </c>
      <c r="E966" s="109" t="str">
        <f t="shared" si="129"/>
        <v>20231</v>
      </c>
      <c r="F966" s="113" t="str">
        <f t="shared" si="130"/>
        <v>20231</v>
      </c>
      <c r="G966" s="89" t="str">
        <f t="shared" si="131"/>
        <v>20231</v>
      </c>
      <c r="H966" s="268">
        <f t="shared" si="132"/>
        <v>13420.27401975198</v>
      </c>
      <c r="I966" s="295"/>
      <c r="J966" s="280"/>
      <c r="K966" s="284"/>
      <c r="L966" s="284"/>
      <c r="M966" s="286">
        <v>1180.9670000000001</v>
      </c>
      <c r="N966" s="455">
        <v>1202.979</v>
      </c>
      <c r="O966" s="328"/>
      <c r="P966" s="293"/>
      <c r="Q966" s="283"/>
      <c r="R966" s="366"/>
      <c r="S966" s="279">
        <f>EcoGo!B208/EcoGo!B$4*100</f>
        <v>0</v>
      </c>
      <c r="T966" s="466"/>
    </row>
    <row r="967" spans="1:20" s="80" customFormat="1">
      <c r="A967" s="91">
        <f t="shared" si="71"/>
        <v>2023</v>
      </c>
      <c r="B967" s="112">
        <f t="shared" ref="B967:C969" si="134">B955</f>
        <v>2</v>
      </c>
      <c r="C967" s="113">
        <f t="shared" si="134"/>
        <v>1</v>
      </c>
      <c r="D967" s="113">
        <f t="shared" si="106"/>
        <v>1</v>
      </c>
      <c r="E967" s="109" t="str">
        <f t="shared" si="129"/>
        <v>20232</v>
      </c>
      <c r="F967" s="113" t="str">
        <f t="shared" si="130"/>
        <v>20231</v>
      </c>
      <c r="G967" s="89" t="str">
        <f t="shared" si="131"/>
        <v>20231</v>
      </c>
      <c r="H967" s="268">
        <f t="shared" si="132"/>
        <v>14309.732430598908</v>
      </c>
      <c r="I967" s="295"/>
      <c r="J967" s="280"/>
      <c r="K967" s="284"/>
      <c r="L967" s="284"/>
      <c r="M967" s="286">
        <v>1259.9952000000001</v>
      </c>
      <c r="N967" s="455">
        <v>1282.7091</v>
      </c>
      <c r="O967" s="328"/>
      <c r="P967" s="293"/>
      <c r="Q967" s="283"/>
      <c r="R967" s="366"/>
      <c r="S967" s="279">
        <f>EcoGo!B209/EcoGo!B$4*100</f>
        <v>0</v>
      </c>
      <c r="T967" s="466"/>
    </row>
    <row r="968" spans="1:20" s="80" customFormat="1">
      <c r="A968" s="91">
        <f t="shared" si="71"/>
        <v>2023</v>
      </c>
      <c r="B968" s="112">
        <f t="shared" si="134"/>
        <v>3</v>
      </c>
      <c r="C968" s="113">
        <f t="shared" si="134"/>
        <v>1</v>
      </c>
      <c r="D968" s="113">
        <f t="shared" si="106"/>
        <v>1</v>
      </c>
      <c r="E968" s="109" t="str">
        <f t="shared" ref="E968" si="135">CONCATENATE(A968,B968)</f>
        <v>20233</v>
      </c>
      <c r="F968" s="113" t="str">
        <f t="shared" ref="F968" si="136">CONCATENATE(A968,C968)</f>
        <v>20231</v>
      </c>
      <c r="G968" s="89" t="str">
        <f t="shared" ref="G968" si="137">CONCATENATE(A968,D968)</f>
        <v>20231</v>
      </c>
      <c r="H968" s="268">
        <f t="shared" ref="H968" si="138">H967*N968/N967</f>
        <v>15408.038716509636</v>
      </c>
      <c r="I968" s="295"/>
      <c r="J968" s="280"/>
      <c r="K968" s="284"/>
      <c r="L968" s="284"/>
      <c r="M968" s="286">
        <v>1358.4994999999999</v>
      </c>
      <c r="N968" s="455">
        <v>1381.1601000000001</v>
      </c>
      <c r="O968" s="328"/>
      <c r="P968" s="293"/>
      <c r="Q968" s="283"/>
      <c r="R968" s="366"/>
      <c r="S968" s="279">
        <f>EcoGo!B210/EcoGo!B$4*100</f>
        <v>0</v>
      </c>
      <c r="T968" s="466"/>
    </row>
    <row r="969" spans="1:20" s="80" customFormat="1">
      <c r="A969" s="91">
        <f t="shared" si="71"/>
        <v>2023</v>
      </c>
      <c r="B969" s="112">
        <f t="shared" si="134"/>
        <v>4</v>
      </c>
      <c r="C969" s="113">
        <f t="shared" si="134"/>
        <v>2</v>
      </c>
      <c r="D969" s="113">
        <f t="shared" si="106"/>
        <v>1</v>
      </c>
      <c r="E969" s="109" t="str">
        <f t="shared" ref="E969" si="139">CONCATENATE(A969,B969)</f>
        <v>20234</v>
      </c>
      <c r="F969" s="113" t="str">
        <f t="shared" ref="F969" si="140">CONCATENATE(A969,C969)</f>
        <v>20232</v>
      </c>
      <c r="G969" s="89" t="str">
        <f t="shared" ref="G969" si="141">CONCATENATE(A969,D969)</f>
        <v>20231</v>
      </c>
      <c r="H969" s="268">
        <f t="shared" ref="H969" si="142">H968*N969/N968</f>
        <v>16702.728427013899</v>
      </c>
      <c r="I969" s="295"/>
      <c r="J969" s="280"/>
      <c r="K969" s="284"/>
      <c r="L969" s="284"/>
      <c r="M969" s="286">
        <v>1475.1378</v>
      </c>
      <c r="N969" s="455">
        <v>1497.2147</v>
      </c>
      <c r="O969" s="328"/>
      <c r="P969" s="293"/>
      <c r="Q969" s="283"/>
      <c r="R969" s="366"/>
      <c r="S969" s="279">
        <f>EcoGo!B211/EcoGo!B$4*100</f>
        <v>0</v>
      </c>
      <c r="T969" s="466"/>
    </row>
    <row r="970" spans="1:20">
      <c r="H970" s="445"/>
      <c r="I970" s="298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</row>
    <row r="971" spans="1:20">
      <c r="A971" s="86" t="s">
        <v>187</v>
      </c>
      <c r="H971" s="298"/>
      <c r="I971" s="298"/>
      <c r="J971" s="298"/>
      <c r="K971" s="298"/>
      <c r="L971" s="298"/>
      <c r="M971" s="298"/>
      <c r="N971" s="298">
        <f>N969/N968*100</f>
        <v>108.40268988367097</v>
      </c>
      <c r="O971" s="298"/>
      <c r="P971" s="298"/>
      <c r="Q971" s="298"/>
      <c r="R971" s="298"/>
      <c r="S971" s="298"/>
      <c r="T971" s="298"/>
    </row>
    <row r="972" spans="1:20">
      <c r="H972" s="445"/>
      <c r="M972" s="298"/>
      <c r="N972" s="298"/>
    </row>
    <row r="973" spans="1:20">
      <c r="H973" s="445"/>
      <c r="I973" s="298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</row>
    <row r="974" spans="1:20">
      <c r="H974" s="445"/>
      <c r="I974" s="298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</row>
    <row r="975" spans="1:20">
      <c r="H975" s="445"/>
      <c r="I975" s="298"/>
      <c r="J975" s="479">
        <f>14100/11500</f>
        <v>1.2260869565217392</v>
      </c>
      <c r="K975" s="298">
        <f>AVERAGE(H968:H975)</f>
        <v>16055.383571761768</v>
      </c>
      <c r="L975" s="298"/>
      <c r="M975" s="298"/>
      <c r="N975" s="298"/>
      <c r="O975" s="298"/>
      <c r="P975" s="298"/>
      <c r="Q975" s="298"/>
      <c r="R975" s="298"/>
      <c r="S975" s="298"/>
      <c r="T975" s="298"/>
    </row>
    <row r="976" spans="1:20">
      <c r="H976" s="445"/>
      <c r="I976" s="298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</row>
    <row r="977" spans="8:20">
      <c r="H977" s="445"/>
      <c r="I977" s="298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</row>
    <row r="978" spans="8:20">
      <c r="H978" s="445"/>
      <c r="I978" s="298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</row>
    <row r="979" spans="8:20">
      <c r="H979" s="445"/>
      <c r="I979" s="298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</row>
    <row r="980" spans="8:20">
      <c r="H980" s="445"/>
    </row>
    <row r="981" spans="8:20">
      <c r="H981" s="445"/>
      <c r="K981" s="298" t="e">
        <f>AVERAGE(H976:H981)</f>
        <v>#DIV/0!</v>
      </c>
    </row>
    <row r="982" spans="8:20">
      <c r="H982" s="445"/>
    </row>
    <row r="983" spans="8:20">
      <c r="H983" s="296"/>
    </row>
    <row r="984" spans="8:20">
      <c r="H984" s="297"/>
    </row>
    <row r="985" spans="8:20">
      <c r="H985" s="297"/>
    </row>
    <row r="986" spans="8:20">
      <c r="H986" s="297"/>
    </row>
    <row r="987" spans="8:20">
      <c r="H987" s="297"/>
    </row>
    <row r="988" spans="8:20">
      <c r="H988" s="297"/>
    </row>
    <row r="989" spans="8:20">
      <c r="H989" s="297"/>
    </row>
    <row r="990" spans="8:20">
      <c r="H990" s="297"/>
    </row>
    <row r="991" spans="8:20">
      <c r="H991" s="297"/>
    </row>
    <row r="992" spans="8:20">
      <c r="H992" s="297"/>
    </row>
    <row r="993" spans="8:8">
      <c r="H993" s="297"/>
    </row>
    <row r="994" spans="8:8">
      <c r="H994" s="297"/>
    </row>
    <row r="995" spans="8:8">
      <c r="H995" s="297"/>
    </row>
    <row r="996" spans="8:8">
      <c r="H996" s="297"/>
    </row>
    <row r="997" spans="8:8">
      <c r="H997" s="297"/>
    </row>
    <row r="998" spans="8:8">
      <c r="H998" s="297">
        <f>(H582-H570)/H570*100</f>
        <v>767.77309916945694</v>
      </c>
    </row>
  </sheetData>
  <mergeCells count="7">
    <mergeCell ref="H2:T2"/>
    <mergeCell ref="J4:K4"/>
    <mergeCell ref="O3:P3"/>
    <mergeCell ref="Q3:R3"/>
    <mergeCell ref="H3:H5"/>
    <mergeCell ref="I3:N3"/>
    <mergeCell ref="S3:T3"/>
  </mergeCells>
  <pageMargins left="0.75" right="0.75" top="1" bottom="1" header="0" footer="0"/>
  <pageSetup paperSize="9" scale="80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4"/>
  <dimension ref="A1:O156"/>
  <sheetViews>
    <sheetView topLeftCell="A4" zoomScale="90" zoomScaleNormal="90" workbookViewId="0">
      <pane xSplit="1" ySplit="8" topLeftCell="B142" activePane="bottomRight" state="frozen"/>
      <selection activeCell="K762" sqref="K762"/>
      <selection pane="topRight" activeCell="K762" sqref="K762"/>
      <selection pane="bottomLeft" activeCell="K762" sqref="K762"/>
      <selection pane="bottomRight" activeCell="D148" sqref="D148"/>
    </sheetView>
  </sheetViews>
  <sheetFormatPr baseColWidth="10" defaultRowHeight="15" customHeight="1"/>
  <cols>
    <col min="1" max="1" width="11.42578125" style="171"/>
    <col min="2" max="4" width="10.7109375" style="170" customWidth="1"/>
    <col min="5" max="10" width="10.7109375" style="171" customWidth="1"/>
    <col min="11" max="14" width="10.7109375" style="172" customWidth="1"/>
    <col min="15" max="16384" width="11.42578125" style="173"/>
  </cols>
  <sheetData>
    <row r="1" spans="1:15" ht="15" customHeight="1">
      <c r="A1" s="169"/>
    </row>
    <row r="2" spans="1:15" ht="15" customHeight="1">
      <c r="A2" s="169"/>
    </row>
    <row r="3" spans="1:15" ht="15" customHeight="1">
      <c r="A3" s="169"/>
    </row>
    <row r="4" spans="1:15" ht="15" customHeight="1">
      <c r="A4" s="169"/>
    </row>
    <row r="5" spans="1:15" ht="15" customHeight="1">
      <c r="A5" s="169"/>
    </row>
    <row r="6" spans="1:15" ht="15" customHeight="1">
      <c r="A6" s="169"/>
    </row>
    <row r="7" spans="1:15" ht="20.100000000000001" customHeight="1"/>
    <row r="8" spans="1:15" ht="20.100000000000001" customHeight="1">
      <c r="B8" s="548" t="s">
        <v>5</v>
      </c>
      <c r="C8" s="548"/>
      <c r="D8" s="548"/>
      <c r="E8" s="548"/>
      <c r="F8" s="548"/>
      <c r="G8" s="548"/>
      <c r="H8" s="548"/>
      <c r="I8" s="548"/>
      <c r="J8" s="548"/>
      <c r="K8" s="548"/>
      <c r="L8" s="548"/>
      <c r="M8" s="548"/>
      <c r="N8" s="548"/>
    </row>
    <row r="9" spans="1:15" ht="20.100000000000001" customHeight="1">
      <c r="A9" s="174"/>
      <c r="B9" s="549" t="s">
        <v>462</v>
      </c>
      <c r="C9" s="551" t="s">
        <v>463</v>
      </c>
      <c r="D9" s="557" t="s">
        <v>464</v>
      </c>
      <c r="E9" s="559" t="s">
        <v>4</v>
      </c>
      <c r="F9" s="560"/>
      <c r="G9" s="560"/>
      <c r="H9" s="561"/>
      <c r="I9" s="553" t="s">
        <v>327</v>
      </c>
      <c r="J9" s="554"/>
      <c r="K9" s="555" t="s">
        <v>336</v>
      </c>
      <c r="L9" s="556"/>
      <c r="M9" s="556"/>
      <c r="N9" s="556"/>
    </row>
    <row r="10" spans="1:15" ht="28.5" customHeight="1">
      <c r="A10" s="178"/>
      <c r="B10" s="550"/>
      <c r="C10" s="552"/>
      <c r="D10" s="558"/>
      <c r="E10" s="165" t="s">
        <v>322</v>
      </c>
      <c r="F10" s="176" t="s">
        <v>226</v>
      </c>
      <c r="G10" s="329" t="s">
        <v>323</v>
      </c>
      <c r="H10" s="272" t="s">
        <v>400</v>
      </c>
      <c r="I10" s="165" t="s">
        <v>328</v>
      </c>
      <c r="J10" s="166" t="s">
        <v>311</v>
      </c>
      <c r="K10" s="175" t="s">
        <v>3</v>
      </c>
      <c r="L10" s="176" t="s">
        <v>73</v>
      </c>
      <c r="M10" s="176" t="s">
        <v>2</v>
      </c>
      <c r="N10" s="177" t="s">
        <v>1</v>
      </c>
    </row>
    <row r="11" spans="1:15" ht="24.95" customHeight="1">
      <c r="A11" s="201"/>
      <c r="B11" s="299" t="s">
        <v>329</v>
      </c>
      <c r="C11" s="211"/>
      <c r="D11" s="220" t="s">
        <v>343</v>
      </c>
      <c r="E11" s="402" t="s">
        <v>321</v>
      </c>
      <c r="F11" s="203" t="s">
        <v>227</v>
      </c>
      <c r="G11" s="330" t="s">
        <v>401</v>
      </c>
      <c r="H11" s="276" t="s">
        <v>401</v>
      </c>
      <c r="I11" s="167" t="s">
        <v>342</v>
      </c>
      <c r="J11" s="168" t="s">
        <v>330</v>
      </c>
      <c r="K11" s="202" t="s">
        <v>170</v>
      </c>
      <c r="L11" s="203" t="s">
        <v>171</v>
      </c>
      <c r="M11" s="203" t="s">
        <v>0</v>
      </c>
      <c r="N11" s="204" t="s">
        <v>0</v>
      </c>
    </row>
    <row r="12" spans="1:15" ht="15" customHeight="1">
      <c r="A12" s="179">
        <v>1882</v>
      </c>
      <c r="B12" s="180">
        <f t="shared" ref="B12:B43" si="0">M12/M13*B13</f>
        <v>4.6541931566790692E-13</v>
      </c>
      <c r="C12" s="212">
        <f t="shared" ref="C12:C43" si="1">N12/N13*C13</f>
        <v>3.6335440925042726E-13</v>
      </c>
      <c r="D12" s="213">
        <f t="shared" ref="D12:D75" si="2">C12/C$144*100</f>
        <v>6.2872849629174531E-14</v>
      </c>
      <c r="E12" s="205"/>
      <c r="F12" s="403"/>
      <c r="G12" s="403"/>
      <c r="H12" s="181"/>
      <c r="I12" s="205"/>
      <c r="J12" s="181"/>
      <c r="K12" s="182"/>
      <c r="L12" s="183"/>
      <c r="M12" s="184">
        <v>8.566503588898829E-13</v>
      </c>
      <c r="N12" s="185">
        <v>6.6869999999999997E-13</v>
      </c>
      <c r="O12" s="472"/>
    </row>
    <row r="13" spans="1:15" ht="15" customHeight="1">
      <c r="A13" s="179">
        <v>1883</v>
      </c>
      <c r="B13" s="180">
        <f t="shared" si="0"/>
        <v>4.4393842417554203E-13</v>
      </c>
      <c r="C13" s="212">
        <f t="shared" si="1"/>
        <v>3.5911608953732222E-13</v>
      </c>
      <c r="D13" s="213">
        <f t="shared" si="2"/>
        <v>6.2139474083926187E-14</v>
      </c>
      <c r="E13" s="205"/>
      <c r="F13" s="403"/>
      <c r="G13" s="403"/>
      <c r="H13" s="181"/>
      <c r="I13" s="205"/>
      <c r="J13" s="181"/>
      <c r="K13" s="182"/>
      <c r="L13" s="183"/>
      <c r="M13" s="184">
        <v>8.1711265001804222E-13</v>
      </c>
      <c r="N13" s="185">
        <v>6.6090000000000004E-13</v>
      </c>
      <c r="O13" s="472"/>
    </row>
    <row r="14" spans="1:15" ht="15" customHeight="1">
      <c r="A14" s="179">
        <v>1884</v>
      </c>
      <c r="B14" s="180">
        <f t="shared" si="0"/>
        <v>4.5109872133966368E-13</v>
      </c>
      <c r="C14" s="212">
        <f t="shared" si="1"/>
        <v>3.9242493548775021E-13</v>
      </c>
      <c r="D14" s="213">
        <f t="shared" si="2"/>
        <v>6.7903053689531698E-14</v>
      </c>
      <c r="E14" s="205"/>
      <c r="F14" s="403"/>
      <c r="G14" s="403"/>
      <c r="H14" s="181"/>
      <c r="I14" s="205"/>
      <c r="J14" s="181"/>
      <c r="K14" s="182"/>
      <c r="L14" s="183"/>
      <c r="M14" s="184">
        <v>8.3029188630865582E-13</v>
      </c>
      <c r="N14" s="185">
        <v>7.2219999999999999E-13</v>
      </c>
      <c r="O14" s="472"/>
    </row>
    <row r="15" spans="1:15" ht="15" customHeight="1">
      <c r="A15" s="179">
        <v>1885</v>
      </c>
      <c r="B15" s="180">
        <f t="shared" si="0"/>
        <v>4.5825901850378528E-13</v>
      </c>
      <c r="C15" s="212">
        <f t="shared" si="1"/>
        <v>3.7666708014415462E-13</v>
      </c>
      <c r="D15" s="213">
        <f t="shared" si="2"/>
        <v>6.5176401021300713E-14</v>
      </c>
      <c r="E15" s="205"/>
      <c r="F15" s="403"/>
      <c r="G15" s="403"/>
      <c r="H15" s="181"/>
      <c r="I15" s="205"/>
      <c r="J15" s="181"/>
      <c r="K15" s="182"/>
      <c r="L15" s="183"/>
      <c r="M15" s="184">
        <v>8.4347112259926931E-13</v>
      </c>
      <c r="N15" s="185">
        <v>6.9320000000000001E-13</v>
      </c>
      <c r="O15" s="472"/>
    </row>
    <row r="16" spans="1:15" ht="15" customHeight="1">
      <c r="A16" s="179">
        <v>1886</v>
      </c>
      <c r="B16" s="180">
        <f t="shared" si="0"/>
        <v>4.6541931566790692E-13</v>
      </c>
      <c r="C16" s="212">
        <f t="shared" si="1"/>
        <v>4.0492254489818814E-13</v>
      </c>
      <c r="D16" s="213">
        <f t="shared" si="2"/>
        <v>7.0065571322956279E-14</v>
      </c>
      <c r="E16" s="205"/>
      <c r="F16" s="403"/>
      <c r="G16" s="403"/>
      <c r="H16" s="181"/>
      <c r="I16" s="205"/>
      <c r="J16" s="181"/>
      <c r="K16" s="182"/>
      <c r="L16" s="183"/>
      <c r="M16" s="184">
        <v>8.566503588898829E-13</v>
      </c>
      <c r="N16" s="185">
        <v>7.452E-13</v>
      </c>
      <c r="O16" s="472"/>
    </row>
    <row r="17" spans="1:15" ht="15" customHeight="1">
      <c r="A17" s="179">
        <v>1887</v>
      </c>
      <c r="B17" s="180">
        <f t="shared" si="0"/>
        <v>5.7998407029385329E-13</v>
      </c>
      <c r="C17" s="212">
        <f t="shared" si="1"/>
        <v>4.7605024367324559E-13</v>
      </c>
      <c r="D17" s="213">
        <f t="shared" si="2"/>
        <v>8.2373117332316145E-14</v>
      </c>
      <c r="E17" s="205"/>
      <c r="F17" s="403"/>
      <c r="G17" s="403"/>
      <c r="H17" s="181"/>
      <c r="I17" s="205"/>
      <c r="J17" s="181"/>
      <c r="K17" s="182"/>
      <c r="L17" s="183"/>
      <c r="M17" s="184">
        <v>1.0675181395397002E-12</v>
      </c>
      <c r="N17" s="185">
        <v>8.7609999999999997E-13</v>
      </c>
      <c r="O17" s="472"/>
    </row>
    <row r="18" spans="1:15" ht="15" customHeight="1">
      <c r="A18" s="179">
        <v>1888</v>
      </c>
      <c r="B18" s="180">
        <f t="shared" si="0"/>
        <v>5.8714436745797504E-13</v>
      </c>
      <c r="C18" s="212">
        <f t="shared" si="1"/>
        <v>5.1055451313249798E-13</v>
      </c>
      <c r="D18" s="213">
        <f t="shared" si="2"/>
        <v>8.8343546450683983E-14</v>
      </c>
      <c r="E18" s="205"/>
      <c r="F18" s="403"/>
      <c r="G18" s="403"/>
      <c r="H18" s="181"/>
      <c r="I18" s="205"/>
      <c r="J18" s="181"/>
      <c r="K18" s="182"/>
      <c r="L18" s="183"/>
      <c r="M18" s="184">
        <v>1.080697375830314E-12</v>
      </c>
      <c r="N18" s="185">
        <v>9.3959999999999995E-13</v>
      </c>
      <c r="O18" s="472"/>
    </row>
    <row r="19" spans="1:15" ht="15" customHeight="1">
      <c r="A19" s="179">
        <v>1889</v>
      </c>
      <c r="B19" s="180">
        <f t="shared" si="0"/>
        <v>5.9430466462209669E-13</v>
      </c>
      <c r="C19" s="212">
        <f t="shared" si="1"/>
        <v>5.6130567482531968E-13</v>
      </c>
      <c r="D19" s="213">
        <f t="shared" si="2"/>
        <v>9.7125248492503782E-14</v>
      </c>
      <c r="E19" s="205"/>
      <c r="F19" s="403"/>
      <c r="G19" s="403"/>
      <c r="H19" s="181"/>
      <c r="I19" s="205"/>
      <c r="J19" s="181"/>
      <c r="K19" s="182"/>
      <c r="L19" s="183"/>
      <c r="M19" s="184">
        <v>1.0938766121209276E-12</v>
      </c>
      <c r="N19" s="185">
        <v>1.0329999999999999E-12</v>
      </c>
      <c r="O19" s="472"/>
    </row>
    <row r="20" spans="1:15" ht="15" customHeight="1">
      <c r="A20" s="179">
        <v>1890</v>
      </c>
      <c r="B20" s="180">
        <f t="shared" si="0"/>
        <v>6.8022823059155637E-13</v>
      </c>
      <c r="C20" s="212">
        <f t="shared" si="1"/>
        <v>7.2377459716101252E-13</v>
      </c>
      <c r="D20" s="213">
        <f t="shared" si="2"/>
        <v>1.2523797772702328E-13</v>
      </c>
      <c r="E20" s="205"/>
      <c r="F20" s="403"/>
      <c r="G20" s="403"/>
      <c r="H20" s="181"/>
      <c r="I20" s="205"/>
      <c r="J20" s="181"/>
      <c r="K20" s="182"/>
      <c r="L20" s="183"/>
      <c r="M20" s="184">
        <v>1.2520274476082905E-12</v>
      </c>
      <c r="N20" s="185">
        <v>1.332E-12</v>
      </c>
      <c r="O20" s="472"/>
    </row>
    <row r="21" spans="1:15" ht="15" customHeight="1">
      <c r="A21" s="179">
        <v>1891</v>
      </c>
      <c r="B21" s="180">
        <f t="shared" si="0"/>
        <v>7.0648265352666894E-13</v>
      </c>
      <c r="C21" s="212">
        <f t="shared" si="1"/>
        <v>8.0256387387899072E-13</v>
      </c>
      <c r="D21" s="213">
        <f t="shared" si="2"/>
        <v>1.3887124106817822E-13</v>
      </c>
      <c r="E21" s="205"/>
      <c r="F21" s="403"/>
      <c r="G21" s="403"/>
      <c r="H21" s="181"/>
      <c r="I21" s="205"/>
      <c r="J21" s="181"/>
      <c r="K21" s="182"/>
      <c r="L21" s="183"/>
      <c r="M21" s="184">
        <v>1.3003513140072066E-12</v>
      </c>
      <c r="N21" s="185">
        <v>1.4770000000000001E-12</v>
      </c>
      <c r="O21" s="472"/>
    </row>
    <row r="22" spans="1:15" ht="15" customHeight="1">
      <c r="A22" s="179">
        <v>1892</v>
      </c>
      <c r="B22" s="180">
        <f t="shared" si="0"/>
        <v>7.3273707646178182E-13</v>
      </c>
      <c r="C22" s="212">
        <f t="shared" si="1"/>
        <v>7.9767350497925416E-13</v>
      </c>
      <c r="D22" s="213">
        <f t="shared" si="2"/>
        <v>1.3802503851596861E-13</v>
      </c>
      <c r="E22" s="205"/>
      <c r="F22" s="403"/>
      <c r="G22" s="403"/>
      <c r="H22" s="181"/>
      <c r="I22" s="205"/>
      <c r="J22" s="181"/>
      <c r="K22" s="182"/>
      <c r="L22" s="183"/>
      <c r="M22" s="184">
        <v>1.3486751804061234E-12</v>
      </c>
      <c r="N22" s="185">
        <v>1.468E-12</v>
      </c>
      <c r="O22" s="472"/>
    </row>
    <row r="23" spans="1:15" ht="15" customHeight="1">
      <c r="A23" s="179">
        <v>1893</v>
      </c>
      <c r="B23" s="180">
        <f t="shared" si="0"/>
        <v>7.5899149939689439E-13</v>
      </c>
      <c r="C23" s="212">
        <f t="shared" si="1"/>
        <v>8.3299283592179613E-13</v>
      </c>
      <c r="D23" s="213">
        <f t="shared" si="2"/>
        <v>1.4413650139303809E-13</v>
      </c>
      <c r="E23" s="205"/>
      <c r="F23" s="403"/>
      <c r="G23" s="403"/>
      <c r="H23" s="181"/>
      <c r="I23" s="205"/>
      <c r="J23" s="181"/>
      <c r="K23" s="182"/>
      <c r="L23" s="183"/>
      <c r="M23" s="184">
        <v>1.3969990468050396E-12</v>
      </c>
      <c r="N23" s="185">
        <v>1.533E-12</v>
      </c>
      <c r="O23" s="472"/>
    </row>
    <row r="24" spans="1:15" ht="15" customHeight="1">
      <c r="A24" s="179">
        <v>1894</v>
      </c>
      <c r="B24" s="180">
        <f t="shared" si="0"/>
        <v>7.8524592233200707E-13</v>
      </c>
      <c r="C24" s="212">
        <f t="shared" si="1"/>
        <v>8.8026640195258295E-13</v>
      </c>
      <c r="D24" s="213">
        <f t="shared" si="2"/>
        <v>1.5231645939773104E-13</v>
      </c>
      <c r="E24" s="205"/>
      <c r="F24" s="403"/>
      <c r="G24" s="403"/>
      <c r="H24" s="181"/>
      <c r="I24" s="205"/>
      <c r="J24" s="181"/>
      <c r="K24" s="182"/>
      <c r="L24" s="183"/>
      <c r="M24" s="184">
        <v>1.445322913203956E-12</v>
      </c>
      <c r="N24" s="185">
        <v>1.62E-12</v>
      </c>
      <c r="O24" s="472"/>
    </row>
    <row r="25" spans="1:15" ht="15" customHeight="1">
      <c r="A25" s="179">
        <v>1895</v>
      </c>
      <c r="B25" s="180">
        <f t="shared" si="0"/>
        <v>8.1150034526711985E-13</v>
      </c>
      <c r="C25" s="212">
        <f t="shared" si="1"/>
        <v>9.1558573289512481E-13</v>
      </c>
      <c r="D25" s="213">
        <f t="shared" si="2"/>
        <v>1.5842792227480049E-13</v>
      </c>
      <c r="E25" s="205"/>
      <c r="F25" s="403"/>
      <c r="G25" s="403"/>
      <c r="H25" s="181"/>
      <c r="I25" s="205"/>
      <c r="J25" s="181"/>
      <c r="K25" s="182"/>
      <c r="L25" s="183"/>
      <c r="M25" s="184">
        <v>1.4936467796028725E-12</v>
      </c>
      <c r="N25" s="185">
        <v>1.685E-12</v>
      </c>
      <c r="O25" s="472"/>
    </row>
    <row r="26" spans="1:15" ht="15" customHeight="1">
      <c r="A26" s="179">
        <v>1896</v>
      </c>
      <c r="B26" s="180">
        <f t="shared" si="0"/>
        <v>8.3775476820223242E-13</v>
      </c>
      <c r="C26" s="212">
        <f t="shared" si="1"/>
        <v>9.0091462619591504E-13</v>
      </c>
      <c r="D26" s="213">
        <f t="shared" si="2"/>
        <v>1.5588931461817162E-13</v>
      </c>
      <c r="E26" s="205"/>
      <c r="F26" s="403"/>
      <c r="G26" s="403"/>
      <c r="H26" s="181"/>
      <c r="I26" s="205"/>
      <c r="J26" s="181"/>
      <c r="K26" s="182"/>
      <c r="L26" s="183"/>
      <c r="M26" s="184">
        <v>1.5419706460017887E-12</v>
      </c>
      <c r="N26" s="185">
        <v>1.658E-12</v>
      </c>
      <c r="O26" s="472"/>
    </row>
    <row r="27" spans="1:15" ht="15" customHeight="1">
      <c r="A27" s="179">
        <v>1897</v>
      </c>
      <c r="B27" s="180">
        <f t="shared" si="0"/>
        <v>7.6853856228238976E-13</v>
      </c>
      <c r="C27" s="212">
        <f t="shared" si="1"/>
        <v>9.3243033688310632E-13</v>
      </c>
      <c r="D27" s="213">
        <f t="shared" si="2"/>
        <v>1.6134261995463361E-13</v>
      </c>
      <c r="E27" s="205"/>
      <c r="F27" s="403"/>
      <c r="G27" s="403"/>
      <c r="H27" s="181"/>
      <c r="I27" s="205"/>
      <c r="J27" s="181"/>
      <c r="K27" s="182"/>
      <c r="L27" s="183"/>
      <c r="M27" s="184">
        <v>1.4145713618591906E-12</v>
      </c>
      <c r="N27" s="185">
        <v>1.716E-12</v>
      </c>
      <c r="O27" s="472"/>
    </row>
    <row r="28" spans="1:15" ht="15" customHeight="1">
      <c r="A28" s="179">
        <v>1898</v>
      </c>
      <c r="B28" s="180">
        <f t="shared" si="0"/>
        <v>6.9932235636254729E-13</v>
      </c>
      <c r="C28" s="212">
        <f t="shared" si="1"/>
        <v>8.1125786303407796E-13</v>
      </c>
      <c r="D28" s="213">
        <f t="shared" si="2"/>
        <v>1.4037560116099533E-13</v>
      </c>
      <c r="E28" s="205"/>
      <c r="F28" s="403"/>
      <c r="G28" s="403"/>
      <c r="H28" s="181"/>
      <c r="I28" s="205"/>
      <c r="J28" s="181"/>
      <c r="K28" s="182"/>
      <c r="L28" s="183"/>
      <c r="M28" s="184">
        <v>1.2871720777165928E-12</v>
      </c>
      <c r="N28" s="185">
        <v>1.493E-12</v>
      </c>
      <c r="O28" s="472"/>
    </row>
    <row r="29" spans="1:15" ht="15" customHeight="1">
      <c r="A29" s="179">
        <v>1899</v>
      </c>
      <c r="B29" s="180">
        <f t="shared" si="0"/>
        <v>6.3010615044270483E-13</v>
      </c>
      <c r="C29" s="212">
        <f t="shared" si="1"/>
        <v>7.449661957265377E-13</v>
      </c>
      <c r="D29" s="213">
        <f t="shared" si="2"/>
        <v>1.2890485545326496E-13</v>
      </c>
      <c r="E29" s="205"/>
      <c r="F29" s="403"/>
      <c r="G29" s="403"/>
      <c r="H29" s="181"/>
      <c r="I29" s="205"/>
      <c r="J29" s="181"/>
      <c r="K29" s="182"/>
      <c r="L29" s="183"/>
      <c r="M29" s="184">
        <v>1.1597727935739951E-12</v>
      </c>
      <c r="N29" s="185">
        <v>1.3709999999999999E-12</v>
      </c>
      <c r="O29" s="472"/>
    </row>
    <row r="30" spans="1:15" ht="15" customHeight="1">
      <c r="A30" s="179">
        <v>1900</v>
      </c>
      <c r="B30" s="180">
        <f t="shared" si="0"/>
        <v>6.8022823059155616E-13</v>
      </c>
      <c r="C30" s="212">
        <f t="shared" si="1"/>
        <v>7.9060963879074577E-13</v>
      </c>
      <c r="D30" s="213">
        <f t="shared" si="2"/>
        <v>1.3680274594055473E-13</v>
      </c>
      <c r="E30" s="205"/>
      <c r="F30" s="403"/>
      <c r="G30" s="403"/>
      <c r="H30" s="181"/>
      <c r="I30" s="205"/>
      <c r="J30" s="181"/>
      <c r="K30" s="182"/>
      <c r="L30" s="183"/>
      <c r="M30" s="184">
        <v>1.2520274476082899E-12</v>
      </c>
      <c r="N30" s="185">
        <v>1.455E-12</v>
      </c>
      <c r="O30" s="472"/>
    </row>
    <row r="31" spans="1:15" ht="15" customHeight="1">
      <c r="A31" s="179">
        <v>1901</v>
      </c>
      <c r="B31" s="180">
        <f t="shared" si="0"/>
        <v>6.6207267283555385E-13</v>
      </c>
      <c r="C31" s="212">
        <f t="shared" si="1"/>
        <v>7.5366018488162505E-13</v>
      </c>
      <c r="D31" s="213">
        <f t="shared" si="2"/>
        <v>1.3040921554608208E-13</v>
      </c>
      <c r="E31" s="205"/>
      <c r="F31" s="403"/>
      <c r="G31" s="403"/>
      <c r="H31" s="181"/>
      <c r="I31" s="205"/>
      <c r="J31" s="181"/>
      <c r="K31" s="182"/>
      <c r="L31" s="183"/>
      <c r="M31" s="184">
        <v>1.2186103449141186E-12</v>
      </c>
      <c r="N31" s="185">
        <v>1.387E-12</v>
      </c>
      <c r="O31" s="472"/>
    </row>
    <row r="32" spans="1:15" ht="15" customHeight="1">
      <c r="A32" s="179">
        <v>1902</v>
      </c>
      <c r="B32" s="180">
        <f t="shared" si="0"/>
        <v>7.1371514823040494E-13</v>
      </c>
      <c r="C32" s="212">
        <f t="shared" si="1"/>
        <v>7.6126742539232633E-13</v>
      </c>
      <c r="D32" s="213">
        <f t="shared" si="2"/>
        <v>1.3172553062729701E-13</v>
      </c>
      <c r="E32" s="205"/>
      <c r="F32" s="403"/>
      <c r="G32" s="403"/>
      <c r="H32" s="181"/>
      <c r="I32" s="205"/>
      <c r="J32" s="181"/>
      <c r="K32" s="182"/>
      <c r="L32" s="183"/>
      <c r="M32" s="184">
        <v>1.3136634370219838E-12</v>
      </c>
      <c r="N32" s="185">
        <v>1.401E-12</v>
      </c>
      <c r="O32" s="472"/>
    </row>
    <row r="33" spans="1:15" ht="15" customHeight="1">
      <c r="A33" s="179">
        <v>1903</v>
      </c>
      <c r="B33" s="180">
        <f t="shared" si="0"/>
        <v>6.9394576311831353E-13</v>
      </c>
      <c r="C33" s="212">
        <f t="shared" si="1"/>
        <v>7.3355533496048564E-13</v>
      </c>
      <c r="D33" s="213">
        <f t="shared" si="2"/>
        <v>1.269303828314425E-13</v>
      </c>
      <c r="E33" s="205"/>
      <c r="F33" s="403"/>
      <c r="G33" s="403"/>
      <c r="H33" s="181"/>
      <c r="I33" s="205"/>
      <c r="J33" s="181"/>
      <c r="K33" s="182"/>
      <c r="L33" s="183"/>
      <c r="M33" s="184">
        <v>1.2772759251994417E-12</v>
      </c>
      <c r="N33" s="185">
        <v>1.3499999999999999E-12</v>
      </c>
      <c r="O33" s="472"/>
    </row>
    <row r="34" spans="1:15" ht="15" customHeight="1">
      <c r="A34" s="179">
        <v>1904</v>
      </c>
      <c r="B34" s="180">
        <f t="shared" si="0"/>
        <v>6.8547316949884596E-13</v>
      </c>
      <c r="C34" s="212">
        <f t="shared" si="1"/>
        <v>7.4279269843776587E-13</v>
      </c>
      <c r="D34" s="213">
        <f t="shared" si="2"/>
        <v>1.2852876543006068E-13</v>
      </c>
      <c r="E34" s="205"/>
      <c r="F34" s="403"/>
      <c r="G34" s="403"/>
      <c r="H34" s="181"/>
      <c r="I34" s="205"/>
      <c r="J34" s="181"/>
      <c r="K34" s="182"/>
      <c r="L34" s="183"/>
      <c r="M34" s="184">
        <v>1.2616812772754952E-12</v>
      </c>
      <c r="N34" s="185">
        <v>1.3669999999999999E-12</v>
      </c>
      <c r="O34" s="472"/>
    </row>
    <row r="35" spans="1:15" ht="15" customHeight="1">
      <c r="A35" s="179">
        <v>1905</v>
      </c>
      <c r="B35" s="180">
        <f t="shared" si="0"/>
        <v>7.3469490385956352E-13</v>
      </c>
      <c r="C35" s="212">
        <f t="shared" si="1"/>
        <v>7.8028552666907967E-13</v>
      </c>
      <c r="D35" s="213">
        <f t="shared" si="2"/>
        <v>1.3501631833033441E-13</v>
      </c>
      <c r="E35" s="205"/>
      <c r="F35" s="403"/>
      <c r="G35" s="403"/>
      <c r="H35" s="181"/>
      <c r="I35" s="205"/>
      <c r="J35" s="181"/>
      <c r="K35" s="182"/>
      <c r="L35" s="183"/>
      <c r="M35" s="184">
        <v>1.3522787556908044E-12</v>
      </c>
      <c r="N35" s="185">
        <v>1.4359999999999999E-12</v>
      </c>
      <c r="O35" s="472"/>
    </row>
    <row r="36" spans="1:15" ht="15" customHeight="1">
      <c r="A36" s="179">
        <v>1906</v>
      </c>
      <c r="B36" s="180">
        <f t="shared" si="0"/>
        <v>7.5123663425947685E-13</v>
      </c>
      <c r="C36" s="212">
        <f t="shared" si="1"/>
        <v>7.9821687930144715E-13</v>
      </c>
      <c r="D36" s="213">
        <f t="shared" si="2"/>
        <v>1.3811906102176969E-13</v>
      </c>
      <c r="E36" s="205"/>
      <c r="F36" s="403"/>
      <c r="G36" s="403"/>
      <c r="H36" s="181"/>
      <c r="I36" s="205"/>
      <c r="J36" s="181"/>
      <c r="K36" s="182"/>
      <c r="L36" s="183"/>
      <c r="M36" s="184">
        <v>1.3827254492566051E-12</v>
      </c>
      <c r="N36" s="185">
        <v>1.4689999999999999E-12</v>
      </c>
      <c r="O36" s="472"/>
    </row>
    <row r="37" spans="1:15" ht="15" customHeight="1">
      <c r="A37" s="179">
        <v>1907</v>
      </c>
      <c r="B37" s="180">
        <f t="shared" si="0"/>
        <v>7.5890231420089998E-13</v>
      </c>
      <c r="C37" s="212">
        <f t="shared" si="1"/>
        <v>8.1506148328942885E-13</v>
      </c>
      <c r="D37" s="213">
        <f t="shared" si="2"/>
        <v>1.4103375870160284E-13</v>
      </c>
      <c r="E37" s="205"/>
      <c r="F37" s="403"/>
      <c r="G37" s="403"/>
      <c r="H37" s="181"/>
      <c r="I37" s="205"/>
      <c r="J37" s="181"/>
      <c r="K37" s="182"/>
      <c r="L37" s="183"/>
      <c r="M37" s="184">
        <v>1.3968348926163662E-12</v>
      </c>
      <c r="N37" s="185">
        <v>1.5000000000000001E-12</v>
      </c>
      <c r="O37" s="472"/>
    </row>
    <row r="38" spans="1:15" ht="15" customHeight="1">
      <c r="A38" s="179">
        <v>1908</v>
      </c>
      <c r="B38" s="180">
        <f t="shared" si="0"/>
        <v>7.8028552666908058E-13</v>
      </c>
      <c r="C38" s="212">
        <f t="shared" si="1"/>
        <v>8.23755472444516E-13</v>
      </c>
      <c r="D38" s="213">
        <f t="shared" si="2"/>
        <v>1.4253811879441993E-13</v>
      </c>
      <c r="E38" s="205"/>
      <c r="F38" s="403"/>
      <c r="G38" s="403"/>
      <c r="H38" s="181"/>
      <c r="I38" s="205"/>
      <c r="J38" s="181"/>
      <c r="K38" s="182"/>
      <c r="L38" s="183"/>
      <c r="M38" s="184">
        <v>1.4361928135672792E-12</v>
      </c>
      <c r="N38" s="185">
        <v>1.516E-12</v>
      </c>
      <c r="O38" s="472"/>
    </row>
    <row r="39" spans="1:15" ht="15" customHeight="1">
      <c r="A39" s="179">
        <v>1909</v>
      </c>
      <c r="B39" s="180">
        <f t="shared" si="0"/>
        <v>7.8633737925441482E-13</v>
      </c>
      <c r="C39" s="212">
        <f t="shared" si="1"/>
        <v>8.7265916144188177E-13</v>
      </c>
      <c r="D39" s="213">
        <f t="shared" si="2"/>
        <v>1.510001443165161E-13</v>
      </c>
      <c r="E39" s="205"/>
      <c r="F39" s="403"/>
      <c r="G39" s="403"/>
      <c r="H39" s="181"/>
      <c r="I39" s="205"/>
      <c r="J39" s="181"/>
      <c r="K39" s="182"/>
      <c r="L39" s="183"/>
      <c r="M39" s="184">
        <v>1.4473318477986699E-12</v>
      </c>
      <c r="N39" s="185">
        <v>1.606E-12</v>
      </c>
      <c r="O39" s="472"/>
    </row>
    <row r="40" spans="1:15" ht="15" customHeight="1">
      <c r="A40" s="179">
        <v>1910</v>
      </c>
      <c r="B40" s="180">
        <f t="shared" si="0"/>
        <v>8.1175516011281784E-13</v>
      </c>
      <c r="C40" s="212">
        <f t="shared" si="1"/>
        <v>8.9330738568521397E-13</v>
      </c>
      <c r="D40" s="213">
        <f t="shared" si="2"/>
        <v>1.545729995369567E-13</v>
      </c>
      <c r="E40" s="205"/>
      <c r="F40" s="403"/>
      <c r="G40" s="403"/>
      <c r="H40" s="181"/>
      <c r="I40" s="205"/>
      <c r="J40" s="181"/>
      <c r="K40" s="182"/>
      <c r="L40" s="183"/>
      <c r="M40" s="184">
        <v>1.4941157915705094E-12</v>
      </c>
      <c r="N40" s="185">
        <v>1.6440000000000001E-12</v>
      </c>
      <c r="O40" s="472"/>
    </row>
    <row r="41" spans="1:15" ht="15" customHeight="1">
      <c r="A41" s="179">
        <v>1911</v>
      </c>
      <c r="B41" s="180">
        <f t="shared" si="0"/>
        <v>7.9723071390801593E-13</v>
      </c>
      <c r="C41" s="212">
        <f t="shared" si="1"/>
        <v>9.0200137484030121E-13</v>
      </c>
      <c r="D41" s="213">
        <f t="shared" si="2"/>
        <v>1.5607735962977382E-13</v>
      </c>
      <c r="E41" s="205"/>
      <c r="F41" s="403"/>
      <c r="G41" s="403"/>
      <c r="H41" s="181"/>
      <c r="I41" s="205"/>
      <c r="J41" s="181"/>
      <c r="K41" s="182"/>
      <c r="L41" s="183"/>
      <c r="M41" s="184">
        <v>1.4673821094151724E-12</v>
      </c>
      <c r="N41" s="185">
        <v>1.66E-12</v>
      </c>
      <c r="O41" s="472"/>
    </row>
    <row r="42" spans="1:15" ht="15" customHeight="1">
      <c r="A42" s="179">
        <v>1912</v>
      </c>
      <c r="B42" s="180">
        <f t="shared" si="0"/>
        <v>8.4524207775166692E-13</v>
      </c>
      <c r="C42" s="212">
        <f t="shared" si="1"/>
        <v>9.3786408010503596E-13</v>
      </c>
      <c r="D42" s="213">
        <f t="shared" si="2"/>
        <v>1.6228284501264432E-13</v>
      </c>
      <c r="E42" s="205"/>
      <c r="F42" s="403"/>
      <c r="G42" s="403"/>
      <c r="H42" s="181"/>
      <c r="I42" s="205"/>
      <c r="J42" s="181"/>
      <c r="K42" s="182"/>
      <c r="L42" s="183"/>
      <c r="M42" s="184">
        <v>1.5557517809842041E-12</v>
      </c>
      <c r="N42" s="185">
        <v>1.7259999999999999E-12</v>
      </c>
      <c r="O42" s="472"/>
    </row>
    <row r="43" spans="1:15" ht="15" customHeight="1">
      <c r="A43" s="179">
        <v>1913</v>
      </c>
      <c r="B43" s="180">
        <f t="shared" si="0"/>
        <v>8.5452158504917894E-13</v>
      </c>
      <c r="C43" s="212">
        <f t="shared" si="1"/>
        <v>9.6448942189249078E-13</v>
      </c>
      <c r="D43" s="213">
        <f t="shared" si="2"/>
        <v>1.6688994779689671E-13</v>
      </c>
      <c r="E43" s="205"/>
      <c r="F43" s="403"/>
      <c r="G43" s="403"/>
      <c r="H43" s="181"/>
      <c r="I43" s="205"/>
      <c r="J43" s="181"/>
      <c r="K43" s="182"/>
      <c r="L43" s="183"/>
      <c r="M43" s="184">
        <v>1.5728316334723356E-12</v>
      </c>
      <c r="N43" s="185">
        <v>1.775E-12</v>
      </c>
      <c r="O43" s="472"/>
    </row>
    <row r="44" spans="1:15" ht="15" customHeight="1">
      <c r="A44" s="179">
        <v>1914</v>
      </c>
      <c r="B44" s="180">
        <f t="shared" ref="B44:B72" si="3">M44/M45*B45</f>
        <v>8.5452158504917894E-13</v>
      </c>
      <c r="C44" s="212">
        <f t="shared" ref="C44:C72" si="4">N44/N45*C45</f>
        <v>9.6448942189249078E-13</v>
      </c>
      <c r="D44" s="213">
        <f t="shared" si="2"/>
        <v>1.6688994779689671E-13</v>
      </c>
      <c r="E44" s="205"/>
      <c r="F44" s="403"/>
      <c r="G44" s="403"/>
      <c r="H44" s="181"/>
      <c r="I44" s="205"/>
      <c r="J44" s="181"/>
      <c r="K44" s="182"/>
      <c r="L44" s="183"/>
      <c r="M44" s="184">
        <v>1.5728316334723356E-12</v>
      </c>
      <c r="N44" s="185">
        <v>1.775E-12</v>
      </c>
      <c r="O44" s="472"/>
    </row>
    <row r="45" spans="1:15" ht="15" customHeight="1">
      <c r="A45" s="179">
        <v>1915</v>
      </c>
      <c r="B45" s="180">
        <f t="shared" si="3"/>
        <v>9.2109196348785438E-13</v>
      </c>
      <c r="C45" s="212">
        <f t="shared" si="4"/>
        <v>1.0400184526773112E-12</v>
      </c>
      <c r="D45" s="213">
        <f t="shared" si="2"/>
        <v>1.7995907610324524E-13</v>
      </c>
      <c r="E45" s="205"/>
      <c r="F45" s="403"/>
      <c r="G45" s="403"/>
      <c r="H45" s="181"/>
      <c r="I45" s="205"/>
      <c r="J45" s="181"/>
      <c r="K45" s="182"/>
      <c r="L45" s="183"/>
      <c r="M45" s="184">
        <v>1.6953610100176309E-12</v>
      </c>
      <c r="N45" s="185">
        <v>1.9140000000000001E-12</v>
      </c>
      <c r="O45" s="472"/>
    </row>
    <row r="46" spans="1:15" ht="15" customHeight="1">
      <c r="A46" s="179">
        <v>1916</v>
      </c>
      <c r="B46" s="180">
        <f t="shared" si="3"/>
        <v>9.8887271244359658E-13</v>
      </c>
      <c r="C46" s="212">
        <f t="shared" si="4"/>
        <v>1.1160908577843245E-12</v>
      </c>
      <c r="D46" s="213">
        <f t="shared" si="2"/>
        <v>1.931222269153948E-13</v>
      </c>
      <c r="E46" s="205"/>
      <c r="F46" s="403"/>
      <c r="G46" s="403"/>
      <c r="H46" s="181"/>
      <c r="I46" s="205"/>
      <c r="J46" s="181"/>
      <c r="K46" s="182"/>
      <c r="L46" s="183"/>
      <c r="M46" s="184">
        <v>1.8201181934092045E-12</v>
      </c>
      <c r="N46" s="185">
        <v>2.0539999999999999E-12</v>
      </c>
      <c r="O46" s="472"/>
    </row>
    <row r="47" spans="1:15" ht="15" customHeight="1">
      <c r="A47" s="179">
        <v>1917</v>
      </c>
      <c r="B47" s="180">
        <f t="shared" si="3"/>
        <v>1.1575176711549076E-12</v>
      </c>
      <c r="C47" s="212">
        <f t="shared" si="4"/>
        <v>1.306815244874051E-12</v>
      </c>
      <c r="D47" s="213">
        <f t="shared" si="2"/>
        <v>2.2612412645156991E-13</v>
      </c>
      <c r="E47" s="205"/>
      <c r="F47" s="403"/>
      <c r="G47" s="403"/>
      <c r="H47" s="181"/>
      <c r="I47" s="205"/>
      <c r="J47" s="181"/>
      <c r="K47" s="182"/>
      <c r="L47" s="183"/>
      <c r="M47" s="184">
        <v>2.1305259473239527E-12</v>
      </c>
      <c r="N47" s="185">
        <v>2.405E-12</v>
      </c>
      <c r="O47" s="472"/>
    </row>
    <row r="48" spans="1:15" ht="15" customHeight="1">
      <c r="A48" s="179">
        <v>1918</v>
      </c>
      <c r="B48" s="180">
        <f t="shared" si="3"/>
        <v>1.4605137572606357E-12</v>
      </c>
      <c r="C48" s="212">
        <f t="shared" si="4"/>
        <v>1.6485976935334184E-12</v>
      </c>
      <c r="D48" s="213">
        <f t="shared" si="2"/>
        <v>2.8526428260044206E-13</v>
      </c>
      <c r="E48" s="205"/>
      <c r="F48" s="403"/>
      <c r="G48" s="403"/>
      <c r="H48" s="181"/>
      <c r="I48" s="205"/>
      <c r="J48" s="181"/>
      <c r="K48" s="182"/>
      <c r="L48" s="183"/>
      <c r="M48" s="184">
        <v>2.6882202611755685E-12</v>
      </c>
      <c r="N48" s="185">
        <v>3.0340000000000002E-12</v>
      </c>
      <c r="O48" s="472"/>
    </row>
    <row r="49" spans="1:15" ht="15" customHeight="1">
      <c r="A49" s="179">
        <v>1919</v>
      </c>
      <c r="B49" s="180">
        <f t="shared" si="3"/>
        <v>1.3717532526757352E-12</v>
      </c>
      <c r="C49" s="212">
        <f t="shared" si="4"/>
        <v>1.5486168182499149E-12</v>
      </c>
      <c r="D49" s="213">
        <f t="shared" si="2"/>
        <v>2.6796414153304541E-13</v>
      </c>
      <c r="E49" s="205"/>
      <c r="F49" s="403"/>
      <c r="G49" s="403"/>
      <c r="H49" s="181"/>
      <c r="I49" s="205"/>
      <c r="J49" s="181"/>
      <c r="K49" s="182"/>
      <c r="L49" s="183"/>
      <c r="M49" s="184">
        <v>2.5248477591151749E-12</v>
      </c>
      <c r="N49" s="185">
        <v>2.8500000000000002E-12</v>
      </c>
      <c r="O49" s="472"/>
    </row>
    <row r="50" spans="1:15" ht="15" customHeight="1">
      <c r="A50" s="179">
        <v>1920</v>
      </c>
      <c r="B50" s="180">
        <f t="shared" si="3"/>
        <v>1.6069685898257221E-12</v>
      </c>
      <c r="C50" s="212">
        <f t="shared" si="4"/>
        <v>1.8137834874800755E-12</v>
      </c>
      <c r="D50" s="213">
        <f t="shared" si="2"/>
        <v>3.1384712436396685E-13</v>
      </c>
      <c r="E50" s="205"/>
      <c r="F50" s="403"/>
      <c r="G50" s="403"/>
      <c r="H50" s="181"/>
      <c r="I50" s="205"/>
      <c r="J50" s="181"/>
      <c r="K50" s="182"/>
      <c r="L50" s="183"/>
      <c r="M50" s="184">
        <v>2.9577848895752192E-12</v>
      </c>
      <c r="N50" s="185">
        <v>3.3380000000000001E-12</v>
      </c>
      <c r="O50" s="472"/>
    </row>
    <row r="51" spans="1:15" ht="15" customHeight="1">
      <c r="A51" s="179">
        <v>1921</v>
      </c>
      <c r="B51" s="180">
        <f t="shared" si="3"/>
        <v>1.4278337532998314E-12</v>
      </c>
      <c r="C51" s="212">
        <f t="shared" si="4"/>
        <v>1.6116482396242972E-12</v>
      </c>
      <c r="D51" s="213">
        <f t="shared" si="2"/>
        <v>2.7887075220596935E-13</v>
      </c>
      <c r="E51" s="205"/>
      <c r="F51" s="403"/>
      <c r="G51" s="403"/>
      <c r="H51" s="181"/>
      <c r="I51" s="205"/>
      <c r="J51" s="181"/>
      <c r="K51" s="182"/>
      <c r="L51" s="183"/>
      <c r="M51" s="184">
        <v>2.6280694763260604E-12</v>
      </c>
      <c r="N51" s="185">
        <v>2.9660000000000001E-12</v>
      </c>
      <c r="O51" s="472"/>
    </row>
    <row r="52" spans="1:15" ht="15" customHeight="1">
      <c r="A52" s="179">
        <v>1922</v>
      </c>
      <c r="B52" s="180">
        <f t="shared" si="3"/>
        <v>1.2018979234473573E-12</v>
      </c>
      <c r="C52" s="212">
        <f t="shared" si="4"/>
        <v>1.3568056825158025E-12</v>
      </c>
      <c r="D52" s="213">
        <f t="shared" si="2"/>
        <v>2.3477419698526818E-13</v>
      </c>
      <c r="E52" s="205"/>
      <c r="F52" s="403"/>
      <c r="G52" s="403"/>
      <c r="H52" s="181"/>
      <c r="I52" s="205"/>
      <c r="J52" s="181"/>
      <c r="K52" s="182"/>
      <c r="L52" s="183"/>
      <c r="M52" s="184">
        <v>2.2122121983541493E-12</v>
      </c>
      <c r="N52" s="185">
        <v>2.497E-12</v>
      </c>
      <c r="O52" s="472"/>
    </row>
    <row r="53" spans="1:15" ht="15" customHeight="1">
      <c r="A53" s="179">
        <v>1923</v>
      </c>
      <c r="B53" s="180">
        <f t="shared" si="3"/>
        <v>1.1797077973011324E-12</v>
      </c>
      <c r="C53" s="212">
        <f t="shared" si="4"/>
        <v>1.3318104636949268E-12</v>
      </c>
      <c r="D53" s="213">
        <f t="shared" si="2"/>
        <v>2.304491617184191E-13</v>
      </c>
      <c r="E53" s="205"/>
      <c r="F53" s="403"/>
      <c r="G53" s="403"/>
      <c r="H53" s="181"/>
      <c r="I53" s="205"/>
      <c r="J53" s="181"/>
      <c r="K53" s="182"/>
      <c r="L53" s="183"/>
      <c r="M53" s="184">
        <v>2.171369072839051E-12</v>
      </c>
      <c r="N53" s="185">
        <v>2.451E-12</v>
      </c>
      <c r="O53" s="472"/>
    </row>
    <row r="54" spans="1:15" ht="15" customHeight="1">
      <c r="A54" s="179">
        <v>1924</v>
      </c>
      <c r="B54" s="180">
        <f t="shared" si="3"/>
        <v>1.2018979234473575E-12</v>
      </c>
      <c r="C54" s="212">
        <f t="shared" si="4"/>
        <v>1.3568056825158027E-12</v>
      </c>
      <c r="D54" s="213">
        <f t="shared" si="2"/>
        <v>2.3477419698526823E-13</v>
      </c>
      <c r="E54" s="205"/>
      <c r="F54" s="403"/>
      <c r="G54" s="403"/>
      <c r="H54" s="181"/>
      <c r="I54" s="205"/>
      <c r="J54" s="181"/>
      <c r="K54" s="182"/>
      <c r="L54" s="183"/>
      <c r="M54" s="184">
        <v>2.2122121983541493E-12</v>
      </c>
      <c r="N54" s="185">
        <v>2.497E-12</v>
      </c>
      <c r="O54" s="472"/>
    </row>
    <row r="55" spans="1:15" ht="15" customHeight="1">
      <c r="A55" s="179">
        <v>1925</v>
      </c>
      <c r="B55" s="180">
        <f t="shared" si="3"/>
        <v>1.169217919486553E-12</v>
      </c>
      <c r="C55" s="212">
        <f t="shared" si="4"/>
        <v>1.3198562286066818E-12</v>
      </c>
      <c r="D55" s="213">
        <f t="shared" si="2"/>
        <v>2.2838066659079553E-13</v>
      </c>
      <c r="E55" s="205"/>
      <c r="F55" s="403"/>
      <c r="G55" s="403"/>
      <c r="H55" s="181"/>
      <c r="I55" s="205"/>
      <c r="J55" s="181"/>
      <c r="K55" s="182"/>
      <c r="L55" s="183"/>
      <c r="M55" s="184">
        <v>2.1520614135046404E-12</v>
      </c>
      <c r="N55" s="185">
        <v>2.4289999999999998E-12</v>
      </c>
      <c r="O55" s="472"/>
    </row>
    <row r="56" spans="1:15" ht="15" customHeight="1">
      <c r="A56" s="179">
        <v>1926</v>
      </c>
      <c r="B56" s="180">
        <f t="shared" si="3"/>
        <v>1.1353275450086821E-12</v>
      </c>
      <c r="C56" s="212">
        <f t="shared" si="4"/>
        <v>1.2818200260531753E-12</v>
      </c>
      <c r="D56" s="213">
        <f t="shared" si="2"/>
        <v>2.217990911847208E-13</v>
      </c>
      <c r="E56" s="205"/>
      <c r="F56" s="403"/>
      <c r="G56" s="403"/>
      <c r="H56" s="181"/>
      <c r="I56" s="205"/>
      <c r="J56" s="181"/>
      <c r="K56" s="182"/>
      <c r="L56" s="183"/>
      <c r="M56" s="184">
        <v>2.089682821808854E-12</v>
      </c>
      <c r="N56" s="185">
        <v>2.3589999999999999E-12</v>
      </c>
      <c r="O56" s="472"/>
    </row>
    <row r="57" spans="1:15" ht="15" customHeight="1">
      <c r="A57" s="179">
        <v>1927</v>
      </c>
      <c r="B57" s="180">
        <f t="shared" si="3"/>
        <v>1.1236272966770359E-12</v>
      </c>
      <c r="C57" s="212">
        <f t="shared" si="4"/>
        <v>1.2682356679983515E-12</v>
      </c>
      <c r="D57" s="213">
        <f t="shared" si="2"/>
        <v>2.1944852853969405E-13</v>
      </c>
      <c r="E57" s="205"/>
      <c r="F57" s="403"/>
      <c r="G57" s="403"/>
      <c r="H57" s="181"/>
      <c r="I57" s="205"/>
      <c r="J57" s="181"/>
      <c r="K57" s="182"/>
      <c r="L57" s="183"/>
      <c r="M57" s="184">
        <v>2.0681473556281655E-12</v>
      </c>
      <c r="N57" s="185">
        <v>2.334E-12</v>
      </c>
      <c r="O57" s="472"/>
    </row>
    <row r="58" spans="1:15" ht="15" customHeight="1">
      <c r="A58" s="179">
        <v>1928</v>
      </c>
      <c r="B58" s="180">
        <f t="shared" si="3"/>
        <v>1.1131374188624567E-12</v>
      </c>
      <c r="C58" s="212">
        <f t="shared" si="4"/>
        <v>1.2562814329101066E-12</v>
      </c>
      <c r="D58" s="213">
        <f t="shared" si="2"/>
        <v>2.1738003341207059E-13</v>
      </c>
      <c r="E58" s="205"/>
      <c r="F58" s="403"/>
      <c r="G58" s="403"/>
      <c r="H58" s="181"/>
      <c r="I58" s="205"/>
      <c r="J58" s="181"/>
      <c r="K58" s="182"/>
      <c r="L58" s="183"/>
      <c r="M58" s="184">
        <v>2.0488396962937553E-12</v>
      </c>
      <c r="N58" s="185">
        <v>2.3119999999999998E-12</v>
      </c>
      <c r="O58" s="472"/>
    </row>
    <row r="59" spans="1:15" ht="15" customHeight="1">
      <c r="A59" s="179">
        <v>1929</v>
      </c>
      <c r="B59" s="180">
        <f t="shared" si="3"/>
        <v>1.1236272966770359E-12</v>
      </c>
      <c r="C59" s="212">
        <f t="shared" si="4"/>
        <v>1.2682356679983517E-12</v>
      </c>
      <c r="D59" s="213">
        <f t="shared" si="2"/>
        <v>2.194485285396941E-13</v>
      </c>
      <c r="E59" s="205"/>
      <c r="F59" s="403"/>
      <c r="G59" s="403"/>
      <c r="H59" s="181"/>
      <c r="I59" s="205"/>
      <c r="J59" s="181"/>
      <c r="K59" s="182"/>
      <c r="L59" s="183"/>
      <c r="M59" s="184">
        <v>2.0681473556281655E-12</v>
      </c>
      <c r="N59" s="185">
        <v>2.334E-12</v>
      </c>
      <c r="O59" s="472"/>
    </row>
    <row r="60" spans="1:15" ht="15" customHeight="1">
      <c r="A60" s="179">
        <v>1930</v>
      </c>
      <c r="B60" s="180">
        <f t="shared" si="3"/>
        <v>1.1353275450086819E-12</v>
      </c>
      <c r="C60" s="212">
        <f t="shared" si="4"/>
        <v>1.2818200260531755E-12</v>
      </c>
      <c r="D60" s="213">
        <f t="shared" si="2"/>
        <v>2.217990911847208E-13</v>
      </c>
      <c r="E60" s="205"/>
      <c r="F60" s="403"/>
      <c r="G60" s="403"/>
      <c r="H60" s="181"/>
      <c r="I60" s="205"/>
      <c r="J60" s="181"/>
      <c r="K60" s="182"/>
      <c r="L60" s="183"/>
      <c r="M60" s="184">
        <v>2.0896828218088536E-12</v>
      </c>
      <c r="N60" s="185">
        <v>2.3589999999999999E-12</v>
      </c>
      <c r="O60" s="472"/>
    </row>
    <row r="61" spans="1:15" ht="15" customHeight="1">
      <c r="A61" s="179">
        <v>1931</v>
      </c>
      <c r="B61" s="180">
        <f t="shared" si="3"/>
        <v>9.7717246411195002E-13</v>
      </c>
      <c r="C61" s="212">
        <f t="shared" si="4"/>
        <v>1.1030498740516941E-12</v>
      </c>
      <c r="D61" s="213">
        <f t="shared" si="2"/>
        <v>1.9086568677616926E-13</v>
      </c>
      <c r="E61" s="205"/>
      <c r="F61" s="403"/>
      <c r="G61" s="403"/>
      <c r="H61" s="181"/>
      <c r="I61" s="205"/>
      <c r="J61" s="181"/>
      <c r="K61" s="182"/>
      <c r="L61" s="183"/>
      <c r="M61" s="184">
        <v>1.7985827272285156E-12</v>
      </c>
      <c r="N61" s="185">
        <v>2.03E-12</v>
      </c>
      <c r="O61" s="472"/>
    </row>
    <row r="62" spans="1:15" ht="15" customHeight="1">
      <c r="A62" s="179">
        <v>1932</v>
      </c>
      <c r="B62" s="180">
        <f t="shared" si="3"/>
        <v>8.7671171119540368E-13</v>
      </c>
      <c r="C62" s="212">
        <f t="shared" si="4"/>
        <v>9.8948464071336706E-13</v>
      </c>
      <c r="D62" s="213">
        <f t="shared" si="2"/>
        <v>1.7121498306374592E-13</v>
      </c>
      <c r="E62" s="205"/>
      <c r="F62" s="403"/>
      <c r="G62" s="403"/>
      <c r="H62" s="181"/>
      <c r="I62" s="205"/>
      <c r="J62" s="181"/>
      <c r="K62" s="182"/>
      <c r="L62" s="183"/>
      <c r="M62" s="184">
        <v>1.6136747589874339E-12</v>
      </c>
      <c r="N62" s="185">
        <v>1.821E-12</v>
      </c>
      <c r="O62" s="472"/>
    </row>
    <row r="63" spans="1:15" ht="15" customHeight="1">
      <c r="A63" s="179">
        <v>1933</v>
      </c>
      <c r="B63" s="180">
        <f t="shared" si="3"/>
        <v>9.8887271244359638E-13</v>
      </c>
      <c r="C63" s="212">
        <f t="shared" si="4"/>
        <v>9.8894126639117407E-13</v>
      </c>
      <c r="D63" s="213">
        <f t="shared" si="2"/>
        <v>1.7112096055794487E-13</v>
      </c>
      <c r="E63" s="205"/>
      <c r="F63" s="403"/>
      <c r="G63" s="403"/>
      <c r="H63" s="181"/>
      <c r="I63" s="205"/>
      <c r="J63" s="181"/>
      <c r="K63" s="182"/>
      <c r="L63" s="183"/>
      <c r="M63" s="184">
        <v>1.8201181934092045E-12</v>
      </c>
      <c r="N63" s="185">
        <v>1.8199999999999999E-12</v>
      </c>
      <c r="O63" s="472"/>
    </row>
    <row r="64" spans="1:15" ht="15" customHeight="1">
      <c r="A64" s="179">
        <v>1934</v>
      </c>
      <c r="B64" s="180">
        <f t="shared" si="3"/>
        <v>8.7671171119540368E-13</v>
      </c>
      <c r="C64" s="212">
        <f t="shared" si="4"/>
        <v>8.7700615601942585E-13</v>
      </c>
      <c r="D64" s="213">
        <f t="shared" si="2"/>
        <v>1.5175232436292473E-13</v>
      </c>
      <c r="E64" s="205"/>
      <c r="F64" s="403"/>
      <c r="G64" s="403"/>
      <c r="H64" s="181"/>
      <c r="I64" s="205"/>
      <c r="J64" s="181"/>
      <c r="K64" s="182"/>
      <c r="L64" s="183"/>
      <c r="M64" s="184">
        <v>1.6136747589874339E-12</v>
      </c>
      <c r="N64" s="185">
        <v>1.614E-12</v>
      </c>
      <c r="O64" s="472"/>
    </row>
    <row r="65" spans="1:15" ht="15" customHeight="1">
      <c r="A65" s="179">
        <v>1935</v>
      </c>
      <c r="B65" s="180">
        <f t="shared" si="3"/>
        <v>9.2916110026829922E-13</v>
      </c>
      <c r="C65" s="212">
        <f t="shared" si="4"/>
        <v>9.2917009094994922E-13</v>
      </c>
      <c r="D65" s="213">
        <f t="shared" si="2"/>
        <v>1.6077848491982731E-13</v>
      </c>
      <c r="E65" s="206"/>
      <c r="F65" s="404"/>
      <c r="G65" s="404"/>
      <c r="H65" s="186"/>
      <c r="I65" s="206"/>
      <c r="J65" s="186"/>
      <c r="K65" s="187"/>
      <c r="L65" s="183"/>
      <c r="M65" s="184">
        <v>1.7102130556594843E-12</v>
      </c>
      <c r="N65" s="185">
        <v>1.71E-12</v>
      </c>
      <c r="O65" s="472"/>
    </row>
    <row r="66" spans="1:15" ht="15" customHeight="1">
      <c r="A66" s="179">
        <v>1936</v>
      </c>
      <c r="B66" s="180">
        <f t="shared" si="3"/>
        <v>1.0078351838776433E-12</v>
      </c>
      <c r="C66" s="212">
        <f t="shared" si="4"/>
        <v>1.0079593676679273E-12</v>
      </c>
      <c r="D66" s="213">
        <f t="shared" si="2"/>
        <v>1.7441174826098222E-13</v>
      </c>
      <c r="E66" s="206"/>
      <c r="F66" s="404"/>
      <c r="G66" s="404"/>
      <c r="H66" s="186"/>
      <c r="I66" s="206"/>
      <c r="J66" s="186"/>
      <c r="K66" s="187"/>
      <c r="L66" s="183"/>
      <c r="M66" s="184">
        <v>1.8550205006675612E-12</v>
      </c>
      <c r="N66" s="185">
        <v>1.8550000000000001E-12</v>
      </c>
      <c r="O66" s="472"/>
    </row>
    <row r="67" spans="1:15" ht="15" customHeight="1">
      <c r="A67" s="179">
        <v>1937</v>
      </c>
      <c r="B67" s="180">
        <f t="shared" si="3"/>
        <v>1.034463335253113E-12</v>
      </c>
      <c r="C67" s="212">
        <f t="shared" si="4"/>
        <v>1.0345847094553819E-12</v>
      </c>
      <c r="D67" s="213">
        <f t="shared" si="2"/>
        <v>1.7901885104523456E-13</v>
      </c>
      <c r="E67" s="206"/>
      <c r="F67" s="404"/>
      <c r="G67" s="404"/>
      <c r="H67" s="186"/>
      <c r="I67" s="206"/>
      <c r="J67" s="186"/>
      <c r="K67" s="187"/>
      <c r="L67" s="183"/>
      <c r="M67" s="184">
        <v>1.9040322512856786E-12</v>
      </c>
      <c r="N67" s="185">
        <v>1.904E-12</v>
      </c>
      <c r="O67" s="472"/>
    </row>
    <row r="68" spans="1:15" ht="15" customHeight="1">
      <c r="A68" s="179">
        <v>1938</v>
      </c>
      <c r="B68" s="180">
        <f t="shared" si="3"/>
        <v>1.0276045689897345E-12</v>
      </c>
      <c r="C68" s="212">
        <f t="shared" si="4"/>
        <v>1.0275208432668735E-12</v>
      </c>
      <c r="D68" s="213">
        <f t="shared" si="2"/>
        <v>1.777965584698207E-13</v>
      </c>
      <c r="E68" s="206"/>
      <c r="F68" s="404"/>
      <c r="G68" s="404"/>
      <c r="H68" s="186"/>
      <c r="I68" s="206"/>
      <c r="J68" s="186"/>
      <c r="K68" s="187"/>
      <c r="L68" s="183"/>
      <c r="M68" s="184">
        <v>1.8914080124901029E-12</v>
      </c>
      <c r="N68" s="185">
        <v>1.8909999999999999E-12</v>
      </c>
      <c r="O68" s="472"/>
    </row>
    <row r="69" spans="1:15" ht="15" customHeight="1">
      <c r="A69" s="179">
        <v>1939</v>
      </c>
      <c r="B69" s="180">
        <f t="shared" si="3"/>
        <v>1.0437428425506252E-12</v>
      </c>
      <c r="C69" s="212">
        <f t="shared" si="4"/>
        <v>1.0438220729326623E-12</v>
      </c>
      <c r="D69" s="213">
        <f t="shared" si="2"/>
        <v>1.806172336438528E-13</v>
      </c>
      <c r="E69" s="206"/>
      <c r="F69" s="404"/>
      <c r="G69" s="404"/>
      <c r="H69" s="186"/>
      <c r="I69" s="206"/>
      <c r="J69" s="186"/>
      <c r="K69" s="187"/>
      <c r="L69" s="183"/>
      <c r="M69" s="184">
        <v>1.9211121037738105E-12</v>
      </c>
      <c r="N69" s="185">
        <v>1.921E-12</v>
      </c>
      <c r="O69" s="472"/>
    </row>
    <row r="70" spans="1:15" ht="15" customHeight="1">
      <c r="A70" s="179">
        <v>1940</v>
      </c>
      <c r="B70" s="180">
        <f t="shared" si="3"/>
        <v>1.0671433392139174E-12</v>
      </c>
      <c r="C70" s="212">
        <f t="shared" si="4"/>
        <v>1.0671871687869592E-12</v>
      </c>
      <c r="D70" s="213">
        <f t="shared" si="2"/>
        <v>1.8466020139329873E-13</v>
      </c>
      <c r="E70" s="206"/>
      <c r="F70" s="404"/>
      <c r="G70" s="404"/>
      <c r="H70" s="186"/>
      <c r="I70" s="206"/>
      <c r="J70" s="186"/>
      <c r="K70" s="187"/>
      <c r="L70" s="183"/>
      <c r="M70" s="184">
        <v>1.9641830361351871E-12</v>
      </c>
      <c r="N70" s="185">
        <v>1.9640000000000001E-12</v>
      </c>
      <c r="O70" s="472"/>
    </row>
    <row r="71" spans="1:15" ht="15" customHeight="1">
      <c r="A71" s="179">
        <v>1941</v>
      </c>
      <c r="B71" s="180">
        <f t="shared" si="3"/>
        <v>1.095385317945477E-12</v>
      </c>
      <c r="C71" s="212">
        <f t="shared" si="4"/>
        <v>1.0954426335409926E-12</v>
      </c>
      <c r="D71" s="213">
        <f t="shared" si="2"/>
        <v>1.8954937169495425E-13</v>
      </c>
      <c r="E71" s="206"/>
      <c r="F71" s="404"/>
      <c r="G71" s="404"/>
      <c r="H71" s="186"/>
      <c r="I71" s="206"/>
      <c r="J71" s="186"/>
      <c r="K71" s="187"/>
      <c r="L71" s="183"/>
      <c r="M71" s="184">
        <v>2.0161651958816765E-12</v>
      </c>
      <c r="N71" s="185">
        <v>2.0159999999999999E-12</v>
      </c>
      <c r="O71" s="472"/>
    </row>
    <row r="72" spans="1:15" ht="15" customHeight="1">
      <c r="A72" s="179">
        <v>1942</v>
      </c>
      <c r="B72" s="180">
        <f t="shared" si="3"/>
        <v>1.1575176711549072E-12</v>
      </c>
      <c r="C72" s="212">
        <f t="shared" si="4"/>
        <v>1.1579306805931821E-12</v>
      </c>
      <c r="D72" s="213">
        <f t="shared" si="2"/>
        <v>2.0036195986207714E-13</v>
      </c>
      <c r="E72" s="206"/>
      <c r="F72" s="404"/>
      <c r="G72" s="404"/>
      <c r="H72" s="186"/>
      <c r="I72" s="206"/>
      <c r="J72" s="186"/>
      <c r="K72" s="187"/>
      <c r="L72" s="183"/>
      <c r="M72" s="184">
        <v>2.1305259473239519E-12</v>
      </c>
      <c r="N72" s="185">
        <v>2.1310000000000001E-12</v>
      </c>
      <c r="O72" s="472"/>
    </row>
    <row r="73" spans="1:15" ht="15" customHeight="1">
      <c r="A73" s="188">
        <v>1943</v>
      </c>
      <c r="B73" s="194">
        <f>AVERAGEIF('IPC mensual'!$A$6:$A$8956,IPC_anual!$A73,'IPC mensual'!H$6:H$8956)</f>
        <v>1.17042829000362E-12</v>
      </c>
      <c r="C73" s="214">
        <f>B73</f>
        <v>1.17042829000362E-12</v>
      </c>
      <c r="D73" s="215">
        <f t="shared" si="2"/>
        <v>2.0252447749550174E-13</v>
      </c>
      <c r="E73" s="405">
        <f>SUMIF('IPC mensual'!A$6:A$893,IPC_anual!A73,'IPC mensual'!I$6:I$893)/12</f>
        <v>9.6215291665405596E-13</v>
      </c>
      <c r="F73" s="406"/>
      <c r="G73" s="406"/>
      <c r="H73" s="406"/>
      <c r="I73" s="208"/>
      <c r="J73" s="207"/>
      <c r="K73" s="189"/>
      <c r="L73" s="209"/>
      <c r="M73" s="190">
        <v>2.1542892203509183E-12</v>
      </c>
      <c r="N73" s="191">
        <v>2.1539999999999999E-12</v>
      </c>
    </row>
    <row r="74" spans="1:15" ht="15" customHeight="1">
      <c r="A74" s="179">
        <v>1944</v>
      </c>
      <c r="B74" s="194">
        <f>AVERAGEIF('IPC mensual'!$A$6:$A$8956,IPC_anual!$A74,'IPC mensual'!H$6:H$8956)</f>
        <v>1.1667552555806892E-12</v>
      </c>
      <c r="C74" s="212">
        <f t="shared" ref="C74:C137" si="5">B74</f>
        <v>1.1667552555806892E-12</v>
      </c>
      <c r="D74" s="213">
        <f t="shared" si="2"/>
        <v>2.0188891580951001E-13</v>
      </c>
      <c r="E74" s="407">
        <f>SUMIF('IPC mensual'!A$6:A$893,IPC_anual!A74,'IPC mensual'!I$6:I$893)/12</f>
        <v>9.5913349136061668E-13</v>
      </c>
      <c r="F74" s="404"/>
      <c r="G74" s="404"/>
      <c r="H74" s="186"/>
      <c r="I74" s="206"/>
      <c r="J74" s="186"/>
      <c r="K74" s="187"/>
      <c r="L74" s="183"/>
      <c r="M74" s="184">
        <v>2.1476057998120838E-12</v>
      </c>
      <c r="N74" s="185">
        <v>2.1480000000000001E-12</v>
      </c>
    </row>
    <row r="75" spans="1:15" ht="15" customHeight="1">
      <c r="A75" s="179">
        <v>1945</v>
      </c>
      <c r="B75" s="194">
        <f>AVERAGEIF('IPC mensual'!$A$6:$A$8956,IPC_anual!$A75,'IPC mensual'!H$6:H$8956)</f>
        <v>1.3972343867776625E-12</v>
      </c>
      <c r="C75" s="212">
        <f t="shared" si="5"/>
        <v>1.3972343867776625E-12</v>
      </c>
      <c r="D75" s="213">
        <f t="shared" si="2"/>
        <v>2.4176975773545139E-13</v>
      </c>
      <c r="E75" s="407">
        <f>SUMIF('IPC mensual'!A$6:A$893,IPC_anual!A75,'IPC mensual'!I$6:I$893)/12</f>
        <v>1.1485993221193508E-12</v>
      </c>
      <c r="F75" s="404"/>
      <c r="G75" s="404"/>
      <c r="H75" s="186"/>
      <c r="I75" s="206"/>
      <c r="J75" s="186"/>
      <c r="K75" s="187"/>
      <c r="L75" s="183"/>
      <c r="M75" s="184">
        <v>2.5716317028870152E-12</v>
      </c>
      <c r="N75" s="185">
        <v>2.5719999999999999E-12</v>
      </c>
    </row>
    <row r="76" spans="1:15" ht="15" customHeight="1">
      <c r="A76" s="179">
        <v>1946</v>
      </c>
      <c r="B76" s="194">
        <f>AVERAGEIF('IPC mensual'!$A$6:$A$8956,IPC_anual!$A76,'IPC mensual'!H$6:H$8956)</f>
        <v>1.643675346577993E-12</v>
      </c>
      <c r="C76" s="212">
        <f t="shared" si="5"/>
        <v>1.643675346577993E-12</v>
      </c>
      <c r="D76" s="213">
        <f t="shared" ref="D76:D139" si="6">C76/C$144*100</f>
        <v>2.8441254674125842E-13</v>
      </c>
      <c r="E76" s="407">
        <f>SUMIF('IPC mensual'!A$6:A$893,IPC_anual!A76,'IPC mensual'!I$6:I$893)/12</f>
        <v>1.351186606005133E-12</v>
      </c>
      <c r="F76" s="404"/>
      <c r="G76" s="404"/>
      <c r="H76" s="186"/>
      <c r="I76" s="206"/>
      <c r="J76" s="186"/>
      <c r="K76" s="187"/>
      <c r="L76" s="183"/>
      <c r="M76" s="184">
        <v>3.026104299527746E-12</v>
      </c>
      <c r="N76" s="185">
        <v>3.0259999999999998E-12</v>
      </c>
    </row>
    <row r="77" spans="1:15" ht="15" customHeight="1">
      <c r="A77" s="179">
        <v>1947</v>
      </c>
      <c r="B77" s="194">
        <f>AVERAGEIF('IPC mensual'!$A$6:$A$8956,IPC_anual!$A77,'IPC mensual'!H$6:H$8956)</f>
        <v>1.8670200240810402E-12</v>
      </c>
      <c r="C77" s="212">
        <f t="shared" si="5"/>
        <v>1.8670200240810402E-12</v>
      </c>
      <c r="D77" s="213">
        <f t="shared" si="6"/>
        <v>3.2305888201786564E-13</v>
      </c>
      <c r="E77" s="407">
        <f>SUMIF('IPC mensual'!A$6:A$893,IPC_anual!A77,'IPC mensual'!I$6:I$893)/12</f>
        <v>1.5347875448358668E-12</v>
      </c>
      <c r="F77" s="404"/>
      <c r="G77" s="404"/>
      <c r="H77" s="186"/>
      <c r="I77" s="206"/>
      <c r="J77" s="186"/>
      <c r="K77" s="187"/>
      <c r="L77" s="183"/>
      <c r="M77" s="184">
        <v>3.4360207592429155E-12</v>
      </c>
      <c r="N77" s="185">
        <v>3.4359999999999999E-12</v>
      </c>
    </row>
    <row r="78" spans="1:15" ht="15" customHeight="1">
      <c r="A78" s="179">
        <v>1948</v>
      </c>
      <c r="B78" s="194">
        <f>AVERAGEIF('IPC mensual'!$A$6:$A$8956,IPC_anual!$A78,'IPC mensual'!H$6:H$8956)</f>
        <v>2.1114506399379559E-12</v>
      </c>
      <c r="C78" s="212">
        <f t="shared" si="5"/>
        <v>2.1114506399379559E-12</v>
      </c>
      <c r="D78" s="213">
        <f t="shared" si="6"/>
        <v>3.6535381215850025E-13</v>
      </c>
      <c r="E78" s="407">
        <f>SUMIF('IPC mensual'!A$6:A$893,IPC_anual!A78,'IPC mensual'!I$6:I$893)/12</f>
        <v>1.735722221462277E-12</v>
      </c>
      <c r="F78" s="404"/>
      <c r="G78" s="404"/>
      <c r="H78" s="186"/>
      <c r="I78" s="206"/>
      <c r="J78" s="186"/>
      <c r="K78" s="187"/>
      <c r="L78" s="183"/>
      <c r="M78" s="184">
        <v>3.8860377421910905E-12</v>
      </c>
      <c r="N78" s="185">
        <v>3.8860000000000002E-12</v>
      </c>
    </row>
    <row r="79" spans="1:15" ht="15" customHeight="1">
      <c r="A79" s="179">
        <v>1949</v>
      </c>
      <c r="B79" s="194">
        <f>AVERAGEIF('IPC mensual'!$A$6:$A$8956,IPC_anual!$A79,'IPC mensual'!H$6:H$8956)</f>
        <v>2.7673215726352183E-12</v>
      </c>
      <c r="C79" s="212">
        <f t="shared" si="5"/>
        <v>2.7673215726352183E-12</v>
      </c>
      <c r="D79" s="213">
        <f t="shared" si="6"/>
        <v>4.7884211305097925E-13</v>
      </c>
      <c r="E79" s="407">
        <f>SUMIF('IPC mensual'!A$6:A$893,IPC_anual!A79,'IPC mensual'!I$6:I$893)/12</f>
        <v>2.2748822334279273E-12</v>
      </c>
      <c r="F79" s="404"/>
      <c r="G79" s="404"/>
      <c r="H79" s="186"/>
      <c r="I79" s="206"/>
      <c r="J79" s="186"/>
      <c r="K79" s="187"/>
      <c r="L79" s="183"/>
      <c r="M79" s="184">
        <v>5.094523541667754E-12</v>
      </c>
      <c r="N79" s="185">
        <v>5.0939999999999999E-12</v>
      </c>
    </row>
    <row r="80" spans="1:15" ht="15" customHeight="1">
      <c r="A80" s="179">
        <v>1950</v>
      </c>
      <c r="B80" s="194">
        <f>AVERAGEIF('IPC mensual'!$A$6:$A$8956,IPC_anual!$A80,'IPC mensual'!H$6:H$8956)</f>
        <v>3.4745696411495394E-12</v>
      </c>
      <c r="C80" s="212">
        <f t="shared" si="5"/>
        <v>3.4745696411495394E-12</v>
      </c>
      <c r="D80" s="213">
        <f t="shared" si="6"/>
        <v>6.0122043110677627E-13</v>
      </c>
      <c r="E80" s="407">
        <f>SUMIF('IPC mensual'!A$6:A$893,IPC_anual!A80,'IPC mensual'!I$6:I$893)/12</f>
        <v>2.8562769226462615E-12</v>
      </c>
      <c r="F80" s="404"/>
      <c r="G80" s="404"/>
      <c r="H80" s="186"/>
      <c r="I80" s="206"/>
      <c r="J80" s="186"/>
      <c r="K80" s="187"/>
      <c r="L80" s="183"/>
      <c r="M80" s="184">
        <v>6.395533843233365E-12</v>
      </c>
      <c r="N80" s="185">
        <v>6.3950000000000001E-12</v>
      </c>
    </row>
    <row r="81" spans="1:14" ht="15" customHeight="1">
      <c r="A81" s="179">
        <v>1951</v>
      </c>
      <c r="B81" s="194">
        <f>AVERAGEIF('IPC mensual'!$A$6:$A$8956,IPC_anual!$A81,'IPC mensual'!H$6:H$8956)</f>
        <v>4.748840509282961E-12</v>
      </c>
      <c r="C81" s="212">
        <f t="shared" si="5"/>
        <v>4.748840509282961E-12</v>
      </c>
      <c r="D81" s="213">
        <f t="shared" si="6"/>
        <v>8.2171325750254148E-13</v>
      </c>
      <c r="E81" s="407">
        <f>SUMIF('IPC mensual'!A$6:A$893,IPC_anual!A81,'IPC mensual'!I$6:I$893)/12</f>
        <v>3.9037938383370766E-12</v>
      </c>
      <c r="F81" s="404"/>
      <c r="G81" s="404"/>
      <c r="H81" s="186"/>
      <c r="I81" s="206"/>
      <c r="J81" s="186"/>
      <c r="K81" s="187"/>
      <c r="L81" s="183"/>
      <c r="M81" s="184">
        <v>8.7445286045240855E-12</v>
      </c>
      <c r="N81" s="185">
        <v>8.7409999999999992E-12</v>
      </c>
    </row>
    <row r="82" spans="1:14" ht="15" customHeight="1">
      <c r="A82" s="179">
        <v>1952</v>
      </c>
      <c r="B82" s="194">
        <f>AVERAGEIF('IPC mensual'!$A$6:$A$8956,IPC_anual!$A82,'IPC mensual'!H$6:H$8956)</f>
        <v>6.5878064103641558E-12</v>
      </c>
      <c r="C82" s="212">
        <f t="shared" si="5"/>
        <v>6.5878064103641558E-12</v>
      </c>
      <c r="D82" s="213">
        <f t="shared" si="6"/>
        <v>1.1399178082891272E-12</v>
      </c>
      <c r="E82" s="407">
        <f>SUMIF('IPC mensual'!A$6:A$893,IPC_anual!A82,'IPC mensual'!I$6:I$893)/12</f>
        <v>5.4155194352526751E-12</v>
      </c>
      <c r="F82" s="404"/>
      <c r="G82" s="404"/>
      <c r="H82" s="186"/>
      <c r="I82" s="206"/>
      <c r="J82" s="186"/>
      <c r="K82" s="187"/>
      <c r="L82" s="183"/>
      <c r="M82" s="184">
        <v>1.2120736295369969E-11</v>
      </c>
      <c r="N82" s="185">
        <v>9.898E-12</v>
      </c>
    </row>
    <row r="83" spans="1:14" ht="15" customHeight="1">
      <c r="A83" s="179">
        <v>1953</v>
      </c>
      <c r="B83" s="194">
        <f>AVERAGEIF('IPC mensual'!$A$6:$A$8956,IPC_anual!$A83,'IPC mensual'!H$6:H$8956)</f>
        <v>6.8493627381600984E-12</v>
      </c>
      <c r="C83" s="212">
        <f t="shared" si="5"/>
        <v>6.8493627381600984E-12</v>
      </c>
      <c r="D83" s="213">
        <f t="shared" si="6"/>
        <v>1.1851760774842025E-12</v>
      </c>
      <c r="E83" s="407">
        <f>SUMIF('IPC mensual'!A$6:A$893,IPC_anual!A83,'IPC mensual'!I$6:I$893)/12</f>
        <v>5.6305323376299853E-12</v>
      </c>
      <c r="F83" s="404"/>
      <c r="G83" s="404"/>
      <c r="H83" s="186"/>
      <c r="I83" s="206"/>
      <c r="J83" s="186"/>
      <c r="K83" s="187"/>
      <c r="L83" s="183"/>
      <c r="M83" s="184">
        <v>1.2606019519816761E-11</v>
      </c>
      <c r="N83" s="185">
        <v>1.2610000000000001E-11</v>
      </c>
    </row>
    <row r="84" spans="1:14" ht="15" customHeight="1">
      <c r="A84" s="179">
        <v>1954</v>
      </c>
      <c r="B84" s="194">
        <f>AVERAGEIF('IPC mensual'!$A$6:$A$8956,IPC_anual!$A84,'IPC mensual'!H$6:H$8956)</f>
        <v>7.1092866062125056E-12</v>
      </c>
      <c r="C84" s="212">
        <f t="shared" si="5"/>
        <v>7.1092866062125056E-12</v>
      </c>
      <c r="D84" s="213">
        <f t="shared" si="6"/>
        <v>1.2301518748188352E-12</v>
      </c>
      <c r="E84" s="407">
        <f>SUMIF('IPC mensual'!A$6:A$893,IPC_anual!A84,'IPC mensual'!I$6:I$893)/12</f>
        <v>5.8442032732102032E-12</v>
      </c>
      <c r="F84" s="404"/>
      <c r="G84" s="404"/>
      <c r="H84" s="186"/>
      <c r="I84" s="206"/>
      <c r="J84" s="186"/>
      <c r="K84" s="187"/>
      <c r="L84" s="183"/>
      <c r="M84" s="184">
        <v>1.3091301348383671E-11</v>
      </c>
      <c r="N84" s="185">
        <v>1.309E-11</v>
      </c>
    </row>
    <row r="85" spans="1:14" ht="15" customHeight="1">
      <c r="A85" s="179">
        <v>1955</v>
      </c>
      <c r="B85" s="194">
        <f>AVERAGEIF('IPC mensual'!$A$6:$A$8956,IPC_anual!$A85,'IPC mensual'!H$6:H$8956)</f>
        <v>7.9851919508217794E-12</v>
      </c>
      <c r="C85" s="212">
        <f t="shared" si="5"/>
        <v>7.9851919508217794E-12</v>
      </c>
      <c r="D85" s="213">
        <f t="shared" si="6"/>
        <v>1.3817137208264722E-12</v>
      </c>
      <c r="E85" s="407">
        <f>SUMIF('IPC mensual'!A$6:A$893,IPC_anual!A85,'IPC mensual'!I$6:I$893)/12</f>
        <v>6.5642430135569446E-12</v>
      </c>
      <c r="F85" s="404"/>
      <c r="G85" s="404"/>
      <c r="H85" s="186"/>
      <c r="I85" s="206"/>
      <c r="J85" s="186"/>
      <c r="K85" s="187"/>
      <c r="L85" s="183"/>
      <c r="M85" s="184">
        <v>1.4703875668867254E-11</v>
      </c>
      <c r="N85" s="185">
        <v>1.4700000000000002E-11</v>
      </c>
    </row>
    <row r="86" spans="1:14" ht="15" customHeight="1">
      <c r="A86" s="179">
        <v>1956</v>
      </c>
      <c r="B86" s="194">
        <f>AVERAGEIF('IPC mensual'!$A$6:$A$8956,IPC_anual!$A86,'IPC mensual'!H$6:H$8956)</f>
        <v>9.0562215808863058E-12</v>
      </c>
      <c r="C86" s="212">
        <f t="shared" si="5"/>
        <v>9.0562215808863058E-12</v>
      </c>
      <c r="D86" s="213">
        <f t="shared" si="6"/>
        <v>1.5670388005973549E-12</v>
      </c>
      <c r="E86" s="407">
        <f>SUMIF('IPC mensual'!A$6:A$893,IPC_anual!A86,'IPC mensual'!I$6:I$893)/12</f>
        <v>7.4446850630107487E-12</v>
      </c>
      <c r="F86" s="404"/>
      <c r="G86" s="404"/>
      <c r="H86" s="186"/>
      <c r="I86" s="206"/>
      <c r="J86" s="186"/>
      <c r="K86" s="187"/>
      <c r="L86" s="183"/>
      <c r="M86" s="184">
        <v>1.6671441227273221E-11</v>
      </c>
      <c r="N86" s="185">
        <v>1.6669999999999999E-11</v>
      </c>
    </row>
    <row r="87" spans="1:14" ht="15" customHeight="1">
      <c r="A87" s="179">
        <v>1957</v>
      </c>
      <c r="B87" s="194">
        <f>AVERAGEIF('IPC mensual'!$A$6:$A$8956,IPC_anual!$A87,'IPC mensual'!H$6:H$8956)</f>
        <v>1.1293930889691549E-11</v>
      </c>
      <c r="C87" s="212">
        <f t="shared" si="5"/>
        <v>1.1293930889691549E-11</v>
      </c>
      <c r="D87" s="213">
        <f t="shared" si="6"/>
        <v>1.9542397187768022E-12</v>
      </c>
      <c r="E87" s="407">
        <f>SUMIF('IPC mensual'!A$6:A$893,IPC_anual!A87,'IPC mensual'!I$6:I$893)/12</f>
        <v>9.2841984757327191E-12</v>
      </c>
      <c r="F87" s="404"/>
      <c r="G87" s="404"/>
      <c r="H87" s="186"/>
      <c r="I87" s="206"/>
      <c r="J87" s="186"/>
      <c r="K87" s="187"/>
      <c r="L87" s="183"/>
      <c r="M87" s="184">
        <v>2.0785958821934326E-11</v>
      </c>
      <c r="N87" s="185">
        <v>2.079E-11</v>
      </c>
    </row>
    <row r="88" spans="1:14" ht="15" customHeight="1">
      <c r="A88" s="179">
        <v>1958</v>
      </c>
      <c r="B88" s="194">
        <f>AVERAGEIF('IPC mensual'!$A$6:$A$8956,IPC_anual!$A88,'IPC mensual'!H$6:H$8956)</f>
        <v>1.4861444928646054E-11</v>
      </c>
      <c r="C88" s="212">
        <f t="shared" si="5"/>
        <v>1.4861444928646054E-11</v>
      </c>
      <c r="D88" s="213">
        <f t="shared" si="6"/>
        <v>2.5715427375673798E-12</v>
      </c>
      <c r="E88" s="407">
        <f>SUMIF('IPC mensual'!A$6:A$893,IPC_anual!A88,'IPC mensual'!I$6:I$893)/12</f>
        <v>1.2216880526483349E-11</v>
      </c>
      <c r="F88" s="404"/>
      <c r="G88" s="404"/>
      <c r="H88" s="186"/>
      <c r="I88" s="206"/>
      <c r="J88" s="186"/>
      <c r="K88" s="187"/>
      <c r="L88" s="183"/>
      <c r="M88" s="184">
        <v>2.7358989121656817E-11</v>
      </c>
      <c r="N88" s="185">
        <v>2.736E-11</v>
      </c>
    </row>
    <row r="89" spans="1:14" ht="15" customHeight="1">
      <c r="A89" s="179">
        <v>1959</v>
      </c>
      <c r="B89" s="194">
        <f>AVERAGEIF('IPC mensual'!$A$6:$A$8956,IPC_anual!$A89,'IPC mensual'!H$6:H$8956)</f>
        <v>3.1757796273700316E-11</v>
      </c>
      <c r="C89" s="212">
        <f t="shared" si="5"/>
        <v>3.1757796273700316E-11</v>
      </c>
      <c r="D89" s="213">
        <f t="shared" si="6"/>
        <v>5.4951944956148105E-12</v>
      </c>
      <c r="E89" s="407">
        <f>SUMIF('IPC mensual'!A$6:A$893,IPC_anual!A89,'IPC mensual'!I$6:I$893)/12</f>
        <v>2.6106559942387894E-11</v>
      </c>
      <c r="F89" s="404"/>
      <c r="G89" s="404"/>
      <c r="H89" s="186"/>
      <c r="I89" s="206"/>
      <c r="J89" s="186"/>
      <c r="K89" s="187"/>
      <c r="L89" s="183"/>
      <c r="M89" s="184">
        <v>5.8466172288819488E-11</v>
      </c>
      <c r="N89" s="185">
        <v>5.8459999999999998E-11</v>
      </c>
    </row>
    <row r="90" spans="1:14" ht="15" customHeight="1">
      <c r="A90" s="179">
        <v>1960</v>
      </c>
      <c r="B90" s="194">
        <f>AVERAGEIF('IPC mensual'!$A$6:$A$8956,IPC_anual!$A90,'IPC mensual'!H$6:H$8956)</f>
        <v>4.0213801706849181E-11</v>
      </c>
      <c r="C90" s="212">
        <f t="shared" si="5"/>
        <v>4.0213801706849181E-11</v>
      </c>
      <c r="D90" s="213">
        <f t="shared" si="6"/>
        <v>6.9583751933765687E-12</v>
      </c>
      <c r="E90" s="407">
        <f>SUMIF('IPC mensual'!A$6:A$893,IPC_anual!A90,'IPC mensual'!I$6:I$893)/12</f>
        <v>3.3057836120718788E-11</v>
      </c>
      <c r="F90" s="404"/>
      <c r="G90" s="404"/>
      <c r="H90" s="186"/>
      <c r="I90" s="206"/>
      <c r="J90" s="186"/>
      <c r="K90" s="187"/>
      <c r="L90" s="183"/>
      <c r="M90" s="184">
        <v>7.4418186516967293E-11</v>
      </c>
      <c r="N90" s="185">
        <v>7.4410000000000005E-11</v>
      </c>
    </row>
    <row r="91" spans="1:14" ht="15" customHeight="1">
      <c r="A91" s="179">
        <v>1961</v>
      </c>
      <c r="B91" s="194">
        <f>AVERAGEIF('IPC mensual'!$A$6:$A$8956,IPC_anual!$A91,'IPC mensual'!H$6:H$8956)</f>
        <v>4.5732694638668197E-11</v>
      </c>
      <c r="C91" s="212">
        <f t="shared" si="5"/>
        <v>4.5732694638668197E-11</v>
      </c>
      <c r="D91" s="213">
        <f t="shared" si="6"/>
        <v>7.9133340891213105E-12</v>
      </c>
      <c r="E91" s="407">
        <f>SUMIF('IPC mensual'!A$6:A$893,IPC_anual!A91,'IPC mensual'!I$6:I$893)/12</f>
        <v>3.7594653093106474E-11</v>
      </c>
      <c r="F91" s="404"/>
      <c r="G91" s="404"/>
      <c r="H91" s="186"/>
      <c r="I91" s="206"/>
      <c r="J91" s="186"/>
      <c r="K91" s="187"/>
      <c r="L91" s="183"/>
      <c r="M91" s="184">
        <v>8.4475055780058004E-11</v>
      </c>
      <c r="N91" s="185">
        <v>8.4469999999999994E-11</v>
      </c>
    </row>
    <row r="92" spans="1:14" ht="15" customHeight="1">
      <c r="A92" s="179">
        <v>1962</v>
      </c>
      <c r="B92" s="194">
        <f>AVERAGEIF('IPC mensual'!$A$6:$A$8956,IPC_anual!$A92,'IPC mensual'!H$6:H$8956)</f>
        <v>5.7681000039625445E-11</v>
      </c>
      <c r="C92" s="212">
        <f t="shared" si="5"/>
        <v>5.7681000039625445E-11</v>
      </c>
      <c r="D92" s="213">
        <f t="shared" si="6"/>
        <v>9.9808031762518537E-12</v>
      </c>
      <c r="E92" s="407">
        <f>SUMIF('IPC mensual'!A$6:A$893,IPC_anual!A92,'IPC mensual'!I$6:I$893)/12</f>
        <v>4.7416781444574184E-11</v>
      </c>
      <c r="F92" s="404"/>
      <c r="G92" s="404"/>
      <c r="H92" s="186"/>
      <c r="I92" s="206"/>
      <c r="J92" s="186"/>
      <c r="K92" s="187"/>
      <c r="L92" s="183"/>
      <c r="M92" s="184">
        <v>1.0817837479994599E-10</v>
      </c>
      <c r="N92" s="185">
        <v>1.082E-10</v>
      </c>
    </row>
    <row r="93" spans="1:14" ht="15" customHeight="1">
      <c r="A93" s="179">
        <v>1963</v>
      </c>
      <c r="B93" s="194">
        <f>AVERAGEIF('IPC mensual'!$A$6:$A$8956,IPC_anual!$A93,'IPC mensual'!H$6:H$8956)</f>
        <v>7.2663670219596248E-11</v>
      </c>
      <c r="C93" s="212">
        <f t="shared" si="5"/>
        <v>7.2663670219596248E-11</v>
      </c>
      <c r="D93" s="213">
        <f t="shared" si="6"/>
        <v>1.2573322064937155E-11</v>
      </c>
      <c r="E93" s="407">
        <f>SUMIF('IPC mensual'!A$6:A$893,IPC_anual!A93,'IPC mensual'!I$6:I$893)/12</f>
        <v>5.9733315431359559E-11</v>
      </c>
      <c r="F93" s="404"/>
      <c r="G93" s="404"/>
      <c r="H93" s="186"/>
      <c r="I93" s="206"/>
      <c r="J93" s="186"/>
      <c r="K93" s="187"/>
      <c r="L93" s="183"/>
      <c r="M93" s="184">
        <v>1.3422124712877975E-10</v>
      </c>
      <c r="N93" s="185">
        <v>1.3420000000000001E-10</v>
      </c>
    </row>
    <row r="94" spans="1:14" ht="15" customHeight="1">
      <c r="A94" s="179">
        <v>1964</v>
      </c>
      <c r="B94" s="194">
        <f>AVERAGEIF('IPC mensual'!$A$6:$A$8956,IPC_anual!$A94,'IPC mensual'!H$6:H$8956)</f>
        <v>8.8754553834900743E-11</v>
      </c>
      <c r="C94" s="212">
        <f t="shared" si="5"/>
        <v>8.8754553834900743E-11</v>
      </c>
      <c r="D94" s="213">
        <f t="shared" si="6"/>
        <v>1.535760011465893E-11</v>
      </c>
      <c r="E94" s="407">
        <f>SUMIF('IPC mensual'!A$6:A$893,IPC_anual!A94,'IPC mensual'!I$6:I$893)/12</f>
        <v>7.2960858489087808E-11</v>
      </c>
      <c r="F94" s="404"/>
      <c r="G94" s="404"/>
      <c r="H94" s="186"/>
      <c r="I94" s="206"/>
      <c r="J94" s="186"/>
      <c r="K94" s="187"/>
      <c r="L94" s="183"/>
      <c r="M94" s="184">
        <v>1.6393489465475995E-10</v>
      </c>
      <c r="N94" s="185">
        <v>1.639E-10</v>
      </c>
    </row>
    <row r="95" spans="1:14" ht="15" customHeight="1">
      <c r="A95" s="179">
        <v>1965</v>
      </c>
      <c r="B95" s="194">
        <f>AVERAGEIF('IPC mensual'!$A$6:$A$8956,IPC_anual!$A95,'IPC mensual'!H$6:H$8956)</f>
        <v>1.1413410316012785E-10</v>
      </c>
      <c r="C95" s="212">
        <f t="shared" si="5"/>
        <v>1.1413410316012785E-10</v>
      </c>
      <c r="D95" s="213">
        <f t="shared" si="6"/>
        <v>1.9749137819328593E-11</v>
      </c>
      <c r="E95" s="407">
        <f>SUMIF('IPC mensual'!A$6:A$893,IPC_anual!A95,'IPC mensual'!I$6:I$893)/12</f>
        <v>9.3824167770989445E-11</v>
      </c>
      <c r="F95" s="404"/>
      <c r="G95" s="404"/>
      <c r="H95" s="186"/>
      <c r="I95" s="206"/>
      <c r="J95" s="186"/>
      <c r="K95" s="187"/>
      <c r="L95" s="183"/>
      <c r="M95" s="184">
        <v>2.1079562249835639E-10</v>
      </c>
      <c r="N95" s="185">
        <v>2.1080000000000001E-10</v>
      </c>
    </row>
    <row r="96" spans="1:14" ht="15" customHeight="1">
      <c r="A96" s="179">
        <v>1966</v>
      </c>
      <c r="B96" s="194">
        <f>AVERAGEIF('IPC mensual'!$A$6:$A$8956,IPC_anual!$A96,'IPC mensual'!H$6:H$8956)</f>
        <v>1.5050117975040782E-10</v>
      </c>
      <c r="C96" s="212">
        <f t="shared" si="5"/>
        <v>1.5050117975040782E-10</v>
      </c>
      <c r="D96" s="213">
        <f t="shared" si="6"/>
        <v>2.6041896843858461E-11</v>
      </c>
      <c r="E96" s="407">
        <f>SUMIF('IPC mensual'!A$6:A$893,IPC_anual!A96,'IPC mensual'!I$6:I$893)/12</f>
        <v>1.2371979581618227E-10</v>
      </c>
      <c r="F96" s="404"/>
      <c r="G96" s="404"/>
      <c r="H96" s="186"/>
      <c r="I96" s="206"/>
      <c r="J96" s="186"/>
      <c r="K96" s="187"/>
      <c r="L96" s="183"/>
      <c r="M96" s="184">
        <v>2.7795810327953327E-10</v>
      </c>
      <c r="N96" s="185">
        <v>2.7800000000000002E-10</v>
      </c>
    </row>
    <row r="97" spans="1:14" ht="15" customHeight="1">
      <c r="A97" s="179">
        <v>1967</v>
      </c>
      <c r="B97" s="194">
        <f>AVERAGEIF('IPC mensual'!$A$6:$A$8956,IPC_anual!$A97,'IPC mensual'!H$6:H$8956)</f>
        <v>1.9447810347344262E-10</v>
      </c>
      <c r="C97" s="212">
        <f t="shared" si="5"/>
        <v>1.9447810347344262E-10</v>
      </c>
      <c r="D97" s="213">
        <f t="shared" si="6"/>
        <v>3.3651421985154914E-11</v>
      </c>
      <c r="E97" s="407">
        <f>SUMIF('IPC mensual'!A$6:A$893,IPC_anual!A97,'IPC mensual'!I$6:I$893)/12</f>
        <v>1.5987111391655047E-10</v>
      </c>
      <c r="F97" s="404"/>
      <c r="G97" s="404"/>
      <c r="H97" s="186"/>
      <c r="I97" s="206"/>
      <c r="J97" s="186"/>
      <c r="K97" s="187"/>
      <c r="L97" s="183"/>
      <c r="M97" s="184">
        <v>3.5919425513909224E-10</v>
      </c>
      <c r="N97" s="185">
        <v>3.5920000000000001E-10</v>
      </c>
    </row>
    <row r="98" spans="1:14" ht="15" customHeight="1">
      <c r="A98" s="179">
        <v>1968</v>
      </c>
      <c r="B98" s="194">
        <f>AVERAGEIF('IPC mensual'!$A$6:$A$8956,IPC_anual!$A98,'IPC mensual'!H$6:H$8956)</f>
        <v>2.2603672454306485E-10</v>
      </c>
      <c r="C98" s="212">
        <f t="shared" si="5"/>
        <v>2.2603672454306485E-10</v>
      </c>
      <c r="D98" s="213">
        <f t="shared" si="6"/>
        <v>3.911215229831575E-11</v>
      </c>
      <c r="E98" s="407">
        <f>SUMIF('IPC mensual'!A$6:A$893,IPC_anual!A98,'IPC mensual'!I$6:I$893)/12</f>
        <v>1.8581394148407555E-10</v>
      </c>
      <c r="F98" s="404"/>
      <c r="G98" s="404"/>
      <c r="H98" s="186"/>
      <c r="I98" s="206"/>
      <c r="J98" s="186"/>
      <c r="K98" s="187"/>
      <c r="L98" s="183"/>
      <c r="M98" s="184">
        <v>4.1748178188310392E-10</v>
      </c>
      <c r="N98" s="185">
        <v>4.1750000000000001E-10</v>
      </c>
    </row>
    <row r="99" spans="1:14" ht="15" customHeight="1">
      <c r="A99" s="179">
        <v>1969</v>
      </c>
      <c r="B99" s="194">
        <f>AVERAGEIF('IPC mensual'!$A$6:$A$8956,IPC_anual!$A99,'IPC mensual'!H$6:H$8956)</f>
        <v>2.4316591301672348E-10</v>
      </c>
      <c r="C99" s="212">
        <f t="shared" si="5"/>
        <v>2.4316591301672348E-10</v>
      </c>
      <c r="D99" s="213">
        <f t="shared" si="6"/>
        <v>4.2076092913198663E-11</v>
      </c>
      <c r="E99" s="407">
        <f>SUMIF('IPC mensual'!A$6:A$893,IPC_anual!A99,'IPC mensual'!I$6:I$893)/12</f>
        <v>1.9989502512722355E-10</v>
      </c>
      <c r="F99" s="404"/>
      <c r="G99" s="404"/>
      <c r="H99" s="186"/>
      <c r="I99" s="206"/>
      <c r="J99" s="186"/>
      <c r="K99" s="187"/>
      <c r="L99" s="183"/>
      <c r="M99" s="184">
        <v>4.491196919817951E-10</v>
      </c>
      <c r="N99" s="185">
        <v>4.3100000000000001E-10</v>
      </c>
    </row>
    <row r="100" spans="1:14" ht="15" customHeight="1">
      <c r="A100" s="179">
        <v>1970</v>
      </c>
      <c r="B100" s="194">
        <f>AVERAGEIF('IPC mensual'!$A$6:$A$8956,IPC_anual!$A100,'IPC mensual'!H$6:H$8956)</f>
        <v>2.7618422517368117E-10</v>
      </c>
      <c r="C100" s="212">
        <f t="shared" si="5"/>
        <v>2.7618422517368117E-10</v>
      </c>
      <c r="D100" s="213">
        <f t="shared" si="6"/>
        <v>4.7789400148236995E-11</v>
      </c>
      <c r="E100" s="407">
        <f>SUMIF('IPC mensual'!A$6:A$893,IPC_anual!A100,'IPC mensual'!I$6:I$893)/12</f>
        <v>2.2703779467247499E-10</v>
      </c>
      <c r="F100" s="404"/>
      <c r="G100" s="404"/>
      <c r="H100" s="186"/>
      <c r="I100" s="206"/>
      <c r="J100" s="186"/>
      <c r="K100" s="187"/>
      <c r="L100" s="183"/>
      <c r="M100" s="184">
        <v>5.1009941233177788E-10</v>
      </c>
      <c r="N100" s="185">
        <v>5.0559999999999999E-10</v>
      </c>
    </row>
    <row r="101" spans="1:14" ht="15" customHeight="1">
      <c r="A101" s="179">
        <v>1971</v>
      </c>
      <c r="B101" s="194">
        <f>AVERAGEIF('IPC mensual'!$A$6:$A$8956,IPC_anual!$A101,'IPC mensual'!H$6:H$8956)</f>
        <v>3.7208458434387178E-10</v>
      </c>
      <c r="C101" s="212">
        <f t="shared" si="5"/>
        <v>3.7208458434387178E-10</v>
      </c>
      <c r="D101" s="213">
        <f t="shared" si="6"/>
        <v>6.4383471137852023E-11</v>
      </c>
      <c r="E101" s="407">
        <f>SUMIF('IPC mensual'!A$6:A$893,IPC_anual!A101,'IPC mensual'!I$6:I$893)/12</f>
        <v>3.0587287672904854E-10</v>
      </c>
      <c r="F101" s="404"/>
      <c r="G101" s="404"/>
      <c r="H101" s="186"/>
      <c r="I101" s="206"/>
      <c r="J101" s="186"/>
      <c r="K101" s="187"/>
      <c r="L101" s="183"/>
      <c r="M101" s="184">
        <v>6.8722714966269532E-10</v>
      </c>
      <c r="N101" s="185">
        <v>6.8780000000000004E-10</v>
      </c>
    </row>
    <row r="102" spans="1:14" ht="15" customHeight="1">
      <c r="A102" s="179">
        <v>1972</v>
      </c>
      <c r="B102" s="194">
        <f>AVERAGEIF('IPC mensual'!$A$6:$A$8956,IPC_anual!$A102,'IPC mensual'!H$6:H$8956)</f>
        <v>5.8958581173349891E-10</v>
      </c>
      <c r="C102" s="212">
        <f t="shared" si="5"/>
        <v>5.8958581173349891E-10</v>
      </c>
      <c r="D102" s="213">
        <f t="shared" si="6"/>
        <v>1.0201868792809067E-10</v>
      </c>
      <c r="E102" s="407">
        <f>SUMIF('IPC mensual'!A$6:A$893,IPC_anual!A102,'IPC mensual'!I$6:I$893)/12</f>
        <v>4.8467019570714635E-10</v>
      </c>
      <c r="F102" s="404"/>
      <c r="G102" s="404"/>
      <c r="H102" s="186"/>
      <c r="I102" s="206"/>
      <c r="J102" s="186"/>
      <c r="K102" s="187"/>
      <c r="L102" s="183"/>
      <c r="M102" s="184">
        <v>1.088945677128907E-9</v>
      </c>
      <c r="N102" s="185">
        <v>1.0890000000000001E-9</v>
      </c>
    </row>
    <row r="103" spans="1:14" ht="15" customHeight="1">
      <c r="A103" s="179">
        <v>1973</v>
      </c>
      <c r="B103" s="194">
        <f>AVERAGEIF('IPC mensual'!$A$6:$A$8956,IPC_anual!$A103,'IPC mensual'!H$6:H$8956)</f>
        <v>9.4512450965466199E-10</v>
      </c>
      <c r="C103" s="212">
        <f t="shared" si="5"/>
        <v>9.4512450965466199E-10</v>
      </c>
      <c r="D103" s="213">
        <f t="shared" si="6"/>
        <v>1.6353914983156351E-10</v>
      </c>
      <c r="E103" s="407">
        <f>SUMIF('IPC mensual'!A$6:A$893,IPC_anual!A103,'IPC mensual'!I$6:I$893)/12</f>
        <v>7.7694149341063413E-10</v>
      </c>
      <c r="F103" s="404"/>
      <c r="G103" s="404"/>
      <c r="H103" s="186"/>
      <c r="I103" s="206"/>
      <c r="J103" s="186"/>
      <c r="K103" s="187"/>
      <c r="L103" s="183"/>
      <c r="M103" s="184">
        <v>1.7456117925160792E-9</v>
      </c>
      <c r="N103" s="185">
        <v>1.746E-9</v>
      </c>
    </row>
    <row r="104" spans="1:14" ht="15" customHeight="1">
      <c r="A104" s="179">
        <v>1974</v>
      </c>
      <c r="B104" s="194">
        <f>AVERAGEIF('IPC mensual'!$A$6:$A$8956,IPC_anual!$A104,'IPC mensual'!H$6:H$8956)</f>
        <v>1.1740000514609812E-9</v>
      </c>
      <c r="C104" s="212">
        <f t="shared" si="5"/>
        <v>1.1740000514609812E-9</v>
      </c>
      <c r="D104" s="213">
        <f t="shared" si="6"/>
        <v>2.0314251546422546E-10</v>
      </c>
      <c r="E104" s="407">
        <f>SUMIF('IPC mensual'!A$6:A$893,IPC_anual!A104,'IPC mensual'!I$6:I$893)/12</f>
        <v>9.6508909030360269E-10</v>
      </c>
      <c r="F104" s="404"/>
      <c r="G104" s="404"/>
      <c r="H104" s="186"/>
      <c r="I104" s="206"/>
      <c r="J104" s="186"/>
      <c r="K104" s="187"/>
      <c r="L104" s="183"/>
      <c r="M104" s="184">
        <v>2.1682861037840599E-9</v>
      </c>
      <c r="N104" s="185">
        <v>2.168E-9</v>
      </c>
    </row>
    <row r="105" spans="1:14" ht="15" customHeight="1">
      <c r="A105" s="179">
        <v>1975</v>
      </c>
      <c r="B105" s="194">
        <f>AVERAGEIF('IPC mensual'!$A$6:$A$8956,IPC_anual!$A105,'IPC mensual'!H$6:H$8956)</f>
        <v>3.3199847726584968E-9</v>
      </c>
      <c r="C105" s="212">
        <f t="shared" si="5"/>
        <v>3.3199847726584968E-9</v>
      </c>
      <c r="D105" s="213">
        <f t="shared" si="6"/>
        <v>5.7447191521114419E-10</v>
      </c>
      <c r="E105" s="407">
        <f>SUMIF('IPC mensual'!A$6:A$893,IPC_anual!A105,'IPC mensual'!I$6:I$893)/12</f>
        <v>2.729200122333463E-9</v>
      </c>
      <c r="F105" s="404"/>
      <c r="G105" s="404"/>
      <c r="H105" s="186"/>
      <c r="I105" s="206"/>
      <c r="J105" s="186"/>
      <c r="K105" s="187"/>
      <c r="L105" s="183"/>
      <c r="M105" s="184">
        <v>6.1318998327205447E-9</v>
      </c>
      <c r="N105" s="185">
        <v>6.1319999999999999E-9</v>
      </c>
    </row>
    <row r="106" spans="1:14" ht="15" customHeight="1">
      <c r="A106" s="179">
        <v>1976</v>
      </c>
      <c r="B106" s="194">
        <f>AVERAGEIF('IPC mensual'!$A$6:$A$8956,IPC_anual!$A106,'IPC mensual'!H$6:H$8956)</f>
        <v>1.8061141602795527E-8</v>
      </c>
      <c r="C106" s="212">
        <f t="shared" si="5"/>
        <v>1.8061141602795527E-8</v>
      </c>
      <c r="D106" s="213">
        <f t="shared" si="6"/>
        <v>3.1252006614323372E-9</v>
      </c>
      <c r="E106" s="407">
        <f>SUMIF('IPC mensual'!A$6:A$893,IPC_anual!A106,'IPC mensual'!I$6:I$893)/12</f>
        <v>1.4847197576861269E-8</v>
      </c>
      <c r="F106" s="404"/>
      <c r="G106" s="404"/>
      <c r="H106" s="186"/>
      <c r="I106" s="206"/>
      <c r="J106" s="186"/>
      <c r="K106" s="187"/>
      <c r="L106" s="183"/>
      <c r="M106" s="184">
        <v>3.3358382482310496E-8</v>
      </c>
      <c r="N106" s="185">
        <v>3.3360000000000002E-8</v>
      </c>
    </row>
    <row r="107" spans="1:14" ht="15" customHeight="1">
      <c r="A107" s="179">
        <v>1977</v>
      </c>
      <c r="B107" s="194">
        <f>AVERAGEIF('IPC mensual'!$A$6:$A$8956,IPC_anual!$A107,'IPC mensual'!H$6:H$8956)</f>
        <v>4.9854489222021495E-8</v>
      </c>
      <c r="C107" s="212">
        <f t="shared" si="5"/>
        <v>4.9854489222021495E-8</v>
      </c>
      <c r="D107" s="213">
        <f t="shared" si="6"/>
        <v>8.6265467664523018E-9</v>
      </c>
      <c r="E107" s="407">
        <f>SUMIF('IPC mensual'!A$6:A$893,IPC_anual!A107,'IPC mensual'!I$6:I$893)/12</f>
        <v>4.0982982573941218E-8</v>
      </c>
      <c r="F107" s="404"/>
      <c r="G107" s="404"/>
      <c r="H107" s="186"/>
      <c r="I107" s="206"/>
      <c r="J107" s="186"/>
      <c r="K107" s="187"/>
      <c r="L107" s="183"/>
      <c r="M107" s="184">
        <v>9.2079464017859877E-8</v>
      </c>
      <c r="N107" s="185">
        <v>9.2119999999999994E-8</v>
      </c>
    </row>
    <row r="108" spans="1:14" ht="15" customHeight="1">
      <c r="A108" s="179">
        <v>1978</v>
      </c>
      <c r="B108" s="194">
        <f>AVERAGEIF('IPC mensual'!$A$6:$A$8956,IPC_anual!$A108,'IPC mensual'!H$6:H$8956)</f>
        <v>1.3735350012973544E-7</v>
      </c>
      <c r="C108" s="212">
        <f t="shared" si="5"/>
        <v>1.3735350012973544E-7</v>
      </c>
      <c r="D108" s="213">
        <f t="shared" si="6"/>
        <v>2.3766894634669985E-8</v>
      </c>
      <c r="E108" s="407">
        <f>SUMIF('IPC mensual'!A$6:A$893,IPC_anual!A108,'IPC mensual'!I$6:I$893)/12</f>
        <v>1.1291171948864928E-7</v>
      </c>
      <c r="F108" s="404"/>
      <c r="G108" s="404"/>
      <c r="H108" s="186"/>
      <c r="I108" s="206"/>
      <c r="J108" s="186"/>
      <c r="K108" s="187"/>
      <c r="L108" s="183"/>
      <c r="M108" s="184">
        <v>2.5368786504024696E-7</v>
      </c>
      <c r="N108" s="185">
        <v>2.537E-7</v>
      </c>
    </row>
    <row r="109" spans="1:14" ht="15" customHeight="1">
      <c r="A109" s="179">
        <v>1979</v>
      </c>
      <c r="B109" s="194">
        <f>AVERAGEIF('IPC mensual'!$A$6:$A$8956,IPC_anual!$A109,'IPC mensual'!H$6:H$8956)</f>
        <v>3.5644743384505941E-7</v>
      </c>
      <c r="C109" s="212">
        <f t="shared" si="5"/>
        <v>3.5644743384505941E-7</v>
      </c>
      <c r="D109" s="213">
        <f t="shared" si="6"/>
        <v>6.1677704572451683E-8</v>
      </c>
      <c r="E109" s="407">
        <f>SUMIF('IPC mensual'!A$6:A$893,IPC_anual!A109,'IPC mensual'!I$6:I$893)/12</f>
        <v>2.9301832588719874E-7</v>
      </c>
      <c r="F109" s="404"/>
      <c r="G109" s="404"/>
      <c r="H109" s="186"/>
      <c r="I109" s="206"/>
      <c r="J109" s="186"/>
      <c r="K109" s="187"/>
      <c r="L109" s="183"/>
      <c r="M109" s="184">
        <v>6.5834556338703097E-7</v>
      </c>
      <c r="N109" s="185">
        <v>6.5830000000000001E-7</v>
      </c>
    </row>
    <row r="110" spans="1:14" ht="15" customHeight="1">
      <c r="A110" s="179">
        <v>1980</v>
      </c>
      <c r="B110" s="194">
        <f>AVERAGEIF('IPC mensual'!$A$6:$A$8956,IPC_anual!$A110,'IPC mensual'!H$6:H$8956)</f>
        <v>7.1561895931028779E-7</v>
      </c>
      <c r="C110" s="212">
        <f t="shared" si="5"/>
        <v>7.1561895931028779E-7</v>
      </c>
      <c r="D110" s="213">
        <f t="shared" si="6"/>
        <v>1.2382677098461325E-7</v>
      </c>
      <c r="E110" s="408">
        <f>SUMIF('IPC mensual'!A$6:A$893,IPC_anual!A110,'IPC mensual'!I$6:I$893)/12</f>
        <v>5.8827599673894064E-7</v>
      </c>
      <c r="F110" s="404"/>
      <c r="G110" s="404"/>
      <c r="H110" s="186"/>
      <c r="I110" s="206"/>
      <c r="J110" s="186"/>
      <c r="K110" s="187"/>
      <c r="L110" s="183"/>
      <c r="M110" s="184">
        <v>1.3217279507721185E-6</v>
      </c>
      <c r="N110" s="185">
        <v>1.322E-6</v>
      </c>
    </row>
    <row r="111" spans="1:14" ht="15" customHeight="1">
      <c r="A111" s="179">
        <v>1981</v>
      </c>
      <c r="B111" s="194">
        <f>AVERAGEIF('IPC mensual'!$A$6:$A$8956,IPC_anual!$A111,'IPC mensual'!H$6:H$8956)</f>
        <v>1.463273429550457E-6</v>
      </c>
      <c r="C111" s="212">
        <f t="shared" si="5"/>
        <v>1.463273429550457E-6</v>
      </c>
      <c r="D111" s="213">
        <f t="shared" si="6"/>
        <v>2.5319679068235827E-7</v>
      </c>
      <c r="E111" s="408">
        <f>SUMIF('IPC mensual'!A$6:A$893,IPC_anual!A111,'IPC mensual'!I$6:I$893)/12</f>
        <v>1.2028868493088123E-6</v>
      </c>
      <c r="F111" s="404"/>
      <c r="G111" s="404"/>
      <c r="H111" s="186"/>
      <c r="I111" s="206"/>
      <c r="J111" s="186"/>
      <c r="K111" s="187"/>
      <c r="L111" s="183"/>
      <c r="M111" s="184">
        <v>2.7026132909372969E-6</v>
      </c>
      <c r="N111" s="185">
        <v>2.7030000000000002E-6</v>
      </c>
    </row>
    <row r="112" spans="1:14" ht="15" customHeight="1">
      <c r="A112" s="179">
        <v>1982</v>
      </c>
      <c r="B112" s="194">
        <f>AVERAGEIF('IPC mensual'!$A$6:$A$8956,IPC_anual!$A112,'IPC mensual'!H$6:H$8956)</f>
        <v>3.8744467014732496E-6</v>
      </c>
      <c r="C112" s="212">
        <f t="shared" si="5"/>
        <v>3.8744467014732496E-6</v>
      </c>
      <c r="D112" s="213">
        <f t="shared" si="6"/>
        <v>6.7041295951383154E-7</v>
      </c>
      <c r="E112" s="408">
        <f>SUMIF('IPC mensual'!A$6:A$893,IPC_anual!A112,'IPC mensual'!I$6:I$893)/12</f>
        <v>3.1849966598394878E-6</v>
      </c>
      <c r="F112" s="404"/>
      <c r="G112" s="404"/>
      <c r="H112" s="186"/>
      <c r="I112" s="206"/>
      <c r="J112" s="186"/>
      <c r="K112" s="187"/>
      <c r="L112" s="183"/>
      <c r="M112" s="184">
        <v>7.1558916697825023E-6</v>
      </c>
      <c r="N112" s="185">
        <v>7.1559999999999998E-6</v>
      </c>
    </row>
    <row r="113" spans="1:14" ht="15" customHeight="1">
      <c r="A113" s="179">
        <v>1983</v>
      </c>
      <c r="B113" s="194">
        <f>AVERAGEIF('IPC mensual'!$A$6:$A$8956,IPC_anual!$A113,'IPC mensual'!H$6:H$8956)</f>
        <v>1.7194789170759484E-5</v>
      </c>
      <c r="C113" s="212">
        <f t="shared" si="5"/>
        <v>1.7194789170759484E-5</v>
      </c>
      <c r="D113" s="213">
        <f t="shared" si="6"/>
        <v>2.9752917989043184E-6</v>
      </c>
      <c r="E113" s="408">
        <f>SUMIF('IPC mensual'!A$6:A$893,IPC_anual!A113,'IPC mensual'!I$6:I$893)/12</f>
        <v>1.4135010827401178E-5</v>
      </c>
      <c r="F113" s="404"/>
      <c r="G113" s="404"/>
      <c r="H113" s="186"/>
      <c r="I113" s="206"/>
      <c r="J113" s="186"/>
      <c r="K113" s="187"/>
      <c r="L113" s="183"/>
      <c r="M113" s="184">
        <v>3.1758500720036719E-5</v>
      </c>
      <c r="N113" s="185">
        <v>3.1760000000000001E-5</v>
      </c>
    </row>
    <row r="114" spans="1:14" ht="15" customHeight="1">
      <c r="A114" s="179">
        <v>1984</v>
      </c>
      <c r="B114" s="194">
        <f>AVERAGEIF('IPC mensual'!$A$6:$A$8956,IPC_anual!$A114,'IPC mensual'!H$6:H$8956)</f>
        <v>1.2496025875645953E-4</v>
      </c>
      <c r="C114" s="212">
        <f t="shared" si="5"/>
        <v>1.2496025875645953E-4</v>
      </c>
      <c r="D114" s="213">
        <f t="shared" si="6"/>
        <v>2.162243627268817E-5</v>
      </c>
      <c r="E114" s="408">
        <f>SUMIF('IPC mensual'!A$6:A$893,IPC_anual!A114,'IPC mensual'!I$6:I$893)/12</f>
        <v>1.0272383063126509E-4</v>
      </c>
      <c r="F114" s="404"/>
      <c r="G114" s="404"/>
      <c r="H114" s="186"/>
      <c r="I114" s="206"/>
      <c r="J114" s="186"/>
      <c r="K114" s="187"/>
      <c r="L114" s="183"/>
      <c r="M114" s="184">
        <v>2.3079590195350871E-4</v>
      </c>
      <c r="N114" s="185">
        <v>2.308E-4</v>
      </c>
    </row>
    <row r="115" spans="1:14" ht="15" customHeight="1">
      <c r="A115" s="179">
        <v>1985</v>
      </c>
      <c r="B115" s="194">
        <f>AVERAGEIF('IPC mensual'!$A$6:$A$8956,IPC_anual!$A115,'IPC mensual'!H$6:H$8956)</f>
        <v>9.6491974673538594E-4</v>
      </c>
      <c r="C115" s="212">
        <f t="shared" si="5"/>
        <v>9.6491974673538594E-4</v>
      </c>
      <c r="D115" s="213">
        <f t="shared" si="6"/>
        <v>1.6696440884222944E-4</v>
      </c>
      <c r="E115" s="408">
        <f>SUMIF('IPC mensual'!A$6:A$893,IPC_anual!A115,'IPC mensual'!I$6:I$893)/12</f>
        <v>7.9321420764331735E-4</v>
      </c>
      <c r="F115" s="404"/>
      <c r="G115" s="404"/>
      <c r="H115" s="186"/>
      <c r="I115" s="206"/>
      <c r="J115" s="186"/>
      <c r="K115" s="187"/>
      <c r="L115" s="183"/>
      <c r="M115" s="184">
        <v>1.7821593988179853E-3</v>
      </c>
      <c r="N115" s="185">
        <v>1.7819999999999999E-3</v>
      </c>
    </row>
    <row r="116" spans="1:14" ht="15" customHeight="1">
      <c r="A116" s="179">
        <v>1986</v>
      </c>
      <c r="B116" s="194">
        <f>AVERAGEIF('IPC mensual'!$A$6:$A$8956,IPC_anual!$A116,'IPC mensual'!H$6:H$8956)</f>
        <v>1.8342196755305809E-3</v>
      </c>
      <c r="C116" s="212">
        <f t="shared" si="5"/>
        <v>1.8342196755305809E-3</v>
      </c>
      <c r="D116" s="213">
        <f t="shared" si="6"/>
        <v>3.1738329000715682E-4</v>
      </c>
      <c r="E116" s="408">
        <f>SUMIF('IPC mensual'!A$6:A$893,IPC_anual!A116,'IPC mensual'!I$6:I$893)/12</f>
        <v>1.5078239527092651E-3</v>
      </c>
      <c r="F116" s="404"/>
      <c r="G116" s="404"/>
      <c r="H116" s="186"/>
      <c r="I116" s="206"/>
      <c r="J116" s="186"/>
      <c r="K116" s="187"/>
      <c r="L116" s="183"/>
      <c r="M116" s="184">
        <v>3.3877706768127396E-3</v>
      </c>
      <c r="N116" s="185">
        <v>3.388E-3</v>
      </c>
    </row>
    <row r="117" spans="1:14" ht="15" customHeight="1">
      <c r="A117" s="179">
        <v>1987</v>
      </c>
      <c r="B117" s="194">
        <f>AVERAGEIF('IPC mensual'!$A$6:$A$8956,IPC_anual!$A117,'IPC mensual'!H$6:H$8956)</f>
        <v>4.2431861037260125E-3</v>
      </c>
      <c r="C117" s="212">
        <f t="shared" si="5"/>
        <v>4.2431861037260125E-3</v>
      </c>
      <c r="D117" s="213">
        <f t="shared" si="6"/>
        <v>7.3421759873099665E-4</v>
      </c>
      <c r="E117" s="408">
        <f>SUMIF('IPC mensual'!A$6:A$893,IPC_anual!A117,'IPC mensual'!I$6:I$893)/12</f>
        <v>3.4881196229401765E-3</v>
      </c>
      <c r="F117" s="404"/>
      <c r="G117" s="404"/>
      <c r="H117" s="186"/>
      <c r="I117" s="206"/>
      <c r="J117" s="186"/>
      <c r="K117" s="187"/>
      <c r="L117" s="183"/>
      <c r="M117" s="184">
        <v>7.8369630360677761E-3</v>
      </c>
      <c r="N117" s="185">
        <v>7.8359999999999992E-3</v>
      </c>
    </row>
    <row r="118" spans="1:14" ht="15" customHeight="1">
      <c r="A118" s="179">
        <v>1988</v>
      </c>
      <c r="B118" s="194">
        <f>AVERAGEIF('IPC mensual'!$A$6:$A$8956,IPC_anual!$A118,'IPC mensual'!H$6:H$8956)</f>
        <v>1.8795355487814008E-2</v>
      </c>
      <c r="C118" s="212">
        <f t="shared" si="5"/>
        <v>1.8795355487814008E-2</v>
      </c>
      <c r="D118" s="213">
        <f t="shared" si="6"/>
        <v>3.252244996145787E-3</v>
      </c>
      <c r="E118" s="408">
        <f>SUMIF('IPC mensual'!A$6:A$893,IPC_anual!A118,'IPC mensual'!I$6:I$893)/12</f>
        <v>1.5450759569468481E-2</v>
      </c>
      <c r="F118" s="404"/>
      <c r="G118" s="404"/>
      <c r="H118" s="186"/>
      <c r="I118" s="206"/>
      <c r="J118" s="186"/>
      <c r="K118" s="187"/>
      <c r="L118" s="183"/>
      <c r="M118" s="184">
        <v>3.4714221366616095E-2</v>
      </c>
      <c r="N118" s="185">
        <v>3.4709999999999998E-2</v>
      </c>
    </row>
    <row r="119" spans="1:14" ht="15" customHeight="1">
      <c r="A119" s="179">
        <v>1989</v>
      </c>
      <c r="B119" s="194">
        <f>AVERAGEIF('IPC mensual'!$A$6:$A$8956,IPC_anual!$A119,'IPC mensual'!H$6:H$8956)</f>
        <v>0.59758970527284405</v>
      </c>
      <c r="C119" s="216">
        <f t="shared" si="5"/>
        <v>0.59758970527284405</v>
      </c>
      <c r="D119" s="217">
        <f t="shared" si="6"/>
        <v>0.1034036376689932</v>
      </c>
      <c r="E119" s="409">
        <f>SUMIF('IPC mensual'!A$6:A$893,IPC_anual!A119,'IPC mensual'!I$6:I$893)/12</f>
        <v>0.49124981239895199</v>
      </c>
      <c r="F119" s="404"/>
      <c r="G119" s="404"/>
      <c r="H119" s="186"/>
      <c r="I119" s="206"/>
      <c r="J119" s="186"/>
      <c r="K119" s="187"/>
      <c r="L119" s="183"/>
      <c r="M119" s="192">
        <v>1.1037280009679591</v>
      </c>
      <c r="N119" s="193">
        <v>1.1040000000000001</v>
      </c>
    </row>
    <row r="120" spans="1:14" ht="15" customHeight="1">
      <c r="A120" s="179">
        <v>1990</v>
      </c>
      <c r="B120" s="194">
        <f>AVERAGEIF('IPC mensual'!$A$6:$A$8956,IPC_anual!$A120,'IPC mensual'!H$6:H$8956)</f>
        <v>14.425593119413371</v>
      </c>
      <c r="C120" s="218">
        <f t="shared" si="5"/>
        <v>14.425593119413371</v>
      </c>
      <c r="D120" s="219">
        <f t="shared" si="6"/>
        <v>2.4961253363611555</v>
      </c>
      <c r="E120" s="409">
        <f>SUMIF('IPC mensual'!A$6:A$893,IPC_anual!A120,'IPC mensual'!I$6:I$893)/12</f>
        <v>11.858587675000001</v>
      </c>
      <c r="F120" s="404"/>
      <c r="G120" s="404"/>
      <c r="H120" s="186"/>
      <c r="I120" s="206"/>
      <c r="J120" s="186"/>
      <c r="K120" s="187"/>
      <c r="L120" s="183"/>
      <c r="M120" s="192">
        <v>26.643605986549129</v>
      </c>
      <c r="N120" s="193">
        <v>26.64</v>
      </c>
    </row>
    <row r="121" spans="1:14" ht="15" customHeight="1">
      <c r="A121" s="179">
        <v>1991</v>
      </c>
      <c r="B121" s="194">
        <f>AVERAGEIF('IPC mensual'!$A$6:$A$8956,IPC_anual!$A121,'IPC mensual'!H$6:H$8956)</f>
        <v>39.190253982310928</v>
      </c>
      <c r="C121" s="218">
        <f t="shared" si="5"/>
        <v>39.190253982310928</v>
      </c>
      <c r="D121" s="219">
        <f t="shared" si="6"/>
        <v>6.7812661215314414</v>
      </c>
      <c r="E121" s="409">
        <f>SUMIF('IPC mensual'!A$6:A$893,IPC_anual!A121,'IPC mensual'!I$6:I$893)/12</f>
        <v>32.216426666666671</v>
      </c>
      <c r="F121" s="404"/>
      <c r="G121" s="404"/>
      <c r="H121" s="186"/>
      <c r="I121" s="206"/>
      <c r="J121" s="186"/>
      <c r="K121" s="187"/>
      <c r="L121" s="183"/>
      <c r="M121" s="192">
        <v>72.383136308145055</v>
      </c>
      <c r="N121" s="193">
        <v>72.38</v>
      </c>
    </row>
    <row r="122" spans="1:14" ht="15" customHeight="1">
      <c r="A122" s="179">
        <v>1992</v>
      </c>
      <c r="B122" s="194">
        <f>AVERAGEIF('IPC mensual'!$A$6:$A$8956,IPC_anual!$A122,'IPC mensual'!H$6:H$8956)</f>
        <v>48.948607671209771</v>
      </c>
      <c r="C122" s="218">
        <f t="shared" si="5"/>
        <v>48.948607671209771</v>
      </c>
      <c r="D122" s="219">
        <f t="shared" si="6"/>
        <v>8.4697980025016353</v>
      </c>
      <c r="E122" s="409">
        <f>SUMIF('IPC mensual'!A$6:A$893,IPC_anual!A122,'IPC mensual'!I$6:I$893)/12</f>
        <v>40.238300833333334</v>
      </c>
      <c r="F122" s="404"/>
      <c r="G122" s="404"/>
      <c r="H122" s="186"/>
      <c r="I122" s="206"/>
      <c r="J122" s="186"/>
      <c r="K122" s="187"/>
      <c r="L122" s="183"/>
      <c r="M122" s="192">
        <v>90.406494459571292</v>
      </c>
      <c r="N122" s="193">
        <v>90.41</v>
      </c>
    </row>
    <row r="123" spans="1:14" ht="15" customHeight="1">
      <c r="A123" s="179">
        <v>1993</v>
      </c>
      <c r="B123" s="194">
        <f>AVERAGEIF('IPC mensual'!$A$6:$A$8956,IPC_anual!$A123,'IPC mensual'!H$6:H$8956)</f>
        <v>54.142795508475537</v>
      </c>
      <c r="C123" s="218">
        <f t="shared" si="5"/>
        <v>54.142795508475537</v>
      </c>
      <c r="D123" s="219">
        <f t="shared" si="6"/>
        <v>9.3685717135783602</v>
      </c>
      <c r="E123" s="409">
        <f>SUMIF('IPC mensual'!A$6:A$893,IPC_anual!A123,'IPC mensual'!I$6:I$893)/12</f>
        <v>44.508193333333331</v>
      </c>
      <c r="F123" s="404"/>
      <c r="G123" s="404"/>
      <c r="H123" s="186"/>
      <c r="I123" s="206"/>
      <c r="J123" s="186"/>
      <c r="K123" s="187"/>
      <c r="L123" s="183"/>
      <c r="M123" s="192">
        <v>100</v>
      </c>
      <c r="N123" s="193">
        <v>100</v>
      </c>
    </row>
    <row r="124" spans="1:14" ht="15" customHeight="1">
      <c r="A124" s="179">
        <v>1994</v>
      </c>
      <c r="B124" s="194">
        <f>AVERAGEIF('IPC mensual'!$A$6:$A$8956,IPC_anual!$A124,'IPC mensual'!H$6:H$8956)</f>
        <v>56.404522868788497</v>
      </c>
      <c r="C124" s="218">
        <f t="shared" si="5"/>
        <v>56.404522868788497</v>
      </c>
      <c r="D124" s="219">
        <f t="shared" si="6"/>
        <v>9.7599285833642462</v>
      </c>
      <c r="E124" s="409">
        <f>SUMIF('IPC mensual'!A$6:A$893,IPC_anual!A124,'IPC mensual'!I$6:I$893)/12</f>
        <v>46.367450833333329</v>
      </c>
      <c r="F124" s="404"/>
      <c r="G124" s="404"/>
      <c r="H124" s="186"/>
      <c r="I124" s="206"/>
      <c r="J124" s="186"/>
      <c r="K124" s="187"/>
      <c r="L124" s="183"/>
      <c r="M124" s="192">
        <v>104.17733246852062</v>
      </c>
      <c r="N124" s="193">
        <v>104.2</v>
      </c>
    </row>
    <row r="125" spans="1:14" ht="15" customHeight="1">
      <c r="A125" s="179">
        <v>1995</v>
      </c>
      <c r="B125" s="194">
        <f>AVERAGEIF('IPC mensual'!$A$6:$A$8956,IPC_anual!$A125,'IPC mensual'!H$6:H$8956)</f>
        <v>58.30879514515707</v>
      </c>
      <c r="C125" s="218">
        <f t="shared" si="5"/>
        <v>58.30879514515707</v>
      </c>
      <c r="D125" s="219">
        <f t="shared" si="6"/>
        <v>10.089433390343512</v>
      </c>
      <c r="E125" s="409">
        <f>SUMIF('IPC mensual'!A$6:A$893,IPC_anual!A125,'IPC mensual'!I$6:I$893)/12</f>
        <v>47.932861666666668</v>
      </c>
      <c r="F125" s="404"/>
      <c r="G125" s="404"/>
      <c r="H125" s="186"/>
      <c r="I125" s="206"/>
      <c r="J125" s="186"/>
      <c r="K125" s="187"/>
      <c r="L125" s="183"/>
      <c r="M125" s="192">
        <v>107.69450588099548</v>
      </c>
      <c r="N125" s="193">
        <v>107.7</v>
      </c>
    </row>
    <row r="126" spans="1:14" ht="15" customHeight="1">
      <c r="A126" s="179">
        <v>1996</v>
      </c>
      <c r="B126" s="194">
        <f>AVERAGEIF('IPC mensual'!$A$6:$A$8956,IPC_anual!$A126,'IPC mensual'!H$6:H$8956)</f>
        <v>58.399569005367056</v>
      </c>
      <c r="C126" s="218">
        <f t="shared" si="5"/>
        <v>58.399569005367056</v>
      </c>
      <c r="D126" s="219">
        <f t="shared" si="6"/>
        <v>10.105140400133253</v>
      </c>
      <c r="E126" s="409">
        <f>SUMIF('IPC mensual'!A$6:A$893,IPC_anual!A126,'IPC mensual'!I$6:I$893)/12</f>
        <v>48.007482500000002</v>
      </c>
      <c r="F126" s="404"/>
      <c r="G126" s="404"/>
      <c r="H126" s="186"/>
      <c r="I126" s="206"/>
      <c r="J126" s="186"/>
      <c r="K126" s="187"/>
      <c r="L126" s="183"/>
      <c r="M126" s="192">
        <v>107.86212313720875</v>
      </c>
      <c r="N126" s="193">
        <v>107.9</v>
      </c>
    </row>
    <row r="127" spans="1:14" ht="15" customHeight="1">
      <c r="A127" s="179">
        <v>1997</v>
      </c>
      <c r="B127" s="194">
        <f>AVERAGEIF('IPC mensual'!$A$6:$A$8956,IPC_anual!$A127,'IPC mensual'!H$6:H$8956)</f>
        <v>58.708261967207257</v>
      </c>
      <c r="C127" s="218">
        <f t="shared" si="5"/>
        <v>58.708261967207257</v>
      </c>
      <c r="D127" s="219">
        <f t="shared" si="6"/>
        <v>10.158554933374782</v>
      </c>
      <c r="E127" s="409">
        <f>SUMIF('IPC mensual'!A$6:A$893,IPC_anual!A127,'IPC mensual'!I$6:I$893)/12</f>
        <v>48.261244166666671</v>
      </c>
      <c r="F127" s="404"/>
      <c r="G127" s="404"/>
      <c r="H127" s="186"/>
      <c r="I127" s="206"/>
      <c r="J127" s="186"/>
      <c r="K127" s="187"/>
      <c r="L127" s="183"/>
      <c r="M127" s="192">
        <v>108.43227010046787</v>
      </c>
      <c r="N127" s="193">
        <v>108.4</v>
      </c>
    </row>
    <row r="128" spans="1:14" ht="15" customHeight="1">
      <c r="A128" s="179">
        <v>1998</v>
      </c>
      <c r="B128" s="194">
        <f>AVERAGEIF('IPC mensual'!$A$6:$A$8956,IPC_anual!$A128,'IPC mensual'!H$6:H$8956)</f>
        <v>59.2511169204219</v>
      </c>
      <c r="C128" s="218">
        <f t="shared" si="5"/>
        <v>59.2511169204219</v>
      </c>
      <c r="D128" s="219">
        <f t="shared" si="6"/>
        <v>10.252487570422799</v>
      </c>
      <c r="E128" s="409">
        <f>SUMIF('IPC mensual'!A$6:A$893,IPC_anual!A128,'IPC mensual'!I$6:I$893)/12</f>
        <v>48.707499166666658</v>
      </c>
      <c r="F128" s="404"/>
      <c r="G128" s="404"/>
      <c r="H128" s="186"/>
      <c r="I128" s="206"/>
      <c r="J128" s="186"/>
      <c r="K128" s="187"/>
      <c r="L128" s="183"/>
      <c r="M128" s="192">
        <v>109.391948860768</v>
      </c>
      <c r="N128" s="193">
        <v>109.4</v>
      </c>
    </row>
    <row r="129" spans="1:14" ht="15" customHeight="1">
      <c r="A129" s="179">
        <v>1999</v>
      </c>
      <c r="B129" s="194">
        <f>AVERAGEIF('IPC mensual'!$A$6:$A$8956,IPC_anual!$A129,'IPC mensual'!H$6:H$8956)</f>
        <v>58.559847795516582</v>
      </c>
      <c r="C129" s="218">
        <f t="shared" si="5"/>
        <v>58.559847795516582</v>
      </c>
      <c r="D129" s="219">
        <f t="shared" si="6"/>
        <v>10.132874160933365</v>
      </c>
      <c r="E129" s="409">
        <f>SUMIF('IPC mensual'!A$6:A$893,IPC_anual!A129,'IPC mensual'!I$6:I$893)/12</f>
        <v>48.139240000000001</v>
      </c>
      <c r="F129" s="404"/>
      <c r="G129" s="404"/>
      <c r="H129" s="186"/>
      <c r="I129" s="206"/>
      <c r="J129" s="186"/>
      <c r="K129" s="187"/>
      <c r="L129" s="183"/>
      <c r="M129" s="192">
        <v>108.15815296727349</v>
      </c>
      <c r="N129" s="193">
        <v>108.2</v>
      </c>
    </row>
    <row r="130" spans="1:14" ht="15" customHeight="1">
      <c r="A130" s="179">
        <v>2000</v>
      </c>
      <c r="B130" s="194">
        <f>AVERAGEIF('IPC mensual'!$A$6:$A$8956,IPC_anual!$A130,'IPC mensual'!H$6:H$8956)</f>
        <v>58.009907929587591</v>
      </c>
      <c r="C130" s="218">
        <f t="shared" si="5"/>
        <v>58.009907929587591</v>
      </c>
      <c r="D130" s="219">
        <f t="shared" si="6"/>
        <v>10.037715589534796</v>
      </c>
      <c r="E130" s="409">
        <f>SUMIF('IPC mensual'!A$6:A$893,IPC_anual!A130,'IPC mensual'!I$6:I$893)/12</f>
        <v>47.687160833333337</v>
      </c>
      <c r="F130" s="404"/>
      <c r="G130" s="404"/>
      <c r="H130" s="186"/>
      <c r="I130" s="206"/>
      <c r="J130" s="186"/>
      <c r="K130" s="187"/>
      <c r="L130" s="183"/>
      <c r="M130" s="192">
        <v>107.14292516326127</v>
      </c>
      <c r="N130" s="193">
        <v>107.1</v>
      </c>
    </row>
    <row r="131" spans="1:14" ht="15" customHeight="1">
      <c r="A131" s="179">
        <v>2001</v>
      </c>
      <c r="B131" s="194">
        <f>AVERAGEIF('IPC mensual'!$A$6:$A$8956,IPC_anual!$A131,'IPC mensual'!H$6:H$8956)</f>
        <v>57.391810372093239</v>
      </c>
      <c r="C131" s="218">
        <f t="shared" si="5"/>
        <v>57.391810372093239</v>
      </c>
      <c r="D131" s="219">
        <f t="shared" si="6"/>
        <v>9.9307633858483975</v>
      </c>
      <c r="E131" s="409">
        <f>SUMIF('IPC mensual'!A$6:A$893,IPC_anual!A131,'IPC mensual'!I$6:I$893)/12</f>
        <v>47.179052500000004</v>
      </c>
      <c r="F131" s="404"/>
      <c r="G131" s="404"/>
      <c r="H131" s="186"/>
      <c r="I131" s="206"/>
      <c r="J131" s="186"/>
      <c r="K131" s="187"/>
      <c r="L131" s="183"/>
      <c r="M131" s="192">
        <v>106.00146173886623</v>
      </c>
      <c r="N131" s="193">
        <v>106</v>
      </c>
    </row>
    <row r="132" spans="1:14" ht="15" customHeight="1">
      <c r="A132" s="179">
        <v>2002</v>
      </c>
      <c r="B132" s="194">
        <f>AVERAGEIF('IPC mensual'!$A$6:$A$8956,IPC_anual!$A132,'IPC mensual'!H$6:H$8956)</f>
        <v>72.238237362113338</v>
      </c>
      <c r="C132" s="218">
        <f t="shared" si="5"/>
        <v>72.238237362113338</v>
      </c>
      <c r="D132" s="219">
        <f t="shared" si="6"/>
        <v>12.499707501869068</v>
      </c>
      <c r="E132" s="409">
        <f>SUMIF('IPC mensual'!A$6:A$893,IPC_anual!A132,'IPC mensual'!I$6:I$893)/12</f>
        <v>59.383587500000004</v>
      </c>
      <c r="F132" s="404"/>
      <c r="G132" s="404"/>
      <c r="H132" s="186"/>
      <c r="I132" s="206"/>
      <c r="J132" s="186"/>
      <c r="K132" s="187"/>
      <c r="L132" s="183"/>
      <c r="M132" s="192">
        <v>133.42244760635674</v>
      </c>
      <c r="N132" s="193">
        <v>133.4</v>
      </c>
    </row>
    <row r="133" spans="1:14" ht="15" customHeight="1">
      <c r="A133" s="179">
        <v>2003</v>
      </c>
      <c r="B133" s="194">
        <f>AVERAGEIF('IPC mensual'!$A$6:$A$8956,IPC_anual!$A133,'IPC mensual'!H$6:H$8956)</f>
        <v>81.949327212066066</v>
      </c>
      <c r="C133" s="218">
        <f t="shared" si="5"/>
        <v>81.949327212066066</v>
      </c>
      <c r="D133" s="219">
        <f t="shared" si="6"/>
        <v>14.180061107955833</v>
      </c>
      <c r="E133" s="409">
        <f>SUMIF('IPC mensual'!A$6:A$893,IPC_anual!A133,'IPC mensual'!I$6:I$893)/12</f>
        <v>67.366608333333332</v>
      </c>
      <c r="F133" s="404"/>
      <c r="G133" s="404"/>
      <c r="H133" s="186"/>
      <c r="I133" s="206"/>
      <c r="J133" s="186"/>
      <c r="K133" s="187"/>
      <c r="L133" s="183"/>
      <c r="M133" s="192">
        <v>151.35822615919585</v>
      </c>
      <c r="N133" s="193">
        <v>151.4</v>
      </c>
    </row>
    <row r="134" spans="1:14" ht="15" customHeight="1">
      <c r="A134" s="179">
        <v>2004</v>
      </c>
      <c r="B134" s="194">
        <f>AVERAGEIF('IPC mensual'!$A$6:$A$8956,IPC_anual!$A134,'IPC mensual'!H$6:H$8956)</f>
        <v>85.56819803775592</v>
      </c>
      <c r="C134" s="218">
        <f t="shared" si="5"/>
        <v>85.56819803775592</v>
      </c>
      <c r="D134" s="219">
        <f t="shared" si="6"/>
        <v>14.806250622816485</v>
      </c>
      <c r="E134" s="409">
        <f>SUMIF('IPC mensual'!A$6:A$893,IPC_anual!A134,'IPC mensual'!I$6:I$893)/12</f>
        <v>70.341508333333323</v>
      </c>
      <c r="F134" s="404"/>
      <c r="G134" s="404"/>
      <c r="H134" s="186"/>
      <c r="I134" s="206"/>
      <c r="J134" s="186"/>
      <c r="K134" s="187"/>
      <c r="L134" s="183"/>
      <c r="M134" s="192">
        <v>158.04177848027675</v>
      </c>
      <c r="N134" s="193">
        <v>158</v>
      </c>
    </row>
    <row r="135" spans="1:14" ht="15" customHeight="1">
      <c r="A135" s="179">
        <v>2005</v>
      </c>
      <c r="B135" s="194">
        <f>AVERAGEIF('IPC mensual'!$A$6:$A$8956,IPC_anual!$A135,'IPC mensual'!H$6:H$8956)</f>
        <v>93.819024425056625</v>
      </c>
      <c r="C135" s="218">
        <f t="shared" si="5"/>
        <v>93.819024425056625</v>
      </c>
      <c r="D135" s="219">
        <f t="shared" si="6"/>
        <v>16.233928266347302</v>
      </c>
      <c r="E135" s="409">
        <f>SUMIF('IPC mensual'!A$6:A$893,IPC_anual!A135,'IPC mensual'!I$6:I$893)/12</f>
        <v>77.124116666666666</v>
      </c>
      <c r="F135" s="404"/>
      <c r="G135" s="404"/>
      <c r="H135" s="186"/>
      <c r="I135" s="206"/>
      <c r="J135" s="186"/>
      <c r="K135" s="195">
        <f>(SUMIF('IPC mensual'!A$6:A$869,IPC_anual!A135,'IPC mensual'!Q$6:Q$869))/12</f>
        <v>103.75455102779917</v>
      </c>
      <c r="L135" s="196"/>
      <c r="M135" s="183"/>
      <c r="N135" s="197"/>
    </row>
    <row r="136" spans="1:14" ht="15" customHeight="1">
      <c r="A136" s="179">
        <v>2006</v>
      </c>
      <c r="B136" s="194">
        <f>AVERAGEIF('IPC mensual'!$A$6:$A$8956,IPC_anual!$A136,'IPC mensual'!H$6:H$8956)</f>
        <v>104.04195841625591</v>
      </c>
      <c r="C136" s="218">
        <f t="shared" si="5"/>
        <v>104.04195841625591</v>
      </c>
      <c r="D136" s="219">
        <f t="shared" si="6"/>
        <v>18.002848569044563</v>
      </c>
      <c r="E136" s="409">
        <f>SUMIF('IPC mensual'!A$6:A$893,IPC_anual!A136,'IPC mensual'!I$6:I$893)/12</f>
        <v>85.527900000000002</v>
      </c>
      <c r="F136" s="404"/>
      <c r="G136" s="404"/>
      <c r="H136" s="186"/>
      <c r="I136" s="210">
        <f>(SUMIF('IPC mensual'!$A$6:$A$881,IPC_anual!$A136,'IPC mensual'!O$6:O$8956))/12</f>
        <v>122.49416666666667</v>
      </c>
      <c r="J136" s="186"/>
      <c r="K136" s="195">
        <f>(SUMIF('IPC mensual'!$A$6:$A$869,IPC_anual!$A136,'IPC mensual'!Q$6:Q$869))/12</f>
        <v>113.79984528570753</v>
      </c>
      <c r="L136" s="192">
        <f>(SUMIF('IPC mensual'!$A$6:$A$869,IPC_anual!$A136,'IPC mensual'!R$6:R$869))/12</f>
        <v>103.44678224277403</v>
      </c>
      <c r="M136" s="183"/>
      <c r="N136" s="197"/>
    </row>
    <row r="137" spans="1:14" ht="15" customHeight="1">
      <c r="A137" s="198">
        <v>2007</v>
      </c>
      <c r="B137" s="194">
        <f>AVERAGEIF('IPC mensual'!$A$6:$A$8956,IPC_anual!$A137,'IPC mensual'!H$6:H$8956)</f>
        <v>122.60767576677655</v>
      </c>
      <c r="C137" s="218">
        <f t="shared" si="5"/>
        <v>122.60767576677655</v>
      </c>
      <c r="D137" s="219">
        <f t="shared" si="6"/>
        <v>21.215358244226572</v>
      </c>
      <c r="E137" s="410"/>
      <c r="F137" s="404"/>
      <c r="G137" s="404"/>
      <c r="H137" s="186"/>
      <c r="I137" s="210">
        <f>(SUMIF('IPC mensual'!$A$6:$A$881,IPC_anual!$A137,'IPC mensual'!O$6:O$8956))/12</f>
        <v>142.18833333333336</v>
      </c>
      <c r="J137" s="186"/>
      <c r="K137" s="195">
        <f>(SUMIF('IPC mensual'!A$6:A$869,IPC_anual!A137,'IPC mensual'!Q$6:Q$869))/12</f>
        <v>134.79826810259073</v>
      </c>
      <c r="L137" s="192">
        <f>(SUMIF('IPC mensual'!$A$6:$A$869,IPC_anual!$A137,'IPC mensual'!R$6:R$869))/12</f>
        <v>122.3786573350278</v>
      </c>
      <c r="M137" s="183"/>
      <c r="N137" s="197"/>
    </row>
    <row r="138" spans="1:14" ht="15" customHeight="1">
      <c r="A138" s="198">
        <v>2008</v>
      </c>
      <c r="B138" s="194">
        <f>AVERAGEIF('IPC mensual'!$A$6:$A$8956,IPC_anual!$A138,'IPC mensual'!H$6:H$8956)</f>
        <v>155.78550583817068</v>
      </c>
      <c r="C138" s="218">
        <f t="shared" ref="C138:C145" si="7">B138</f>
        <v>155.78550583817068</v>
      </c>
      <c r="D138" s="219">
        <f t="shared" si="6"/>
        <v>26.956267582314137</v>
      </c>
      <c r="E138" s="410"/>
      <c r="F138" s="404"/>
      <c r="G138" s="404"/>
      <c r="H138" s="186"/>
      <c r="I138" s="210">
        <f>(SUMIF('IPC mensual'!$A$6:$A$881,IPC_anual!$A138,'IPC mensual'!O$6:O$8956))/12</f>
        <v>176.09833333333333</v>
      </c>
      <c r="J138" s="186"/>
      <c r="K138" s="195">
        <f>(SUMIF('IPC mensual'!A$6:A$869,IPC_anual!A138,'IPC mensual'!Q$6:Q$869))/12</f>
        <v>170.42471901597989</v>
      </c>
      <c r="L138" s="192">
        <f>(SUMIF('IPC mensual'!$A$6:$A$869,IPC_anual!$A138,'IPC mensual'!R$6:R$869))/12</f>
        <v>155.49451465827005</v>
      </c>
      <c r="M138" s="183"/>
      <c r="N138" s="197"/>
    </row>
    <row r="139" spans="1:14" ht="15" customHeight="1">
      <c r="A139" s="198">
        <v>2009</v>
      </c>
      <c r="B139" s="194">
        <f>AVERAGEIF('IPC mensual'!$A$6:$A$8956,IPC_anual!$A139,'IPC mensual'!H$6:H$8956)</f>
        <v>178.50844538263755</v>
      </c>
      <c r="C139" s="218">
        <f t="shared" si="7"/>
        <v>178.50844538263755</v>
      </c>
      <c r="D139" s="219">
        <f t="shared" si="6"/>
        <v>30.888120133819697</v>
      </c>
      <c r="E139" s="410"/>
      <c r="F139" s="404"/>
      <c r="G139" s="404"/>
      <c r="H139" s="186"/>
      <c r="I139" s="210">
        <f>(SUMIF('IPC mensual'!$A$6:$A$881,IPC_anual!$A139,'IPC mensual'!O$6:O$8956))/12</f>
        <v>202.24583333333331</v>
      </c>
      <c r="J139" s="186"/>
      <c r="K139" s="195">
        <f>(SUMIF('IPC mensual'!A$6:A$869,IPC_anual!A139,'IPC mensual'!Q$6:Q$869))/12</f>
        <v>196.01946245206076</v>
      </c>
      <c r="L139" s="192">
        <f>(SUMIF('IPC mensual'!$A$6:$A$869,IPC_anual!$A139,'IPC mensual'!R$6:R$869))/12</f>
        <v>178.17501010658509</v>
      </c>
      <c r="M139" s="183"/>
      <c r="N139" s="197"/>
    </row>
    <row r="140" spans="1:14" ht="15" customHeight="1">
      <c r="A140" s="198">
        <v>2010</v>
      </c>
      <c r="B140" s="194">
        <f>AVERAGEIF('IPC mensual'!$A$6:$A$8956,IPC_anual!$A140,'IPC mensual'!H$6:H$8956)</f>
        <v>219.72530507108272</v>
      </c>
      <c r="C140" s="218">
        <f t="shared" si="7"/>
        <v>219.72530507108272</v>
      </c>
      <c r="D140" s="219">
        <f t="shared" ref="D140:D148" si="8">C140/C$144*100</f>
        <v>38.020058966554124</v>
      </c>
      <c r="E140" s="410"/>
      <c r="F140" s="404"/>
      <c r="G140" s="404"/>
      <c r="H140" s="186"/>
      <c r="I140" s="210">
        <f>(SUMIF('IPC mensual'!$A$6:$A$881,IPC_anual!$A140,'IPC mensual'!O$6:O$8956))/12</f>
        <v>254.53083333333333</v>
      </c>
      <c r="J140" s="186"/>
      <c r="K140" s="195">
        <f>(SUMIF('IPC mensual'!A$6:A$869,IPC_anual!A140,'IPC mensual'!Q$6:Q$869))/12</f>
        <v>240.01837826534907</v>
      </c>
      <c r="L140" s="192">
        <f>(SUMIF('IPC mensual'!$A$6:$A$869,IPC_anual!$A140,'IPC mensual'!R$6:R$869))/12</f>
        <v>219.31488097268766</v>
      </c>
      <c r="M140" s="183"/>
      <c r="N140" s="197"/>
    </row>
    <row r="141" spans="1:14" ht="15" customHeight="1">
      <c r="A141" s="198">
        <v>2011</v>
      </c>
      <c r="B141" s="194">
        <f>AVERAGEIF('IPC mensual'!$A$6:$A$8956,IPC_anual!$A141,'IPC mensual'!H$6:H$8956)</f>
        <v>271.21628884862423</v>
      </c>
      <c r="C141" s="218">
        <f t="shared" si="7"/>
        <v>271.21628884862423</v>
      </c>
      <c r="D141" s="219">
        <f t="shared" si="8"/>
        <v>46.929775755135587</v>
      </c>
      <c r="E141" s="410"/>
      <c r="F141" s="404"/>
      <c r="G141" s="404"/>
      <c r="H141" s="186"/>
      <c r="I141" s="210">
        <f>(SUMIF('IPC mensual'!$A$6:$A$881,IPC_anual!$A141,'IPC mensual'!O$6:O$8956))/12</f>
        <v>315.23750000000001</v>
      </c>
      <c r="J141" s="186"/>
      <c r="K141" s="199"/>
      <c r="L141" s="192">
        <f>(SUMIF('IPC mensual'!$A$6:$A$869,IPC_anual!$A141,'IPC mensual'!R$6:R$869))/12</f>
        <v>270.70968492885834</v>
      </c>
      <c r="M141" s="183"/>
      <c r="N141" s="197"/>
    </row>
    <row r="142" spans="1:14" ht="15" customHeight="1">
      <c r="A142" s="198">
        <v>2012</v>
      </c>
      <c r="B142" s="194">
        <f>AVERAGEIF('IPC mensual'!$A$6:$A$8956,IPC_anual!$A142,'IPC mensual'!H$6:H$8956)</f>
        <v>335.3697146138598</v>
      </c>
      <c r="C142" s="218">
        <f t="shared" si="7"/>
        <v>335.3697146138598</v>
      </c>
      <c r="D142" s="219">
        <f t="shared" si="8"/>
        <v>58.030531900230656</v>
      </c>
      <c r="E142" s="410"/>
      <c r="F142" s="404"/>
      <c r="G142" s="404"/>
      <c r="H142" s="186"/>
      <c r="I142" s="210">
        <f>(SUMIF('IPC mensual'!$A$6:$A$881,IPC_anual!$A142,'IPC mensual'!O$6:O$8956))/12</f>
        <v>389.76416666666665</v>
      </c>
      <c r="J142" s="186"/>
      <c r="K142" s="199"/>
      <c r="L142" s="192">
        <f>(SUMIF('IPC mensual'!$A$6:$A$869,IPC_anual!$A142,'IPC mensual'!R$6:R$869))/12</f>
        <v>334.74327874337638</v>
      </c>
      <c r="M142" s="183"/>
      <c r="N142" s="197"/>
    </row>
    <row r="143" spans="1:14" ht="15" customHeight="1">
      <c r="A143" s="198">
        <v>2013</v>
      </c>
      <c r="B143" s="194">
        <f>AVERAGEIF('IPC mensual'!$A$6:$A$8956,IPC_anual!$A143,'IPC mensual'!H$6:H$8956)</f>
        <v>420.91792328681305</v>
      </c>
      <c r="C143" s="218">
        <f t="shared" si="7"/>
        <v>420.91792328681305</v>
      </c>
      <c r="D143" s="219">
        <f t="shared" si="8"/>
        <v>72.833323673242575</v>
      </c>
      <c r="E143" s="410"/>
      <c r="F143" s="404"/>
      <c r="G143" s="404"/>
      <c r="H143" s="186"/>
      <c r="I143" s="210">
        <f>(SUMIF('IPC mensual'!$A$6:$A$881,IPC_anual!$A143,'IPC mensual'!O$6:O$8956))/12</f>
        <v>490.73416666666668</v>
      </c>
      <c r="J143" s="200">
        <f>(SUMIF('IPC mensual'!$A$6:$A$881,IPC_anual!$A143,'IPC mensual'!P$6:P$8956))/12</f>
        <v>138.43416666666667</v>
      </c>
      <c r="K143" s="199"/>
      <c r="L143" s="192">
        <f>(SUMIF('IPC mensual'!$A$6:$A$869,IPC_anual!$A143,'IPC mensual'!R$6:R$869))/12</f>
        <v>420.13169222841276</v>
      </c>
      <c r="M143" s="183"/>
      <c r="N143" s="197"/>
    </row>
    <row r="144" spans="1:14" ht="15" customHeight="1">
      <c r="A144" s="198">
        <v>2014</v>
      </c>
      <c r="B144" s="194">
        <f>AVERAGEIF('IPC mensual'!$A$6:$A$8956,IPC_anual!$A144,'IPC mensual'!H$6:H$8956)</f>
        <v>577.91942212497077</v>
      </c>
      <c r="C144" s="218">
        <f t="shared" si="7"/>
        <v>577.91942212497077</v>
      </c>
      <c r="D144" s="219">
        <f t="shared" si="8"/>
        <v>100</v>
      </c>
      <c r="E144" s="410"/>
      <c r="F144" s="411">
        <f>AVERAGE(IPCNU_Axel!C6:C17)</f>
        <v>105.52416666666666</v>
      </c>
      <c r="G144" s="404"/>
      <c r="H144" s="186"/>
      <c r="I144" s="210">
        <f>(SUMIF('IPC mensual'!$A$6:$A$881,IPC_anual!$A144,'IPC mensual'!O$6:O$8956))/12</f>
        <v>700.20833333333337</v>
      </c>
      <c r="J144" s="200">
        <f>(SUMIF('IPC mensual'!$A$6:$A$881,IPC_anual!$A144,'IPC mensual'!P$6:P$8956))/12</f>
        <v>191.15083333333334</v>
      </c>
      <c r="K144" s="199"/>
      <c r="L144" s="192">
        <f>(SUMIF('IPC mensual'!$A$6:$A$881,IPC_anual!$A144,'IPC mensual'!R$6:R$881))/12</f>
        <v>576.83992853776692</v>
      </c>
      <c r="M144" s="183"/>
      <c r="N144" s="197"/>
    </row>
    <row r="145" spans="1:14" ht="15" customHeight="1">
      <c r="A145" s="198">
        <v>2015</v>
      </c>
      <c r="B145" s="194">
        <f>AVERAGEIF('IPC mensual'!$A$6:$A$8956,IPC_anual!$A145,'IPC mensual'!H$6:H$8956)</f>
        <v>715.13182608233819</v>
      </c>
      <c r="C145" s="218">
        <f t="shared" si="7"/>
        <v>715.13182608233819</v>
      </c>
      <c r="D145" s="219">
        <f t="shared" si="8"/>
        <v>123.74248012860456</v>
      </c>
      <c r="E145" s="410"/>
      <c r="F145" s="404"/>
      <c r="G145" s="404"/>
      <c r="H145" s="186"/>
      <c r="I145" s="210">
        <f>(SUMIF('IPC mensual'!$A$6:$A$8956,IPC_anual!$A145,'IPC mensual'!O$6:O$8956))/12</f>
        <v>886.24166666666679</v>
      </c>
      <c r="J145" s="200">
        <f>(SUMIF('IPC mensual'!$A$6:$A$8956,IPC_anual!$A145,'IPC mensual'!P$6:P$8956))/12</f>
        <v>241.87916666666669</v>
      </c>
      <c r="K145" s="199"/>
      <c r="L145" s="192">
        <f>(SUMIF('IPC mensual'!$A$6:$A$8956,IPC_anual!$A145,'IPC mensual'!R$6:R$8956))/12</f>
        <v>713.79603394470303</v>
      </c>
      <c r="M145" s="183"/>
      <c r="N145" s="197"/>
    </row>
    <row r="146" spans="1:14" ht="15" customHeight="1">
      <c r="A146" s="198">
        <v>2016</v>
      </c>
      <c r="B146" s="194">
        <f>AVERAGEIF('IPC mensual'!$A$6:$A$8956,IPC_anual!$A146,'IPC mensual'!H$6:H$8956)</f>
        <v>1002.8487072668599</v>
      </c>
      <c r="C146" s="218">
        <f t="shared" ref="C146:C151" si="9">B146</f>
        <v>1002.8487072668599</v>
      </c>
      <c r="D146" s="219">
        <f t="shared" si="8"/>
        <v>173.52742767831765</v>
      </c>
      <c r="E146" s="410"/>
      <c r="F146" s="404"/>
      <c r="G146" s="404"/>
      <c r="H146" s="186"/>
      <c r="I146" s="210">
        <f>(SUMIF('IPC mensual'!$A$6:$A$8956,IPC_anual!$A146,'IPC mensual'!O$6:O$8956))/12</f>
        <v>1231.4191666666666</v>
      </c>
      <c r="J146" s="200">
        <f>(SUMIF('IPC mensual'!$A$6:$A$8956,IPC_anual!$A146,'IPC mensual'!P$6:P$8956))/12</f>
        <v>341.99166666666662</v>
      </c>
      <c r="K146" s="199"/>
      <c r="L146" s="192">
        <f>(SUMIF('IPC mensual'!$A$6:$A$8956,IPC_anual!$A146,'IPC mensual'!R$6:R$8956))/12</f>
        <v>1006.214888616264</v>
      </c>
      <c r="M146" s="183"/>
      <c r="N146" s="197"/>
    </row>
    <row r="147" spans="1:14" ht="15" customHeight="1">
      <c r="A147" s="198">
        <v>2017</v>
      </c>
      <c r="B147" s="194">
        <f>AVERAGEIF('IPC mensual'!$A$6:$A$8956,IPC_anual!$A147,'IPC mensual'!H$6:H$8956)</f>
        <v>1259.3535939785827</v>
      </c>
      <c r="C147" s="218">
        <f t="shared" si="9"/>
        <v>1259.3535939785827</v>
      </c>
      <c r="D147" s="219">
        <f t="shared" si="8"/>
        <v>217.91162327578894</v>
      </c>
      <c r="E147" s="410"/>
      <c r="F147" s="412"/>
      <c r="G147" s="411">
        <f>SUMIF('IPC mensual'!$A$6:$A$10041,IPC_anual!$A147,'IPC mensual'!M$6:M$10041)/12</f>
        <v>112.98507499999999</v>
      </c>
      <c r="H147" s="471">
        <f>SUMIF('IPC mensual'!$A$6:$A$10041,IPC_anual!$A147,'IPC mensual'!N$6:N$10041)/12</f>
        <v>112.88710833333333</v>
      </c>
      <c r="I147" s="206"/>
      <c r="J147" s="186"/>
      <c r="K147" s="199"/>
      <c r="L147" s="183"/>
      <c r="M147" s="183"/>
      <c r="N147" s="197"/>
    </row>
    <row r="148" spans="1:14" ht="15" customHeight="1">
      <c r="A148" s="198">
        <v>2018</v>
      </c>
      <c r="B148" s="194">
        <f>AVERAGEIF('IPC mensual'!$A$6:$A$8956,IPC_anual!$A148,'IPC mensual'!H$6:H$8956)</f>
        <v>1691.0250427255917</v>
      </c>
      <c r="C148" s="218">
        <f t="shared" si="9"/>
        <v>1691.0250427255917</v>
      </c>
      <c r="D148" s="219">
        <f t="shared" si="8"/>
        <v>292.60567788287972</v>
      </c>
      <c r="E148" s="410"/>
      <c r="F148" s="412"/>
      <c r="G148" s="411">
        <f>SUMIF('IPC mensual'!$A$6:$A$10041,IPC_anual!$A148,'IPC mensual'!M$6:M$10041)/12</f>
        <v>151.56981666666667</v>
      </c>
      <c r="H148" s="471">
        <f>SUMIF('IPC mensual'!$A$6:$A$10041,IPC_anual!$A148,'IPC mensual'!N$6:N$10041)/12</f>
        <v>151.58167500000002</v>
      </c>
      <c r="I148" s="206"/>
      <c r="J148" s="186"/>
      <c r="K148" s="199"/>
      <c r="L148" s="183"/>
      <c r="M148" s="183"/>
      <c r="N148" s="197"/>
    </row>
    <row r="149" spans="1:14" ht="15" customHeight="1">
      <c r="A149" s="198">
        <v>2019</v>
      </c>
      <c r="B149" s="194">
        <f>AVERAGEIF('IPC mensual'!$A$6:$A$8956,IPC_anual!$A149,'IPC mensual'!H$6:H$8956)</f>
        <v>2596.5402792260543</v>
      </c>
      <c r="C149" s="218">
        <f t="shared" si="9"/>
        <v>2596.5402792260543</v>
      </c>
      <c r="D149" s="219">
        <f t="shared" ref="D149" si="10">C149/C$144*100</f>
        <v>449.29105681874313</v>
      </c>
      <c r="E149" s="410"/>
      <c r="F149" s="412"/>
      <c r="G149" s="411">
        <f>SUMIF('IPC mensual'!$A$6:$A$10041,IPC_anual!$A149,'IPC mensual'!M$6:M$10041)/12</f>
        <v>231.60509166666665</v>
      </c>
      <c r="H149" s="471">
        <f>SUMIF('IPC mensual'!$A$6:$A$10041,IPC_anual!$A149,'IPC mensual'!N$6:N$10041)/12</f>
        <v>232.75109166666664</v>
      </c>
      <c r="I149" s="206"/>
      <c r="J149" s="186"/>
      <c r="K149" s="199"/>
      <c r="L149" s="183"/>
      <c r="M149" s="183"/>
      <c r="N149" s="197"/>
    </row>
    <row r="150" spans="1:14" ht="15" customHeight="1">
      <c r="A150" s="198">
        <v>2020</v>
      </c>
      <c r="B150" s="194">
        <f>AVERAGEIF('IPC mensual'!$A$6:$A$8956,IPC_anual!$A150,'IPC mensual'!H$6:H$8956)</f>
        <v>3687.4791374441465</v>
      </c>
      <c r="C150" s="218">
        <f t="shared" si="9"/>
        <v>3687.4791374441465</v>
      </c>
      <c r="D150" s="219">
        <f t="shared" ref="D150" si="11">C150/C$144*100</f>
        <v>638.06111998893107</v>
      </c>
      <c r="E150" s="410"/>
      <c r="F150" s="412"/>
      <c r="G150" s="411">
        <f>SUMIF('IPC mensual'!$A$6:$A$10041,IPC_anual!$A150,'IPC mensual'!M$6:M$10041)/12</f>
        <v>325.36435833333326</v>
      </c>
      <c r="H150" s="471">
        <f>SUMIF('IPC mensual'!$A$6:$A$10041,IPC_anual!$A150,'IPC mensual'!N$6:N$10041)/12</f>
        <v>330.54168333333331</v>
      </c>
      <c r="I150" s="206"/>
      <c r="J150" s="186"/>
      <c r="K150" s="199"/>
      <c r="L150" s="183"/>
      <c r="M150" s="183"/>
      <c r="N150" s="197"/>
    </row>
    <row r="151" spans="1:14" ht="15" customHeight="1">
      <c r="A151" s="198">
        <f>A150+1</f>
        <v>2021</v>
      </c>
      <c r="B151" s="194">
        <f>AVERAGEIF('IPC mensual'!$A$6:$A$8956,IPC_anual!$A151,'IPC mensual'!H$6:H$8956)</f>
        <v>5472.5648748265339</v>
      </c>
      <c r="C151" s="218">
        <f t="shared" si="9"/>
        <v>5472.5648748265339</v>
      </c>
      <c r="D151" s="219">
        <f t="shared" ref="D151" si="12">C151/C$144*100</f>
        <v>946.94254342660463</v>
      </c>
      <c r="E151" s="410"/>
      <c r="F151" s="412"/>
      <c r="G151" s="411">
        <f>SUMIF('IPC mensual'!$A$6:$A$10041,IPC_anual!$A151,'IPC mensual'!M$6:M$10041)/12</f>
        <v>478.61505833333337</v>
      </c>
      <c r="H151" s="471">
        <f>SUMIF('IPC mensual'!$A$6:$A$10041,IPC_anual!$A151,'IPC mensual'!N$6:N$10041)/12</f>
        <v>490.55485833333341</v>
      </c>
      <c r="I151" s="206"/>
      <c r="J151" s="186"/>
      <c r="K151" s="199"/>
      <c r="L151" s="183"/>
      <c r="M151" s="183"/>
      <c r="N151" s="197"/>
    </row>
    <row r="152" spans="1:14" ht="15" customHeight="1">
      <c r="A152" s="198">
        <f>A151+1</f>
        <v>2022</v>
      </c>
      <c r="B152" s="194">
        <f>AVERAGEIF('IPC mensual'!$A$6:$A$8956,IPC_anual!$A152,'IPC mensual'!H$6:H$8956)</f>
        <v>9436.3850700839121</v>
      </c>
      <c r="C152" s="218">
        <f t="shared" ref="C152" si="13">B152</f>
        <v>9436.3850700839121</v>
      </c>
      <c r="D152" s="219">
        <f t="shared" ref="D152" si="14">C152/C$144*100</f>
        <v>1632.8202010216166</v>
      </c>
      <c r="E152" s="410"/>
      <c r="F152" s="412"/>
      <c r="G152" s="411">
        <f>SUMIF('IPC mensual'!$A$6:$A$10041,IPC_anual!$A152,'IPC mensual'!M$6:M$10041)/12</f>
        <v>828.60368333333338</v>
      </c>
      <c r="H152" s="471">
        <f>SUMIF('IPC mensual'!$A$6:$A$10041,IPC_anual!$A152,'IPC mensual'!N$6:N$10041)/12</f>
        <v>845.86745833333327</v>
      </c>
      <c r="I152" s="206"/>
      <c r="J152" s="186"/>
      <c r="K152" s="199"/>
      <c r="L152" s="183"/>
      <c r="M152" s="183"/>
      <c r="N152" s="197"/>
    </row>
    <row r="153" spans="1:14" ht="15" customHeight="1">
      <c r="D153" s="171"/>
    </row>
    <row r="154" spans="1:14" ht="15" customHeight="1">
      <c r="C154" s="218">
        <f>(C119-C118)/C118*100</f>
        <v>3079.4541245058767</v>
      </c>
      <c r="D154" s="171"/>
    </row>
    <row r="155" spans="1:14" ht="15" customHeight="1">
      <c r="C155" s="218">
        <f>(C120-C119)/C119*100</f>
        <v>2313.9627895408639</v>
      </c>
      <c r="D155" s="171"/>
    </row>
    <row r="156" spans="1:14" ht="15" customHeight="1">
      <c r="D156" s="171"/>
    </row>
  </sheetData>
  <mergeCells count="7">
    <mergeCell ref="B8:N8"/>
    <mergeCell ref="B9:B10"/>
    <mergeCell ref="C9:C10"/>
    <mergeCell ref="I9:J9"/>
    <mergeCell ref="K9:N9"/>
    <mergeCell ref="D9:D10"/>
    <mergeCell ref="E9:H9"/>
  </mergeCells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20</vt:i4>
      </vt:variant>
      <vt:variant>
        <vt:lpstr>Rangos con nombre</vt:lpstr>
      </vt:variant>
      <vt:variant>
        <vt:i4>6</vt:i4>
      </vt:variant>
    </vt:vector>
  </HeadingPairs>
  <TitlesOfParts>
    <vt:vector size="26" baseType="lpstr">
      <vt:lpstr>Instructivo</vt:lpstr>
      <vt:lpstr>CEPED.DATA_Metodología</vt:lpstr>
      <vt:lpstr>I2PC para cómputos (base móvil)</vt:lpstr>
      <vt:lpstr>IPC para cómputos (base móvil)</vt:lpstr>
      <vt:lpstr>IPC EPH_Correlat (base móvil)</vt:lpstr>
      <vt:lpstr>IPC EPH_Correlat (2017=100)</vt:lpstr>
      <vt:lpstr>IPC para computos (2017=100)</vt:lpstr>
      <vt:lpstr>IPC mensual</vt:lpstr>
      <vt:lpstr>IPC_anual</vt:lpstr>
      <vt:lpstr>IPC_INDEC_1943-2006</vt:lpstr>
      <vt:lpstr>IPCNU_Axel</vt:lpstr>
      <vt:lpstr>IPC Cobertura Nacional</vt:lpstr>
      <vt:lpstr>IPC GBA (desde junio 2017)</vt:lpstr>
      <vt:lpstr>IPC GBA Abril 2016-Mayo 2017</vt:lpstr>
      <vt:lpstr>EcoGo</vt:lpstr>
      <vt:lpstr>IPC CIFRA mes-9 provincias</vt:lpstr>
      <vt:lpstr>IPC CABA</vt:lpstr>
      <vt:lpstr>IBP_ISEPCI</vt:lpstr>
      <vt:lpstr>TCN</vt:lpstr>
      <vt:lpstr>Hoja2</vt:lpstr>
      <vt:lpstr>'IPC mensual'!Área_de_impresión</vt:lpstr>
      <vt:lpstr>'IPC_INDEC_1943-2006'!Área_de_impresión</vt:lpstr>
      <vt:lpstr>IPCNU_Axel!Área_de_impresión</vt:lpstr>
      <vt:lpstr>'IPC mensual'!Títulos_a_imprimir</vt:lpstr>
      <vt:lpstr>'IPC_INDEC_1943-2006'!Títulos_a_imprimir</vt:lpstr>
      <vt:lpstr>IPCNU_Axel!Títulos_a_imprimir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Damián</dc:creator>
  <cp:lastModifiedBy>Usuario</cp:lastModifiedBy>
  <dcterms:created xsi:type="dcterms:W3CDTF">2013-01-17T18:37:00Z</dcterms:created>
  <dcterms:modified xsi:type="dcterms:W3CDTF">2023-06-13T23:26:17Z</dcterms:modified>
</cp:coreProperties>
</file>