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lanificación\Producción de alimentos\optimización con datos reales\minimizacion_tierra\"/>
    </mc:Choice>
  </mc:AlternateContent>
  <xr:revisionPtr revIDLastSave="0" documentId="13_ncr:1_{678E4C45-B764-40B3-AFD2-90E8F0E132AF}" xr6:coauthVersionLast="36" xr6:coauthVersionMax="36" xr10:uidLastSave="{00000000-0000-0000-0000-000000000000}"/>
  <bookViews>
    <workbookView xWindow="0" yWindow="0" windowWidth="6860" windowHeight="2740" xr2:uid="{D14F480C-41F1-4485-A7EB-04A9CDD9CF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13" i="1" s="1"/>
  <c r="D4" i="1"/>
  <c r="C4" i="1"/>
  <c r="J4" i="1"/>
  <c r="K4" i="1"/>
  <c r="I4" i="1"/>
  <c r="K1" i="1"/>
  <c r="J1" i="1"/>
  <c r="I1" i="1"/>
  <c r="K37" i="1"/>
  <c r="D9" i="1"/>
  <c r="C9" i="1"/>
  <c r="F8" i="1"/>
  <c r="F7" i="1"/>
  <c r="F6" i="1"/>
  <c r="F5" i="1"/>
  <c r="E16" i="1" l="1"/>
  <c r="D15" i="1"/>
  <c r="C12" i="1"/>
  <c r="I12" i="1" s="1"/>
  <c r="D13" i="1"/>
  <c r="C16" i="1"/>
  <c r="E12" i="1"/>
  <c r="K12" i="1" s="1"/>
  <c r="D16" i="1"/>
  <c r="E15" i="1"/>
  <c r="D14" i="1"/>
  <c r="E9" i="1"/>
  <c r="F9" i="1" s="1"/>
  <c r="C15" i="1"/>
  <c r="D12" i="1"/>
  <c r="J12" i="1" s="1"/>
  <c r="E14" i="1"/>
  <c r="E13" i="1"/>
  <c r="C14" i="1"/>
  <c r="F4" i="1"/>
  <c r="K17" i="1"/>
  <c r="K9" i="1"/>
  <c r="J9" i="1"/>
  <c r="I9" i="1"/>
  <c r="L9" i="1" s="1"/>
  <c r="L8" i="1"/>
  <c r="L7" i="1"/>
  <c r="L6" i="1"/>
  <c r="L5" i="1"/>
  <c r="L4" i="1"/>
  <c r="L16" i="1"/>
  <c r="L15" i="1"/>
  <c r="L14" i="1"/>
  <c r="L13" i="1"/>
  <c r="J17" i="1" l="1"/>
  <c r="L12" i="1" l="1"/>
  <c r="D21" i="1"/>
  <c r="C21" i="1"/>
  <c r="E21" i="1"/>
  <c r="I17" i="1"/>
  <c r="L17" i="1" s="1"/>
  <c r="F21" i="1" l="1"/>
  <c r="D31" i="1" s="1"/>
  <c r="E31" i="1" l="1"/>
  <c r="I32" i="1" s="1"/>
  <c r="C31" i="1"/>
  <c r="G32" i="1"/>
  <c r="H32" i="1"/>
  <c r="D40" i="1"/>
  <c r="C40" i="1" s="1"/>
  <c r="F40" i="1" s="1"/>
</calcChain>
</file>

<file path=xl/sharedStrings.xml><?xml version="1.0" encoding="utf-8"?>
<sst xmlns="http://schemas.openxmlformats.org/spreadsheetml/2006/main" count="74" uniqueCount="20">
  <si>
    <t>C1</t>
  </si>
  <si>
    <t>c2</t>
  </si>
  <si>
    <t>c3</t>
  </si>
  <si>
    <t>p1</t>
  </si>
  <si>
    <t>p2</t>
  </si>
  <si>
    <t>p3</t>
  </si>
  <si>
    <t>c4</t>
  </si>
  <si>
    <t>c5</t>
  </si>
  <si>
    <t>suma</t>
  </si>
  <si>
    <t>Ponderaciones</t>
  </si>
  <si>
    <t>Rindes</t>
  </si>
  <si>
    <t>medio/mediano</t>
  </si>
  <si>
    <t>A</t>
  </si>
  <si>
    <t>B</t>
  </si>
  <si>
    <t>C</t>
  </si>
  <si>
    <t>uso de tierras</t>
  </si>
  <si>
    <t>Tierra fertil</t>
  </si>
  <si>
    <t>uso relativo</t>
  </si>
  <si>
    <t>uso de tierras (proporción)</t>
  </si>
  <si>
    <t>propocion sup implantada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</si>
</sst>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CC25-3FF6-4852-85C1-C2FC57121369}">
  <dimension ref="B1:L43"/>
  <sheetViews>
    <sheetView tabSelected="1" topLeftCell="A28" zoomScale="115" zoomScaleNormal="115" workbookViewId="0">
      <selection activeCell="E40" sqref="E40"/>
    </sheetView>
  </sheetViews>
  <sheetFormatPr baseColWidth="10" defaultRowHeight="14.5" x14ac:dyDescent="0.35"/>
  <sheetData>
    <row r="1" spans="2:12" x14ac:dyDescent="0.35">
      <c r="I1" s="1">
        <f>+LOG(100)</f>
        <v>2</v>
      </c>
      <c r="J1" s="1">
        <f>+LOG(300)</f>
        <v>2.4771212547196626</v>
      </c>
      <c r="K1" s="1">
        <f>+LOG(1000)</f>
        <v>3</v>
      </c>
    </row>
    <row r="2" spans="2:12" x14ac:dyDescent="0.35">
      <c r="B2" s="1" t="s">
        <v>16</v>
      </c>
      <c r="C2" s="1"/>
      <c r="D2" s="1"/>
      <c r="E2" s="1"/>
      <c r="F2" s="1"/>
      <c r="H2" s="1" t="s">
        <v>18</v>
      </c>
      <c r="I2" s="1"/>
      <c r="J2" s="1"/>
      <c r="K2" s="1"/>
      <c r="L2" s="1"/>
    </row>
    <row r="3" spans="2:12" x14ac:dyDescent="0.35">
      <c r="B3" s="1"/>
      <c r="C3" s="1" t="s">
        <v>3</v>
      </c>
      <c r="D3" s="1" t="s">
        <v>4</v>
      </c>
      <c r="E3" s="1" t="s">
        <v>5</v>
      </c>
      <c r="F3" s="1" t="s">
        <v>8</v>
      </c>
      <c r="H3" s="1"/>
      <c r="I3" s="1" t="s">
        <v>3</v>
      </c>
      <c r="J3" s="1" t="s">
        <v>4</v>
      </c>
      <c r="K3" s="1" t="s">
        <v>5</v>
      </c>
      <c r="L3" s="1" t="s">
        <v>8</v>
      </c>
    </row>
    <row r="4" spans="2:12" x14ac:dyDescent="0.35">
      <c r="B4" s="1" t="s">
        <v>0</v>
      </c>
      <c r="C4" s="1">
        <f>+LOG(20)</f>
        <v>1.3010299956639813</v>
      </c>
      <c r="D4" s="1">
        <f>+LOG(30)</f>
        <v>1.4771212547196624</v>
      </c>
      <c r="E4" s="1">
        <f>+LOG(70)</f>
        <v>1.8450980400142569</v>
      </c>
      <c r="F4" s="1">
        <f>+SUM(C4:E4)</f>
        <v>4.6232492903979008</v>
      </c>
      <c r="H4" s="1" t="s">
        <v>0</v>
      </c>
      <c r="I4">
        <f>+I1/SUM($I$1:$K$1)</f>
        <v>0.26748262223747837</v>
      </c>
      <c r="J4">
        <f t="shared" ref="J4:K4" si="0">+J1/SUM($I$1:$K$1)</f>
        <v>0.33129344440630398</v>
      </c>
      <c r="K4">
        <f t="shared" si="0"/>
        <v>0.40122393335621759</v>
      </c>
      <c r="L4" s="1">
        <f>+SUM(I1:K1)</f>
        <v>7.4771212547196626</v>
      </c>
    </row>
    <row r="5" spans="2:12" x14ac:dyDescent="0.35">
      <c r="B5" s="1" t="s">
        <v>1</v>
      </c>
      <c r="C5" s="1">
        <v>20</v>
      </c>
      <c r="D5" s="1">
        <v>30</v>
      </c>
      <c r="E5" s="1">
        <v>70</v>
      </c>
      <c r="F5" s="1">
        <f t="shared" ref="F5:F9" si="1">+SUM(C5:E5)</f>
        <v>120</v>
      </c>
      <c r="H5" s="1" t="s">
        <v>1</v>
      </c>
      <c r="I5" s="1">
        <v>72</v>
      </c>
      <c r="J5" s="1">
        <v>73</v>
      </c>
      <c r="K5" s="1">
        <v>96</v>
      </c>
      <c r="L5" s="1">
        <f t="shared" ref="L5:L9" si="2">+SUM(I5:K5)</f>
        <v>241</v>
      </c>
    </row>
    <row r="6" spans="2:12" x14ac:dyDescent="0.35">
      <c r="B6" s="1" t="s">
        <v>2</v>
      </c>
      <c r="C6" s="1">
        <v>20</v>
      </c>
      <c r="D6" s="1">
        <v>30</v>
      </c>
      <c r="E6" s="1">
        <v>70</v>
      </c>
      <c r="F6" s="1">
        <f t="shared" si="1"/>
        <v>120</v>
      </c>
      <c r="H6" s="1" t="s">
        <v>2</v>
      </c>
      <c r="I6" s="1">
        <v>85</v>
      </c>
      <c r="J6" s="1">
        <v>83</v>
      </c>
      <c r="K6" s="1">
        <v>74</v>
      </c>
      <c r="L6" s="1">
        <f t="shared" si="2"/>
        <v>242</v>
      </c>
    </row>
    <row r="7" spans="2:12" x14ac:dyDescent="0.35">
      <c r="B7" s="1" t="s">
        <v>6</v>
      </c>
      <c r="C7" s="1">
        <v>20</v>
      </c>
      <c r="D7" s="1">
        <v>30</v>
      </c>
      <c r="E7" s="1">
        <v>70</v>
      </c>
      <c r="F7" s="1">
        <f t="shared" si="1"/>
        <v>120</v>
      </c>
      <c r="H7" s="1" t="s">
        <v>6</v>
      </c>
      <c r="I7" s="1">
        <v>55</v>
      </c>
      <c r="J7" s="1">
        <v>79</v>
      </c>
      <c r="K7" s="1">
        <v>68</v>
      </c>
      <c r="L7" s="1">
        <f t="shared" si="2"/>
        <v>202</v>
      </c>
    </row>
    <row r="8" spans="2:12" x14ac:dyDescent="0.35">
      <c r="B8" s="1" t="s">
        <v>7</v>
      </c>
      <c r="C8" s="1">
        <v>20</v>
      </c>
      <c r="D8" s="1">
        <v>30</v>
      </c>
      <c r="E8" s="1">
        <v>70</v>
      </c>
      <c r="F8" s="1">
        <f t="shared" si="1"/>
        <v>120</v>
      </c>
      <c r="H8" s="1" t="s">
        <v>7</v>
      </c>
      <c r="I8" s="1">
        <v>17</v>
      </c>
      <c r="J8" s="1">
        <v>82</v>
      </c>
      <c r="K8" s="1">
        <v>27</v>
      </c>
      <c r="L8" s="1">
        <f t="shared" si="2"/>
        <v>126</v>
      </c>
    </row>
    <row r="9" spans="2:12" x14ac:dyDescent="0.35">
      <c r="B9" s="1" t="s">
        <v>8</v>
      </c>
      <c r="C9" s="1">
        <f>+SUM(C4:C8)</f>
        <v>81.301029995663981</v>
      </c>
      <c r="D9" s="1">
        <f t="shared" ref="D9:E9" si="3">+SUM(D4:D8)</f>
        <v>121.47712125471966</v>
      </c>
      <c r="E9" s="1">
        <f t="shared" si="3"/>
        <v>281.84509804001425</v>
      </c>
      <c r="F9" s="1">
        <f t="shared" si="1"/>
        <v>484.62324929039789</v>
      </c>
      <c r="H9" s="1" t="s">
        <v>8</v>
      </c>
      <c r="I9" s="1">
        <f>+SUM(I1:I8)</f>
        <v>231.26748262223748</v>
      </c>
      <c r="J9" s="1">
        <f>+SUM(J1:J8)</f>
        <v>319.80841469912593</v>
      </c>
      <c r="K9" s="1">
        <f>+SUM(K1:K8)</f>
        <v>268.40122393335622</v>
      </c>
      <c r="L9" s="1">
        <f t="shared" si="2"/>
        <v>819.47712125471958</v>
      </c>
    </row>
    <row r="10" spans="2:12" x14ac:dyDescent="0.35">
      <c r="B10" s="2" t="s">
        <v>19</v>
      </c>
      <c r="C10" s="2"/>
      <c r="D10" s="2"/>
      <c r="E10" s="2"/>
      <c r="F10" s="2"/>
      <c r="H10" t="s">
        <v>15</v>
      </c>
    </row>
    <row r="11" spans="2:12" x14ac:dyDescent="0.35">
      <c r="B11" s="1"/>
      <c r="C11" s="1" t="s">
        <v>3</v>
      </c>
      <c r="D11" s="1" t="s">
        <v>4</v>
      </c>
      <c r="E11" s="1" t="s">
        <v>5</v>
      </c>
      <c r="F11" s="1"/>
      <c r="I11" t="s">
        <v>3</v>
      </c>
      <c r="J11" t="s">
        <v>4</v>
      </c>
      <c r="K11" t="s">
        <v>5</v>
      </c>
      <c r="L11" t="s">
        <v>8</v>
      </c>
    </row>
    <row r="12" spans="2:12" x14ac:dyDescent="0.35">
      <c r="B12" s="1" t="s">
        <v>0</v>
      </c>
      <c r="C12" s="1">
        <f>+C4/SUM($C$4:$E$4)</f>
        <v>0.28141030559743141</v>
      </c>
      <c r="D12" s="1">
        <f t="shared" ref="D12:E12" si="4">+D4/SUM($C$4:$E$4)</f>
        <v>0.31949850893559184</v>
      </c>
      <c r="E12" s="1">
        <f t="shared" si="4"/>
        <v>0.39909118546697669</v>
      </c>
      <c r="F12" s="1"/>
      <c r="H12" t="s">
        <v>0</v>
      </c>
      <c r="I12">
        <f>+C12*I4</f>
        <v>7.5272366465851087E-2</v>
      </c>
      <c r="J12">
        <f t="shared" ref="J12:K12" si="5">+D12*J4</f>
        <v>0.10584776150795051</v>
      </c>
      <c r="K12">
        <f t="shared" si="5"/>
        <v>0.16012493520085613</v>
      </c>
      <c r="L12">
        <f>+SUM(I12:K12)</f>
        <v>0.34124506317465775</v>
      </c>
    </row>
    <row r="13" spans="2:12" x14ac:dyDescent="0.35">
      <c r="B13" s="1" t="s">
        <v>1</v>
      </c>
      <c r="C13" s="1">
        <f>+C5/SUM($C$4:$E$4)</f>
        <v>4.3259618384711196</v>
      </c>
      <c r="D13" s="1">
        <f>+D5/SUM($C$4:$E$4)</f>
        <v>6.4889427577066785</v>
      </c>
      <c r="E13" s="1">
        <f>+E5/SUM($C$4:$E$4)</f>
        <v>15.140866434648917</v>
      </c>
      <c r="F13" s="1"/>
      <c r="H13" t="s">
        <v>1</v>
      </c>
      <c r="L13">
        <f t="shared" ref="L13:L17" si="6">+SUM(I13:K13)</f>
        <v>0</v>
      </c>
    </row>
    <row r="14" spans="2:12" x14ac:dyDescent="0.35">
      <c r="B14" s="1" t="s">
        <v>2</v>
      </c>
      <c r="C14" s="1">
        <f>+C6/SUM($C$4:$E$4)</f>
        <v>4.3259618384711196</v>
      </c>
      <c r="D14" s="1">
        <f>+D6/SUM($C$4:$E$4)</f>
        <v>6.4889427577066785</v>
      </c>
      <c r="E14" s="1">
        <f>+E6/SUM($C$4:$E$4)</f>
        <v>15.140866434648917</v>
      </c>
      <c r="F14" s="1"/>
      <c r="H14" t="s">
        <v>2</v>
      </c>
      <c r="L14">
        <f t="shared" si="6"/>
        <v>0</v>
      </c>
    </row>
    <row r="15" spans="2:12" x14ac:dyDescent="0.35">
      <c r="B15" s="1" t="s">
        <v>6</v>
      </c>
      <c r="C15" s="1">
        <f>+C7/SUM($C$4:$E$4)</f>
        <v>4.3259618384711196</v>
      </c>
      <c r="D15" s="1">
        <f>+D7/SUM($C$4:$E$4)</f>
        <v>6.4889427577066785</v>
      </c>
      <c r="E15" s="1">
        <f>+E7/SUM($C$4:$E$4)</f>
        <v>15.140866434648917</v>
      </c>
      <c r="F15" s="1"/>
      <c r="H15" t="s">
        <v>6</v>
      </c>
      <c r="L15">
        <f t="shared" si="6"/>
        <v>0</v>
      </c>
    </row>
    <row r="16" spans="2:12" x14ac:dyDescent="0.35">
      <c r="B16" s="1" t="s">
        <v>7</v>
      </c>
      <c r="C16" s="1">
        <f>+C8/SUM($C$4:$E$4)</f>
        <v>4.3259618384711196</v>
      </c>
      <c r="D16" s="1">
        <f>+D8/SUM($C$4:$E$4)</f>
        <v>6.4889427577066785</v>
      </c>
      <c r="E16" s="1">
        <f>+E8/SUM($C$4:$E$4)</f>
        <v>15.140866434648917</v>
      </c>
      <c r="F16" s="1"/>
      <c r="H16" t="s">
        <v>7</v>
      </c>
      <c r="L16">
        <f t="shared" si="6"/>
        <v>0</v>
      </c>
    </row>
    <row r="17" spans="2:12" x14ac:dyDescent="0.35">
      <c r="B17" s="1"/>
      <c r="C17" s="1"/>
      <c r="D17" s="1"/>
      <c r="E17" s="1"/>
      <c r="F17" s="1"/>
      <c r="H17" t="s">
        <v>8</v>
      </c>
      <c r="I17">
        <f>+SUM(I12:I16)</f>
        <v>7.5272366465851087E-2</v>
      </c>
      <c r="J17">
        <f t="shared" ref="J17" si="7">+SUM(J12:J16)</f>
        <v>0.10584776150795051</v>
      </c>
      <c r="K17">
        <f t="shared" ref="K17" si="8">+SUM(K12:K16)</f>
        <v>0.16012493520085613</v>
      </c>
      <c r="L17">
        <f t="shared" si="6"/>
        <v>0.34124506317465775</v>
      </c>
    </row>
    <row r="19" spans="2:12" x14ac:dyDescent="0.35">
      <c r="B19" t="s">
        <v>17</v>
      </c>
    </row>
    <row r="20" spans="2:12" x14ac:dyDescent="0.35">
      <c r="C20" t="s">
        <v>3</v>
      </c>
      <c r="D20" t="s">
        <v>4</v>
      </c>
      <c r="E20" t="s">
        <v>5</v>
      </c>
      <c r="F20" t="s">
        <v>8</v>
      </c>
    </row>
    <row r="21" spans="2:12" x14ac:dyDescent="0.35">
      <c r="B21" t="s">
        <v>0</v>
      </c>
      <c r="C21">
        <f>+I12/SUM($I$12:$K$12)</f>
        <v>0.22058155439841429</v>
      </c>
      <c r="D21">
        <f t="shared" ref="D21:E21" si="9">+J12/SUM($I$12:$K$12)</f>
        <v>0.31018107785423105</v>
      </c>
      <c r="E21">
        <f t="shared" si="9"/>
        <v>0.46923736774735458</v>
      </c>
      <c r="F21">
        <f>+SUM(C21:E21)</f>
        <v>0.99999999999999989</v>
      </c>
    </row>
    <row r="22" spans="2:12" x14ac:dyDescent="0.35">
      <c r="B22" t="s">
        <v>1</v>
      </c>
    </row>
    <row r="23" spans="2:12" x14ac:dyDescent="0.35">
      <c r="B23" t="s">
        <v>2</v>
      </c>
    </row>
    <row r="24" spans="2:12" x14ac:dyDescent="0.35">
      <c r="B24" t="s">
        <v>6</v>
      </c>
    </row>
    <row r="25" spans="2:12" x14ac:dyDescent="0.35">
      <c r="B25" t="s">
        <v>7</v>
      </c>
    </row>
    <row r="29" spans="2:12" x14ac:dyDescent="0.35">
      <c r="B29" t="s">
        <v>9</v>
      </c>
    </row>
    <row r="30" spans="2:12" x14ac:dyDescent="0.35">
      <c r="C30" t="s">
        <v>3</v>
      </c>
      <c r="D30" t="s">
        <v>4</v>
      </c>
      <c r="E30" t="s">
        <v>5</v>
      </c>
    </row>
    <row r="31" spans="2:12" x14ac:dyDescent="0.35">
      <c r="B31" t="s">
        <v>0</v>
      </c>
      <c r="C31">
        <f>+$C21/$F21</f>
        <v>0.22058155439841431</v>
      </c>
      <c r="D31">
        <f>+D21/$F$21</f>
        <v>0.3101810778542311</v>
      </c>
      <c r="E31">
        <f>+E21/$F$21</f>
        <v>0.46923736774735464</v>
      </c>
      <c r="G31">
        <v>4.5</v>
      </c>
      <c r="H31">
        <v>4.5</v>
      </c>
      <c r="I31">
        <v>4.5</v>
      </c>
    </row>
    <row r="32" spans="2:12" x14ac:dyDescent="0.35">
      <c r="B32" t="s">
        <v>1</v>
      </c>
      <c r="G32">
        <f>G31*C31</f>
        <v>0.99261699479286447</v>
      </c>
      <c r="H32">
        <f>H31*D31</f>
        <v>1.39581485034404</v>
      </c>
      <c r="I32">
        <f>I31*E31</f>
        <v>2.1115681548630958</v>
      </c>
    </row>
    <row r="33" spans="2:11" x14ac:dyDescent="0.35">
      <c r="B33" t="s">
        <v>2</v>
      </c>
    </row>
    <row r="34" spans="2:11" x14ac:dyDescent="0.35">
      <c r="B34" t="s">
        <v>6</v>
      </c>
    </row>
    <row r="35" spans="2:11" x14ac:dyDescent="0.35">
      <c r="B35" t="s">
        <v>7</v>
      </c>
    </row>
    <row r="37" spans="2:11" x14ac:dyDescent="0.35">
      <c r="B37" t="s">
        <v>10</v>
      </c>
      <c r="K37">
        <f>1000/2.89</f>
        <v>346.02076124567475</v>
      </c>
    </row>
    <row r="38" spans="2:11" x14ac:dyDescent="0.35">
      <c r="C38" t="s">
        <v>3</v>
      </c>
      <c r="D38" t="s">
        <v>4</v>
      </c>
      <c r="E38" t="s">
        <v>5</v>
      </c>
      <c r="F38" t="s">
        <v>11</v>
      </c>
    </row>
    <row r="39" spans="2:11" x14ac:dyDescent="0.35">
      <c r="B39" t="s">
        <v>0</v>
      </c>
      <c r="C39" t="s">
        <v>12</v>
      </c>
      <c r="D39" t="s">
        <v>13</v>
      </c>
      <c r="E39" t="s">
        <v>14</v>
      </c>
      <c r="F39">
        <v>4.5</v>
      </c>
    </row>
    <row r="40" spans="2:11" x14ac:dyDescent="0.35">
      <c r="B40" t="s">
        <v>1</v>
      </c>
      <c r="C40">
        <f>(C31/E31)*D40</f>
        <v>1.8644492403191841</v>
      </c>
      <c r="D40">
        <f>(D31/E31)*E40</f>
        <v>3.9661940737154318</v>
      </c>
      <c r="E40">
        <v>6</v>
      </c>
      <c r="F40">
        <f>+(C40*C31+D40*D31+E40*E31)</f>
        <v>4.4569256707747922</v>
      </c>
    </row>
    <row r="41" spans="2:11" x14ac:dyDescent="0.35">
      <c r="B41" t="s">
        <v>2</v>
      </c>
    </row>
    <row r="42" spans="2:11" x14ac:dyDescent="0.35">
      <c r="B42" t="s">
        <v>6</v>
      </c>
    </row>
    <row r="43" spans="2:11" x14ac:dyDescent="0.35">
      <c r="B4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Ministerio de Desarrollo Productivos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2021-11-29T15:41:45Z</dcterms:created>
  <dcterms:modified xsi:type="dcterms:W3CDTF">2021-12-07T16:25:16Z</dcterms:modified>
</cp:coreProperties>
</file>