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Non Regularized\Parallel Plates HWBB\"/>
    </mc:Choice>
  </mc:AlternateContent>
  <xr:revisionPtr revIDLastSave="0" documentId="13_ncr:1_{C941CEE4-C893-4A00-AC56-EE2D69B50029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ux n=8" sheetId="15" r:id="rId1"/>
    <sheet name="ux n=16" sheetId="1" r:id="rId2"/>
    <sheet name="ux n=32" sheetId="11" r:id="rId3"/>
    <sheet name="ux n=64" sheetId="13" r:id="rId4"/>
    <sheet name="ux n=128" sheetId="16" r:id="rId5"/>
    <sheet name="ux x=0.5" sheetId="2" r:id="rId6"/>
  </sheets>
  <definedNames>
    <definedName name="_000uz600" localSheetId="0">'ux n=8'!$A$1:$A$8</definedName>
    <definedName name="_001uz2400" localSheetId="1">'ux n=16'!$A$1:$B$16</definedName>
    <definedName name="_002uz9600" localSheetId="2">'ux n=32'!$A$1:$B$32</definedName>
    <definedName name="_003uz38400" localSheetId="3">'ux n=64'!$A$1:$B$64</definedName>
    <definedName name="_103_ux_c" localSheetId="3">'ux n=64'!#REF!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2" l="1"/>
  <c r="AB10" i="2" l="1"/>
  <c r="L10" i="2"/>
  <c r="D10" i="2"/>
  <c r="A5" i="2" l="1"/>
  <c r="E5" i="2" s="1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4" i="2"/>
  <c r="E4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Q4" i="2"/>
  <c r="U4" i="2" s="1"/>
  <c r="Y4" i="2"/>
  <c r="AC4" i="2" s="1"/>
  <c r="Y5" i="2"/>
  <c r="AC5" i="2" s="1"/>
  <c r="Y6" i="2"/>
  <c r="AC6" i="2" s="1"/>
  <c r="Y7" i="2"/>
  <c r="AC7" i="2" s="1"/>
  <c r="Y8" i="2"/>
  <c r="AC8" i="2" s="1"/>
  <c r="Y9" i="2"/>
  <c r="AC9" i="2" s="1"/>
  <c r="Y10" i="2"/>
  <c r="AC10" i="2" s="1"/>
  <c r="Y11" i="2"/>
  <c r="AC11" i="2" s="1"/>
  <c r="Y12" i="2"/>
  <c r="AC12" i="2" s="1"/>
  <c r="Y13" i="2"/>
  <c r="AC13" i="2" s="1"/>
  <c r="Y14" i="2"/>
  <c r="AC14" i="2" s="1"/>
  <c r="Y15" i="2"/>
  <c r="AC15" i="2" s="1"/>
  <c r="Y16" i="2"/>
  <c r="AC16" i="2" s="1"/>
  <c r="Y17" i="2"/>
  <c r="AC17" i="2" s="1"/>
  <c r="Y18" i="2"/>
  <c r="AC18" i="2" s="1"/>
  <c r="Y19" i="2"/>
  <c r="AC19" i="2" s="1"/>
  <c r="Y20" i="2"/>
  <c r="AC20" i="2" s="1"/>
  <c r="Y21" i="2"/>
  <c r="AC21" i="2" s="1"/>
  <c r="Y22" i="2"/>
  <c r="AC22" i="2" s="1"/>
  <c r="Y23" i="2"/>
  <c r="AC23" i="2" s="1"/>
  <c r="Y24" i="2"/>
  <c r="AC24" i="2" s="1"/>
  <c r="Y25" i="2"/>
  <c r="AC25" i="2" s="1"/>
  <c r="Y26" i="2"/>
  <c r="AC26" i="2" s="1"/>
  <c r="Y27" i="2"/>
  <c r="AC27" i="2" s="1"/>
  <c r="Y28" i="2"/>
  <c r="AC28" i="2" s="1"/>
  <c r="Y29" i="2"/>
  <c r="AC29" i="2" s="1"/>
  <c r="Y30" i="2"/>
  <c r="AC30" i="2" s="1"/>
  <c r="Y31" i="2"/>
  <c r="AC31" i="2" s="1"/>
  <c r="Y32" i="2"/>
  <c r="AC32" i="2" s="1"/>
  <c r="Y33" i="2"/>
  <c r="AC33" i="2" s="1"/>
  <c r="Y34" i="2"/>
  <c r="AC34" i="2" s="1"/>
  <c r="Y35" i="2"/>
  <c r="AC35" i="2" s="1"/>
  <c r="Y36" i="2"/>
  <c r="AC36" i="2" s="1"/>
  <c r="Y37" i="2"/>
  <c r="AC37" i="2" s="1"/>
  <c r="Y38" i="2"/>
  <c r="AC38" i="2" s="1"/>
  <c r="Y39" i="2"/>
  <c r="AC39" i="2" s="1"/>
  <c r="Y40" i="2"/>
  <c r="AC40" i="2" s="1"/>
  <c r="Y41" i="2"/>
  <c r="AC41" i="2" s="1"/>
  <c r="Y42" i="2"/>
  <c r="AC42" i="2" s="1"/>
  <c r="Y43" i="2"/>
  <c r="AC43" i="2" s="1"/>
  <c r="Y44" i="2"/>
  <c r="AC44" i="2" s="1"/>
  <c r="Y45" i="2"/>
  <c r="AC45" i="2" s="1"/>
  <c r="Y46" i="2"/>
  <c r="AC46" i="2" s="1"/>
  <c r="Y47" i="2"/>
  <c r="AC47" i="2" s="1"/>
  <c r="Y48" i="2"/>
  <c r="AC48" i="2" s="1"/>
  <c r="Y49" i="2"/>
  <c r="AC49" i="2" s="1"/>
  <c r="Y50" i="2"/>
  <c r="AC50" i="2" s="1"/>
  <c r="Y51" i="2"/>
  <c r="AC51" i="2" s="1"/>
  <c r="Y52" i="2"/>
  <c r="AC52" i="2" s="1"/>
  <c r="Y53" i="2"/>
  <c r="AC53" i="2" s="1"/>
  <c r="Y54" i="2"/>
  <c r="AC54" i="2" s="1"/>
  <c r="Y55" i="2"/>
  <c r="AC55" i="2" s="1"/>
  <c r="Y56" i="2"/>
  <c r="AC56" i="2" s="1"/>
  <c r="Y57" i="2"/>
  <c r="AC57" i="2" s="1"/>
  <c r="Y58" i="2"/>
  <c r="AC58" i="2" s="1"/>
  <c r="Y59" i="2"/>
  <c r="AC59" i="2" s="1"/>
  <c r="Y60" i="2"/>
  <c r="AC60" i="2" s="1"/>
  <c r="Y61" i="2"/>
  <c r="AC61" i="2" s="1"/>
  <c r="Y62" i="2"/>
  <c r="AC62" i="2" s="1"/>
  <c r="Y63" i="2"/>
  <c r="AC63" i="2" s="1"/>
  <c r="Y64" i="2"/>
  <c r="AC64" i="2" s="1"/>
  <c r="Y65" i="2"/>
  <c r="AC65" i="2" s="1"/>
  <c r="Y66" i="2"/>
  <c r="AC66" i="2" s="1"/>
  <c r="Y67" i="2"/>
  <c r="AC67" i="2" s="1"/>
  <c r="Q5" i="2"/>
  <c r="U5" i="2" s="1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Q15" i="2"/>
  <c r="U15" i="2" s="1"/>
  <c r="Q16" i="2"/>
  <c r="U16" i="2" s="1"/>
  <c r="Q17" i="2"/>
  <c r="U17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U34" i="2" s="1"/>
  <c r="Q35" i="2"/>
  <c r="U35" i="2" s="1"/>
  <c r="F6" i="2" l="1"/>
  <c r="Z4" i="2"/>
  <c r="Z5" i="2"/>
  <c r="Z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7" i="2"/>
  <c r="B5" i="2"/>
  <c r="B6" i="2"/>
  <c r="B7" i="2"/>
  <c r="B8" i="2"/>
  <c r="B9" i="2"/>
  <c r="B10" i="2"/>
  <c r="B11" i="2"/>
  <c r="B4" i="2"/>
  <c r="D4" i="2" l="1"/>
  <c r="AB4" i="2"/>
  <c r="AB6" i="2"/>
  <c r="AB12" i="2" s="1"/>
  <c r="AA26" i="2" s="1"/>
  <c r="AE26" i="2" s="1"/>
  <c r="D6" i="2"/>
  <c r="AA32" i="2" l="1"/>
  <c r="AE32" i="2" s="1"/>
  <c r="AA35" i="2"/>
  <c r="AE35" i="2" s="1"/>
  <c r="AA31" i="2"/>
  <c r="AE31" i="2" s="1"/>
  <c r="AA10" i="2"/>
  <c r="AE10" i="2" s="1"/>
  <c r="AA50" i="2"/>
  <c r="AE50" i="2" s="1"/>
  <c r="AA42" i="2"/>
  <c r="AE42" i="2" s="1"/>
  <c r="AA27" i="2"/>
  <c r="AE27" i="2" s="1"/>
  <c r="AA55" i="2"/>
  <c r="AE55" i="2" s="1"/>
  <c r="AA7" i="2"/>
  <c r="AE7" i="2" s="1"/>
  <c r="AA23" i="2"/>
  <c r="AE23" i="2" s="1"/>
  <c r="AA58" i="2"/>
  <c r="AE58" i="2" s="1"/>
  <c r="AA51" i="2"/>
  <c r="AE51" i="2" s="1"/>
  <c r="AA17" i="2"/>
  <c r="AE17" i="2" s="1"/>
  <c r="AA24" i="2"/>
  <c r="AE24" i="2" s="1"/>
  <c r="AA60" i="2"/>
  <c r="AE60" i="2" s="1"/>
  <c r="AA66" i="2"/>
  <c r="AE66" i="2" s="1"/>
  <c r="AA59" i="2"/>
  <c r="AE59" i="2" s="1"/>
  <c r="AA65" i="2"/>
  <c r="AE65" i="2" s="1"/>
  <c r="AA64" i="2"/>
  <c r="AE64" i="2" s="1"/>
  <c r="AA39" i="2"/>
  <c r="AE39" i="2" s="1"/>
  <c r="AA67" i="2"/>
  <c r="AE67" i="2" s="1"/>
  <c r="AA43" i="2"/>
  <c r="AE43" i="2" s="1"/>
  <c r="AA25" i="2"/>
  <c r="AE25" i="2" s="1"/>
  <c r="AA49" i="2"/>
  <c r="AE49" i="2" s="1"/>
  <c r="AA11" i="2"/>
  <c r="AE11" i="2" s="1"/>
  <c r="AA13" i="2"/>
  <c r="AE13" i="2" s="1"/>
  <c r="AA20" i="2"/>
  <c r="AE20" i="2" s="1"/>
  <c r="AA18" i="2"/>
  <c r="AE18" i="2" s="1"/>
  <c r="AA44" i="2"/>
  <c r="AE44" i="2" s="1"/>
  <c r="AA28" i="2"/>
  <c r="AE28" i="2" s="1"/>
  <c r="AA34" i="2"/>
  <c r="AE34" i="2" s="1"/>
  <c r="AA19" i="2"/>
  <c r="AE19" i="2" s="1"/>
  <c r="AA6" i="2"/>
  <c r="AE6" i="2" s="1"/>
  <c r="AA36" i="2"/>
  <c r="AE36" i="2" s="1"/>
  <c r="AA21" i="2"/>
  <c r="AE21" i="2" s="1"/>
  <c r="AA29" i="2"/>
  <c r="AE29" i="2" s="1"/>
  <c r="AA22" i="2"/>
  <c r="AE22" i="2" s="1"/>
  <c r="AA41" i="2"/>
  <c r="AE41" i="2" s="1"/>
  <c r="AA8" i="2"/>
  <c r="AE8" i="2" s="1"/>
  <c r="AA38" i="2"/>
  <c r="AE38" i="2" s="1"/>
  <c r="AA9" i="2"/>
  <c r="AE9" i="2" s="1"/>
  <c r="AA46" i="2"/>
  <c r="AE46" i="2" s="1"/>
  <c r="AA54" i="2"/>
  <c r="AE54" i="2" s="1"/>
  <c r="AA52" i="2"/>
  <c r="AE52" i="2" s="1"/>
  <c r="AA56" i="2"/>
  <c r="AE56" i="2" s="1"/>
  <c r="AA37" i="2"/>
  <c r="AE37" i="2" s="1"/>
  <c r="AA62" i="2"/>
  <c r="AE62" i="2" s="1"/>
  <c r="AA63" i="2"/>
  <c r="AE63" i="2" s="1"/>
  <c r="AA45" i="2"/>
  <c r="AE45" i="2" s="1"/>
  <c r="AA16" i="2"/>
  <c r="AE16" i="2" s="1"/>
  <c r="AA53" i="2"/>
  <c r="AE53" i="2" s="1"/>
  <c r="AA15" i="2"/>
  <c r="AE15" i="2" s="1"/>
  <c r="AA48" i="2"/>
  <c r="AE48" i="2" s="1"/>
  <c r="AA61" i="2"/>
  <c r="AE61" i="2" s="1"/>
  <c r="AA47" i="2"/>
  <c r="AE47" i="2" s="1"/>
  <c r="AA14" i="2"/>
  <c r="AE14" i="2" s="1"/>
  <c r="AA33" i="2"/>
  <c r="AE33" i="2" s="1"/>
  <c r="AA12" i="2"/>
  <c r="AE12" i="2" s="1"/>
  <c r="AA40" i="2"/>
  <c r="AE40" i="2" s="1"/>
  <c r="AA4" i="2"/>
  <c r="AE4" i="2" s="1"/>
  <c r="AA5" i="2"/>
  <c r="AE5" i="2" s="1"/>
  <c r="AA30" i="2"/>
  <c r="AE30" i="2" s="1"/>
  <c r="AA57" i="2"/>
  <c r="AE57" i="2" s="1"/>
  <c r="D12" i="2"/>
  <c r="C10" i="2" s="1"/>
  <c r="G10" i="2" s="1"/>
  <c r="F5" i="2"/>
  <c r="F10" i="2"/>
  <c r="F9" i="2"/>
  <c r="F4" i="2"/>
  <c r="F11" i="2"/>
  <c r="C4" i="2" l="1"/>
  <c r="G4" i="2" s="1"/>
  <c r="C7" i="2"/>
  <c r="G7" i="2" s="1"/>
  <c r="C6" i="2"/>
  <c r="G6" i="2" s="1"/>
  <c r="C8" i="2"/>
  <c r="G8" i="2" s="1"/>
  <c r="C5" i="2"/>
  <c r="G5" i="2" s="1"/>
  <c r="C11" i="2"/>
  <c r="G11" i="2" s="1"/>
  <c r="C9" i="2"/>
  <c r="G9" i="2" s="1"/>
  <c r="F7" i="2"/>
  <c r="F8" i="2"/>
  <c r="E46" i="2"/>
  <c r="E47" i="2" s="1"/>
  <c r="F12" i="2" l="1"/>
  <c r="G1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T4" i="2" l="1"/>
  <c r="L4" i="2"/>
  <c r="L6" i="2"/>
  <c r="L12" i="2" s="1"/>
  <c r="K13" i="2" s="1"/>
  <c r="O13" i="2" s="1"/>
  <c r="T6" i="2"/>
  <c r="T12" i="2" s="1"/>
  <c r="S22" i="2" s="1"/>
  <c r="W22" i="2" s="1"/>
  <c r="G13" i="2"/>
  <c r="F44" i="2" s="1"/>
  <c r="AD16" i="2"/>
  <c r="AD37" i="2"/>
  <c r="AD47" i="2"/>
  <c r="AD58" i="2"/>
  <c r="AD60" i="2"/>
  <c r="AD8" i="2"/>
  <c r="AD43" i="2"/>
  <c r="AD11" i="2"/>
  <c r="AD30" i="2"/>
  <c r="AD50" i="2"/>
  <c r="AD61" i="2"/>
  <c r="AD29" i="2"/>
  <c r="AD46" i="2"/>
  <c r="AD12" i="2"/>
  <c r="AD65" i="2"/>
  <c r="AD39" i="2"/>
  <c r="AD64" i="2"/>
  <c r="AD53" i="2"/>
  <c r="AD21" i="2"/>
  <c r="AD62" i="2"/>
  <c r="AD15" i="2"/>
  <c r="AD4" i="2"/>
  <c r="AD57" i="2"/>
  <c r="AD67" i="2"/>
  <c r="AD34" i="2"/>
  <c r="AD32" i="2"/>
  <c r="AD63" i="2"/>
  <c r="AD31" i="2"/>
  <c r="AD44" i="2"/>
  <c r="AD56" i="2"/>
  <c r="AD26" i="2"/>
  <c r="AD49" i="2"/>
  <c r="AD17" i="2"/>
  <c r="AD51" i="2"/>
  <c r="AD10" i="2"/>
  <c r="AD6" i="2"/>
  <c r="AD38" i="2"/>
  <c r="AD5" i="2"/>
  <c r="AD25" i="2"/>
  <c r="AD35" i="2"/>
  <c r="AD24" i="2"/>
  <c r="AD59" i="2"/>
  <c r="AD27" i="2"/>
  <c r="AD66" i="2"/>
  <c r="AD48" i="2"/>
  <c r="AD22" i="2"/>
  <c r="AD45" i="2"/>
  <c r="AD13" i="2"/>
  <c r="AD19" i="2"/>
  <c r="AD28" i="2"/>
  <c r="AD33" i="2"/>
  <c r="AD52" i="2"/>
  <c r="AD14" i="2"/>
  <c r="AD42" i="2"/>
  <c r="AD40" i="2"/>
  <c r="AD7" i="2"/>
  <c r="AD20" i="2"/>
  <c r="AD55" i="2"/>
  <c r="AD23" i="2"/>
  <c r="AD54" i="2"/>
  <c r="AD36" i="2"/>
  <c r="AD18" i="2"/>
  <c r="AD41" i="2"/>
  <c r="AD9" i="2"/>
  <c r="S4" i="2" l="1"/>
  <c r="W4" i="2" s="1"/>
  <c r="S20" i="2"/>
  <c r="W20" i="2" s="1"/>
  <c r="S19" i="2"/>
  <c r="S5" i="2"/>
  <c r="W5" i="2" s="1"/>
  <c r="S6" i="2"/>
  <c r="W6" i="2" s="1"/>
  <c r="S10" i="2"/>
  <c r="W10" i="2" s="1"/>
  <c r="S16" i="2"/>
  <c r="W16" i="2" s="1"/>
  <c r="S34" i="2"/>
  <c r="W34" i="2" s="1"/>
  <c r="S13" i="2"/>
  <c r="W13" i="2" s="1"/>
  <c r="S26" i="2"/>
  <c r="W26" i="2" s="1"/>
  <c r="S12" i="2"/>
  <c r="W12" i="2" s="1"/>
  <c r="S21" i="2"/>
  <c r="W21" i="2" s="1"/>
  <c r="S7" i="2"/>
  <c r="W7" i="2" s="1"/>
  <c r="S9" i="2"/>
  <c r="W9" i="2" s="1"/>
  <c r="S11" i="2"/>
  <c r="W11" i="2" s="1"/>
  <c r="S29" i="2"/>
  <c r="W29" i="2" s="1"/>
  <c r="S15" i="2"/>
  <c r="W15" i="2" s="1"/>
  <c r="S30" i="2"/>
  <c r="W30" i="2" s="1"/>
  <c r="S32" i="2"/>
  <c r="W32" i="2" s="1"/>
  <c r="S17" i="2"/>
  <c r="W17" i="2" s="1"/>
  <c r="W19" i="2"/>
  <c r="S28" i="2"/>
  <c r="W28" i="2" s="1"/>
  <c r="S24" i="2"/>
  <c r="W24" i="2" s="1"/>
  <c r="S23" i="2"/>
  <c r="W23" i="2" s="1"/>
  <c r="S25" i="2"/>
  <c r="W25" i="2" s="1"/>
  <c r="S27" i="2"/>
  <c r="W27" i="2" s="1"/>
  <c r="S31" i="2"/>
  <c r="W31" i="2" s="1"/>
  <c r="S18" i="2"/>
  <c r="W18" i="2" s="1"/>
  <c r="S33" i="2"/>
  <c r="W33" i="2" s="1"/>
  <c r="S35" i="2"/>
  <c r="W35" i="2" s="1"/>
  <c r="S14" i="2"/>
  <c r="W14" i="2" s="1"/>
  <c r="S8" i="2"/>
  <c r="W8" i="2" s="1"/>
  <c r="K9" i="2"/>
  <c r="O9" i="2" s="1"/>
  <c r="K10" i="2"/>
  <c r="O10" i="2" s="1"/>
  <c r="K11" i="2"/>
  <c r="O11" i="2" s="1"/>
  <c r="K8" i="2"/>
  <c r="O8" i="2" s="1"/>
  <c r="K4" i="2"/>
  <c r="O4" i="2" s="1"/>
  <c r="K14" i="2"/>
  <c r="O14" i="2" s="1"/>
  <c r="K16" i="2"/>
  <c r="O16" i="2" s="1"/>
  <c r="K17" i="2"/>
  <c r="O17" i="2" s="1"/>
  <c r="K12" i="2"/>
  <c r="O12" i="2" s="1"/>
  <c r="K5" i="2"/>
  <c r="O5" i="2" s="1"/>
  <c r="K18" i="2"/>
  <c r="O18" i="2" s="1"/>
  <c r="K6" i="2"/>
  <c r="O6" i="2" s="1"/>
  <c r="K19" i="2"/>
  <c r="O19" i="2" s="1"/>
  <c r="K7" i="2"/>
  <c r="O7" i="2" s="1"/>
  <c r="K15" i="2"/>
  <c r="O15" i="2" s="1"/>
  <c r="N5" i="2"/>
  <c r="V24" i="2"/>
  <c r="V6" i="2"/>
  <c r="V8" i="2"/>
  <c r="V26" i="2"/>
  <c r="V30" i="2"/>
  <c r="V14" i="2"/>
  <c r="V27" i="2"/>
  <c r="V17" i="2"/>
  <c r="V23" i="2"/>
  <c r="V9" i="2"/>
  <c r="V28" i="2"/>
  <c r="N18" i="2"/>
  <c r="N6" i="2"/>
  <c r="V10" i="2"/>
  <c r="V18" i="2"/>
  <c r="V5" i="2"/>
  <c r="V33" i="2"/>
  <c r="V32" i="2"/>
  <c r="V15" i="2"/>
  <c r="O20" i="2" l="1"/>
  <c r="N4" i="2"/>
  <c r="N19" i="2"/>
  <c r="V35" i="2"/>
  <c r="V4" i="2"/>
  <c r="V21" i="2"/>
  <c r="V19" i="2"/>
  <c r="V16" i="2"/>
  <c r="V13" i="2"/>
  <c r="N8" i="2"/>
  <c r="N7" i="2"/>
  <c r="V34" i="2"/>
  <c r="N9" i="2"/>
  <c r="V7" i="2"/>
  <c r="N14" i="2"/>
  <c r="V22" i="2"/>
  <c r="V11" i="2"/>
  <c r="N16" i="2"/>
  <c r="V20" i="2"/>
  <c r="V12" i="2"/>
  <c r="V31" i="2"/>
  <c r="V25" i="2"/>
  <c r="V29" i="2"/>
  <c r="N10" i="2"/>
  <c r="N12" i="2"/>
  <c r="N13" i="2"/>
  <c r="N15" i="2"/>
  <c r="N11" i="2"/>
  <c r="N17" i="2"/>
  <c r="V36" i="2" l="1"/>
  <c r="W36" i="2"/>
  <c r="N20" i="2"/>
  <c r="O21" i="2" s="1"/>
  <c r="AD68" i="2"/>
  <c r="AE68" i="2"/>
  <c r="AE69" i="2" l="1"/>
  <c r="F47" i="2" s="1"/>
  <c r="F45" i="2" l="1"/>
  <c r="G43" i="2" l="1"/>
  <c r="H43" i="2"/>
  <c r="W37" i="2"/>
  <c r="F46" i="2" s="1"/>
  <c r="G46" i="2" l="1"/>
  <c r="G47" i="2"/>
  <c r="H45" i="2"/>
  <c r="H46" i="2"/>
  <c r="H47" i="2"/>
  <c r="H44" i="2"/>
  <c r="G45" i="2"/>
  <c r="G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24D253-762B-4C17-BD25-E70E8F80CA31}" name="000uz600" type="6" refreshedVersion="6" background="1" saveData="1">
    <textPr codePage="850" sourceFile="C:\Users\waine.junior\Documents\Codigo LBM\LBM_CERNN\doc\Simulations\Analysis\Non Regularized\Parallel Plates HWBB\data\000uz600.csv">
      <textFields>
        <textField/>
      </textFields>
    </textPr>
  </connection>
  <connection id="2" xr16:uid="{57F6EF6D-E528-4208-A294-2A80B04D0B13}" name="001uz2400" type="6" refreshedVersion="6" background="1" saveData="1">
    <textPr codePage="850" sourceFile="C:\Users\waine.junior\Documents\Codigo LBM\LBM_CERNN\doc\Simulations\Analysis\Non Regularized\Parallel Plates HWBB\data\001uz2400.csv" comma="1">
      <textFields>
        <textField/>
      </textFields>
    </textPr>
  </connection>
  <connection id="3" xr16:uid="{5C249E8B-D851-44C4-B9CB-B087C590E200}" name="002uz9600" type="6" refreshedVersion="6" background="1" saveData="1">
    <textPr codePage="850" sourceFile="C:\Users\waine.junior\Documents\Codigo LBM\LBM_CERNN\doc\Simulations\Analysis\Non Regularized\Parallel Plates HWBB\data\002uz9600.csv" comma="1">
      <textFields>
        <textField/>
      </textFields>
    </textPr>
  </connection>
  <connection id="4" xr16:uid="{4A7413AE-1992-4757-B749-0B0C6443F49A}" name="003uz38400" type="6" refreshedVersion="6" background="1" saveData="1">
    <textPr codePage="850" sourceFile="C:\Users\waine.junior\Documents\Codigo LBM\LBM_CERNN\doc\Simulations\Analysis\Non Regularized\Parallel Plates HWBB\data\003uz38400.csv" comma="1">
      <textFields>
        <textField/>
      </textFields>
    </textPr>
  </connection>
  <connection id="5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6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7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8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<sst xmlns="http://schemas.openxmlformats.org/spreadsheetml/2006/main" count="55" uniqueCount="18">
  <si>
    <t>UX</t>
  </si>
  <si>
    <t>y</t>
  </si>
  <si>
    <t>ux</t>
  </si>
  <si>
    <t>u_med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</si>
  <si>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</si>
  <si>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</si>
  <si>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</si>
  <si>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</si>
  <si>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</si>
  <si>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</si>
  <si>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</si>
  <si>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</si>
  <si>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n=8</t>
  </si>
  <si>
    <t>N</t>
  </si>
  <si>
    <t>dx</t>
  </si>
  <si>
    <t>u0</t>
  </si>
  <si>
    <t>v_av</t>
  </si>
  <si>
    <t>u_num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</si>
</sst>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2" fillId="0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1" applyNumberFormat="1" applyFont="1" applyFill="1"/>
    <xf numFmtId="1" fontId="0" fillId="0" borderId="0" xfId="0" applyNumberFormat="1"/>
    <xf numFmtId="164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'ux x=0.5'!$E$4:$E$11</c:f>
              <c:numCache>
                <c:formatCode>0.00E+00</c:formatCode>
                <c:ptCount val="8"/>
                <c:pt idx="0">
                  <c:v>0.3515625</c:v>
                </c:pt>
                <c:pt idx="1">
                  <c:v>0.9140625</c:v>
                </c:pt>
                <c:pt idx="2">
                  <c:v>1.2890625</c:v>
                </c:pt>
                <c:pt idx="3">
                  <c:v>1.4765625</c:v>
                </c:pt>
                <c:pt idx="4">
                  <c:v>1.4765625</c:v>
                </c:pt>
                <c:pt idx="5">
                  <c:v>1.2890625</c:v>
                </c:pt>
                <c:pt idx="6">
                  <c:v>0.9140625</c:v>
                </c:pt>
                <c:pt idx="7">
                  <c:v>0.3515625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'ux x=0.5'!$C$4:$C$11</c:f>
              <c:numCache>
                <c:formatCode>0.00E+00</c:formatCode>
                <c:ptCount val="8"/>
                <c:pt idx="0">
                  <c:v>0.30000002000000131</c:v>
                </c:pt>
                <c:pt idx="1">
                  <c:v>0.90000006000000399</c:v>
                </c:pt>
                <c:pt idx="2">
                  <c:v>1.2999999533333302</c:v>
                </c:pt>
                <c:pt idx="3">
                  <c:v>1.4999999666666644</c:v>
                </c:pt>
                <c:pt idx="4">
                  <c:v>1.4999999666666644</c:v>
                </c:pt>
                <c:pt idx="5">
                  <c:v>1.2999999533333302</c:v>
                </c:pt>
                <c:pt idx="6">
                  <c:v>0.90000006000000399</c:v>
                </c:pt>
                <c:pt idx="7">
                  <c:v>0.30000002000000131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58432818886072546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Erro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x=0.5'!$E$44:$E$48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'ux x=0.5'!$F$44:$F$48</c:f>
              <c:numCache>
                <c:formatCode>0.00E+00</c:formatCode>
                <c:ptCount val="5"/>
                <c:pt idx="0">
                  <c:v>2.7097937149292407E-2</c:v>
                </c:pt>
                <c:pt idx="1">
                  <c:v>6.6597549039701586E-3</c:v>
                </c:pt>
                <c:pt idx="2">
                  <c:v>1.6580709533454976E-3</c:v>
                </c:pt>
                <c:pt idx="3">
                  <c:v>4.140101785587171E-4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x=0.5'!$E$44:$E$48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'ux x=0.5'!$G$44:$G$48</c:f>
              <c:numCache>
                <c:formatCode>0.00E+00</c:formatCode>
                <c:ptCount val="5"/>
                <c:pt idx="0">
                  <c:v>2.6639019615880645E-2</c:v>
                </c:pt>
                <c:pt idx="1">
                  <c:v>6.6597549039701612E-3</c:v>
                </c:pt>
                <c:pt idx="2">
                  <c:v>1.6649387259925403E-3</c:v>
                </c:pt>
                <c:pt idx="3">
                  <c:v>4.1623468149813508E-4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25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4E-5"/>
        <c:crossBetween val="midCat"/>
      </c:valAx>
      <c:valAx>
        <c:axId val="596918720"/>
        <c:scaling>
          <c:logBase val="10"/>
          <c:orientation val="minMax"/>
          <c:max val="0.1"/>
          <c:min val="1.0000000000000004E-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54177899919382"/>
          <c:y val="0.13951224846894139"/>
          <c:w val="0.13569193742478941"/>
          <c:h val="0.15707567804024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x=0.5'!$AC$4:$AC$67</c:f>
              <c:numCache>
                <c:formatCode>0.00E+00</c:formatCode>
                <c:ptCount val="64"/>
                <c:pt idx="0">
                  <c:v>4.65087890625E-2</c:v>
                </c:pt>
                <c:pt idx="1">
                  <c:v>0.1373291015625</c:v>
                </c:pt>
                <c:pt idx="2">
                  <c:v>0.2252197265625</c:v>
                </c:pt>
                <c:pt idx="3">
                  <c:v>0.3101806640625</c:v>
                </c:pt>
                <c:pt idx="4">
                  <c:v>0.3922119140625</c:v>
                </c:pt>
                <c:pt idx="5">
                  <c:v>0.4713134765625</c:v>
                </c:pt>
                <c:pt idx="6">
                  <c:v>0.5474853515625</c:v>
                </c:pt>
                <c:pt idx="7">
                  <c:v>0.6207275390625</c:v>
                </c:pt>
                <c:pt idx="8">
                  <c:v>0.6910400390625</c:v>
                </c:pt>
                <c:pt idx="9">
                  <c:v>0.7584228515625</c:v>
                </c:pt>
                <c:pt idx="10">
                  <c:v>0.8228759765625</c:v>
                </c:pt>
                <c:pt idx="11">
                  <c:v>0.8843994140625</c:v>
                </c:pt>
                <c:pt idx="12">
                  <c:v>0.9429931640625</c:v>
                </c:pt>
                <c:pt idx="13">
                  <c:v>0.9986572265625</c:v>
                </c:pt>
                <c:pt idx="14">
                  <c:v>1.0513916015625</c:v>
                </c:pt>
                <c:pt idx="15">
                  <c:v>1.1011962890625</c:v>
                </c:pt>
                <c:pt idx="16">
                  <c:v>1.1480712890625</c:v>
                </c:pt>
                <c:pt idx="17">
                  <c:v>1.1920166015625</c:v>
                </c:pt>
                <c:pt idx="18">
                  <c:v>1.2330322265625</c:v>
                </c:pt>
                <c:pt idx="19">
                  <c:v>1.2711181640625</c:v>
                </c:pt>
                <c:pt idx="20">
                  <c:v>1.3062744140625</c:v>
                </c:pt>
                <c:pt idx="21">
                  <c:v>1.3385009765625</c:v>
                </c:pt>
                <c:pt idx="22">
                  <c:v>1.3677978515625</c:v>
                </c:pt>
                <c:pt idx="23">
                  <c:v>1.3941650390625</c:v>
                </c:pt>
                <c:pt idx="24">
                  <c:v>1.4176025390625</c:v>
                </c:pt>
                <c:pt idx="25">
                  <c:v>1.4381103515625</c:v>
                </c:pt>
                <c:pt idx="26">
                  <c:v>1.4556884765625</c:v>
                </c:pt>
                <c:pt idx="27">
                  <c:v>1.4703369140625</c:v>
                </c:pt>
                <c:pt idx="28">
                  <c:v>1.4820556640625</c:v>
                </c:pt>
                <c:pt idx="29">
                  <c:v>1.4908447265625</c:v>
                </c:pt>
                <c:pt idx="30">
                  <c:v>1.4967041015625</c:v>
                </c:pt>
                <c:pt idx="31">
                  <c:v>1.4996337890625</c:v>
                </c:pt>
                <c:pt idx="32">
                  <c:v>1.4996337890625</c:v>
                </c:pt>
                <c:pt idx="33">
                  <c:v>1.4967041015625</c:v>
                </c:pt>
                <c:pt idx="34">
                  <c:v>1.4908447265625</c:v>
                </c:pt>
                <c:pt idx="35">
                  <c:v>1.4820556640625</c:v>
                </c:pt>
                <c:pt idx="36">
                  <c:v>1.4703369140625</c:v>
                </c:pt>
                <c:pt idx="37">
                  <c:v>1.4556884765625</c:v>
                </c:pt>
                <c:pt idx="38">
                  <c:v>1.4381103515625</c:v>
                </c:pt>
                <c:pt idx="39">
                  <c:v>1.4176025390625</c:v>
                </c:pt>
                <c:pt idx="40">
                  <c:v>1.3941650390625</c:v>
                </c:pt>
                <c:pt idx="41">
                  <c:v>1.3677978515625</c:v>
                </c:pt>
                <c:pt idx="42">
                  <c:v>1.3385009765625</c:v>
                </c:pt>
                <c:pt idx="43">
                  <c:v>1.3062744140625</c:v>
                </c:pt>
                <c:pt idx="44">
                  <c:v>1.2711181640625</c:v>
                </c:pt>
                <c:pt idx="45">
                  <c:v>1.2330322265625</c:v>
                </c:pt>
                <c:pt idx="46">
                  <c:v>1.1920166015625</c:v>
                </c:pt>
                <c:pt idx="47">
                  <c:v>1.1480712890625</c:v>
                </c:pt>
                <c:pt idx="48">
                  <c:v>1.1011962890625</c:v>
                </c:pt>
                <c:pt idx="49">
                  <c:v>1.0513916015625</c:v>
                </c:pt>
                <c:pt idx="50">
                  <c:v>0.9986572265625</c:v>
                </c:pt>
                <c:pt idx="51">
                  <c:v>0.9429931640625</c:v>
                </c:pt>
                <c:pt idx="52">
                  <c:v>0.8843994140625</c:v>
                </c:pt>
                <c:pt idx="53">
                  <c:v>0.8228759765625</c:v>
                </c:pt>
                <c:pt idx="54">
                  <c:v>0.7584228515625</c:v>
                </c:pt>
                <c:pt idx="55">
                  <c:v>0.6910400390625</c:v>
                </c:pt>
                <c:pt idx="56">
                  <c:v>0.6207275390625</c:v>
                </c:pt>
                <c:pt idx="57">
                  <c:v>0.5474853515625</c:v>
                </c:pt>
                <c:pt idx="58">
                  <c:v>0.4713134765625</c:v>
                </c:pt>
                <c:pt idx="59">
                  <c:v>0.3922119140625</c:v>
                </c:pt>
                <c:pt idx="60">
                  <c:v>0.3101806640625</c:v>
                </c:pt>
                <c:pt idx="61">
                  <c:v>0.2252197265625</c:v>
                </c:pt>
                <c:pt idx="62">
                  <c:v>0.1373291015625</c:v>
                </c:pt>
                <c:pt idx="63">
                  <c:v>4.65087890625E-2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x=0.5'!$AA$4:$AA$67</c:f>
              <c:numCache>
                <c:formatCode>0.00E+00</c:formatCode>
                <c:ptCount val="64"/>
                <c:pt idx="0">
                  <c:v>4.5454565271540889E-2</c:v>
                </c:pt>
                <c:pt idx="1">
                  <c:v>0.13636369581462268</c:v>
                </c:pt>
                <c:pt idx="2">
                  <c:v>0.2243402164453383</c:v>
                </c:pt>
                <c:pt idx="3">
                  <c:v>0.30938426479849729</c:v>
                </c:pt>
                <c:pt idx="4">
                  <c:v>0.39149569072703488</c:v>
                </c:pt>
                <c:pt idx="5">
                  <c:v>0.47067461935350491</c:v>
                </c:pt>
                <c:pt idx="6">
                  <c:v>0.54692105067790764</c:v>
                </c:pt>
                <c:pt idx="7">
                  <c:v>0.62023473445513444</c:v>
                </c:pt>
                <c:pt idx="8">
                  <c:v>0.6906160460528481</c:v>
                </c:pt>
                <c:pt idx="9">
                  <c:v>0.7580647352259402</c:v>
                </c:pt>
                <c:pt idx="10">
                  <c:v>0.82258080197441075</c:v>
                </c:pt>
                <c:pt idx="11">
                  <c:v>0.88416437142081383</c:v>
                </c:pt>
                <c:pt idx="12">
                  <c:v>0.94281544356514957</c:v>
                </c:pt>
                <c:pt idx="13">
                  <c:v>0.99853389328486364</c:v>
                </c:pt>
                <c:pt idx="14">
                  <c:v>1.051319720579956</c:v>
                </c:pt>
                <c:pt idx="15">
                  <c:v>1.1011730505729813</c:v>
                </c:pt>
                <c:pt idx="16">
                  <c:v>1.1480938832639391</c:v>
                </c:pt>
                <c:pt idx="17">
                  <c:v>1.1920820935302752</c:v>
                </c:pt>
                <c:pt idx="18">
                  <c:v>1.233137806494544</c:v>
                </c:pt>
                <c:pt idx="19">
                  <c:v>1.2712610221567453</c:v>
                </c:pt>
                <c:pt idx="20">
                  <c:v>1.3064512400266626</c:v>
                </c:pt>
                <c:pt idx="21">
                  <c:v>1.3387090857170665</c:v>
                </c:pt>
                <c:pt idx="22">
                  <c:v>1.3680353099632823</c:v>
                </c:pt>
                <c:pt idx="23">
                  <c:v>1.3944286615397681</c:v>
                </c:pt>
                <c:pt idx="24">
                  <c:v>1.4178878892209825</c:v>
                </c:pt>
                <c:pt idx="25">
                  <c:v>1.4384167466835502</c:v>
                </c:pt>
                <c:pt idx="26">
                  <c:v>1.4560114802508461</c:v>
                </c:pt>
                <c:pt idx="27">
                  <c:v>1.4706745923739541</c:v>
                </c:pt>
                <c:pt idx="28">
                  <c:v>1.4824048318273322</c:v>
                </c:pt>
                <c:pt idx="29">
                  <c:v>1.4912021986109802</c:v>
                </c:pt>
                <c:pt idx="30">
                  <c:v>1.4970666927248983</c:v>
                </c:pt>
                <c:pt idx="31">
                  <c:v>1.4999995653946283</c:v>
                </c:pt>
                <c:pt idx="32">
                  <c:v>1.4999995653946283</c:v>
                </c:pt>
                <c:pt idx="33">
                  <c:v>1.4970666927248983</c:v>
                </c:pt>
                <c:pt idx="34">
                  <c:v>1.4912021986109802</c:v>
                </c:pt>
                <c:pt idx="35">
                  <c:v>1.4824048318273322</c:v>
                </c:pt>
                <c:pt idx="36">
                  <c:v>1.4706745923739541</c:v>
                </c:pt>
                <c:pt idx="37">
                  <c:v>1.4560114802508461</c:v>
                </c:pt>
                <c:pt idx="38">
                  <c:v>1.4384167466835502</c:v>
                </c:pt>
                <c:pt idx="39">
                  <c:v>1.4178878892209825</c:v>
                </c:pt>
                <c:pt idx="40">
                  <c:v>1.3944286615397681</c:v>
                </c:pt>
                <c:pt idx="41">
                  <c:v>1.3680353099632823</c:v>
                </c:pt>
                <c:pt idx="42">
                  <c:v>1.3387090857170665</c:v>
                </c:pt>
                <c:pt idx="43">
                  <c:v>1.3064512400266626</c:v>
                </c:pt>
                <c:pt idx="44">
                  <c:v>1.2712610221567453</c:v>
                </c:pt>
                <c:pt idx="45">
                  <c:v>1.233137806494544</c:v>
                </c:pt>
                <c:pt idx="46">
                  <c:v>1.1920820935302752</c:v>
                </c:pt>
                <c:pt idx="47">
                  <c:v>1.1480938832639391</c:v>
                </c:pt>
                <c:pt idx="48">
                  <c:v>1.1011730505729813</c:v>
                </c:pt>
                <c:pt idx="49">
                  <c:v>1.051319720579956</c:v>
                </c:pt>
                <c:pt idx="50">
                  <c:v>0.99853389328486364</c:v>
                </c:pt>
                <c:pt idx="51">
                  <c:v>0.94281544356514957</c:v>
                </c:pt>
                <c:pt idx="52">
                  <c:v>0.88416437142081383</c:v>
                </c:pt>
                <c:pt idx="53">
                  <c:v>0.82258080197441075</c:v>
                </c:pt>
                <c:pt idx="54">
                  <c:v>0.7580647352259402</c:v>
                </c:pt>
                <c:pt idx="55">
                  <c:v>0.6906160460528481</c:v>
                </c:pt>
                <c:pt idx="56">
                  <c:v>0.62023473445513444</c:v>
                </c:pt>
                <c:pt idx="57">
                  <c:v>0.54692105067790764</c:v>
                </c:pt>
                <c:pt idx="58">
                  <c:v>0.47067461935350491</c:v>
                </c:pt>
                <c:pt idx="59">
                  <c:v>0.39149569072703488</c:v>
                </c:pt>
                <c:pt idx="60">
                  <c:v>0.30938426479849729</c:v>
                </c:pt>
                <c:pt idx="61">
                  <c:v>0.2243402164453383</c:v>
                </c:pt>
                <c:pt idx="62">
                  <c:v>0.13636369581462268</c:v>
                </c:pt>
                <c:pt idx="63">
                  <c:v>4.5454565271540889E-2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'ux x=0.5'!$U$4:$U$35</c:f>
              <c:numCache>
                <c:formatCode>0.00E+00</c:formatCode>
                <c:ptCount val="32"/>
                <c:pt idx="0">
                  <c:v>9.228515625E-2</c:v>
                </c:pt>
                <c:pt idx="1">
                  <c:v>0.26806640625</c:v>
                </c:pt>
                <c:pt idx="2">
                  <c:v>0.43212890625</c:v>
                </c:pt>
                <c:pt idx="3">
                  <c:v>0.58447265625</c:v>
                </c:pt>
                <c:pt idx="4">
                  <c:v>0.72509765625</c:v>
                </c:pt>
                <c:pt idx="5">
                  <c:v>0.85400390625</c:v>
                </c:pt>
                <c:pt idx="6">
                  <c:v>0.97119140625</c:v>
                </c:pt>
                <c:pt idx="7">
                  <c:v>1.07666015625</c:v>
                </c:pt>
                <c:pt idx="8">
                  <c:v>1.17041015625</c:v>
                </c:pt>
                <c:pt idx="9">
                  <c:v>1.25244140625</c:v>
                </c:pt>
                <c:pt idx="10">
                  <c:v>1.32275390625</c:v>
                </c:pt>
                <c:pt idx="11">
                  <c:v>1.38134765625</c:v>
                </c:pt>
                <c:pt idx="12">
                  <c:v>1.42822265625</c:v>
                </c:pt>
                <c:pt idx="13">
                  <c:v>1.46337890625</c:v>
                </c:pt>
                <c:pt idx="14">
                  <c:v>1.48681640625</c:v>
                </c:pt>
                <c:pt idx="15">
                  <c:v>1.49853515625</c:v>
                </c:pt>
                <c:pt idx="16">
                  <c:v>1.49853515625</c:v>
                </c:pt>
                <c:pt idx="17">
                  <c:v>1.48681640625</c:v>
                </c:pt>
                <c:pt idx="18">
                  <c:v>1.46337890625</c:v>
                </c:pt>
                <c:pt idx="19">
                  <c:v>1.42822265625</c:v>
                </c:pt>
                <c:pt idx="20">
                  <c:v>1.38134765625</c:v>
                </c:pt>
                <c:pt idx="21">
                  <c:v>1.32275390625</c:v>
                </c:pt>
                <c:pt idx="22">
                  <c:v>1.25244140625</c:v>
                </c:pt>
                <c:pt idx="23">
                  <c:v>1.17041015625</c:v>
                </c:pt>
                <c:pt idx="24">
                  <c:v>1.07666015625</c:v>
                </c:pt>
                <c:pt idx="25">
                  <c:v>0.97119140625</c:v>
                </c:pt>
                <c:pt idx="26">
                  <c:v>0.85400390625</c:v>
                </c:pt>
                <c:pt idx="27">
                  <c:v>0.72509765625</c:v>
                </c:pt>
                <c:pt idx="28">
                  <c:v>0.58447265625</c:v>
                </c:pt>
                <c:pt idx="29">
                  <c:v>0.43212890625</c:v>
                </c:pt>
                <c:pt idx="30">
                  <c:v>0.26806640625</c:v>
                </c:pt>
                <c:pt idx="31">
                  <c:v>9.228515625E-2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'ux x=0.5'!$S$4:$S$35</c:f>
              <c:numCache>
                <c:formatCode>0.00E+00</c:formatCode>
                <c:ptCount val="32"/>
                <c:pt idx="0">
                  <c:v>8.8235328489104967E-2</c:v>
                </c:pt>
                <c:pt idx="1">
                  <c:v>0.26470598546731489</c:v>
                </c:pt>
                <c:pt idx="2">
                  <c:v>0.4294117897578309</c:v>
                </c:pt>
                <c:pt idx="3">
                  <c:v>0.58235299234149995</c:v>
                </c:pt>
                <c:pt idx="4">
                  <c:v>0.7235294677278985</c:v>
                </c:pt>
                <c:pt idx="5">
                  <c:v>0.85294121591702665</c:v>
                </c:pt>
                <c:pt idx="6">
                  <c:v>0.97058823690888429</c:v>
                </c:pt>
                <c:pt idx="7">
                  <c:v>1.0764705307034714</c:v>
                </c:pt>
                <c:pt idx="8">
                  <c:v>1.1705882227912117</c:v>
                </c:pt>
                <c:pt idx="9">
                  <c:v>1.252941062191258</c:v>
                </c:pt>
                <c:pt idx="10">
                  <c:v>1.3235292998844572</c:v>
                </c:pt>
                <c:pt idx="11">
                  <c:v>1.3823528103803859</c:v>
                </c:pt>
                <c:pt idx="12">
                  <c:v>1.429411719169468</c:v>
                </c:pt>
                <c:pt idx="13">
                  <c:v>1.4647059007612793</c:v>
                </c:pt>
                <c:pt idx="14">
                  <c:v>1.4882353551558203</c:v>
                </c:pt>
                <c:pt idx="15">
                  <c:v>1.5000000823530906</c:v>
                </c:pt>
                <c:pt idx="16">
                  <c:v>1.5000000823530906</c:v>
                </c:pt>
                <c:pt idx="17">
                  <c:v>1.4882353551558203</c:v>
                </c:pt>
                <c:pt idx="18">
                  <c:v>1.4647059007612793</c:v>
                </c:pt>
                <c:pt idx="19">
                  <c:v>1.429411719169468</c:v>
                </c:pt>
                <c:pt idx="20">
                  <c:v>1.3823528103803859</c:v>
                </c:pt>
                <c:pt idx="21">
                  <c:v>1.3235292998844572</c:v>
                </c:pt>
                <c:pt idx="22">
                  <c:v>1.252941062191258</c:v>
                </c:pt>
                <c:pt idx="23">
                  <c:v>1.1705882227912117</c:v>
                </c:pt>
                <c:pt idx="24">
                  <c:v>1.0764705307034714</c:v>
                </c:pt>
                <c:pt idx="25">
                  <c:v>0.97058823690888429</c:v>
                </c:pt>
                <c:pt idx="26">
                  <c:v>0.85294121591702665</c:v>
                </c:pt>
                <c:pt idx="27">
                  <c:v>0.7235294677278985</c:v>
                </c:pt>
                <c:pt idx="28">
                  <c:v>0.58235299234149995</c:v>
                </c:pt>
                <c:pt idx="29">
                  <c:v>0.4294117897578309</c:v>
                </c:pt>
                <c:pt idx="30">
                  <c:v>0.26470598546731489</c:v>
                </c:pt>
                <c:pt idx="31">
                  <c:v>8.8235328489104967E-2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'ux x=0.5'!$M$4:$M$19</c:f>
              <c:numCache>
                <c:formatCode>0.00E+00</c:formatCode>
                <c:ptCount val="16"/>
                <c:pt idx="0">
                  <c:v>0.181640625</c:v>
                </c:pt>
                <c:pt idx="1">
                  <c:v>0.509765625</c:v>
                </c:pt>
                <c:pt idx="2">
                  <c:v>0.791015625</c:v>
                </c:pt>
                <c:pt idx="3">
                  <c:v>1.025390625</c:v>
                </c:pt>
                <c:pt idx="4">
                  <c:v>1.212890625</c:v>
                </c:pt>
                <c:pt idx="5">
                  <c:v>1.353515625</c:v>
                </c:pt>
                <c:pt idx="6">
                  <c:v>1.447265625</c:v>
                </c:pt>
                <c:pt idx="7">
                  <c:v>1.494140625</c:v>
                </c:pt>
                <c:pt idx="8">
                  <c:v>1.494140625</c:v>
                </c:pt>
                <c:pt idx="9">
                  <c:v>1.447265625</c:v>
                </c:pt>
                <c:pt idx="10">
                  <c:v>1.353515625</c:v>
                </c:pt>
                <c:pt idx="11">
                  <c:v>1.212890625</c:v>
                </c:pt>
                <c:pt idx="12">
                  <c:v>1.025390625</c:v>
                </c:pt>
                <c:pt idx="13">
                  <c:v>0.791015625</c:v>
                </c:pt>
                <c:pt idx="14">
                  <c:v>0.509765625</c:v>
                </c:pt>
                <c:pt idx="15">
                  <c:v>0.181640625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'ux x=0.5'!$K$4:$K$19</c:f>
              <c:numCache>
                <c:formatCode>0.00E+00</c:formatCode>
                <c:ptCount val="16"/>
                <c:pt idx="0">
                  <c:v>0.16666667989419101</c:v>
                </c:pt>
                <c:pt idx="1">
                  <c:v>0.50000003968257301</c:v>
                </c:pt>
                <c:pt idx="2">
                  <c:v>0.78571431179140505</c:v>
                </c:pt>
                <c:pt idx="3">
                  <c:v>1.0238096232049212</c:v>
                </c:pt>
                <c:pt idx="4">
                  <c:v>1.2142858469388871</c:v>
                </c:pt>
                <c:pt idx="5">
                  <c:v>1.3571428560090693</c:v>
                </c:pt>
                <c:pt idx="6">
                  <c:v>1.4523807773997015</c:v>
                </c:pt>
                <c:pt idx="7">
                  <c:v>1.4999998650792514</c:v>
                </c:pt>
                <c:pt idx="8">
                  <c:v>1.4999998650792514</c:v>
                </c:pt>
                <c:pt idx="9">
                  <c:v>1.4523807773997015</c:v>
                </c:pt>
                <c:pt idx="10">
                  <c:v>1.3571428560090693</c:v>
                </c:pt>
                <c:pt idx="11">
                  <c:v>1.2142858469388871</c:v>
                </c:pt>
                <c:pt idx="12">
                  <c:v>1.0238096232049212</c:v>
                </c:pt>
                <c:pt idx="13">
                  <c:v>0.78571431179140505</c:v>
                </c:pt>
                <c:pt idx="14">
                  <c:v>0.50000003968257301</c:v>
                </c:pt>
                <c:pt idx="15">
                  <c:v>0.16666667989419101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531428</xdr:colOff>
      <xdr:row>1</xdr:row>
      <xdr:rowOff>138217</xdr:rowOff>
    </xdr:from>
    <xdr:to>
      <xdr:col>52</xdr:col>
      <xdr:colOff>217200</xdr:colOff>
      <xdr:row>24</xdr:row>
      <xdr:rowOff>95356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24</xdr:row>
      <xdr:rowOff>82363</xdr:rowOff>
    </xdr:from>
    <xdr:to>
      <xdr:col>8</xdr:col>
      <xdr:colOff>320489</xdr:colOff>
      <xdr:row>38</xdr:row>
      <xdr:rowOff>158563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295027</xdr:colOff>
      <xdr:row>77</xdr:row>
      <xdr:rowOff>168606</xdr:rowOff>
    </xdr:from>
    <xdr:to>
      <xdr:col>52</xdr:col>
      <xdr:colOff>565783</xdr:colOff>
      <xdr:row>100</xdr:row>
      <xdr:rowOff>125745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570446</xdr:colOff>
      <xdr:row>52</xdr:row>
      <xdr:rowOff>130752</xdr:rowOff>
    </xdr:from>
    <xdr:to>
      <xdr:col>52</xdr:col>
      <xdr:colOff>373722</xdr:colOff>
      <xdr:row>75</xdr:row>
      <xdr:rowOff>87891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588941</xdr:colOff>
      <xdr:row>27</xdr:row>
      <xdr:rowOff>92034</xdr:rowOff>
    </xdr:from>
    <xdr:to>
      <xdr:col>52</xdr:col>
      <xdr:colOff>398403</xdr:colOff>
      <xdr:row>50</xdr:row>
      <xdr:rowOff>49173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uz600" connectionId="1" xr16:uid="{D04473EC-77FF-4BB3-AC2A-28312A2ADAF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uz2400" connectionId="2" xr16:uid="{998426FF-C452-4D67-A074-BBF4C7A421C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uz9600" connectionId="3" xr16:uid="{C5143EBA-0FAF-4514-83B5-D10797427CF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3uz38400" connectionId="4" xr16:uid="{1A9D3305-6B7D-45EA-9C0B-99A993C1E88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>
      <selection sqref="A1:A1048576"/>
    </sheetView>
  </sheetViews>
  <sheetFormatPr defaultRowHeight="15" x14ac:dyDescent="0.25"/>
  <cols>
    <col min="1" max="1" width="14.140625" bestFit="1" customWidth="1"/>
    <col min="2" max="2" width="16.42578125" style="13" bestFit="1" customWidth="1"/>
  </cols>
  <sheetData>
    <row r="1" spans="1:2" x14ac:dyDescent="0.25">
      <c r="A1" s="1">
        <v>0</v>
      </c>
      <c r="B1" s="13">
        <v>4.6000000000000001E-4</v>
      </c>
    </row>
    <row r="2" spans="1:2" x14ac:dyDescent="0.25">
      <c r="A2" s="1">
        <v>1</v>
      </c>
      <c r="B2" s="13">
        <v>4.96E-3</v>
      </c>
    </row>
    <row r="3" spans="1:2" x14ac:dyDescent="0.25">
      <c r="A3" s="1">
        <v>2</v>
      </c>
      <c r="B3" s="13">
        <v>7.9599990000000006E-3</v>
      </c>
    </row>
    <row r="4" spans="1:2" x14ac:dyDescent="0.25">
      <c r="A4" s="1">
        <v>3</v>
      </c>
      <c r="B4" s="13">
        <v>9.4599990000000002E-3</v>
      </c>
    </row>
    <row r="5" spans="1:2" x14ac:dyDescent="0.25">
      <c r="A5" s="1">
        <v>4</v>
      </c>
      <c r="B5" s="13">
        <v>9.4599990000000002E-3</v>
      </c>
    </row>
    <row r="6" spans="1:2" x14ac:dyDescent="0.25">
      <c r="A6" s="1">
        <v>5</v>
      </c>
      <c r="B6" s="13">
        <v>7.9599990000000006E-3</v>
      </c>
    </row>
    <row r="7" spans="1:2" x14ac:dyDescent="0.25">
      <c r="A7" s="1">
        <v>6</v>
      </c>
      <c r="B7" s="13">
        <v>4.96E-3</v>
      </c>
    </row>
    <row r="8" spans="1:2" x14ac:dyDescent="0.25">
      <c r="A8" s="1">
        <v>7</v>
      </c>
      <c r="B8" s="13">
        <v>4.6000000000000001E-4</v>
      </c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/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1.15E-4</v>
      </c>
    </row>
    <row r="2" spans="1:257" x14ac:dyDescent="0.25">
      <c r="A2" s="1">
        <v>1</v>
      </c>
      <c r="B2" s="1">
        <v>2.739998E-3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4.989996E-3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6.8649949999999996E-3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8.3649940000000006E-3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9.4899919999999992E-3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1.0239989999999999E-2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1.0614989999999999E-2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1.0614989999999999E-2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1.0239989999999999E-2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9.4899919999999992E-3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8.3649940000000006E-3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6.8649949999999996E-3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4.989996E-3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2.739998E-3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1.15E-4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2.8750000000000001E-5</v>
      </c>
    </row>
    <row r="2" spans="1:2" x14ac:dyDescent="0.25">
      <c r="A2" s="1">
        <v>1</v>
      </c>
      <c r="B2" s="1">
        <v>1.434998E-3</v>
      </c>
    </row>
    <row r="3" spans="1:2" x14ac:dyDescent="0.25">
      <c r="A3" s="1">
        <v>2</v>
      </c>
      <c r="B3" s="1">
        <v>2.747495E-3</v>
      </c>
    </row>
    <row r="4" spans="1:2" x14ac:dyDescent="0.25">
      <c r="A4" s="1">
        <v>3</v>
      </c>
      <c r="B4" s="1">
        <v>3.9662430000000004E-3</v>
      </c>
    </row>
    <row r="5" spans="1:2" x14ac:dyDescent="0.25">
      <c r="A5" s="1">
        <v>4</v>
      </c>
      <c r="B5" s="1">
        <v>5.0912409999999998E-3</v>
      </c>
    </row>
    <row r="6" spans="1:2" x14ac:dyDescent="0.25">
      <c r="A6" s="1">
        <v>5</v>
      </c>
      <c r="B6" s="1">
        <v>6.1224890000000001E-3</v>
      </c>
    </row>
    <row r="7" spans="1:2" x14ac:dyDescent="0.25">
      <c r="A7" s="1">
        <v>6</v>
      </c>
      <c r="B7" s="1">
        <v>7.0599870000000002E-3</v>
      </c>
    </row>
    <row r="8" spans="1:2" x14ac:dyDescent="0.25">
      <c r="A8" s="1">
        <v>7</v>
      </c>
      <c r="B8" s="1">
        <v>7.9037350000000003E-3</v>
      </c>
    </row>
    <row r="9" spans="1:2" x14ac:dyDescent="0.25">
      <c r="A9" s="1">
        <v>8</v>
      </c>
      <c r="B9" s="1">
        <v>8.6537339999999997E-3</v>
      </c>
    </row>
    <row r="10" spans="1:2" x14ac:dyDescent="0.25">
      <c r="A10" s="1">
        <v>9</v>
      </c>
      <c r="B10" s="1">
        <v>9.3099819999999996E-3</v>
      </c>
    </row>
    <row r="11" spans="1:2" x14ac:dyDescent="0.25">
      <c r="A11" s="1">
        <v>10</v>
      </c>
      <c r="B11" s="1">
        <v>9.8724810000000007E-3</v>
      </c>
    </row>
    <row r="12" spans="1:2" x14ac:dyDescent="0.25">
      <c r="A12" s="1">
        <v>11</v>
      </c>
      <c r="B12" s="1">
        <v>1.034123E-2</v>
      </c>
    </row>
    <row r="13" spans="1:2" x14ac:dyDescent="0.25">
      <c r="A13" s="1">
        <v>12</v>
      </c>
      <c r="B13" s="1">
        <v>1.071623E-2</v>
      </c>
    </row>
    <row r="14" spans="1:2" x14ac:dyDescent="0.25">
      <c r="A14" s="1">
        <v>13</v>
      </c>
      <c r="B14" s="1">
        <v>1.099748E-2</v>
      </c>
    </row>
    <row r="15" spans="1:2" x14ac:dyDescent="0.25">
      <c r="A15" s="1">
        <v>14</v>
      </c>
      <c r="B15" s="1">
        <v>1.1184980000000001E-2</v>
      </c>
    </row>
    <row r="16" spans="1:2" x14ac:dyDescent="0.25">
      <c r="A16" s="1">
        <v>15</v>
      </c>
      <c r="B16" s="1">
        <v>1.1278730000000001E-2</v>
      </c>
    </row>
    <row r="17" spans="1:2" x14ac:dyDescent="0.25">
      <c r="A17" s="1">
        <v>16</v>
      </c>
      <c r="B17" s="1">
        <v>1.1278730000000001E-2</v>
      </c>
    </row>
    <row r="18" spans="1:2" x14ac:dyDescent="0.25">
      <c r="A18" s="1">
        <v>17</v>
      </c>
      <c r="B18" s="1">
        <v>1.1184980000000001E-2</v>
      </c>
    </row>
    <row r="19" spans="1:2" x14ac:dyDescent="0.25">
      <c r="A19" s="1">
        <v>18</v>
      </c>
      <c r="B19" s="1">
        <v>1.099748E-2</v>
      </c>
    </row>
    <row r="20" spans="1:2" x14ac:dyDescent="0.25">
      <c r="A20" s="1">
        <v>19</v>
      </c>
      <c r="B20" s="1">
        <v>1.071623E-2</v>
      </c>
    </row>
    <row r="21" spans="1:2" x14ac:dyDescent="0.25">
      <c r="A21" s="1">
        <v>20</v>
      </c>
      <c r="B21" s="1">
        <v>1.034123E-2</v>
      </c>
    </row>
    <row r="22" spans="1:2" x14ac:dyDescent="0.25">
      <c r="A22" s="1">
        <v>21</v>
      </c>
      <c r="B22" s="1">
        <v>9.8724810000000007E-3</v>
      </c>
    </row>
    <row r="23" spans="1:2" x14ac:dyDescent="0.25">
      <c r="A23" s="1">
        <v>22</v>
      </c>
      <c r="B23" s="1">
        <v>9.3099819999999996E-3</v>
      </c>
    </row>
    <row r="24" spans="1:2" x14ac:dyDescent="0.25">
      <c r="A24" s="1">
        <v>23</v>
      </c>
      <c r="B24" s="1">
        <v>8.6537339999999997E-3</v>
      </c>
    </row>
    <row r="25" spans="1:2" x14ac:dyDescent="0.25">
      <c r="A25" s="1">
        <v>24</v>
      </c>
      <c r="B25" s="1">
        <v>7.9037350000000003E-3</v>
      </c>
    </row>
    <row r="26" spans="1:2" x14ac:dyDescent="0.25">
      <c r="A26" s="1">
        <v>25</v>
      </c>
      <c r="B26" s="1">
        <v>7.0599870000000002E-3</v>
      </c>
    </row>
    <row r="27" spans="1:2" x14ac:dyDescent="0.25">
      <c r="A27" s="1">
        <v>26</v>
      </c>
      <c r="B27" s="1">
        <v>6.1224890000000001E-3</v>
      </c>
    </row>
    <row r="28" spans="1:2" x14ac:dyDescent="0.25">
      <c r="A28" s="1">
        <v>27</v>
      </c>
      <c r="B28" s="1">
        <v>5.0912409999999998E-3</v>
      </c>
    </row>
    <row r="29" spans="1:2" x14ac:dyDescent="0.25">
      <c r="A29" s="1">
        <v>28</v>
      </c>
      <c r="B29" s="1">
        <v>3.9662430000000004E-3</v>
      </c>
    </row>
    <row r="30" spans="1:2" x14ac:dyDescent="0.25">
      <c r="A30" s="1">
        <v>29</v>
      </c>
      <c r="B30" s="1">
        <v>2.747495E-3</v>
      </c>
    </row>
    <row r="31" spans="1:2" x14ac:dyDescent="0.25">
      <c r="A31" s="1">
        <v>30</v>
      </c>
      <c r="B31" s="1">
        <v>1.434998E-3</v>
      </c>
    </row>
    <row r="32" spans="1:2" x14ac:dyDescent="0.25">
      <c r="A32" s="1">
        <v>31</v>
      </c>
      <c r="B32" s="1">
        <v>2.8750000000000001E-5</v>
      </c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7.1875000000000002E-6</v>
      </c>
    </row>
    <row r="2" spans="1:2" x14ac:dyDescent="0.25">
      <c r="A2" s="1">
        <v>1</v>
      </c>
      <c r="B2" s="1">
        <v>7.3374819999999996E-4</v>
      </c>
    </row>
    <row r="3" spans="1:2" x14ac:dyDescent="0.25">
      <c r="A3" s="1">
        <v>2</v>
      </c>
      <c r="B3" s="1">
        <v>1.4368709999999999E-3</v>
      </c>
    </row>
    <row r="4" spans="1:2" x14ac:dyDescent="0.25">
      <c r="A4" s="1">
        <v>3</v>
      </c>
      <c r="B4" s="1">
        <v>2.1165569999999998E-3</v>
      </c>
    </row>
    <row r="5" spans="1:2" x14ac:dyDescent="0.25">
      <c r="A5" s="1">
        <v>4</v>
      </c>
      <c r="B5" s="1">
        <v>2.7728050000000001E-3</v>
      </c>
    </row>
    <row r="6" spans="1:2" x14ac:dyDescent="0.25">
      <c r="A6" s="1">
        <v>5</v>
      </c>
      <c r="B6" s="1">
        <v>3.4056160000000002E-3</v>
      </c>
    </row>
    <row r="7" spans="1:2" x14ac:dyDescent="0.25">
      <c r="A7" s="1">
        <v>6</v>
      </c>
      <c r="B7" s="1">
        <v>4.0149900000000004E-3</v>
      </c>
    </row>
    <row r="8" spans="1:2" x14ac:dyDescent="0.25">
      <c r="A8" s="1">
        <v>7</v>
      </c>
      <c r="B8" s="1">
        <v>4.6009249999999996E-3</v>
      </c>
    </row>
    <row r="9" spans="1:2" x14ac:dyDescent="0.25">
      <c r="A9" s="1">
        <v>8</v>
      </c>
      <c r="B9" s="1">
        <v>5.1634239999999998E-3</v>
      </c>
    </row>
    <row r="10" spans="1:2" x14ac:dyDescent="0.25">
      <c r="A10" s="1">
        <v>9</v>
      </c>
      <c r="B10" s="1">
        <v>5.7024850000000002E-3</v>
      </c>
    </row>
    <row r="11" spans="1:2" x14ac:dyDescent="0.25">
      <c r="A11" s="1">
        <v>10</v>
      </c>
      <c r="B11" s="1">
        <v>6.218108E-3</v>
      </c>
    </row>
    <row r="12" spans="1:2" x14ac:dyDescent="0.25">
      <c r="A12" s="1">
        <v>11</v>
      </c>
      <c r="B12" s="1">
        <v>6.7102940000000003E-3</v>
      </c>
    </row>
    <row r="13" spans="1:2" x14ac:dyDescent="0.25">
      <c r="A13" s="1">
        <v>12</v>
      </c>
      <c r="B13" s="1">
        <v>7.1790430000000004E-3</v>
      </c>
    </row>
    <row r="14" spans="1:2" x14ac:dyDescent="0.25">
      <c r="A14" s="1">
        <v>13</v>
      </c>
      <c r="B14" s="1">
        <v>7.6243539999999999E-3</v>
      </c>
    </row>
    <row r="15" spans="1:2" x14ac:dyDescent="0.25">
      <c r="A15" s="1">
        <v>14</v>
      </c>
      <c r="B15" s="1">
        <v>8.0462269999999995E-3</v>
      </c>
    </row>
    <row r="16" spans="1:2" x14ac:dyDescent="0.25">
      <c r="A16" s="1">
        <v>15</v>
      </c>
      <c r="B16" s="1">
        <v>8.4446629999999998E-3</v>
      </c>
    </row>
    <row r="17" spans="1:2" x14ac:dyDescent="0.25">
      <c r="A17" s="1">
        <v>16</v>
      </c>
      <c r="B17" s="1">
        <v>8.8196620000000007E-3</v>
      </c>
    </row>
    <row r="18" spans="1:2" x14ac:dyDescent="0.25">
      <c r="A18" s="1">
        <v>17</v>
      </c>
      <c r="B18" s="1">
        <v>9.1712229999999992E-3</v>
      </c>
    </row>
    <row r="19" spans="1:2" x14ac:dyDescent="0.25">
      <c r="A19" s="1">
        <v>18</v>
      </c>
      <c r="B19" s="1">
        <v>9.499347E-3</v>
      </c>
    </row>
    <row r="20" spans="1:2" x14ac:dyDescent="0.25">
      <c r="A20" s="1">
        <v>19</v>
      </c>
      <c r="B20" s="1">
        <v>9.8040339999999997E-3</v>
      </c>
    </row>
    <row r="21" spans="1:2" x14ac:dyDescent="0.25">
      <c r="A21" s="1">
        <v>20</v>
      </c>
      <c r="B21" s="1">
        <v>1.008528E-2</v>
      </c>
    </row>
    <row r="22" spans="1:2" x14ac:dyDescent="0.25">
      <c r="A22" s="1">
        <v>21</v>
      </c>
      <c r="B22" s="1">
        <v>1.0343089999999999E-2</v>
      </c>
    </row>
    <row r="23" spans="1:2" x14ac:dyDescent="0.25">
      <c r="A23" s="1">
        <v>22</v>
      </c>
      <c r="B23" s="1">
        <v>1.057747E-2</v>
      </c>
    </row>
    <row r="24" spans="1:2" x14ac:dyDescent="0.25">
      <c r="A24" s="1">
        <v>23</v>
      </c>
      <c r="B24" s="1">
        <v>1.078841E-2</v>
      </c>
    </row>
    <row r="25" spans="1:2" x14ac:dyDescent="0.25">
      <c r="A25" s="1">
        <v>24</v>
      </c>
      <c r="B25" s="1">
        <v>1.09759E-2</v>
      </c>
    </row>
    <row r="26" spans="1:2" x14ac:dyDescent="0.25">
      <c r="A26" s="1">
        <v>25</v>
      </c>
      <c r="B26" s="1">
        <v>1.1139970000000001E-2</v>
      </c>
    </row>
    <row r="27" spans="1:2" x14ac:dyDescent="0.25">
      <c r="A27" s="1">
        <v>26</v>
      </c>
      <c r="B27" s="1">
        <v>1.128059E-2</v>
      </c>
    </row>
    <row r="28" spans="1:2" x14ac:dyDescent="0.25">
      <c r="A28" s="1">
        <v>27</v>
      </c>
      <c r="B28" s="1">
        <v>1.139778E-2</v>
      </c>
    </row>
    <row r="29" spans="1:2" x14ac:dyDescent="0.25">
      <c r="A29" s="1">
        <v>28</v>
      </c>
      <c r="B29" s="1">
        <v>1.149153E-2</v>
      </c>
    </row>
    <row r="30" spans="1:2" x14ac:dyDescent="0.25">
      <c r="A30" s="1">
        <v>29</v>
      </c>
      <c r="B30" s="1">
        <v>1.156184E-2</v>
      </c>
    </row>
    <row r="31" spans="1:2" x14ac:dyDescent="0.25">
      <c r="A31" s="1">
        <v>30</v>
      </c>
      <c r="B31" s="1">
        <v>1.160871E-2</v>
      </c>
    </row>
    <row r="32" spans="1:2" x14ac:dyDescent="0.25">
      <c r="A32" s="1">
        <v>31</v>
      </c>
      <c r="B32" s="1">
        <v>1.1632150000000001E-2</v>
      </c>
    </row>
    <row r="33" spans="1:2" x14ac:dyDescent="0.25">
      <c r="A33" s="1">
        <v>32</v>
      </c>
      <c r="B33" s="1">
        <v>1.1632150000000001E-2</v>
      </c>
    </row>
    <row r="34" spans="1:2" x14ac:dyDescent="0.25">
      <c r="A34" s="1">
        <v>33</v>
      </c>
      <c r="B34" s="1">
        <v>1.160871E-2</v>
      </c>
    </row>
    <row r="35" spans="1:2" x14ac:dyDescent="0.25">
      <c r="A35" s="1">
        <v>34</v>
      </c>
      <c r="B35" s="1">
        <v>1.156184E-2</v>
      </c>
    </row>
    <row r="36" spans="1:2" x14ac:dyDescent="0.25">
      <c r="A36" s="1">
        <v>35</v>
      </c>
      <c r="B36" s="1">
        <v>1.149153E-2</v>
      </c>
    </row>
    <row r="37" spans="1:2" x14ac:dyDescent="0.25">
      <c r="A37" s="1">
        <v>36</v>
      </c>
      <c r="B37" s="1">
        <v>1.139778E-2</v>
      </c>
    </row>
    <row r="38" spans="1:2" x14ac:dyDescent="0.25">
      <c r="A38" s="1">
        <v>37</v>
      </c>
      <c r="B38" s="1">
        <v>1.128059E-2</v>
      </c>
    </row>
    <row r="39" spans="1:2" x14ac:dyDescent="0.25">
      <c r="A39" s="1">
        <v>38</v>
      </c>
      <c r="B39" s="1">
        <v>1.1139970000000001E-2</v>
      </c>
    </row>
    <row r="40" spans="1:2" x14ac:dyDescent="0.25">
      <c r="A40" s="1">
        <v>39</v>
      </c>
      <c r="B40" s="1">
        <v>1.09759E-2</v>
      </c>
    </row>
    <row r="41" spans="1:2" x14ac:dyDescent="0.25">
      <c r="A41" s="1">
        <v>40</v>
      </c>
      <c r="B41" s="1">
        <v>1.078841E-2</v>
      </c>
    </row>
    <row r="42" spans="1:2" x14ac:dyDescent="0.25">
      <c r="A42" s="1">
        <v>41</v>
      </c>
      <c r="B42" s="1">
        <v>1.057747E-2</v>
      </c>
    </row>
    <row r="43" spans="1:2" x14ac:dyDescent="0.25">
      <c r="A43" s="1">
        <v>42</v>
      </c>
      <c r="B43" s="1">
        <v>1.0343089999999999E-2</v>
      </c>
    </row>
    <row r="44" spans="1:2" x14ac:dyDescent="0.25">
      <c r="A44" s="1">
        <v>43</v>
      </c>
      <c r="B44" s="1">
        <v>1.008528E-2</v>
      </c>
    </row>
    <row r="45" spans="1:2" x14ac:dyDescent="0.25">
      <c r="A45" s="1">
        <v>44</v>
      </c>
      <c r="B45" s="1">
        <v>9.8040339999999997E-3</v>
      </c>
    </row>
    <row r="46" spans="1:2" x14ac:dyDescent="0.25">
      <c r="A46" s="1">
        <v>45</v>
      </c>
      <c r="B46" s="1">
        <v>9.499347E-3</v>
      </c>
    </row>
    <row r="47" spans="1:2" x14ac:dyDescent="0.25">
      <c r="A47" s="1">
        <v>46</v>
      </c>
      <c r="B47" s="1">
        <v>9.1712229999999992E-3</v>
      </c>
    </row>
    <row r="48" spans="1:2" x14ac:dyDescent="0.25">
      <c r="A48" s="1">
        <v>47</v>
      </c>
      <c r="B48" s="1">
        <v>8.8196620000000007E-3</v>
      </c>
    </row>
    <row r="49" spans="1:2" x14ac:dyDescent="0.25">
      <c r="A49" s="1">
        <v>48</v>
      </c>
      <c r="B49" s="1">
        <v>8.4446629999999998E-3</v>
      </c>
    </row>
    <row r="50" spans="1:2" x14ac:dyDescent="0.25">
      <c r="A50" s="1">
        <v>49</v>
      </c>
      <c r="B50" s="1">
        <v>8.0462269999999995E-3</v>
      </c>
    </row>
    <row r="51" spans="1:2" x14ac:dyDescent="0.25">
      <c r="A51" s="1">
        <v>50</v>
      </c>
      <c r="B51" s="1">
        <v>7.6243539999999999E-3</v>
      </c>
    </row>
    <row r="52" spans="1:2" x14ac:dyDescent="0.25">
      <c r="A52" s="1">
        <v>51</v>
      </c>
      <c r="B52" s="1">
        <v>7.1790430000000004E-3</v>
      </c>
    </row>
    <row r="53" spans="1:2" x14ac:dyDescent="0.25">
      <c r="A53" s="1">
        <v>52</v>
      </c>
      <c r="B53" s="1">
        <v>6.7102940000000003E-3</v>
      </c>
    </row>
    <row r="54" spans="1:2" x14ac:dyDescent="0.25">
      <c r="A54" s="1">
        <v>53</v>
      </c>
      <c r="B54" s="1">
        <v>6.218108E-3</v>
      </c>
    </row>
    <row r="55" spans="1:2" x14ac:dyDescent="0.25">
      <c r="A55" s="1">
        <v>54</v>
      </c>
      <c r="B55" s="1">
        <v>5.7024850000000002E-3</v>
      </c>
    </row>
    <row r="56" spans="1:2" x14ac:dyDescent="0.25">
      <c r="A56" s="1">
        <v>55</v>
      </c>
      <c r="B56" s="1">
        <v>5.1634239999999998E-3</v>
      </c>
    </row>
    <row r="57" spans="1:2" x14ac:dyDescent="0.25">
      <c r="A57" s="1">
        <v>56</v>
      </c>
      <c r="B57" s="1">
        <v>4.6009249999999996E-3</v>
      </c>
    </row>
    <row r="58" spans="1:2" x14ac:dyDescent="0.25">
      <c r="A58" s="1">
        <v>57</v>
      </c>
      <c r="B58" s="1">
        <v>4.0149900000000004E-3</v>
      </c>
    </row>
    <row r="59" spans="1:2" x14ac:dyDescent="0.25">
      <c r="A59" s="1">
        <v>58</v>
      </c>
      <c r="B59" s="1">
        <v>3.4056160000000002E-3</v>
      </c>
    </row>
    <row r="60" spans="1:2" x14ac:dyDescent="0.25">
      <c r="A60" s="1">
        <v>59</v>
      </c>
      <c r="B60" s="1">
        <v>2.7728050000000001E-3</v>
      </c>
    </row>
    <row r="61" spans="1:2" x14ac:dyDescent="0.25">
      <c r="A61" s="1">
        <v>60</v>
      </c>
      <c r="B61" s="1">
        <v>2.1165569999999998E-3</v>
      </c>
    </row>
    <row r="62" spans="1:2" x14ac:dyDescent="0.25">
      <c r="A62" s="1">
        <v>61</v>
      </c>
      <c r="B62" s="1">
        <v>1.4368709999999999E-3</v>
      </c>
    </row>
    <row r="63" spans="1:2" x14ac:dyDescent="0.25">
      <c r="A63" s="1">
        <v>62</v>
      </c>
      <c r="B63" s="1">
        <v>7.3374819999999996E-4</v>
      </c>
    </row>
    <row r="64" spans="1:2" x14ac:dyDescent="0.25">
      <c r="A64" s="1">
        <v>63</v>
      </c>
      <c r="B64" s="1">
        <v>7.1875000000000002E-6</v>
      </c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B1:B128"/>
  <sheetViews>
    <sheetView workbookViewId="0">
      <selection sqref="A1:XFD1048576"/>
    </sheetView>
  </sheetViews>
  <sheetFormatPr defaultRowHeight="15" x14ac:dyDescent="0.25"/>
  <cols>
    <col min="1" max="1" width="16.140625" bestFit="1" customWidth="1"/>
    <col min="2" max="2" width="8.28515625" bestFit="1" customWidth="1"/>
  </cols>
  <sheetData>
    <row r="1" spans="2:2" x14ac:dyDescent="0.25">
      <c r="B1" s="1"/>
    </row>
    <row r="2" spans="2:2" x14ac:dyDescent="0.25">
      <c r="B2" s="1"/>
    </row>
    <row r="3" spans="2:2" x14ac:dyDescent="0.25">
      <c r="B3" s="1"/>
    </row>
    <row r="4" spans="2:2" x14ac:dyDescent="0.25">
      <c r="B4" s="1"/>
    </row>
    <row r="5" spans="2:2" x14ac:dyDescent="0.25">
      <c r="B5" s="1"/>
    </row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/>
    </row>
    <row r="16" spans="2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33"/>
  <sheetViews>
    <sheetView tabSelected="1" topLeftCell="A10" zoomScale="85" zoomScaleNormal="85" workbookViewId="0">
      <selection activeCell="AO98" sqref="AO98"/>
    </sheetView>
  </sheetViews>
  <sheetFormatPr defaultRowHeight="15" x14ac:dyDescent="0.25"/>
  <cols>
    <col min="1" max="1" width="9.140625" style="1" customWidth="1"/>
    <col min="2" max="3" width="9.140625" style="1"/>
    <col min="4" max="4" width="9.42578125" style="1" customWidth="1"/>
    <col min="5" max="5" width="12" style="1" customWidth="1"/>
    <col min="6" max="6" width="9.5703125" style="1" customWidth="1"/>
    <col min="7" max="8" width="12.7109375" style="1" customWidth="1"/>
    <col min="9" max="9" width="9.140625" style="1"/>
    <col min="10" max="10" width="11.5703125" style="1" customWidth="1"/>
    <col min="11" max="11" width="9.140625" style="1"/>
    <col min="12" max="12" width="9.42578125" style="1" customWidth="1"/>
    <col min="13" max="13" width="10.28515625" style="1" customWidth="1"/>
    <col min="14" max="16" width="11.5703125" style="1" customWidth="1"/>
    <col min="17" max="17" width="9.140625" style="1"/>
    <col min="18" max="18" width="11" style="1" customWidth="1"/>
    <col min="19" max="19" width="9.140625" style="1" customWidth="1"/>
    <col min="20" max="20" width="9.42578125" style="1" customWidth="1"/>
    <col min="21" max="21" width="13.28515625" style="1" customWidth="1"/>
    <col min="22" max="23" width="11" style="1" customWidth="1"/>
    <col min="24" max="24" width="7.42578125" style="1" customWidth="1"/>
    <col min="25" max="27" width="9.140625" style="1"/>
    <col min="28" max="28" width="9.42578125" style="1" customWidth="1"/>
    <col min="29" max="29" width="13.5703125" style="1" customWidth="1"/>
    <col min="30" max="30" width="10.28515625" style="1" bestFit="1" customWidth="1"/>
    <col min="31" max="31" width="11.7109375" style="1" customWidth="1"/>
    <col min="32" max="35" width="9.140625" style="1"/>
    <col min="36" max="36" width="9.42578125" style="1" customWidth="1"/>
    <col min="37" max="38" width="9.140625" style="1"/>
    <col min="39" max="39" width="10.28515625" style="1" bestFit="1" customWidth="1"/>
    <col min="40" max="40" width="10.140625" style="1" bestFit="1" customWidth="1"/>
    <col min="41" max="46" width="9.140625" style="1"/>
    <col min="47" max="47" width="12.5703125" style="1" customWidth="1"/>
    <col min="48" max="54" width="9.140625" style="1"/>
    <col min="55" max="55" width="9.140625" style="1" customWidth="1"/>
    <col min="56" max="16384" width="9.140625" style="1"/>
  </cols>
  <sheetData>
    <row r="1" spans="1:42" x14ac:dyDescent="0.25">
      <c r="A1" s="7" t="s">
        <v>0</v>
      </c>
      <c r="B1" s="7"/>
      <c r="C1" s="7"/>
      <c r="D1" s="7"/>
      <c r="E1" s="7"/>
      <c r="F1" s="7"/>
      <c r="G1" s="7"/>
      <c r="H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s="8" t="s">
        <v>12</v>
      </c>
      <c r="B2" s="8"/>
      <c r="C2" s="8"/>
      <c r="D2" s="8"/>
      <c r="E2" s="8"/>
      <c r="F2" s="8"/>
      <c r="G2" s="8"/>
      <c r="H2" s="8"/>
      <c r="I2" s="8" t="s">
        <v>10</v>
      </c>
      <c r="J2" s="8"/>
      <c r="K2" s="8"/>
      <c r="L2" s="8"/>
      <c r="M2" s="8"/>
      <c r="N2" s="8"/>
      <c r="O2" s="8"/>
      <c r="P2" s="8"/>
      <c r="Q2" s="1" t="s">
        <v>11</v>
      </c>
      <c r="S2" s="8"/>
      <c r="T2" s="8"/>
      <c r="Y2" s="1" t="s">
        <v>9</v>
      </c>
      <c r="AA2" s="8"/>
      <c r="AB2" s="8"/>
      <c r="AF2" s="8"/>
      <c r="AI2" s="8"/>
      <c r="AJ2" s="8"/>
      <c r="AN2" s="8"/>
    </row>
    <row r="3" spans="1:42" x14ac:dyDescent="0.25">
      <c r="A3" s="9" t="s">
        <v>1</v>
      </c>
      <c r="B3" s="10" t="s">
        <v>2</v>
      </c>
      <c r="C3" s="10" t="s">
        <v>17</v>
      </c>
      <c r="D3" s="1" t="s">
        <v>3</v>
      </c>
      <c r="E3" s="10" t="s">
        <v>4</v>
      </c>
      <c r="F3" s="10" t="s">
        <v>6</v>
      </c>
      <c r="G3" s="10" t="s">
        <v>5</v>
      </c>
      <c r="H3" s="10"/>
      <c r="I3" s="6" t="s">
        <v>1</v>
      </c>
      <c r="J3" s="10" t="s">
        <v>2</v>
      </c>
      <c r="K3" s="10" t="s">
        <v>17</v>
      </c>
      <c r="L3" s="1" t="s">
        <v>3</v>
      </c>
      <c r="M3" s="10" t="s">
        <v>4</v>
      </c>
      <c r="N3" s="10" t="s">
        <v>6</v>
      </c>
      <c r="O3" s="10" t="s">
        <v>5</v>
      </c>
      <c r="P3" s="9"/>
      <c r="Q3" s="6" t="s">
        <v>1</v>
      </c>
      <c r="R3" s="10" t="s">
        <v>2</v>
      </c>
      <c r="S3" s="10" t="s">
        <v>17</v>
      </c>
      <c r="T3" s="1" t="s">
        <v>3</v>
      </c>
      <c r="U3" s="10" t="s">
        <v>4</v>
      </c>
      <c r="V3" s="10" t="s">
        <v>6</v>
      </c>
      <c r="W3" s="10" t="s">
        <v>5</v>
      </c>
      <c r="X3" s="9"/>
      <c r="Y3" s="6" t="s">
        <v>1</v>
      </c>
      <c r="Z3" s="10" t="s">
        <v>2</v>
      </c>
      <c r="AA3" s="10" t="s">
        <v>17</v>
      </c>
      <c r="AB3" s="1" t="s">
        <v>3</v>
      </c>
      <c r="AC3" s="10" t="s">
        <v>4</v>
      </c>
      <c r="AD3" s="10" t="s">
        <v>6</v>
      </c>
      <c r="AE3" s="10" t="s">
        <v>5</v>
      </c>
      <c r="AG3" s="9"/>
      <c r="AH3" s="10"/>
      <c r="AI3" s="10"/>
      <c r="AK3" s="10"/>
      <c r="AL3" s="10"/>
      <c r="AM3" s="10"/>
      <c r="AN3" s="2"/>
      <c r="AO3" s="2"/>
    </row>
    <row r="4" spans="1:42" x14ac:dyDescent="0.25">
      <c r="A4" s="1">
        <f>('ux n=8'!A1)/8+0.5/8</f>
        <v>6.25E-2</v>
      </c>
      <c r="B4" s="1">
        <f>'ux n=8'!B1</f>
        <v>4.6000000000000001E-4</v>
      </c>
      <c r="C4" s="1">
        <f>(B4+ABS(D$6))/D$12</f>
        <v>0.30000002000000131</v>
      </c>
      <c r="D4" s="1">
        <f>SUM(B4:B11)/7</f>
        <v>6.5257137142857146E-3</v>
      </c>
      <c r="E4" s="1">
        <f>6*(A4-A4*A4)</f>
        <v>0.3515625</v>
      </c>
      <c r="F4" s="1">
        <f>E4*E4</f>
        <v>0.12359619140625</v>
      </c>
      <c r="G4" s="1">
        <f>(E4-C4)^2</f>
        <v>2.6586893437502649E-3</v>
      </c>
      <c r="I4" s="1">
        <f>'ux n=16'!A1/16+0.5/16</f>
        <v>3.125E-2</v>
      </c>
      <c r="J4" s="1">
        <f>'ux n=16'!B1</f>
        <v>1.15E-4</v>
      </c>
      <c r="K4" s="1">
        <f>(J4+ABS(L$6))/L$12</f>
        <v>0.16666667989419101</v>
      </c>
      <c r="L4" s="1">
        <f>SUM(J4:J359)/15</f>
        <v>7.1226606666666666E-3</v>
      </c>
      <c r="M4" s="1">
        <f>6*(I4-I4*I4)</f>
        <v>0.181640625</v>
      </c>
      <c r="N4" s="1">
        <f>M4*M4</f>
        <v>3.2993316650390625E-2</v>
      </c>
      <c r="O4" s="1">
        <f>(M4-K4)^2</f>
        <v>2.2421903203178098E-4</v>
      </c>
      <c r="Q4" s="1">
        <f>'ux n=32'!A1/32+1/64</f>
        <v>1.5625E-2</v>
      </c>
      <c r="R4" s="1">
        <f>'ux n=32'!B1</f>
        <v>2.8750000000000001E-5</v>
      </c>
      <c r="S4" s="1">
        <f>(R4+ABS(T$6))/T$12</f>
        <v>8.8235328489104967E-2</v>
      </c>
      <c r="T4" s="1">
        <f>SUM(R4:R359)/31</f>
        <v>7.5296635483870968E-3</v>
      </c>
      <c r="U4" s="1">
        <f>6*(Q4-Q4*Q4)</f>
        <v>9.228515625E-2</v>
      </c>
      <c r="V4" s="1">
        <f>U4*U4</f>
        <v>8.5165500640869141E-3</v>
      </c>
      <c r="W4" s="1">
        <f>(U4-S4)^2</f>
        <v>1.640110489291608E-5</v>
      </c>
      <c r="Y4" s="1">
        <f>'ux n=64'!A1/64+1/128</f>
        <v>7.8125E-3</v>
      </c>
      <c r="Z4" s="1">
        <f>'ux n=64'!B1</f>
        <v>7.1875000000000002E-6</v>
      </c>
      <c r="AA4" s="1">
        <f>(Z4+ABS(AB$6))/AB$12</f>
        <v>4.5454565271540889E-2</v>
      </c>
      <c r="AB4" s="1">
        <f>SUM(Z4:Z359)/63</f>
        <v>7.7572788476190473E-3</v>
      </c>
      <c r="AC4" s="1">
        <f>6*(Y4-Y4*Y4)</f>
        <v>4.65087890625E-2</v>
      </c>
      <c r="AD4" s="1">
        <f>AC4*AC4</f>
        <v>2.1630674600601196E-3</v>
      </c>
      <c r="AE4" s="1">
        <f>(AC4-AA4)^2</f>
        <v>1.1113878014241987E-6</v>
      </c>
    </row>
    <row r="5" spans="1:42" x14ac:dyDescent="0.25">
      <c r="A5" s="1">
        <f>('ux n=8'!A2)/8+0.5/8</f>
        <v>0.1875</v>
      </c>
      <c r="B5" s="1">
        <f>'ux n=8'!B2</f>
        <v>4.96E-3</v>
      </c>
      <c r="C5" s="1">
        <f t="shared" ref="C5:C11" si="0">(B5+ABS(D$6))/D$12</f>
        <v>0.90000006000000399</v>
      </c>
      <c r="D5" s="1" t="s">
        <v>15</v>
      </c>
      <c r="E5" s="1">
        <f>6*(A5-A5*A5)</f>
        <v>0.9140625</v>
      </c>
      <c r="F5" s="1">
        <f t="shared" ref="F5:F11" si="1">E5*E5</f>
        <v>0.83551025390625</v>
      </c>
      <c r="G5" s="1">
        <f t="shared" ref="G5:G11" si="2">(E5-C5)^2</f>
        <v>1.9775221875348786E-4</v>
      </c>
      <c r="I5" s="1">
        <f>'ux n=16'!A2/16+0.5/16</f>
        <v>9.375E-2</v>
      </c>
      <c r="J5" s="1">
        <f>'ux n=16'!B2</f>
        <v>2.739998E-3</v>
      </c>
      <c r="K5" s="1">
        <f t="shared" ref="K5:K19" si="3">(J5+ABS(L$6))/L$12</f>
        <v>0.50000003968257301</v>
      </c>
      <c r="L5" s="1" t="s">
        <v>15</v>
      </c>
      <c r="M5" s="1">
        <f t="shared" ref="M5:M19" si="4">6*(I5-I5*I5)</f>
        <v>0.509765625</v>
      </c>
      <c r="N5" s="1">
        <f t="shared" ref="N5:N19" si="5">M5*M5</f>
        <v>0.25986099243164063</v>
      </c>
      <c r="O5" s="1">
        <f t="shared" ref="O5:O19" si="6">(M5-K5)^2</f>
        <v>9.5366656591945698E-5</v>
      </c>
      <c r="Q5" s="1">
        <f>'ux n=32'!A2/32+1/64</f>
        <v>4.6875E-2</v>
      </c>
      <c r="R5" s="1">
        <f>'ux n=32'!B2</f>
        <v>1.434998E-3</v>
      </c>
      <c r="S5" s="1">
        <f>(R5+ABS(T$6))/T$12</f>
        <v>0.26470598546731489</v>
      </c>
      <c r="T5" s="1" t="s">
        <v>15</v>
      </c>
      <c r="U5" s="1">
        <f t="shared" ref="U5:U35" si="7">6*(Q5-Q5*Q5)</f>
        <v>0.26806640625</v>
      </c>
      <c r="V5" s="1">
        <f t="shared" ref="V5:V35" si="8">U5*U5</f>
        <v>7.1859598159790039E-2</v>
      </c>
      <c r="W5" s="1">
        <f t="shared" ref="W5:W35" si="9">(U5-S5)^2</f>
        <v>1.1292427836702035E-5</v>
      </c>
      <c r="Y5" s="1">
        <f>'ux n=64'!A2/64+1/128</f>
        <v>2.34375E-2</v>
      </c>
      <c r="Z5" s="1">
        <f>'ux n=64'!B2</f>
        <v>7.3374819999999996E-4</v>
      </c>
      <c r="AA5" s="1">
        <f t="shared" ref="AA5:AA67" si="10">(Z5+ABS(AB$6))/AB$12</f>
        <v>0.13636369581462268</v>
      </c>
      <c r="AB5" s="1" t="s">
        <v>15</v>
      </c>
      <c r="AC5" s="1">
        <f t="shared" ref="AC5:AC67" si="11">6*(Y5-Y5*Y5)</f>
        <v>0.1373291015625</v>
      </c>
      <c r="AD5" s="1">
        <f t="shared" ref="AD5:AD67" si="12">AC5*AC5</f>
        <v>1.885928213596344E-2</v>
      </c>
      <c r="AE5" s="1">
        <f t="shared" ref="AE5:AE67" si="13">(AC5-AA5)^2</f>
        <v>9.3200825803456395E-7</v>
      </c>
    </row>
    <row r="6" spans="1:42" x14ac:dyDescent="0.25">
      <c r="A6" s="1">
        <f>('ux n=8'!A3)/8+0.5/8</f>
        <v>0.3125</v>
      </c>
      <c r="B6" s="1">
        <f>'ux n=8'!B3</f>
        <v>7.9599990000000006E-3</v>
      </c>
      <c r="C6" s="1">
        <f t="shared" si="0"/>
        <v>1.2999999533333302</v>
      </c>
      <c r="D6" s="1">
        <f>(3*B$4-B$5)/2</f>
        <v>-1.7899999999999999E-3</v>
      </c>
      <c r="E6" s="1">
        <f t="shared" ref="E6:E11" si="14">6*(A6-A6*A6)</f>
        <v>1.2890625</v>
      </c>
      <c r="F6" s="1">
        <f>E6*E6</f>
        <v>1.66168212890625</v>
      </c>
      <c r="G6" s="1">
        <f>(E6-C6)^2</f>
        <v>1.1962788541877553E-4</v>
      </c>
      <c r="I6" s="1">
        <f>'ux n=16'!A3/16+0.5/16</f>
        <v>0.15625</v>
      </c>
      <c r="J6" s="1">
        <f>'ux n=16'!B3</f>
        <v>4.989996E-3</v>
      </c>
      <c r="K6" s="1">
        <f t="shared" si="3"/>
        <v>0.78571431179140505</v>
      </c>
      <c r="L6" s="1">
        <f>(3*J$4-J$5)/2</f>
        <v>-1.1974989999999999E-3</v>
      </c>
      <c r="M6" s="1">
        <f t="shared" si="4"/>
        <v>0.791015625</v>
      </c>
      <c r="N6" s="1">
        <f t="shared" si="5"/>
        <v>0.62570571899414063</v>
      </c>
      <c r="O6" s="1">
        <f t="shared" si="6"/>
        <v>2.8103921735623271E-5</v>
      </c>
      <c r="Q6" s="1">
        <f>'ux n=32'!A3/32+1/64</f>
        <v>7.8125E-2</v>
      </c>
      <c r="R6" s="1">
        <f>'ux n=32'!B3</f>
        <v>2.747495E-3</v>
      </c>
      <c r="S6" s="1">
        <f>(R6+ABS(T$6))/T$12</f>
        <v>0.4294117897578309</v>
      </c>
      <c r="T6" s="1">
        <f>(3*R$4-R$5)/2</f>
        <v>-6.7437400000000005E-4</v>
      </c>
      <c r="U6" s="1">
        <f t="shared" si="7"/>
        <v>0.43212890625</v>
      </c>
      <c r="V6" s="1">
        <f t="shared" si="8"/>
        <v>0.18673539161682129</v>
      </c>
      <c r="W6" s="1">
        <f t="shared" si="9"/>
        <v>7.3827220320173294E-6</v>
      </c>
      <c r="Y6" s="1">
        <f>'ux n=64'!A3/64+1/128</f>
        <v>3.90625E-2</v>
      </c>
      <c r="Z6" s="1">
        <f>'ux n=64'!B3</f>
        <v>1.4368709999999999E-3</v>
      </c>
      <c r="AA6" s="1">
        <f t="shared" si="10"/>
        <v>0.2243402164453383</v>
      </c>
      <c r="AB6" s="1">
        <f>(3*Z$4-Z$5)/2</f>
        <v>-3.5609284999999998E-4</v>
      </c>
      <c r="AC6" s="1">
        <f t="shared" si="11"/>
        <v>0.2252197265625</v>
      </c>
      <c r="AD6" s="1">
        <f t="shared" si="12"/>
        <v>5.0723925232887268E-2</v>
      </c>
      <c r="AE6" s="1">
        <f t="shared" si="13"/>
        <v>7.73538046189782E-7</v>
      </c>
    </row>
    <row r="7" spans="1:42" x14ac:dyDescent="0.25">
      <c r="A7" s="1">
        <f>('ux n=8'!A4)/8+0.5/8</f>
        <v>0.4375</v>
      </c>
      <c r="B7" s="1">
        <f>'ux n=8'!B4</f>
        <v>9.4599990000000002E-3</v>
      </c>
      <c r="C7" s="1">
        <f t="shared" si="0"/>
        <v>1.4999999666666644</v>
      </c>
      <c r="D7" s="1" t="s">
        <v>13</v>
      </c>
      <c r="E7" s="1">
        <f t="shared" si="14"/>
        <v>1.4765625</v>
      </c>
      <c r="F7" s="1">
        <f t="shared" si="1"/>
        <v>2.18023681640625</v>
      </c>
      <c r="G7" s="1">
        <f t="shared" si="2"/>
        <v>5.4931484375100263E-4</v>
      </c>
      <c r="I7" s="1">
        <f>'ux n=16'!A4/16+0.5/16</f>
        <v>0.21875</v>
      </c>
      <c r="J7" s="1">
        <f>'ux n=16'!B4</f>
        <v>6.8649949999999996E-3</v>
      </c>
      <c r="K7" s="1">
        <f t="shared" si="3"/>
        <v>1.0238096232049212</v>
      </c>
      <c r="L7" s="1" t="s">
        <v>13</v>
      </c>
      <c r="M7" s="1">
        <f t="shared" si="4"/>
        <v>1.025390625</v>
      </c>
      <c r="N7" s="1">
        <f t="shared" si="5"/>
        <v>1.0514259338378906</v>
      </c>
      <c r="O7" s="1">
        <f>(M7-K7)^2</f>
        <v>2.4995666760424097E-6</v>
      </c>
      <c r="Q7" s="1">
        <f>'ux n=32'!A4/32+1/64</f>
        <v>0.109375</v>
      </c>
      <c r="R7" s="1">
        <f>'ux n=32'!B4</f>
        <v>3.9662430000000004E-3</v>
      </c>
      <c r="S7" s="1">
        <f t="shared" ref="S7:S35" si="15">(R7+ABS(T$6))/T$12</f>
        <v>0.58235299234149995</v>
      </c>
      <c r="T7" s="1" t="s">
        <v>13</v>
      </c>
      <c r="U7" s="1">
        <f t="shared" si="7"/>
        <v>0.58447265625</v>
      </c>
      <c r="V7" s="1">
        <f t="shared" si="8"/>
        <v>0.34160828590393066</v>
      </c>
      <c r="W7" s="1">
        <f t="shared" si="9"/>
        <v>4.4929750849976945E-6</v>
      </c>
      <c r="Y7" s="1">
        <f>'ux n=64'!A4/64+1/128</f>
        <v>5.46875E-2</v>
      </c>
      <c r="Z7" s="1">
        <f>'ux n=64'!B4</f>
        <v>2.1165569999999998E-3</v>
      </c>
      <c r="AA7" s="1">
        <f t="shared" si="10"/>
        <v>0.30938426479849729</v>
      </c>
      <c r="AB7" s="1" t="s">
        <v>13</v>
      </c>
      <c r="AC7" s="1">
        <f t="shared" si="11"/>
        <v>0.3101806640625</v>
      </c>
      <c r="AD7" s="1">
        <f t="shared" si="12"/>
        <v>9.6212044358253479E-2</v>
      </c>
      <c r="AE7" s="1">
        <f t="shared" si="13"/>
        <v>6.3425178770406101E-7</v>
      </c>
    </row>
    <row r="8" spans="1:42" x14ac:dyDescent="0.25">
      <c r="A8" s="1">
        <f>('ux n=8'!A5)/8+0.5/8</f>
        <v>0.5625</v>
      </c>
      <c r="B8" s="1">
        <f>'ux n=8'!B5</f>
        <v>9.4599990000000002E-3</v>
      </c>
      <c r="C8" s="1">
        <f t="shared" si="0"/>
        <v>1.4999999666666644</v>
      </c>
      <c r="D8" s="1">
        <v>8</v>
      </c>
      <c r="E8" s="1">
        <f t="shared" si="14"/>
        <v>1.4765625</v>
      </c>
      <c r="F8" s="1">
        <f t="shared" si="1"/>
        <v>2.18023681640625</v>
      </c>
      <c r="G8" s="1">
        <f t="shared" si="2"/>
        <v>5.4931484375100263E-4</v>
      </c>
      <c r="I8" s="1">
        <f>'ux n=16'!A5/16+0.5/16</f>
        <v>0.28125</v>
      </c>
      <c r="J8" s="1">
        <f>'ux n=16'!B5</f>
        <v>8.3649940000000006E-3</v>
      </c>
      <c r="K8" s="1">
        <f t="shared" si="3"/>
        <v>1.2142858469388871</v>
      </c>
      <c r="L8" s="1">
        <v>16</v>
      </c>
      <c r="M8" s="1">
        <f t="shared" si="4"/>
        <v>1.212890625</v>
      </c>
      <c r="N8" s="1">
        <f t="shared" si="5"/>
        <v>1.4711036682128906</v>
      </c>
      <c r="O8" s="1">
        <f t="shared" si="6"/>
        <v>1.9466442587518264E-6</v>
      </c>
      <c r="Q8" s="1">
        <f>'ux n=32'!A5/32+1/64</f>
        <v>0.140625</v>
      </c>
      <c r="R8" s="1">
        <f>'ux n=32'!B5</f>
        <v>5.0912409999999998E-3</v>
      </c>
      <c r="S8" s="1">
        <f t="shared" si="15"/>
        <v>0.7235294677278985</v>
      </c>
      <c r="T8" s="1">
        <v>32</v>
      </c>
      <c r="U8" s="1">
        <f t="shared" si="7"/>
        <v>0.72509765625</v>
      </c>
      <c r="V8" s="1">
        <f t="shared" si="8"/>
        <v>0.52576661109924316</v>
      </c>
      <c r="W8" s="1">
        <f t="shared" si="9"/>
        <v>2.4592152408508839E-6</v>
      </c>
      <c r="Y8" s="1">
        <f>'ux n=64'!A5/64+1/128</f>
        <v>7.03125E-2</v>
      </c>
      <c r="Z8" s="1">
        <f>'ux n=64'!B5</f>
        <v>2.7728050000000001E-3</v>
      </c>
      <c r="AA8" s="1">
        <f t="shared" si="10"/>
        <v>0.39149569072703488</v>
      </c>
      <c r="AB8" s="1">
        <v>64</v>
      </c>
      <c r="AC8" s="1">
        <f t="shared" si="11"/>
        <v>0.3922119140625</v>
      </c>
      <c r="AD8" s="1">
        <f t="shared" si="12"/>
        <v>0.15383018553256989</v>
      </c>
      <c r="AE8" s="1">
        <f t="shared" si="13"/>
        <v>5.1297586626477606E-7</v>
      </c>
    </row>
    <row r="9" spans="1:42" x14ac:dyDescent="0.25">
      <c r="A9" s="1">
        <f>('ux n=8'!A6)/8+0.5/8</f>
        <v>0.6875</v>
      </c>
      <c r="B9" s="1">
        <f>'ux n=8'!B6</f>
        <v>7.9599990000000006E-3</v>
      </c>
      <c r="C9" s="1">
        <f t="shared" si="0"/>
        <v>1.2999999533333302</v>
      </c>
      <c r="D9" s="1" t="s">
        <v>14</v>
      </c>
      <c r="E9" s="1">
        <f t="shared" si="14"/>
        <v>1.2890625</v>
      </c>
      <c r="F9" s="1">
        <f t="shared" si="1"/>
        <v>1.66168212890625</v>
      </c>
      <c r="G9" s="1">
        <f t="shared" si="2"/>
        <v>1.1962788541877553E-4</v>
      </c>
      <c r="I9" s="1">
        <f>'ux n=16'!A6/16+0.5/16</f>
        <v>0.34375</v>
      </c>
      <c r="J9" s="1">
        <f>'ux n=16'!B6</f>
        <v>9.4899919999999992E-3</v>
      </c>
      <c r="K9" s="1">
        <f t="shared" si="3"/>
        <v>1.3571428560090693</v>
      </c>
      <c r="L9" s="1" t="s">
        <v>14</v>
      </c>
      <c r="M9" s="1">
        <f t="shared" si="4"/>
        <v>1.353515625</v>
      </c>
      <c r="N9" s="1">
        <f t="shared" si="5"/>
        <v>1.8320045471191406</v>
      </c>
      <c r="O9" s="1">
        <f t="shared" si="6"/>
        <v>1.3156804793153558E-5</v>
      </c>
      <c r="Q9" s="1">
        <f>'ux n=32'!A6/32+1/64</f>
        <v>0.171875</v>
      </c>
      <c r="R9" s="1">
        <f>'ux n=32'!B6</f>
        <v>6.1224890000000001E-3</v>
      </c>
      <c r="S9" s="1">
        <f t="shared" si="15"/>
        <v>0.85294121591702665</v>
      </c>
      <c r="T9" s="1" t="s">
        <v>14</v>
      </c>
      <c r="U9" s="1">
        <f t="shared" si="7"/>
        <v>0.85400390625</v>
      </c>
      <c r="V9" s="1">
        <f t="shared" si="8"/>
        <v>0.72932267189025879</v>
      </c>
      <c r="W9" s="1">
        <f>(U9-S9)^2</f>
        <v>1.1293107437950061E-6</v>
      </c>
      <c r="Y9" s="1">
        <f>'ux n=64'!A6/64+1/128</f>
        <v>8.59375E-2</v>
      </c>
      <c r="Z9" s="1">
        <f>'ux n=64'!B6</f>
        <v>3.4056160000000002E-3</v>
      </c>
      <c r="AA9" s="1">
        <f t="shared" si="10"/>
        <v>0.47067461935350491</v>
      </c>
      <c r="AB9" s="1" t="s">
        <v>14</v>
      </c>
      <c r="AC9" s="1">
        <f t="shared" si="11"/>
        <v>0.4713134765625</v>
      </c>
      <c r="AD9" s="1">
        <f t="shared" si="12"/>
        <v>0.22213639318943024</v>
      </c>
      <c r="AE9" s="1">
        <f t="shared" si="13"/>
        <v>4.0813853348499828E-7</v>
      </c>
    </row>
    <row r="10" spans="1:42" x14ac:dyDescent="0.25">
      <c r="A10" s="1">
        <f>('ux n=8'!A7)/8+0.5/8</f>
        <v>0.8125</v>
      </c>
      <c r="B10" s="1">
        <f>'ux n=8'!B7</f>
        <v>4.96E-3</v>
      </c>
      <c r="C10" s="1">
        <f t="shared" si="0"/>
        <v>0.90000006000000399</v>
      </c>
      <c r="D10" s="1">
        <f>1/D$8</f>
        <v>0.125</v>
      </c>
      <c r="E10" s="1">
        <f t="shared" si="14"/>
        <v>0.9140625</v>
      </c>
      <c r="F10" s="1">
        <f t="shared" si="1"/>
        <v>0.83551025390625</v>
      </c>
      <c r="G10" s="1">
        <f t="shared" si="2"/>
        <v>1.9775221875348786E-4</v>
      </c>
      <c r="I10" s="1">
        <f>'ux n=16'!A7/16+0.5/16</f>
        <v>0.40625</v>
      </c>
      <c r="J10" s="1">
        <f>'ux n=16'!B7</f>
        <v>1.0239989999999999E-2</v>
      </c>
      <c r="K10" s="1">
        <f t="shared" si="3"/>
        <v>1.4523807773997015</v>
      </c>
      <c r="L10" s="1">
        <f>1/L$8</f>
        <v>6.25E-2</v>
      </c>
      <c r="M10" s="1">
        <f t="shared" si="4"/>
        <v>1.447265625</v>
      </c>
      <c r="N10" s="1">
        <f t="shared" si="5"/>
        <v>2.0945777893066406</v>
      </c>
      <c r="O10" s="1">
        <f t="shared" si="6"/>
        <v>2.6164784072172073E-5</v>
      </c>
      <c r="Q10" s="1">
        <f>'ux n=32'!A7/32+1/64</f>
        <v>0.203125</v>
      </c>
      <c r="R10" s="1">
        <f>'ux n=32'!B7</f>
        <v>7.0599870000000002E-3</v>
      </c>
      <c r="S10" s="1">
        <f t="shared" si="15"/>
        <v>0.97058823690888429</v>
      </c>
      <c r="T10" s="1">
        <f>1/T$8</f>
        <v>3.125E-2</v>
      </c>
      <c r="U10" s="1">
        <f t="shared" si="7"/>
        <v>0.97119140625</v>
      </c>
      <c r="V10" s="1">
        <f t="shared" si="8"/>
        <v>0.94321274757385254</v>
      </c>
      <c r="W10" s="1">
        <f t="shared" si="9"/>
        <v>3.6381325406195461E-7</v>
      </c>
      <c r="Y10" s="1">
        <f>'ux n=64'!A7/64+1/128</f>
        <v>0.1015625</v>
      </c>
      <c r="Z10" s="1">
        <f>'ux n=64'!B7</f>
        <v>4.0149900000000004E-3</v>
      </c>
      <c r="AA10" s="1">
        <f t="shared" si="10"/>
        <v>0.54692105067790764</v>
      </c>
      <c r="AB10" s="1">
        <f>1/AB$8</f>
        <v>1.5625E-2</v>
      </c>
      <c r="AC10" s="1">
        <f t="shared" si="11"/>
        <v>0.5474853515625</v>
      </c>
      <c r="AD10" s="1">
        <f t="shared" si="12"/>
        <v>0.29974021017551422</v>
      </c>
      <c r="AE10" s="1">
        <f t="shared" si="13"/>
        <v>3.1843548835172157E-7</v>
      </c>
    </row>
    <row r="11" spans="1:42" x14ac:dyDescent="0.25">
      <c r="A11" s="1">
        <f>('ux n=8'!A8)/8+0.5/8</f>
        <v>0.9375</v>
      </c>
      <c r="B11" s="1">
        <f>'ux n=8'!B8</f>
        <v>4.6000000000000001E-4</v>
      </c>
      <c r="C11" s="1">
        <f t="shared" si="0"/>
        <v>0.30000002000000131</v>
      </c>
      <c r="D11" s="1" t="s">
        <v>16</v>
      </c>
      <c r="E11" s="1">
        <f t="shared" si="14"/>
        <v>0.3515625</v>
      </c>
      <c r="F11" s="1">
        <f t="shared" si="1"/>
        <v>0.12359619140625</v>
      </c>
      <c r="G11" s="1">
        <f t="shared" si="2"/>
        <v>2.6586893437502649E-3</v>
      </c>
      <c r="I11" s="1">
        <f>'ux n=16'!A8/16+0.5/16</f>
        <v>0.46875</v>
      </c>
      <c r="J11" s="1">
        <f>'ux n=16'!B8</f>
        <v>1.0614989999999999E-2</v>
      </c>
      <c r="K11" s="1">
        <f t="shared" si="3"/>
        <v>1.4999998650792514</v>
      </c>
      <c r="L11" s="1" t="s">
        <v>16</v>
      </c>
      <c r="M11" s="1">
        <f t="shared" si="4"/>
        <v>1.494140625</v>
      </c>
      <c r="N11" s="1">
        <f t="shared" si="5"/>
        <v>2.2324562072753906</v>
      </c>
      <c r="O11" s="1">
        <f t="shared" si="6"/>
        <v>3.433069430630626E-5</v>
      </c>
      <c r="Q11" s="1">
        <f>'ux n=32'!A8/32+1/64</f>
        <v>0.234375</v>
      </c>
      <c r="R11" s="1">
        <f>'ux n=32'!B8</f>
        <v>7.9037350000000003E-3</v>
      </c>
      <c r="S11" s="1">
        <f t="shared" si="15"/>
        <v>1.0764705307034714</v>
      </c>
      <c r="T11" s="1" t="s">
        <v>16</v>
      </c>
      <c r="U11" s="1">
        <f t="shared" si="7"/>
        <v>1.07666015625</v>
      </c>
      <c r="V11" s="1">
        <f t="shared" si="8"/>
        <v>1.1591970920562744</v>
      </c>
      <c r="W11" s="1">
        <f t="shared" si="9"/>
        <v>3.595784789625933E-8</v>
      </c>
      <c r="Y11" s="1">
        <f>'ux n=64'!A8/64+1/128</f>
        <v>0.1171875</v>
      </c>
      <c r="Z11" s="1">
        <f>'ux n=64'!B8</f>
        <v>4.6009249999999996E-3</v>
      </c>
      <c r="AA11" s="1">
        <f t="shared" si="10"/>
        <v>0.62023473445513444</v>
      </c>
      <c r="AB11" s="1" t="s">
        <v>16</v>
      </c>
      <c r="AC11" s="1">
        <f t="shared" si="11"/>
        <v>0.6207275390625</v>
      </c>
      <c r="AD11" s="1">
        <f t="shared" si="12"/>
        <v>0.38530267775058746</v>
      </c>
      <c r="AE11" s="1">
        <f t="shared" si="13"/>
        <v>2.4285638104072386E-7</v>
      </c>
    </row>
    <row r="12" spans="1:42" x14ac:dyDescent="0.25">
      <c r="D12" s="1">
        <f>(SUM(B4:B11)+D$8*ABS(D$6))*D$10</f>
        <v>7.4999995E-3</v>
      </c>
      <c r="F12" s="1">
        <f>SUM(F4:F11)</f>
        <v>9.60205078125</v>
      </c>
      <c r="G12" s="1">
        <f>SUM(G4:G11)</f>
        <v>7.0507685833470623E-3</v>
      </c>
      <c r="I12" s="1">
        <f>'ux n=16'!A9/16+0.5/16</f>
        <v>0.53125</v>
      </c>
      <c r="J12" s="1">
        <f>'ux n=16'!B9</f>
        <v>1.0614989999999999E-2</v>
      </c>
      <c r="K12" s="1">
        <f t="shared" si="3"/>
        <v>1.4999998650792514</v>
      </c>
      <c r="L12" s="1">
        <f>(SUM(J4:J349)+L$8*ABS(L$6))*L$10</f>
        <v>7.8749933750000001E-3</v>
      </c>
      <c r="M12" s="1">
        <f t="shared" si="4"/>
        <v>1.494140625</v>
      </c>
      <c r="N12" s="1">
        <f t="shared" si="5"/>
        <v>2.2324562072753906</v>
      </c>
      <c r="O12" s="1">
        <f t="shared" si="6"/>
        <v>3.433069430630626E-5</v>
      </c>
      <c r="Q12" s="1">
        <f>'ux n=32'!A9/32+1/64</f>
        <v>0.265625</v>
      </c>
      <c r="R12" s="1">
        <f>'ux n=32'!B9</f>
        <v>8.6537339999999997E-3</v>
      </c>
      <c r="S12" s="1">
        <f t="shared" si="15"/>
        <v>1.1705882227912117</v>
      </c>
      <c r="T12" s="1">
        <f>(SUM(R4:R349)+T$8*ABS(T$6))*T$10</f>
        <v>7.9687355624999991E-3</v>
      </c>
      <c r="U12" s="1">
        <f t="shared" si="7"/>
        <v>1.17041015625</v>
      </c>
      <c r="V12" s="1">
        <f t="shared" si="8"/>
        <v>1.3698599338531494</v>
      </c>
      <c r="W12" s="1">
        <f t="shared" si="9"/>
        <v>3.1707693099084994E-8</v>
      </c>
      <c r="Y12" s="1">
        <f>'ux n=64'!A9/64+1/128</f>
        <v>0.1328125</v>
      </c>
      <c r="Z12" s="1">
        <f>'ux n=64'!B9</f>
        <v>5.1634239999999998E-3</v>
      </c>
      <c r="AA12" s="1">
        <f t="shared" si="10"/>
        <v>0.6906160460528481</v>
      </c>
      <c r="AB12" s="1">
        <f>(SUM(Z4:Z349)+AB$8*ABS(AB$6))*AB$10</f>
        <v>7.992164215625E-3</v>
      </c>
      <c r="AC12" s="1">
        <f t="shared" si="11"/>
        <v>0.6910400390625</v>
      </c>
      <c r="AD12" s="1">
        <f t="shared" si="12"/>
        <v>0.47753633558750153</v>
      </c>
      <c r="AE12" s="1">
        <f t="shared" si="13"/>
        <v>1.7977007223367767E-7</v>
      </c>
    </row>
    <row r="13" spans="1:42" x14ac:dyDescent="0.25">
      <c r="F13" s="2" t="s">
        <v>7</v>
      </c>
      <c r="G13" s="3">
        <f>SQRT(G12/F12)</f>
        <v>2.7097937149292407E-2</v>
      </c>
      <c r="H13"/>
      <c r="I13" s="1">
        <f>'ux n=16'!A10/16+0.5/16</f>
        <v>0.59375</v>
      </c>
      <c r="J13" s="1">
        <f>'ux n=16'!B10</f>
        <v>1.0239989999999999E-2</v>
      </c>
      <c r="K13" s="1">
        <f t="shared" si="3"/>
        <v>1.4523807773997015</v>
      </c>
      <c r="M13" s="1">
        <f t="shared" si="4"/>
        <v>1.447265625</v>
      </c>
      <c r="N13" s="1">
        <f t="shared" si="5"/>
        <v>2.0945777893066406</v>
      </c>
      <c r="O13" s="1">
        <f t="shared" si="6"/>
        <v>2.6164784072172073E-5</v>
      </c>
      <c r="Q13" s="1">
        <f>'ux n=32'!A10/32+1/64</f>
        <v>0.296875</v>
      </c>
      <c r="R13" s="1">
        <f>'ux n=32'!B10</f>
        <v>9.3099819999999996E-3</v>
      </c>
      <c r="S13" s="1">
        <f t="shared" si="15"/>
        <v>1.252941062191258</v>
      </c>
      <c r="U13" s="1">
        <f t="shared" si="7"/>
        <v>1.25244140625</v>
      </c>
      <c r="V13" s="1">
        <f t="shared" si="8"/>
        <v>1.5686094760894775</v>
      </c>
      <c r="W13" s="1">
        <f t="shared" si="9"/>
        <v>2.4965605963442167E-7</v>
      </c>
      <c r="Y13" s="1">
        <f>'ux n=64'!A10/64+1/128</f>
        <v>0.1484375</v>
      </c>
      <c r="Z13" s="1">
        <f>'ux n=64'!B10</f>
        <v>5.7024850000000002E-3</v>
      </c>
      <c r="AA13" s="1">
        <f t="shared" si="10"/>
        <v>0.7580647352259402</v>
      </c>
      <c r="AC13" s="1">
        <f t="shared" si="11"/>
        <v>0.7584228515625</v>
      </c>
      <c r="AD13" s="1">
        <f t="shared" si="12"/>
        <v>0.57520522177219391</v>
      </c>
      <c r="AE13" s="1">
        <f t="shared" si="13"/>
        <v>1.2824731051101157E-7</v>
      </c>
    </row>
    <row r="14" spans="1:42" x14ac:dyDescent="0.25">
      <c r="I14" s="1">
        <f>'ux n=16'!A11/16+0.5/16</f>
        <v>0.65625</v>
      </c>
      <c r="J14" s="1">
        <f>'ux n=16'!B11</f>
        <v>9.4899919999999992E-3</v>
      </c>
      <c r="K14" s="1">
        <f t="shared" si="3"/>
        <v>1.3571428560090693</v>
      </c>
      <c r="M14" s="1">
        <f t="shared" si="4"/>
        <v>1.353515625</v>
      </c>
      <c r="N14" s="1">
        <f t="shared" si="5"/>
        <v>1.8320045471191406</v>
      </c>
      <c r="O14" s="1">
        <f t="shared" si="6"/>
        <v>1.3156804793153558E-5</v>
      </c>
      <c r="Q14" s="1">
        <f>'ux n=32'!A11/32+1/64</f>
        <v>0.328125</v>
      </c>
      <c r="R14" s="1">
        <f>'ux n=32'!B11</f>
        <v>9.8724810000000007E-3</v>
      </c>
      <c r="S14" s="1">
        <f t="shared" si="15"/>
        <v>1.3235292998844572</v>
      </c>
      <c r="U14" s="1">
        <f t="shared" si="7"/>
        <v>1.32275390625</v>
      </c>
      <c r="V14" s="1">
        <f t="shared" si="8"/>
        <v>1.7496778964996338</v>
      </c>
      <c r="W14" s="1">
        <f t="shared" si="9"/>
        <v>6.0123528835678019E-7</v>
      </c>
      <c r="Y14" s="1">
        <f>'ux n=64'!A11/64+1/128</f>
        <v>0.1640625</v>
      </c>
      <c r="Z14" s="1">
        <f>'ux n=64'!B11</f>
        <v>6.218108E-3</v>
      </c>
      <c r="AA14" s="1">
        <f t="shared" si="10"/>
        <v>0.82258080197441075</v>
      </c>
      <c r="AC14" s="1">
        <f t="shared" si="11"/>
        <v>0.8228759765625</v>
      </c>
      <c r="AD14" s="1">
        <f t="shared" si="12"/>
        <v>0.67712487280368805</v>
      </c>
      <c r="AE14" s="1">
        <f t="shared" si="13"/>
        <v>8.7128037453660245E-8</v>
      </c>
    </row>
    <row r="15" spans="1:42" x14ac:dyDescent="0.25">
      <c r="I15" s="1">
        <f>'ux n=16'!A12/16+0.5/16</f>
        <v>0.71875</v>
      </c>
      <c r="J15" s="1">
        <f>'ux n=16'!B12</f>
        <v>8.3649940000000006E-3</v>
      </c>
      <c r="K15" s="1">
        <f t="shared" si="3"/>
        <v>1.2142858469388871</v>
      </c>
      <c r="M15" s="1">
        <f t="shared" si="4"/>
        <v>1.212890625</v>
      </c>
      <c r="N15" s="1">
        <f t="shared" si="5"/>
        <v>1.4711036682128906</v>
      </c>
      <c r="O15" s="1">
        <f t="shared" si="6"/>
        <v>1.9466442587518264E-6</v>
      </c>
      <c r="Q15" s="1">
        <f>'ux n=32'!A12/32+1/64</f>
        <v>0.359375</v>
      </c>
      <c r="R15" s="1">
        <f>'ux n=32'!B12</f>
        <v>1.034123E-2</v>
      </c>
      <c r="S15" s="1">
        <f t="shared" si="15"/>
        <v>1.3823528103803859</v>
      </c>
      <c r="U15" s="1">
        <f t="shared" si="7"/>
        <v>1.38134765625</v>
      </c>
      <c r="V15" s="1">
        <f t="shared" si="8"/>
        <v>1.9081213474273682</v>
      </c>
      <c r="W15" s="1">
        <f t="shared" si="9"/>
        <v>1.0103348258319E-6</v>
      </c>
      <c r="Y15" s="1">
        <f>'ux n=64'!A12/64+1/128</f>
        <v>0.1796875</v>
      </c>
      <c r="Z15" s="1">
        <f>'ux n=64'!B12</f>
        <v>6.7102940000000003E-3</v>
      </c>
      <c r="AA15" s="1">
        <f t="shared" si="10"/>
        <v>0.88416437142081383</v>
      </c>
      <c r="AC15" s="1">
        <f t="shared" si="11"/>
        <v>0.8843994140625</v>
      </c>
      <c r="AD15" s="1">
        <f t="shared" si="12"/>
        <v>0.78216232359409332</v>
      </c>
      <c r="AE15" s="1">
        <f t="shared" si="13"/>
        <v>5.5245043410812025E-8</v>
      </c>
    </row>
    <row r="16" spans="1:42" x14ac:dyDescent="0.25">
      <c r="I16" s="1">
        <f>'ux n=16'!A13/16+0.5/16</f>
        <v>0.78125</v>
      </c>
      <c r="J16" s="1">
        <f>'ux n=16'!B13</f>
        <v>6.8649949999999996E-3</v>
      </c>
      <c r="K16" s="1">
        <f t="shared" si="3"/>
        <v>1.0238096232049212</v>
      </c>
      <c r="M16" s="1">
        <f t="shared" si="4"/>
        <v>1.025390625</v>
      </c>
      <c r="N16" s="1">
        <f t="shared" si="5"/>
        <v>1.0514259338378906</v>
      </c>
      <c r="O16" s="1">
        <f t="shared" si="6"/>
        <v>2.4995666760424097E-6</v>
      </c>
      <c r="Q16" s="1">
        <f>'ux n=32'!A13/32+1/64</f>
        <v>0.390625</v>
      </c>
      <c r="R16" s="1">
        <f>'ux n=32'!B13</f>
        <v>1.071623E-2</v>
      </c>
      <c r="S16" s="1">
        <f t="shared" si="15"/>
        <v>1.429411719169468</v>
      </c>
      <c r="U16" s="1">
        <f t="shared" si="7"/>
        <v>1.42822265625</v>
      </c>
      <c r="V16" s="1">
        <f t="shared" si="8"/>
        <v>2.0398199558258057</v>
      </c>
      <c r="W16" s="1">
        <f t="shared" si="9"/>
        <v>1.4138706264536796E-6</v>
      </c>
      <c r="Y16" s="1">
        <f>'ux n=64'!A13/64+1/128</f>
        <v>0.1953125</v>
      </c>
      <c r="Z16" s="1">
        <f>'ux n=64'!B13</f>
        <v>7.1790430000000004E-3</v>
      </c>
      <c r="AA16" s="1">
        <f t="shared" si="10"/>
        <v>0.94281544356514957</v>
      </c>
      <c r="AC16" s="1">
        <f t="shared" si="11"/>
        <v>0.9429931640625</v>
      </c>
      <c r="AD16" s="1">
        <f t="shared" si="12"/>
        <v>0.88923610746860504</v>
      </c>
      <c r="AE16" s="1">
        <f t="shared" si="13"/>
        <v>3.1584575178484528E-8</v>
      </c>
    </row>
    <row r="17" spans="9:45" x14ac:dyDescent="0.25">
      <c r="I17" s="1">
        <f>'ux n=16'!A14/16+0.5/16</f>
        <v>0.84375</v>
      </c>
      <c r="J17" s="1">
        <f>'ux n=16'!B14</f>
        <v>4.989996E-3</v>
      </c>
      <c r="K17" s="1">
        <f t="shared" si="3"/>
        <v>0.78571431179140505</v>
      </c>
      <c r="M17" s="1">
        <f t="shared" si="4"/>
        <v>0.791015625</v>
      </c>
      <c r="N17" s="1">
        <f t="shared" si="5"/>
        <v>0.62570571899414063</v>
      </c>
      <c r="O17" s="1">
        <f t="shared" si="6"/>
        <v>2.8103921735623271E-5</v>
      </c>
      <c r="Q17" s="1">
        <f>'ux n=32'!A14/32+1/64</f>
        <v>0.421875</v>
      </c>
      <c r="R17" s="1">
        <f>'ux n=32'!B14</f>
        <v>1.099748E-2</v>
      </c>
      <c r="S17" s="1">
        <f t="shared" si="15"/>
        <v>1.4647059007612793</v>
      </c>
      <c r="U17" s="1">
        <f t="shared" si="7"/>
        <v>1.46337890625</v>
      </c>
      <c r="V17" s="1">
        <f t="shared" si="8"/>
        <v>2.1414778232574463</v>
      </c>
      <c r="W17" s="1">
        <f t="shared" si="9"/>
        <v>1.7609144329653006E-6</v>
      </c>
      <c r="Y17" s="1">
        <f>'ux n=64'!A14/64+1/128</f>
        <v>0.2109375</v>
      </c>
      <c r="Z17" s="1">
        <f>'ux n=64'!B14</f>
        <v>7.6243539999999999E-3</v>
      </c>
      <c r="AA17" s="1">
        <f t="shared" si="10"/>
        <v>0.99853389328486364</v>
      </c>
      <c r="AC17" s="1">
        <f t="shared" si="11"/>
        <v>0.9986572265625</v>
      </c>
      <c r="AD17" s="1">
        <f t="shared" si="12"/>
        <v>0.99731625616550446</v>
      </c>
      <c r="AE17" s="1">
        <f t="shared" si="13"/>
        <v>1.5211097372527851E-8</v>
      </c>
    </row>
    <row r="18" spans="9:45" x14ac:dyDescent="0.25">
      <c r="I18" s="1">
        <f>'ux n=16'!A15/16+0.5/16</f>
        <v>0.90625</v>
      </c>
      <c r="J18" s="1">
        <f>'ux n=16'!B15</f>
        <v>2.739998E-3</v>
      </c>
      <c r="K18" s="1">
        <f t="shared" si="3"/>
        <v>0.50000003968257301</v>
      </c>
      <c r="M18" s="1">
        <f t="shared" si="4"/>
        <v>0.509765625</v>
      </c>
      <c r="N18" s="1">
        <f t="shared" si="5"/>
        <v>0.25986099243164063</v>
      </c>
      <c r="O18" s="1">
        <f t="shared" si="6"/>
        <v>9.5366656591945698E-5</v>
      </c>
      <c r="Q18" s="1">
        <f>'ux n=32'!A15/32+1/64</f>
        <v>0.453125</v>
      </c>
      <c r="R18" s="1">
        <f>'ux n=32'!B15</f>
        <v>1.1184980000000001E-2</v>
      </c>
      <c r="S18" s="1">
        <f t="shared" si="15"/>
        <v>1.4882353551558203</v>
      </c>
      <c r="U18" s="1">
        <f t="shared" si="7"/>
        <v>1.48681640625</v>
      </c>
      <c r="V18" s="1">
        <f t="shared" si="8"/>
        <v>2.210623025894165</v>
      </c>
      <c r="W18" s="1">
        <f t="shared" si="9"/>
        <v>2.0134159973285785E-6</v>
      </c>
      <c r="Y18" s="1">
        <f>'ux n=64'!A15/64+1/128</f>
        <v>0.2265625</v>
      </c>
      <c r="Z18" s="1">
        <f>'ux n=64'!B15</f>
        <v>8.0462269999999995E-3</v>
      </c>
      <c r="AA18" s="1">
        <f t="shared" si="10"/>
        <v>1.051319720579956</v>
      </c>
      <c r="AC18" s="1">
        <f t="shared" si="11"/>
        <v>1.0513916015625</v>
      </c>
      <c r="AD18" s="1">
        <f t="shared" si="12"/>
        <v>1.1054242998361588</v>
      </c>
      <c r="AE18" s="1">
        <f t="shared" si="13"/>
        <v>5.1668756514849746E-9</v>
      </c>
    </row>
    <row r="19" spans="9:45" x14ac:dyDescent="0.25">
      <c r="I19" s="1">
        <f>'ux n=16'!A16/16+0.5/16</f>
        <v>0.96875</v>
      </c>
      <c r="J19" s="1">
        <f>'ux n=16'!B16</f>
        <v>1.15E-4</v>
      </c>
      <c r="K19" s="1">
        <f t="shared" si="3"/>
        <v>0.16666667989419101</v>
      </c>
      <c r="M19" s="1">
        <f t="shared" si="4"/>
        <v>0.181640625</v>
      </c>
      <c r="N19" s="1">
        <f t="shared" si="5"/>
        <v>3.2993316650390625E-2</v>
      </c>
      <c r="O19" s="1">
        <f t="shared" si="6"/>
        <v>2.2421903203178098E-4</v>
      </c>
      <c r="Q19" s="1">
        <f>'ux n=32'!A16/32+1/64</f>
        <v>0.484375</v>
      </c>
      <c r="R19" s="1">
        <f>'ux n=32'!B16</f>
        <v>1.1278730000000001E-2</v>
      </c>
      <c r="S19" s="1">
        <f>(R19+ABS(T$6))/T$12</f>
        <v>1.5000000823530906</v>
      </c>
      <c r="U19" s="1">
        <f t="shared" si="7"/>
        <v>1.49853515625</v>
      </c>
      <c r="V19" s="1">
        <f t="shared" si="8"/>
        <v>2.2456076145172119</v>
      </c>
      <c r="W19" s="1">
        <f t="shared" si="9"/>
        <v>2.1460084875161207E-6</v>
      </c>
      <c r="Y19" s="1">
        <f>'ux n=64'!A16/64+1/128</f>
        <v>0.2421875</v>
      </c>
      <c r="Z19" s="1">
        <f>'ux n=64'!B16</f>
        <v>8.4446629999999998E-3</v>
      </c>
      <c r="AA19" s="1">
        <f t="shared" si="10"/>
        <v>1.1011730505729813</v>
      </c>
      <c r="AC19" s="1">
        <f t="shared" si="11"/>
        <v>1.1011962890625</v>
      </c>
      <c r="AD19" s="1">
        <f t="shared" si="12"/>
        <v>1.2126332670450211</v>
      </c>
      <c r="AE19" s="1">
        <f t="shared" si="13"/>
        <v>5.4002739511000222E-10</v>
      </c>
    </row>
    <row r="20" spans="9:45" x14ac:dyDescent="0.25">
      <c r="N20" s="1">
        <f>SUM(N4:N19)</f>
        <v>19.20025634765625</v>
      </c>
      <c r="O20" s="1">
        <f>SUM(O4:O19)</f>
        <v>8.5157620893155212E-4</v>
      </c>
      <c r="Q20" s="1">
        <f>'ux n=32'!A17/32+1/64</f>
        <v>0.515625</v>
      </c>
      <c r="R20" s="1">
        <f>'ux n=32'!B17</f>
        <v>1.1278730000000001E-2</v>
      </c>
      <c r="S20" s="1">
        <f>(R20+ABS(T$6))/T$12</f>
        <v>1.5000000823530906</v>
      </c>
      <c r="U20" s="1">
        <f t="shared" si="7"/>
        <v>1.49853515625</v>
      </c>
      <c r="V20" s="1">
        <f t="shared" si="8"/>
        <v>2.2456076145172119</v>
      </c>
      <c r="W20" s="1">
        <f t="shared" si="9"/>
        <v>2.1460084875161207E-6</v>
      </c>
      <c r="Y20" s="1">
        <f>'ux n=64'!A17/64+1/128</f>
        <v>0.2578125</v>
      </c>
      <c r="Z20" s="1">
        <f>'ux n=64'!B17</f>
        <v>8.8196620000000007E-3</v>
      </c>
      <c r="AA20" s="1">
        <f t="shared" si="10"/>
        <v>1.1480938832639391</v>
      </c>
      <c r="AC20" s="1">
        <f t="shared" si="11"/>
        <v>1.1480712890625</v>
      </c>
      <c r="AD20" s="1">
        <f t="shared" si="12"/>
        <v>1.3180676847696304</v>
      </c>
      <c r="AE20" s="1">
        <f t="shared" si="13"/>
        <v>5.1049793867198621E-10</v>
      </c>
    </row>
    <row r="21" spans="9:45" x14ac:dyDescent="0.25">
      <c r="N21" s="2" t="s">
        <v>7</v>
      </c>
      <c r="O21" s="3">
        <f>SQRT(O20/N20)</f>
        <v>6.6597549039701586E-3</v>
      </c>
      <c r="Q21" s="1">
        <f>'ux n=32'!A18/32+1/64</f>
        <v>0.546875</v>
      </c>
      <c r="R21" s="1">
        <f>'ux n=32'!B18</f>
        <v>1.1184980000000001E-2</v>
      </c>
      <c r="S21" s="1">
        <f t="shared" si="15"/>
        <v>1.4882353551558203</v>
      </c>
      <c r="U21" s="1">
        <f t="shared" si="7"/>
        <v>1.48681640625</v>
      </c>
      <c r="V21" s="1">
        <f t="shared" si="8"/>
        <v>2.210623025894165</v>
      </c>
      <c r="W21" s="1">
        <f t="shared" si="9"/>
        <v>2.0134159973285785E-6</v>
      </c>
      <c r="Y21" s="1">
        <f>'ux n=64'!A18/64+1/128</f>
        <v>0.2734375</v>
      </c>
      <c r="Z21" s="1">
        <f>'ux n=64'!B18</f>
        <v>9.1712229999999992E-3</v>
      </c>
      <c r="AA21" s="1">
        <f t="shared" si="10"/>
        <v>1.1920820935302752</v>
      </c>
      <c r="AC21" s="1">
        <f t="shared" si="11"/>
        <v>1.1920166015625</v>
      </c>
      <c r="AD21" s="1">
        <f t="shared" si="12"/>
        <v>1.4209035784006119</v>
      </c>
      <c r="AE21" s="1">
        <f t="shared" si="13"/>
        <v>4.289197843063436E-9</v>
      </c>
      <c r="AN21" s="2"/>
      <c r="AO21" s="11"/>
    </row>
    <row r="22" spans="9:45" x14ac:dyDescent="0.25">
      <c r="Q22" s="1">
        <f>'ux n=32'!A19/32+1/64</f>
        <v>0.578125</v>
      </c>
      <c r="R22" s="1">
        <f>'ux n=32'!B19</f>
        <v>1.099748E-2</v>
      </c>
      <c r="S22" s="1">
        <f t="shared" si="15"/>
        <v>1.4647059007612793</v>
      </c>
      <c r="U22" s="1">
        <f t="shared" si="7"/>
        <v>1.46337890625</v>
      </c>
      <c r="V22" s="1">
        <f t="shared" si="8"/>
        <v>2.1414778232574463</v>
      </c>
      <c r="W22" s="1">
        <f t="shared" si="9"/>
        <v>1.7609144329653006E-6</v>
      </c>
      <c r="Y22" s="1">
        <f>'ux n=64'!A19/64+1/128</f>
        <v>0.2890625</v>
      </c>
      <c r="Z22" s="1">
        <f>'ux n=64'!B19</f>
        <v>9.499347E-3</v>
      </c>
      <c r="AA22" s="1">
        <f t="shared" si="10"/>
        <v>1.233137806494544</v>
      </c>
      <c r="AC22" s="1">
        <f t="shared" si="11"/>
        <v>1.2330322265625</v>
      </c>
      <c r="AD22" s="1">
        <f t="shared" si="12"/>
        <v>1.5203684717416763</v>
      </c>
      <c r="AE22" s="1">
        <f t="shared" si="13"/>
        <v>1.1147122050408123E-8</v>
      </c>
      <c r="AS22" s="4"/>
    </row>
    <row r="23" spans="9:45" x14ac:dyDescent="0.25">
      <c r="Q23" s="1">
        <f>'ux n=32'!A20/32+1/64</f>
        <v>0.609375</v>
      </c>
      <c r="R23" s="1">
        <f>'ux n=32'!B20</f>
        <v>1.071623E-2</v>
      </c>
      <c r="S23" s="1">
        <f t="shared" si="15"/>
        <v>1.429411719169468</v>
      </c>
      <c r="U23" s="1">
        <f t="shared" si="7"/>
        <v>1.42822265625</v>
      </c>
      <c r="V23" s="1">
        <f t="shared" si="8"/>
        <v>2.0398199558258057</v>
      </c>
      <c r="W23" s="1">
        <f t="shared" si="9"/>
        <v>1.4138706264536796E-6</v>
      </c>
      <c r="Y23" s="1">
        <f>'ux n=64'!A20/64+1/128</f>
        <v>0.3046875</v>
      </c>
      <c r="Z23" s="1">
        <f>'ux n=64'!B20</f>
        <v>9.8040339999999997E-3</v>
      </c>
      <c r="AA23" s="1">
        <f t="shared" si="10"/>
        <v>1.2712610221567453</v>
      </c>
      <c r="AC23" s="1">
        <f t="shared" si="11"/>
        <v>1.2711181640625</v>
      </c>
      <c r="AD23" s="1">
        <f t="shared" si="12"/>
        <v>1.6157413870096207</v>
      </c>
      <c r="AE23" s="1">
        <f t="shared" si="13"/>
        <v>2.0408435091399507E-8</v>
      </c>
      <c r="AF23" s="8"/>
      <c r="AN23" s="8"/>
    </row>
    <row r="24" spans="9:45" x14ac:dyDescent="0.25">
      <c r="Q24" s="1">
        <f>'ux n=32'!A21/32+1/64</f>
        <v>0.640625</v>
      </c>
      <c r="R24" s="1">
        <f>'ux n=32'!B21</f>
        <v>1.034123E-2</v>
      </c>
      <c r="S24" s="1">
        <f t="shared" si="15"/>
        <v>1.3823528103803859</v>
      </c>
      <c r="U24" s="1">
        <f t="shared" si="7"/>
        <v>1.38134765625</v>
      </c>
      <c r="V24" s="1">
        <f t="shared" si="8"/>
        <v>1.9081213474273682</v>
      </c>
      <c r="W24" s="1">
        <f t="shared" si="9"/>
        <v>1.0103348258319E-6</v>
      </c>
      <c r="Y24" s="1">
        <f>'ux n=64'!A21/64+1/128</f>
        <v>0.3203125</v>
      </c>
      <c r="Z24" s="1">
        <f>'ux n=64'!B21</f>
        <v>1.008528E-2</v>
      </c>
      <c r="AA24" s="1">
        <f t="shared" si="10"/>
        <v>1.3064512400266626</v>
      </c>
      <c r="AC24" s="1">
        <f t="shared" si="11"/>
        <v>1.3062744140625</v>
      </c>
      <c r="AD24" s="1">
        <f t="shared" si="12"/>
        <v>1.7063528448343277</v>
      </c>
      <c r="AE24" s="1">
        <f t="shared" si="13"/>
        <v>3.1267421602024144E-8</v>
      </c>
    </row>
    <row r="25" spans="9:45" x14ac:dyDescent="0.25">
      <c r="Q25" s="1">
        <f>'ux n=32'!A22/32+1/64</f>
        <v>0.671875</v>
      </c>
      <c r="R25" s="1">
        <f>'ux n=32'!B22</f>
        <v>9.8724810000000007E-3</v>
      </c>
      <c r="S25" s="1">
        <f t="shared" si="15"/>
        <v>1.3235292998844572</v>
      </c>
      <c r="U25" s="1">
        <f t="shared" si="7"/>
        <v>1.32275390625</v>
      </c>
      <c r="V25" s="1">
        <f t="shared" si="8"/>
        <v>1.7496778964996338</v>
      </c>
      <c r="W25" s="1">
        <f t="shared" si="9"/>
        <v>6.0123528835678019E-7</v>
      </c>
      <c r="Y25" s="1">
        <f>'ux n=64'!A22/64+1/128</f>
        <v>0.3359375</v>
      </c>
      <c r="Z25" s="1">
        <f>'ux n=64'!B22</f>
        <v>1.0343089999999999E-2</v>
      </c>
      <c r="AA25" s="1">
        <f t="shared" si="10"/>
        <v>1.3387090857170665</v>
      </c>
      <c r="AC25" s="1">
        <f t="shared" si="11"/>
        <v>1.3385009765625</v>
      </c>
      <c r="AD25" s="1">
        <f t="shared" si="12"/>
        <v>1.7915848642587662</v>
      </c>
      <c r="AE25" s="1">
        <f t="shared" si="13"/>
        <v>4.3309420214376147E-8</v>
      </c>
    </row>
    <row r="26" spans="9:45" x14ac:dyDescent="0.25">
      <c r="Q26" s="1">
        <f>'ux n=32'!A23/32+1/64</f>
        <v>0.703125</v>
      </c>
      <c r="R26" s="1">
        <f>'ux n=32'!B23</f>
        <v>9.3099819999999996E-3</v>
      </c>
      <c r="S26" s="1">
        <f t="shared" si="15"/>
        <v>1.252941062191258</v>
      </c>
      <c r="U26" s="1">
        <f t="shared" si="7"/>
        <v>1.25244140625</v>
      </c>
      <c r="V26" s="1">
        <f t="shared" si="8"/>
        <v>1.5686094760894775</v>
      </c>
      <c r="W26" s="1">
        <f t="shared" si="9"/>
        <v>2.4965605963442167E-7</v>
      </c>
      <c r="Y26" s="1">
        <f>'ux n=64'!A23/64+1/128</f>
        <v>0.3515625</v>
      </c>
      <c r="Z26" s="1">
        <f>'ux n=64'!B23</f>
        <v>1.057747E-2</v>
      </c>
      <c r="AA26" s="1">
        <f t="shared" si="10"/>
        <v>1.3680353099632823</v>
      </c>
      <c r="AC26" s="1">
        <f t="shared" si="11"/>
        <v>1.3677978515625</v>
      </c>
      <c r="AD26" s="1">
        <f t="shared" si="12"/>
        <v>1.8708709627389908</v>
      </c>
      <c r="AE26" s="1">
        <f t="shared" si="13"/>
        <v>5.6386492102070525E-8</v>
      </c>
    </row>
    <row r="27" spans="9:45" x14ac:dyDescent="0.25">
      <c r="Q27" s="1">
        <f>'ux n=32'!A24/32+1/64</f>
        <v>0.734375</v>
      </c>
      <c r="R27" s="1">
        <f>'ux n=32'!B24</f>
        <v>8.6537339999999997E-3</v>
      </c>
      <c r="S27" s="1">
        <f t="shared" si="15"/>
        <v>1.1705882227912117</v>
      </c>
      <c r="U27" s="1">
        <f t="shared" si="7"/>
        <v>1.17041015625</v>
      </c>
      <c r="V27" s="1">
        <f t="shared" si="8"/>
        <v>1.3698599338531494</v>
      </c>
      <c r="W27" s="1">
        <f t="shared" si="9"/>
        <v>3.1707693099084994E-8</v>
      </c>
      <c r="Y27" s="1">
        <f>'ux n=64'!A24/64+1/128</f>
        <v>0.3671875</v>
      </c>
      <c r="Z27" s="1">
        <f>'ux n=64'!B24</f>
        <v>1.078841E-2</v>
      </c>
      <c r="AA27" s="1">
        <f t="shared" si="10"/>
        <v>1.3944286615397681</v>
      </c>
      <c r="AC27" s="1">
        <f t="shared" si="11"/>
        <v>1.3941650390625</v>
      </c>
      <c r="AD27" s="1">
        <f t="shared" si="12"/>
        <v>1.9436961561441422</v>
      </c>
      <c r="AE27" s="1">
        <f t="shared" si="13"/>
        <v>6.9496810520957929E-8</v>
      </c>
    </row>
    <row r="28" spans="9:45" x14ac:dyDescent="0.25">
      <c r="Q28" s="1">
        <f>'ux n=32'!A25/32+1/64</f>
        <v>0.765625</v>
      </c>
      <c r="R28" s="1">
        <f>'ux n=32'!B25</f>
        <v>7.9037350000000003E-3</v>
      </c>
      <c r="S28" s="1">
        <f t="shared" si="15"/>
        <v>1.0764705307034714</v>
      </c>
      <c r="U28" s="1">
        <f t="shared" si="7"/>
        <v>1.07666015625</v>
      </c>
      <c r="V28" s="1">
        <f t="shared" si="8"/>
        <v>1.1591970920562744</v>
      </c>
      <c r="W28" s="1">
        <f t="shared" si="9"/>
        <v>3.595784789625933E-8</v>
      </c>
      <c r="Y28" s="1">
        <f>'ux n=64'!A25/64+1/128</f>
        <v>0.3828125</v>
      </c>
      <c r="Z28" s="1">
        <f>'ux n=64'!B25</f>
        <v>1.09759E-2</v>
      </c>
      <c r="AA28" s="1">
        <f t="shared" si="10"/>
        <v>1.4178878892209825</v>
      </c>
      <c r="AC28" s="1">
        <f t="shared" si="11"/>
        <v>1.4176025390625</v>
      </c>
      <c r="AD28" s="1">
        <f t="shared" si="12"/>
        <v>2.0095969587564468</v>
      </c>
      <c r="AE28" s="1">
        <f t="shared" si="13"/>
        <v>8.1424712946000664E-8</v>
      </c>
    </row>
    <row r="29" spans="9:45" x14ac:dyDescent="0.25">
      <c r="Q29" s="1">
        <f>'ux n=32'!A26/32+1/64</f>
        <v>0.796875</v>
      </c>
      <c r="R29" s="1">
        <f>'ux n=32'!B26</f>
        <v>7.0599870000000002E-3</v>
      </c>
      <c r="S29" s="1">
        <f t="shared" si="15"/>
        <v>0.97058823690888429</v>
      </c>
      <c r="U29" s="1">
        <f t="shared" si="7"/>
        <v>0.97119140625</v>
      </c>
      <c r="V29" s="1">
        <f t="shared" si="8"/>
        <v>0.94321274757385254</v>
      </c>
      <c r="W29" s="1">
        <f t="shared" si="9"/>
        <v>3.6381325406195461E-7</v>
      </c>
      <c r="Y29" s="1">
        <f>'ux n=64'!A26/64+1/128</f>
        <v>0.3984375</v>
      </c>
      <c r="Z29" s="1">
        <f>'ux n=64'!B26</f>
        <v>1.1139970000000001E-2</v>
      </c>
      <c r="AA29" s="1">
        <f t="shared" si="10"/>
        <v>1.4384167466835502</v>
      </c>
      <c r="AC29" s="1">
        <f t="shared" si="11"/>
        <v>1.4381103515625</v>
      </c>
      <c r="AD29" s="1">
        <f t="shared" si="12"/>
        <v>2.0681613832712173</v>
      </c>
      <c r="AE29" s="1">
        <f t="shared" si="13"/>
        <v>9.3877970203391377E-8</v>
      </c>
    </row>
    <row r="30" spans="9:45" x14ac:dyDescent="0.25">
      <c r="Q30" s="1">
        <f>'ux n=32'!A27/32+1/64</f>
        <v>0.828125</v>
      </c>
      <c r="R30" s="1">
        <f>'ux n=32'!B27</f>
        <v>6.1224890000000001E-3</v>
      </c>
      <c r="S30" s="1">
        <f t="shared" si="15"/>
        <v>0.85294121591702665</v>
      </c>
      <c r="U30" s="1">
        <f t="shared" si="7"/>
        <v>0.85400390625</v>
      </c>
      <c r="V30" s="1">
        <f t="shared" si="8"/>
        <v>0.72932267189025879</v>
      </c>
      <c r="W30" s="1">
        <f t="shared" si="9"/>
        <v>1.1293107437950061E-6</v>
      </c>
      <c r="Y30" s="1">
        <f>'ux n=64'!A27/64+1/128</f>
        <v>0.4140625</v>
      </c>
      <c r="Z30" s="1">
        <f>'ux n=64'!B27</f>
        <v>1.128059E-2</v>
      </c>
      <c r="AA30" s="1">
        <f t="shared" si="10"/>
        <v>1.4560114802508461</v>
      </c>
      <c r="AC30" s="1">
        <f t="shared" si="11"/>
        <v>1.4556884765625</v>
      </c>
      <c r="AD30" s="1">
        <f t="shared" si="12"/>
        <v>2.1190289407968521</v>
      </c>
      <c r="AE30" s="1">
        <f t="shared" si="13"/>
        <v>1.0433138268521436E-7</v>
      </c>
    </row>
    <row r="31" spans="9:45" x14ac:dyDescent="0.25">
      <c r="Q31" s="1">
        <f>'ux n=32'!A28/32+1/64</f>
        <v>0.859375</v>
      </c>
      <c r="R31" s="1">
        <f>'ux n=32'!B28</f>
        <v>5.0912409999999998E-3</v>
      </c>
      <c r="S31" s="1">
        <f t="shared" si="15"/>
        <v>0.7235294677278985</v>
      </c>
      <c r="U31" s="1">
        <f t="shared" si="7"/>
        <v>0.72509765625</v>
      </c>
      <c r="V31" s="1">
        <f t="shared" si="8"/>
        <v>0.52576661109924316</v>
      </c>
      <c r="W31" s="1">
        <f t="shared" si="9"/>
        <v>2.4592152408508839E-6</v>
      </c>
      <c r="Y31" s="1">
        <f>'ux n=64'!A28/64+1/128</f>
        <v>0.4296875</v>
      </c>
      <c r="Z31" s="1">
        <f>'ux n=64'!B28</f>
        <v>1.139778E-2</v>
      </c>
      <c r="AA31" s="1">
        <f t="shared" si="10"/>
        <v>1.4706745923739541</v>
      </c>
      <c r="AC31" s="1">
        <f t="shared" si="11"/>
        <v>1.4703369140625</v>
      </c>
      <c r="AD31" s="1">
        <f t="shared" si="12"/>
        <v>2.1618906408548355</v>
      </c>
      <c r="AE31" s="1">
        <f t="shared" si="13"/>
        <v>1.140266420265247E-7</v>
      </c>
    </row>
    <row r="32" spans="9:45" x14ac:dyDescent="0.25">
      <c r="Q32" s="1">
        <f>'ux n=32'!A29/32+1/64</f>
        <v>0.890625</v>
      </c>
      <c r="R32" s="1">
        <f>'ux n=32'!B29</f>
        <v>3.9662430000000004E-3</v>
      </c>
      <c r="S32" s="1">
        <f t="shared" si="15"/>
        <v>0.58235299234149995</v>
      </c>
      <c r="U32" s="1">
        <f t="shared" si="7"/>
        <v>0.58447265625</v>
      </c>
      <c r="V32" s="1">
        <f t="shared" si="8"/>
        <v>0.34160828590393066</v>
      </c>
      <c r="W32" s="1">
        <f t="shared" si="9"/>
        <v>4.4929750849976945E-6</v>
      </c>
      <c r="Y32" s="1">
        <f>'ux n=64'!A29/64+1/128</f>
        <v>0.4453125</v>
      </c>
      <c r="Z32" s="1">
        <f>'ux n=64'!B29</f>
        <v>1.149153E-2</v>
      </c>
      <c r="AA32" s="1">
        <f t="shared" si="10"/>
        <v>1.4824048318273322</v>
      </c>
      <c r="AC32" s="1">
        <f t="shared" si="11"/>
        <v>1.4820556640625</v>
      </c>
      <c r="AD32" s="1">
        <f t="shared" si="12"/>
        <v>2.1964889913797379</v>
      </c>
      <c r="AE32" s="1">
        <f t="shared" si="13"/>
        <v>1.2191812799790135E-7</v>
      </c>
    </row>
    <row r="33" spans="5:40" x14ac:dyDescent="0.25">
      <c r="Q33" s="1">
        <f>'ux n=32'!A30/32+1/64</f>
        <v>0.921875</v>
      </c>
      <c r="R33" s="1">
        <f>'ux n=32'!B30</f>
        <v>2.747495E-3</v>
      </c>
      <c r="S33" s="1">
        <f t="shared" si="15"/>
        <v>0.4294117897578309</v>
      </c>
      <c r="U33" s="1">
        <f t="shared" si="7"/>
        <v>0.43212890625</v>
      </c>
      <c r="V33" s="1">
        <f t="shared" si="8"/>
        <v>0.18673539161682129</v>
      </c>
      <c r="W33" s="1">
        <f t="shared" si="9"/>
        <v>7.3827220320173294E-6</v>
      </c>
      <c r="Y33" s="1">
        <f>'ux n=64'!A30/64+1/128</f>
        <v>0.4609375</v>
      </c>
      <c r="Z33" s="1">
        <f>'ux n=64'!B30</f>
        <v>1.156184E-2</v>
      </c>
      <c r="AA33" s="1">
        <f t="shared" si="10"/>
        <v>1.4912021986109802</v>
      </c>
      <c r="AC33" s="1">
        <f t="shared" si="11"/>
        <v>1.4908447265625</v>
      </c>
      <c r="AD33" s="1">
        <f t="shared" si="12"/>
        <v>2.2226179987192154</v>
      </c>
      <c r="AE33" s="1">
        <f t="shared" si="13"/>
        <v>1.2778626544466274E-7</v>
      </c>
    </row>
    <row r="34" spans="5:40" x14ac:dyDescent="0.25">
      <c r="Q34" s="1">
        <f>'ux n=32'!A31/32+1/64</f>
        <v>0.953125</v>
      </c>
      <c r="R34" s="1">
        <f>'ux n=32'!B31</f>
        <v>1.434998E-3</v>
      </c>
      <c r="S34" s="1">
        <f t="shared" si="15"/>
        <v>0.26470598546731489</v>
      </c>
      <c r="U34" s="1">
        <f t="shared" si="7"/>
        <v>0.26806640625</v>
      </c>
      <c r="V34" s="1">
        <f t="shared" si="8"/>
        <v>7.1859598159790039E-2</v>
      </c>
      <c r="W34" s="1">
        <f t="shared" si="9"/>
        <v>1.1292427836702035E-5</v>
      </c>
      <c r="Y34" s="1">
        <f>'ux n=64'!A31/64+1/128</f>
        <v>0.4765625</v>
      </c>
      <c r="Z34" s="1">
        <f>'ux n=64'!B31</f>
        <v>1.160871E-2</v>
      </c>
      <c r="AA34" s="1">
        <f t="shared" si="10"/>
        <v>1.4970666927248983</v>
      </c>
      <c r="AC34" s="1">
        <f t="shared" si="11"/>
        <v>1.4967041015625</v>
      </c>
      <c r="AD34" s="1">
        <f t="shared" si="12"/>
        <v>2.2401231676340103</v>
      </c>
      <c r="AE34" s="1">
        <f t="shared" si="13"/>
        <v>1.3147235104937954E-7</v>
      </c>
    </row>
    <row r="35" spans="5:40" x14ac:dyDescent="0.25">
      <c r="Q35" s="1">
        <f>'ux n=32'!A32/32+1/64</f>
        <v>0.984375</v>
      </c>
      <c r="R35" s="1">
        <f>'ux n=32'!B32</f>
        <v>2.8750000000000001E-5</v>
      </c>
      <c r="S35" s="1">
        <f t="shared" si="15"/>
        <v>8.8235328489104967E-2</v>
      </c>
      <c r="U35" s="1">
        <f t="shared" si="7"/>
        <v>9.228515625E-2</v>
      </c>
      <c r="V35" s="1">
        <f t="shared" si="8"/>
        <v>8.5165500640869141E-3</v>
      </c>
      <c r="W35" s="1">
        <f t="shared" si="9"/>
        <v>1.640110489291608E-5</v>
      </c>
      <c r="Y35" s="1">
        <f>'ux n=64'!A32/64+1/128</f>
        <v>0.4921875</v>
      </c>
      <c r="Z35" s="1">
        <f>'ux n=64'!B32</f>
        <v>1.1632150000000001E-2</v>
      </c>
      <c r="AA35" s="1">
        <f t="shared" si="10"/>
        <v>1.4999995653946283</v>
      </c>
      <c r="AC35" s="1">
        <f t="shared" si="11"/>
        <v>1.4996337890625</v>
      </c>
      <c r="AD35" s="1">
        <f t="shared" si="12"/>
        <v>2.2489015012979507</v>
      </c>
      <c r="AE35" s="1">
        <f t="shared" si="13"/>
        <v>1.3379232514523915E-7</v>
      </c>
    </row>
    <row r="36" spans="5:40" x14ac:dyDescent="0.25">
      <c r="V36" s="1">
        <f>SUM(V4:V35)</f>
        <v>38.400032043457031</v>
      </c>
      <c r="W36" s="1">
        <f>SUM(W4:W35)</f>
        <v>1.0556934068884621E-4</v>
      </c>
      <c r="Y36" s="1">
        <f>'ux n=64'!A33/64+1/128</f>
        <v>0.5078125</v>
      </c>
      <c r="Z36" s="1">
        <f>'ux n=64'!B33</f>
        <v>1.1632150000000001E-2</v>
      </c>
      <c r="AA36" s="1">
        <f t="shared" si="10"/>
        <v>1.4999995653946283</v>
      </c>
      <c r="AC36" s="1">
        <f t="shared" si="11"/>
        <v>1.4996337890625</v>
      </c>
      <c r="AD36" s="1">
        <f t="shared" si="12"/>
        <v>2.2489015012979507</v>
      </c>
      <c r="AE36" s="1">
        <f t="shared" si="13"/>
        <v>1.3379232514523915E-7</v>
      </c>
    </row>
    <row r="37" spans="5:40" x14ac:dyDescent="0.25">
      <c r="V37" s="2" t="s">
        <v>7</v>
      </c>
      <c r="W37" s="3">
        <f>SQRT(W36/V36)</f>
        <v>1.6580709533454976E-3</v>
      </c>
      <c r="Y37" s="1">
        <f>'ux n=64'!A34/64+1/128</f>
        <v>0.5234375</v>
      </c>
      <c r="Z37" s="1">
        <f>'ux n=64'!B34</f>
        <v>1.160871E-2</v>
      </c>
      <c r="AA37" s="1">
        <f t="shared" si="10"/>
        <v>1.4970666927248983</v>
      </c>
      <c r="AC37" s="1">
        <f t="shared" si="11"/>
        <v>1.4967041015625</v>
      </c>
      <c r="AD37" s="1">
        <f t="shared" si="12"/>
        <v>2.2401231676340103</v>
      </c>
      <c r="AE37" s="1">
        <f t="shared" si="13"/>
        <v>1.3147235104937954E-7</v>
      </c>
    </row>
    <row r="38" spans="5:40" x14ac:dyDescent="0.25">
      <c r="Y38" s="1">
        <f>'ux n=64'!A35/64+1/128</f>
        <v>0.5390625</v>
      </c>
      <c r="Z38" s="1">
        <f>'ux n=64'!B35</f>
        <v>1.156184E-2</v>
      </c>
      <c r="AA38" s="1">
        <f t="shared" si="10"/>
        <v>1.4912021986109802</v>
      </c>
      <c r="AC38" s="1">
        <f t="shared" si="11"/>
        <v>1.4908447265625</v>
      </c>
      <c r="AD38" s="1">
        <f t="shared" si="12"/>
        <v>2.2226179987192154</v>
      </c>
      <c r="AE38" s="1">
        <f t="shared" si="13"/>
        <v>1.2778626544466274E-7</v>
      </c>
    </row>
    <row r="39" spans="5:40" x14ac:dyDescent="0.25">
      <c r="P39" s="14"/>
      <c r="Y39" s="1">
        <f>'ux n=64'!A36/64+1/128</f>
        <v>0.5546875</v>
      </c>
      <c r="Z39" s="1">
        <f>'ux n=64'!B36</f>
        <v>1.149153E-2</v>
      </c>
      <c r="AA39" s="1">
        <f t="shared" si="10"/>
        <v>1.4824048318273322</v>
      </c>
      <c r="AC39" s="1">
        <f t="shared" si="11"/>
        <v>1.4820556640625</v>
      </c>
      <c r="AD39" s="1">
        <f t="shared" si="12"/>
        <v>2.1964889913797379</v>
      </c>
      <c r="AE39" s="1">
        <f t="shared" si="13"/>
        <v>1.2191812799790135E-7</v>
      </c>
    </row>
    <row r="40" spans="5:40" x14ac:dyDescent="0.25">
      <c r="Y40" s="1">
        <f>'ux n=64'!A37/64+1/128</f>
        <v>0.5703125</v>
      </c>
      <c r="Z40" s="1">
        <f>'ux n=64'!B37</f>
        <v>1.139778E-2</v>
      </c>
      <c r="AA40" s="1">
        <f t="shared" si="10"/>
        <v>1.4706745923739541</v>
      </c>
      <c r="AC40" s="1">
        <f t="shared" si="11"/>
        <v>1.4703369140625</v>
      </c>
      <c r="AD40" s="1">
        <f t="shared" si="12"/>
        <v>2.1618906408548355</v>
      </c>
      <c r="AE40" s="1">
        <f t="shared" si="13"/>
        <v>1.140266420265247E-7</v>
      </c>
    </row>
    <row r="41" spans="5:40" x14ac:dyDescent="0.25">
      <c r="Y41" s="1">
        <f>'ux n=64'!A38/64+1/128</f>
        <v>0.5859375</v>
      </c>
      <c r="Z41" s="1">
        <f>'ux n=64'!B38</f>
        <v>1.128059E-2</v>
      </c>
      <c r="AA41" s="1">
        <f t="shared" si="10"/>
        <v>1.4560114802508461</v>
      </c>
      <c r="AC41" s="1">
        <f t="shared" si="11"/>
        <v>1.4556884765625</v>
      </c>
      <c r="AD41" s="1">
        <f t="shared" si="12"/>
        <v>2.1190289407968521</v>
      </c>
      <c r="AE41" s="1">
        <f t="shared" si="13"/>
        <v>1.0433138268521436E-7</v>
      </c>
    </row>
    <row r="42" spans="5:40" x14ac:dyDescent="0.25">
      <c r="Y42" s="1">
        <f>'ux n=64'!A39/64+1/128</f>
        <v>0.6015625</v>
      </c>
      <c r="Z42" s="1">
        <f>'ux n=64'!B39</f>
        <v>1.1139970000000001E-2</v>
      </c>
      <c r="AA42" s="1">
        <f t="shared" si="10"/>
        <v>1.4384167466835502</v>
      </c>
      <c r="AC42" s="1">
        <f t="shared" si="11"/>
        <v>1.4381103515625</v>
      </c>
      <c r="AD42" s="1">
        <f t="shared" si="12"/>
        <v>2.0681613832712173</v>
      </c>
      <c r="AE42" s="1">
        <f t="shared" si="13"/>
        <v>9.3877970203391377E-8</v>
      </c>
    </row>
    <row r="43" spans="5:40" x14ac:dyDescent="0.25">
      <c r="E43" s="1" t="s">
        <v>8</v>
      </c>
      <c r="F43" s="1" t="s">
        <v>1</v>
      </c>
      <c r="G43" s="1">
        <f>10^(LOG10(F45)*(-0.5)-LOG10(E45))</f>
        <v>0.76586265714529056</v>
      </c>
      <c r="H43" s="1">
        <f>10^(LOG10(F45)*(-1)-LOG10(E45))</f>
        <v>9.3847297537543231</v>
      </c>
      <c r="Y43" s="1">
        <f>'ux n=64'!A40/64+1/128</f>
        <v>0.6171875</v>
      </c>
      <c r="Z43" s="1">
        <f>'ux n=64'!B40</f>
        <v>1.09759E-2</v>
      </c>
      <c r="AA43" s="1">
        <f t="shared" si="10"/>
        <v>1.4178878892209825</v>
      </c>
      <c r="AC43" s="1">
        <f t="shared" si="11"/>
        <v>1.4176025390625</v>
      </c>
      <c r="AD43" s="1">
        <f t="shared" si="12"/>
        <v>2.0095969587564468</v>
      </c>
      <c r="AE43" s="1">
        <f t="shared" si="13"/>
        <v>8.1424712946000664E-8</v>
      </c>
    </row>
    <row r="44" spans="5:40" x14ac:dyDescent="0.25">
      <c r="E44" s="12">
        <v>8</v>
      </c>
      <c r="F44" s="1">
        <f>$G$13</f>
        <v>2.7097937149292407E-2</v>
      </c>
      <c r="G44" s="1">
        <f>($G$43*E44)^-2</f>
        <v>2.6639019615880645E-2</v>
      </c>
      <c r="H44" s="1">
        <f>($H$43*E44)^-1</f>
        <v>1.3319509807940314E-2</v>
      </c>
      <c r="Y44" s="1">
        <f>'ux n=64'!A41/64+1/128</f>
        <v>0.6328125</v>
      </c>
      <c r="Z44" s="1">
        <f>'ux n=64'!B41</f>
        <v>1.078841E-2</v>
      </c>
      <c r="AA44" s="1">
        <f t="shared" si="10"/>
        <v>1.3944286615397681</v>
      </c>
      <c r="AC44" s="1">
        <f t="shared" si="11"/>
        <v>1.3941650390625</v>
      </c>
      <c r="AD44" s="1">
        <f t="shared" si="12"/>
        <v>1.9436961561441422</v>
      </c>
      <c r="AE44" s="1">
        <f t="shared" si="13"/>
        <v>6.9496810520957929E-8</v>
      </c>
    </row>
    <row r="45" spans="5:40" x14ac:dyDescent="0.25">
      <c r="E45" s="12">
        <v>16</v>
      </c>
      <c r="F45" s="1">
        <f>$O$21</f>
        <v>6.6597549039701586E-3</v>
      </c>
      <c r="G45" s="1">
        <f>($G$43*E45)^-2</f>
        <v>6.6597549039701612E-3</v>
      </c>
      <c r="H45" s="1">
        <f>($H$43*E45)^-1</f>
        <v>6.6597549039701569E-3</v>
      </c>
      <c r="Y45" s="1">
        <f>'ux n=64'!A42/64+1/128</f>
        <v>0.6484375</v>
      </c>
      <c r="Z45" s="1">
        <f>'ux n=64'!B42</f>
        <v>1.057747E-2</v>
      </c>
      <c r="AA45" s="1">
        <f t="shared" si="10"/>
        <v>1.3680353099632823</v>
      </c>
      <c r="AC45" s="1">
        <f t="shared" si="11"/>
        <v>1.3677978515625</v>
      </c>
      <c r="AD45" s="1">
        <f t="shared" si="12"/>
        <v>1.8708709627389908</v>
      </c>
      <c r="AE45" s="1">
        <f t="shared" si="13"/>
        <v>5.6386492102070525E-8</v>
      </c>
      <c r="AF45" s="8"/>
      <c r="AN45" s="8"/>
    </row>
    <row r="46" spans="5:40" x14ac:dyDescent="0.25">
      <c r="E46" s="12">
        <f>2*E45</f>
        <v>32</v>
      </c>
      <c r="F46" s="1">
        <f>$W$37</f>
        <v>1.6580709533454976E-3</v>
      </c>
      <c r="G46" s="1">
        <f>($G$43*E46)^-2</f>
        <v>1.6649387259925403E-3</v>
      </c>
      <c r="H46" s="1">
        <f>($H$43*E46)^-1</f>
        <v>3.3298774519850785E-3</v>
      </c>
      <c r="Y46" s="1">
        <f>'ux n=64'!A43/64+1/128</f>
        <v>0.6640625</v>
      </c>
      <c r="Z46" s="1">
        <f>'ux n=64'!B43</f>
        <v>1.0343089999999999E-2</v>
      </c>
      <c r="AA46" s="1">
        <f t="shared" si="10"/>
        <v>1.3387090857170665</v>
      </c>
      <c r="AC46" s="1">
        <f t="shared" si="11"/>
        <v>1.3385009765625</v>
      </c>
      <c r="AD46" s="1">
        <f t="shared" si="12"/>
        <v>1.7915848642587662</v>
      </c>
      <c r="AE46" s="1">
        <f t="shared" si="13"/>
        <v>4.3309420214376147E-8</v>
      </c>
      <c r="AN46" s="2"/>
    </row>
    <row r="47" spans="5:40" x14ac:dyDescent="0.25">
      <c r="E47" s="12">
        <f>2*E46</f>
        <v>64</v>
      </c>
      <c r="F47" s="1">
        <f>$AE$69</f>
        <v>4.140101785587171E-4</v>
      </c>
      <c r="G47" s="1">
        <f>($G$43*E47)^-2</f>
        <v>4.1623468149813508E-4</v>
      </c>
      <c r="H47" s="1">
        <f>($H$43*E47)^-1</f>
        <v>1.6649387259925392E-3</v>
      </c>
      <c r="Y47" s="1">
        <f>'ux n=64'!A44/64+1/128</f>
        <v>0.6796875</v>
      </c>
      <c r="Z47" s="1">
        <f>'ux n=64'!B44</f>
        <v>1.008528E-2</v>
      </c>
      <c r="AA47" s="1">
        <f t="shared" si="10"/>
        <v>1.3064512400266626</v>
      </c>
      <c r="AC47" s="1">
        <f t="shared" si="11"/>
        <v>1.3062744140625</v>
      </c>
      <c r="AD47" s="1">
        <f t="shared" si="12"/>
        <v>1.7063528448343277</v>
      </c>
      <c r="AE47" s="1">
        <f t="shared" si="13"/>
        <v>3.1267421602024144E-8</v>
      </c>
      <c r="AN47" s="5"/>
    </row>
    <row r="48" spans="5:40" x14ac:dyDescent="0.25">
      <c r="E48" s="12"/>
      <c r="Y48" s="1">
        <f>'ux n=64'!A45/64+1/128</f>
        <v>0.6953125</v>
      </c>
      <c r="Z48" s="1">
        <f>'ux n=64'!B45</f>
        <v>9.8040339999999997E-3</v>
      </c>
      <c r="AA48" s="1">
        <f t="shared" si="10"/>
        <v>1.2712610221567453</v>
      </c>
      <c r="AC48" s="1">
        <f t="shared" si="11"/>
        <v>1.2711181640625</v>
      </c>
      <c r="AD48" s="1">
        <f t="shared" si="12"/>
        <v>1.6157413870096207</v>
      </c>
      <c r="AE48" s="1">
        <f t="shared" si="13"/>
        <v>2.0408435091399507E-8</v>
      </c>
      <c r="AN48" s="5"/>
    </row>
    <row r="49" spans="25:40" x14ac:dyDescent="0.25">
      <c r="Y49" s="1">
        <f>'ux n=64'!A46/64+1/128</f>
        <v>0.7109375</v>
      </c>
      <c r="Z49" s="1">
        <f>'ux n=64'!B46</f>
        <v>9.499347E-3</v>
      </c>
      <c r="AA49" s="1">
        <f t="shared" si="10"/>
        <v>1.233137806494544</v>
      </c>
      <c r="AC49" s="1">
        <f t="shared" si="11"/>
        <v>1.2330322265625</v>
      </c>
      <c r="AD49" s="1">
        <f t="shared" si="12"/>
        <v>1.5203684717416763</v>
      </c>
      <c r="AE49" s="1">
        <f t="shared" si="13"/>
        <v>1.1147122050408123E-8</v>
      </c>
      <c r="AN49" s="5"/>
    </row>
    <row r="50" spans="25:40" x14ac:dyDescent="0.25">
      <c r="Y50" s="1">
        <f>'ux n=64'!A47/64+1/128</f>
        <v>0.7265625</v>
      </c>
      <c r="Z50" s="1">
        <f>'ux n=64'!B47</f>
        <v>9.1712229999999992E-3</v>
      </c>
      <c r="AA50" s="1">
        <f t="shared" si="10"/>
        <v>1.1920820935302752</v>
      </c>
      <c r="AC50" s="1">
        <f t="shared" si="11"/>
        <v>1.1920166015625</v>
      </c>
      <c r="AD50" s="1">
        <f t="shared" si="12"/>
        <v>1.4209035784006119</v>
      </c>
      <c r="AE50" s="1">
        <f t="shared" si="13"/>
        <v>4.289197843063436E-9</v>
      </c>
      <c r="AN50" s="5"/>
    </row>
    <row r="51" spans="25:40" x14ac:dyDescent="0.25">
      <c r="Y51" s="1">
        <f>'ux n=64'!A48/64+1/128</f>
        <v>0.7421875</v>
      </c>
      <c r="Z51" s="1">
        <f>'ux n=64'!B48</f>
        <v>8.8196620000000007E-3</v>
      </c>
      <c r="AA51" s="1">
        <f t="shared" si="10"/>
        <v>1.1480938832639391</v>
      </c>
      <c r="AC51" s="1">
        <f t="shared" si="11"/>
        <v>1.1480712890625</v>
      </c>
      <c r="AD51" s="1">
        <f t="shared" si="12"/>
        <v>1.3180676847696304</v>
      </c>
      <c r="AE51" s="1">
        <f t="shared" si="13"/>
        <v>5.1049793867198621E-10</v>
      </c>
      <c r="AN51" s="5"/>
    </row>
    <row r="52" spans="25:40" x14ac:dyDescent="0.25">
      <c r="Y52" s="1">
        <f>'ux n=64'!A49/64+1/128</f>
        <v>0.7578125</v>
      </c>
      <c r="Z52" s="1">
        <f>'ux n=64'!B49</f>
        <v>8.4446629999999998E-3</v>
      </c>
      <c r="AA52" s="1">
        <f t="shared" si="10"/>
        <v>1.1011730505729813</v>
      </c>
      <c r="AC52" s="1">
        <f t="shared" si="11"/>
        <v>1.1011962890625</v>
      </c>
      <c r="AD52" s="1">
        <f t="shared" si="12"/>
        <v>1.2126332670450211</v>
      </c>
      <c r="AE52" s="1">
        <f t="shared" si="13"/>
        <v>5.4002739511000222E-10</v>
      </c>
      <c r="AN52" s="5"/>
    </row>
    <row r="53" spans="25:40" x14ac:dyDescent="0.25">
      <c r="Y53" s="1">
        <f>'ux n=64'!A50/64+1/128</f>
        <v>0.7734375</v>
      </c>
      <c r="Z53" s="1">
        <f>'ux n=64'!B50</f>
        <v>8.0462269999999995E-3</v>
      </c>
      <c r="AA53" s="1">
        <f t="shared" si="10"/>
        <v>1.051319720579956</v>
      </c>
      <c r="AC53" s="1">
        <f t="shared" si="11"/>
        <v>1.0513916015625</v>
      </c>
      <c r="AD53" s="1">
        <f t="shared" si="12"/>
        <v>1.1054242998361588</v>
      </c>
      <c r="AE53" s="1">
        <f t="shared" si="13"/>
        <v>5.1668756514849746E-9</v>
      </c>
      <c r="AN53" s="5"/>
    </row>
    <row r="54" spans="25:40" x14ac:dyDescent="0.25">
      <c r="Y54" s="1">
        <f>'ux n=64'!A51/64+1/128</f>
        <v>0.7890625</v>
      </c>
      <c r="Z54" s="1">
        <f>'ux n=64'!B51</f>
        <v>7.6243539999999999E-3</v>
      </c>
      <c r="AA54" s="1">
        <f t="shared" si="10"/>
        <v>0.99853389328486364</v>
      </c>
      <c r="AC54" s="1">
        <f t="shared" si="11"/>
        <v>0.9986572265625</v>
      </c>
      <c r="AD54" s="1">
        <f t="shared" si="12"/>
        <v>0.99731625616550446</v>
      </c>
      <c r="AE54" s="1">
        <f t="shared" si="13"/>
        <v>1.5211097372527851E-8</v>
      </c>
      <c r="AN54" s="5"/>
    </row>
    <row r="55" spans="25:40" x14ac:dyDescent="0.25">
      <c r="Y55" s="1">
        <f>'ux n=64'!A52/64+1/128</f>
        <v>0.8046875</v>
      </c>
      <c r="Z55" s="1">
        <f>'ux n=64'!B52</f>
        <v>7.1790430000000004E-3</v>
      </c>
      <c r="AA55" s="1">
        <f t="shared" si="10"/>
        <v>0.94281544356514957</v>
      </c>
      <c r="AC55" s="1">
        <f t="shared" si="11"/>
        <v>0.9429931640625</v>
      </c>
      <c r="AD55" s="1">
        <f t="shared" si="12"/>
        <v>0.88923610746860504</v>
      </c>
      <c r="AE55" s="1">
        <f t="shared" si="13"/>
        <v>3.1584575178484528E-8</v>
      </c>
      <c r="AN55" s="5"/>
    </row>
    <row r="56" spans="25:40" x14ac:dyDescent="0.25">
      <c r="Y56" s="1">
        <f>'ux n=64'!A53/64+1/128</f>
        <v>0.8203125</v>
      </c>
      <c r="Z56" s="1">
        <f>'ux n=64'!B53</f>
        <v>6.7102940000000003E-3</v>
      </c>
      <c r="AA56" s="1">
        <f t="shared" si="10"/>
        <v>0.88416437142081383</v>
      </c>
      <c r="AC56" s="1">
        <f t="shared" si="11"/>
        <v>0.8843994140625</v>
      </c>
      <c r="AD56" s="1">
        <f t="shared" si="12"/>
        <v>0.78216232359409332</v>
      </c>
      <c r="AE56" s="1">
        <f t="shared" si="13"/>
        <v>5.5245043410812025E-8</v>
      </c>
      <c r="AN56" s="5"/>
    </row>
    <row r="57" spans="25:40" x14ac:dyDescent="0.25">
      <c r="Y57" s="1">
        <f>'ux n=64'!A54/64+1/128</f>
        <v>0.8359375</v>
      </c>
      <c r="Z57" s="1">
        <f>'ux n=64'!B54</f>
        <v>6.218108E-3</v>
      </c>
      <c r="AA57" s="1">
        <f t="shared" si="10"/>
        <v>0.82258080197441075</v>
      </c>
      <c r="AC57" s="1">
        <f t="shared" si="11"/>
        <v>0.8228759765625</v>
      </c>
      <c r="AD57" s="1">
        <f t="shared" si="12"/>
        <v>0.67712487280368805</v>
      </c>
      <c r="AE57" s="1">
        <f t="shared" si="13"/>
        <v>8.7128037453660245E-8</v>
      </c>
      <c r="AN57" s="5"/>
    </row>
    <row r="58" spans="25:40" x14ac:dyDescent="0.25">
      <c r="Y58" s="1">
        <f>'ux n=64'!A55/64+1/128</f>
        <v>0.8515625</v>
      </c>
      <c r="Z58" s="1">
        <f>'ux n=64'!B55</f>
        <v>5.7024850000000002E-3</v>
      </c>
      <c r="AA58" s="1">
        <f t="shared" si="10"/>
        <v>0.7580647352259402</v>
      </c>
      <c r="AC58" s="1">
        <f t="shared" si="11"/>
        <v>0.7584228515625</v>
      </c>
      <c r="AD58" s="1">
        <f t="shared" si="12"/>
        <v>0.57520522177219391</v>
      </c>
      <c r="AE58" s="1">
        <f t="shared" si="13"/>
        <v>1.2824731051101157E-7</v>
      </c>
      <c r="AN58" s="5"/>
    </row>
    <row r="59" spans="25:40" x14ac:dyDescent="0.25">
      <c r="Y59" s="1">
        <f>'ux n=64'!A56/64+1/128</f>
        <v>0.8671875</v>
      </c>
      <c r="Z59" s="1">
        <f>'ux n=64'!B56</f>
        <v>5.1634239999999998E-3</v>
      </c>
      <c r="AA59" s="1">
        <f t="shared" si="10"/>
        <v>0.6906160460528481</v>
      </c>
      <c r="AC59" s="1">
        <f t="shared" si="11"/>
        <v>0.6910400390625</v>
      </c>
      <c r="AD59" s="1">
        <f t="shared" si="12"/>
        <v>0.47753633558750153</v>
      </c>
      <c r="AE59" s="1">
        <f t="shared" si="13"/>
        <v>1.7977007223367767E-7</v>
      </c>
      <c r="AN59" s="5"/>
    </row>
    <row r="60" spans="25:40" x14ac:dyDescent="0.25">
      <c r="Y60" s="1">
        <f>'ux n=64'!A57/64+1/128</f>
        <v>0.8828125</v>
      </c>
      <c r="Z60" s="1">
        <f>'ux n=64'!B57</f>
        <v>4.6009249999999996E-3</v>
      </c>
      <c r="AA60" s="1">
        <f t="shared" si="10"/>
        <v>0.62023473445513444</v>
      </c>
      <c r="AC60" s="1">
        <f t="shared" si="11"/>
        <v>0.6207275390625</v>
      </c>
      <c r="AD60" s="1">
        <f t="shared" si="12"/>
        <v>0.38530267775058746</v>
      </c>
      <c r="AE60" s="1">
        <f t="shared" si="13"/>
        <v>2.4285638104072386E-7</v>
      </c>
      <c r="AN60" s="5"/>
    </row>
    <row r="61" spans="25:40" x14ac:dyDescent="0.25">
      <c r="Y61" s="1">
        <f>'ux n=64'!A58/64+1/128</f>
        <v>0.8984375</v>
      </c>
      <c r="Z61" s="1">
        <f>'ux n=64'!B58</f>
        <v>4.0149900000000004E-3</v>
      </c>
      <c r="AA61" s="1">
        <f t="shared" si="10"/>
        <v>0.54692105067790764</v>
      </c>
      <c r="AC61" s="1">
        <f t="shared" si="11"/>
        <v>0.5474853515625</v>
      </c>
      <c r="AD61" s="1">
        <f t="shared" si="12"/>
        <v>0.29974021017551422</v>
      </c>
      <c r="AE61" s="1">
        <f t="shared" si="13"/>
        <v>3.1843548835172157E-7</v>
      </c>
      <c r="AN61" s="5"/>
    </row>
    <row r="62" spans="25:40" x14ac:dyDescent="0.25">
      <c r="Y62" s="1">
        <f>'ux n=64'!A59/64+1/128</f>
        <v>0.9140625</v>
      </c>
      <c r="Z62" s="1">
        <f>'ux n=64'!B59</f>
        <v>3.4056160000000002E-3</v>
      </c>
      <c r="AA62" s="1">
        <f t="shared" si="10"/>
        <v>0.47067461935350491</v>
      </c>
      <c r="AC62" s="1">
        <f t="shared" si="11"/>
        <v>0.4713134765625</v>
      </c>
      <c r="AD62" s="1">
        <f t="shared" si="12"/>
        <v>0.22213639318943024</v>
      </c>
      <c r="AE62" s="1">
        <f t="shared" si="13"/>
        <v>4.0813853348499828E-7</v>
      </c>
      <c r="AN62" s="5"/>
    </row>
    <row r="63" spans="25:40" x14ac:dyDescent="0.25">
      <c r="Y63" s="1">
        <f>'ux n=64'!A60/64+1/128</f>
        <v>0.9296875</v>
      </c>
      <c r="Z63" s="1">
        <f>'ux n=64'!B60</f>
        <v>2.7728050000000001E-3</v>
      </c>
      <c r="AA63" s="1">
        <f t="shared" si="10"/>
        <v>0.39149569072703488</v>
      </c>
      <c r="AC63" s="1">
        <f t="shared" si="11"/>
        <v>0.3922119140625</v>
      </c>
      <c r="AD63" s="1">
        <f t="shared" si="12"/>
        <v>0.15383018553256989</v>
      </c>
      <c r="AE63" s="1">
        <f t="shared" si="13"/>
        <v>5.1297586626477606E-7</v>
      </c>
      <c r="AN63" s="5"/>
    </row>
    <row r="64" spans="25:40" x14ac:dyDescent="0.25">
      <c r="Y64" s="1">
        <f>'ux n=64'!A61/64+1/128</f>
        <v>0.9453125</v>
      </c>
      <c r="Z64" s="1">
        <f>'ux n=64'!B61</f>
        <v>2.1165569999999998E-3</v>
      </c>
      <c r="AA64" s="1">
        <f t="shared" si="10"/>
        <v>0.30938426479849729</v>
      </c>
      <c r="AC64" s="1">
        <f t="shared" si="11"/>
        <v>0.3101806640625</v>
      </c>
      <c r="AD64" s="1">
        <f t="shared" si="12"/>
        <v>9.6212044358253479E-2</v>
      </c>
      <c r="AE64" s="1">
        <f t="shared" si="13"/>
        <v>6.3425178770406101E-7</v>
      </c>
      <c r="AN64" s="5"/>
    </row>
    <row r="65" spans="25:40" x14ac:dyDescent="0.25">
      <c r="Y65" s="1">
        <f>'ux n=64'!A62/64+1/128</f>
        <v>0.9609375</v>
      </c>
      <c r="Z65" s="1">
        <f>'ux n=64'!B62</f>
        <v>1.4368709999999999E-3</v>
      </c>
      <c r="AA65" s="1">
        <f t="shared" si="10"/>
        <v>0.2243402164453383</v>
      </c>
      <c r="AC65" s="1">
        <f t="shared" si="11"/>
        <v>0.2252197265625</v>
      </c>
      <c r="AD65" s="1">
        <f t="shared" si="12"/>
        <v>5.0723925232887268E-2</v>
      </c>
      <c r="AE65" s="1">
        <f t="shared" si="13"/>
        <v>7.73538046189782E-7</v>
      </c>
    </row>
    <row r="66" spans="25:40" x14ac:dyDescent="0.25">
      <c r="Y66" s="1">
        <f>'ux n=64'!A63/64+1/128</f>
        <v>0.9765625</v>
      </c>
      <c r="Z66" s="1">
        <f>'ux n=64'!B63</f>
        <v>7.3374819999999996E-4</v>
      </c>
      <c r="AA66" s="1">
        <f t="shared" si="10"/>
        <v>0.13636369581462268</v>
      </c>
      <c r="AC66" s="1">
        <f t="shared" si="11"/>
        <v>0.1373291015625</v>
      </c>
      <c r="AD66" s="1">
        <f t="shared" si="12"/>
        <v>1.885928213596344E-2</v>
      </c>
      <c r="AE66" s="1">
        <f t="shared" si="13"/>
        <v>9.3200825803456395E-7</v>
      </c>
      <c r="AF66" s="8"/>
      <c r="AN66" s="8"/>
    </row>
    <row r="67" spans="25:40" x14ac:dyDescent="0.25">
      <c r="Y67" s="1">
        <f>'ux n=64'!A64/64+1/128</f>
        <v>0.9921875</v>
      </c>
      <c r="Z67" s="1">
        <f>'ux n=64'!B64</f>
        <v>7.1875000000000002E-6</v>
      </c>
      <c r="AA67" s="1">
        <f t="shared" si="10"/>
        <v>4.5454565271540889E-2</v>
      </c>
      <c r="AC67" s="1">
        <f t="shared" si="11"/>
        <v>4.65087890625E-2</v>
      </c>
      <c r="AD67" s="1">
        <f t="shared" si="12"/>
        <v>2.1630674600601196E-3</v>
      </c>
      <c r="AE67" s="1">
        <f t="shared" si="13"/>
        <v>1.1113878014241987E-6</v>
      </c>
    </row>
    <row r="68" spans="25:40" x14ac:dyDescent="0.25">
      <c r="AD68" s="1">
        <f>SUM(AD4:AD67)</f>
        <v>76.800004005432129</v>
      </c>
      <c r="AE68" s="1">
        <f>SUM(AE4:AE67)</f>
        <v>1.3163860753125764E-5</v>
      </c>
      <c r="AN68" s="5"/>
    </row>
    <row r="69" spans="25:40" x14ac:dyDescent="0.25">
      <c r="AD69" s="2" t="s">
        <v>7</v>
      </c>
      <c r="AE69" s="3">
        <f>SQRT(AE68/AD68)</f>
        <v>4.140101785587171E-4</v>
      </c>
      <c r="AN69" s="5"/>
    </row>
    <row r="70" spans="25:40" x14ac:dyDescent="0.25">
      <c r="Y70"/>
      <c r="AN70" s="5"/>
    </row>
    <row r="71" spans="25:40" x14ac:dyDescent="0.25">
      <c r="Y71"/>
      <c r="AN71" s="5"/>
    </row>
    <row r="72" spans="25:40" x14ac:dyDescent="0.25">
      <c r="Y72"/>
      <c r="AN72" s="5"/>
    </row>
    <row r="73" spans="25:40" x14ac:dyDescent="0.25">
      <c r="Y73"/>
      <c r="AN73" s="5"/>
    </row>
    <row r="74" spans="25:40" x14ac:dyDescent="0.25">
      <c r="Y74"/>
      <c r="AN74" s="5"/>
    </row>
    <row r="75" spans="25:40" x14ac:dyDescent="0.25">
      <c r="Y75"/>
      <c r="AN75" s="5"/>
    </row>
    <row r="76" spans="25:40" x14ac:dyDescent="0.25">
      <c r="Y76"/>
      <c r="AN76" s="5"/>
    </row>
    <row r="77" spans="25:40" x14ac:dyDescent="0.25">
      <c r="Y77"/>
      <c r="AN77" s="5"/>
    </row>
    <row r="78" spans="25:40" x14ac:dyDescent="0.25">
      <c r="Y78"/>
      <c r="AN78" s="5"/>
    </row>
    <row r="79" spans="25:40" x14ac:dyDescent="0.25">
      <c r="Y79"/>
      <c r="AN79" s="5"/>
    </row>
    <row r="80" spans="25:40" x14ac:dyDescent="0.25">
      <c r="Y80"/>
      <c r="AN80" s="5"/>
    </row>
    <row r="81" spans="2:40" x14ac:dyDescent="0.25">
      <c r="Y81"/>
      <c r="AN81" s="5"/>
    </row>
    <row r="82" spans="2:40" x14ac:dyDescent="0.25">
      <c r="Y82"/>
      <c r="AN82" s="5"/>
    </row>
    <row r="83" spans="2:40" x14ac:dyDescent="0.25">
      <c r="Y83"/>
      <c r="AN83" s="5"/>
    </row>
    <row r="84" spans="2:40" x14ac:dyDescent="0.25">
      <c r="Y84"/>
      <c r="AN84" s="5"/>
    </row>
    <row r="85" spans="2:40" x14ac:dyDescent="0.25">
      <c r="Y85"/>
      <c r="AN85" s="5"/>
    </row>
    <row r="86" spans="2:40" x14ac:dyDescent="0.25">
      <c r="Y86"/>
    </row>
    <row r="87" spans="2:40" x14ac:dyDescent="0.25">
      <c r="Y87"/>
      <c r="AF87" s="8"/>
      <c r="AN87" s="8"/>
    </row>
    <row r="88" spans="2:40" x14ac:dyDescent="0.25">
      <c r="Y88"/>
    </row>
    <row r="89" spans="2:40" x14ac:dyDescent="0.25">
      <c r="Y89"/>
      <c r="AN89" s="5"/>
    </row>
    <row r="90" spans="2:40" x14ac:dyDescent="0.25">
      <c r="Y90"/>
      <c r="AN90" s="5"/>
    </row>
    <row r="91" spans="2:40" x14ac:dyDescent="0.25">
      <c r="Y91"/>
      <c r="AN91" s="5"/>
    </row>
    <row r="92" spans="2:40" x14ac:dyDescent="0.25">
      <c r="Y92"/>
      <c r="AN92" s="5"/>
    </row>
    <row r="93" spans="2:40" x14ac:dyDescent="0.25">
      <c r="B93" s="12"/>
      <c r="C93" s="12"/>
      <c r="K93" s="12"/>
      <c r="S93" s="12"/>
      <c r="Y93"/>
      <c r="AA93" s="12"/>
      <c r="AN93" s="5"/>
    </row>
    <row r="94" spans="2:40" x14ac:dyDescent="0.25">
      <c r="Y94"/>
      <c r="AN94" s="5"/>
    </row>
    <row r="95" spans="2:40" x14ac:dyDescent="0.25">
      <c r="Y95"/>
      <c r="AN95" s="5"/>
    </row>
    <row r="96" spans="2:40" x14ac:dyDescent="0.25">
      <c r="Y96"/>
      <c r="AN96" s="5"/>
    </row>
    <row r="97" spans="25:40" x14ac:dyDescent="0.25">
      <c r="Y97"/>
      <c r="AN97" s="5"/>
    </row>
    <row r="98" spans="25:40" x14ac:dyDescent="0.25">
      <c r="Y98"/>
      <c r="AN98" s="5"/>
    </row>
    <row r="99" spans="25:40" x14ac:dyDescent="0.25">
      <c r="Y99"/>
      <c r="AN99" s="5"/>
    </row>
    <row r="100" spans="25:40" x14ac:dyDescent="0.25">
      <c r="Y100"/>
      <c r="AN100" s="5"/>
    </row>
    <row r="101" spans="25:40" x14ac:dyDescent="0.25">
      <c r="Y101"/>
      <c r="AN101" s="5"/>
    </row>
    <row r="102" spans="25:40" x14ac:dyDescent="0.25">
      <c r="Y102"/>
      <c r="AN102" s="5"/>
    </row>
    <row r="103" spans="25:40" x14ac:dyDescent="0.25">
      <c r="Y103"/>
      <c r="AN103" s="5"/>
    </row>
    <row r="104" spans="25:40" x14ac:dyDescent="0.25">
      <c r="Y104"/>
      <c r="AN104" s="5"/>
    </row>
    <row r="105" spans="25:40" x14ac:dyDescent="0.25">
      <c r="Y105"/>
      <c r="AN105" s="5"/>
    </row>
    <row r="106" spans="25:40" x14ac:dyDescent="0.25">
      <c r="Y106"/>
      <c r="AN106" s="5"/>
    </row>
    <row r="107" spans="25:40" x14ac:dyDescent="0.25">
      <c r="Y107"/>
    </row>
    <row r="108" spans="25:40" x14ac:dyDescent="0.25">
      <c r="Y108"/>
    </row>
    <row r="109" spans="25:40" x14ac:dyDescent="0.25">
      <c r="Y109"/>
    </row>
    <row r="110" spans="25:40" x14ac:dyDescent="0.25">
      <c r="Y110"/>
    </row>
    <row r="111" spans="25:40" x14ac:dyDescent="0.25">
      <c r="Y111"/>
    </row>
    <row r="112" spans="25:40" x14ac:dyDescent="0.25">
      <c r="Y112"/>
    </row>
    <row r="113" spans="25:25" x14ac:dyDescent="0.25">
      <c r="Y113"/>
    </row>
    <row r="114" spans="25:25" x14ac:dyDescent="0.25">
      <c r="Y114"/>
    </row>
    <row r="115" spans="25:25" x14ac:dyDescent="0.25">
      <c r="Y115"/>
    </row>
    <row r="116" spans="25:25" x14ac:dyDescent="0.25">
      <c r="Y116"/>
    </row>
    <row r="117" spans="25:25" x14ac:dyDescent="0.25">
      <c r="Y117"/>
    </row>
    <row r="118" spans="25:25" x14ac:dyDescent="0.25">
      <c r="Y118"/>
    </row>
    <row r="119" spans="25:25" x14ac:dyDescent="0.25">
      <c r="Y119"/>
    </row>
    <row r="120" spans="25:25" x14ac:dyDescent="0.25">
      <c r="Y120"/>
    </row>
    <row r="121" spans="25:25" x14ac:dyDescent="0.25">
      <c r="Y121"/>
    </row>
    <row r="122" spans="25:25" x14ac:dyDescent="0.25">
      <c r="Y122"/>
    </row>
    <row r="123" spans="25:25" x14ac:dyDescent="0.25">
      <c r="Y123"/>
    </row>
    <row r="124" spans="25:25" x14ac:dyDescent="0.25">
      <c r="Y124"/>
    </row>
    <row r="125" spans="25:25" x14ac:dyDescent="0.25">
      <c r="Y125"/>
    </row>
    <row r="126" spans="25:25" x14ac:dyDescent="0.25">
      <c r="Y126"/>
    </row>
    <row r="127" spans="25:25" x14ac:dyDescent="0.25">
      <c r="Y127"/>
    </row>
    <row r="128" spans="25:25" x14ac:dyDescent="0.25">
      <c r="Y128"/>
    </row>
    <row r="129" spans="25:39" x14ac:dyDescent="0.25">
      <c r="Y129"/>
    </row>
    <row r="130" spans="25:39" x14ac:dyDescent="0.25">
      <c r="Y130"/>
    </row>
    <row r="131" spans="25:39" x14ac:dyDescent="0.25">
      <c r="Y131"/>
    </row>
    <row r="132" spans="25:39" x14ac:dyDescent="0.25">
      <c r="Y132"/>
    </row>
    <row r="133" spans="25:39" x14ac:dyDescent="0.25">
      <c r="AD133" s="2"/>
      <c r="AE133"/>
      <c r="AL133" s="2"/>
      <c r="AM133" s="3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ux n=8</vt:lpstr>
      <vt:lpstr>ux n=16</vt:lpstr>
      <vt:lpstr>ux n=32</vt:lpstr>
      <vt:lpstr>ux n=64</vt:lpstr>
      <vt:lpstr>ux n=128</vt:lpstr>
      <vt:lpstr>ux x=0.5</vt:lpstr>
      <vt:lpstr>'ux n=8'!_000uz600</vt:lpstr>
      <vt:lpstr>'ux n=16'!_001uz2400</vt:lpstr>
      <vt:lpstr>'ux n=32'!_002uz9600</vt:lpstr>
      <vt:lpstr>'ux n=64'!_003uz38400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2019-10-17T13:37:44Z</dcterms:modified>
</cp:coreProperties>
</file>