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waine.junior\Documents\Codigo LBM\LBM_CERNN\doc\Simulations\Analysis\Regularized\D3Q27\Parallel Plates HWBB Free Slip\"/>
    </mc:Choice>
  </mc:AlternateContent>
  <xr:revisionPtr revIDLastSave="0" documentId="13_ncr:1_{D799579E-151E-4E61-A6B5-0BA4AB1EB556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ux n=8" sheetId="15" r:id="rId1"/>
    <sheet name="ux n=16" sheetId="1" r:id="rId2"/>
    <sheet name="ux n=32" sheetId="11" r:id="rId3"/>
    <sheet name="ux n=64" sheetId="13" r:id="rId4"/>
    <sheet name="ux n=128" sheetId="16" r:id="rId5"/>
    <sheet name="ux x=0.5" sheetId="2" r:id="rId6"/>
  </sheets>
  <definedNames>
    <definedName name="_103_ux_c" localSheetId="3">'ux n=64'!#REF!</definedName>
    <definedName name="_400uz1800" localSheetId="0">'ux n=8'!$A$1:$A$8</definedName>
    <definedName name="_401uz7200" localSheetId="1">'ux n=16'!$A$1:$B$16</definedName>
    <definedName name="_402uz28800" localSheetId="2">'ux n=32'!$A$1:$B$32</definedName>
    <definedName name="_403uz115200" localSheetId="3">'ux n=64'!$A$1:$B$64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2" i="2" l="1"/>
  <c r="AB8" i="2"/>
  <c r="AB6" i="2"/>
  <c r="AB4" i="2"/>
  <c r="T4" i="2"/>
  <c r="D4" i="2"/>
  <c r="L4" i="2"/>
  <c r="T12" i="2"/>
  <c r="T10" i="2"/>
  <c r="T8" i="2"/>
  <c r="T6" i="2"/>
  <c r="Q6" i="2"/>
  <c r="Q5" i="2"/>
  <c r="Q9" i="2"/>
  <c r="Q11" i="2"/>
  <c r="Q12" i="2"/>
  <c r="Q13" i="2"/>
  <c r="Q17" i="2"/>
  <c r="Q19" i="2"/>
  <c r="Q20" i="2"/>
  <c r="Q21" i="2"/>
  <c r="Q25" i="2"/>
  <c r="Q27" i="2"/>
  <c r="Q28" i="2"/>
  <c r="Q29" i="2"/>
  <c r="Q32" i="2"/>
  <c r="Q33" i="2"/>
  <c r="Q35" i="2"/>
  <c r="Q4" i="2"/>
  <c r="L12" i="2"/>
  <c r="L10" i="2"/>
  <c r="I9" i="2" s="1"/>
  <c r="L8" i="2"/>
  <c r="L6" i="2"/>
  <c r="D12" i="2"/>
  <c r="A5" i="2"/>
  <c r="A6" i="2"/>
  <c r="A7" i="2"/>
  <c r="A8" i="2"/>
  <c r="A9" i="2"/>
  <c r="A10" i="2"/>
  <c r="A11" i="2"/>
  <c r="A4" i="2"/>
  <c r="I8" i="2"/>
  <c r="I16" i="2"/>
  <c r="D10" i="2"/>
  <c r="AB10" i="2" l="1"/>
  <c r="Q34" i="2"/>
  <c r="Q26" i="2"/>
  <c r="Q18" i="2"/>
  <c r="Q10" i="2"/>
  <c r="Q24" i="2"/>
  <c r="Q16" i="2"/>
  <c r="Q8" i="2"/>
  <c r="Q31" i="2"/>
  <c r="Q23" i="2"/>
  <c r="Q15" i="2"/>
  <c r="Q7" i="2"/>
  <c r="Q30" i="2"/>
  <c r="Q22" i="2"/>
  <c r="Q14" i="2"/>
  <c r="I15" i="2"/>
  <c r="I7" i="2"/>
  <c r="I14" i="2"/>
  <c r="I6" i="2"/>
  <c r="I13" i="2"/>
  <c r="I5" i="2"/>
  <c r="I4" i="2"/>
  <c r="I12" i="2"/>
  <c r="I19" i="2"/>
  <c r="I11" i="2"/>
  <c r="I10" i="2"/>
  <c r="I18" i="2"/>
  <c r="I17" i="2"/>
  <c r="Y15" i="2" l="1"/>
  <c r="Y63" i="2"/>
  <c r="Y64" i="2"/>
  <c r="Y33" i="2"/>
  <c r="Y41" i="2"/>
  <c r="Y26" i="2"/>
  <c r="Y48" i="2"/>
  <c r="Y31" i="2"/>
  <c r="Y66" i="2"/>
  <c r="Y8" i="2"/>
  <c r="Y16" i="2"/>
  <c r="Y24" i="2"/>
  <c r="Y56" i="2"/>
  <c r="Y9" i="2"/>
  <c r="Y49" i="2"/>
  <c r="Y34" i="2"/>
  <c r="Y10" i="2"/>
  <c r="Y18" i="2"/>
  <c r="Y58" i="2"/>
  <c r="Y11" i="2"/>
  <c r="Y19" i="2"/>
  <c r="Y27" i="2"/>
  <c r="Y35" i="2"/>
  <c r="Y43" i="2"/>
  <c r="Y51" i="2"/>
  <c r="Y59" i="2"/>
  <c r="Y67" i="2"/>
  <c r="Y13" i="2"/>
  <c r="Y21" i="2"/>
  <c r="Y37" i="2"/>
  <c r="Y53" i="2"/>
  <c r="Y6" i="2"/>
  <c r="Y14" i="2"/>
  <c r="Y22" i="2"/>
  <c r="Y38" i="2"/>
  <c r="Y62" i="2"/>
  <c r="Y47" i="2"/>
  <c r="Y40" i="2"/>
  <c r="Y17" i="2"/>
  <c r="Y65" i="2"/>
  <c r="Y50" i="2"/>
  <c r="Y12" i="2"/>
  <c r="Y20" i="2"/>
  <c r="Y28" i="2"/>
  <c r="Y36" i="2"/>
  <c r="Y44" i="2"/>
  <c r="Y52" i="2"/>
  <c r="Y60" i="2"/>
  <c r="Y4" i="2"/>
  <c r="Y5" i="2"/>
  <c r="Y29" i="2"/>
  <c r="Y45" i="2"/>
  <c r="Y61" i="2"/>
  <c r="Y30" i="2"/>
  <c r="Y46" i="2"/>
  <c r="Y54" i="2"/>
  <c r="Y7" i="2"/>
  <c r="Y23" i="2"/>
  <c r="Y39" i="2"/>
  <c r="Y55" i="2"/>
  <c r="Y32" i="2"/>
  <c r="Y25" i="2"/>
  <c r="Y57" i="2"/>
  <c r="Y42" i="2"/>
  <c r="D8" i="2"/>
  <c r="E6" i="2" l="1"/>
  <c r="E7" i="2"/>
  <c r="E4" i="2"/>
  <c r="F4" i="2" s="1"/>
  <c r="E5" i="2"/>
  <c r="M4" i="2"/>
  <c r="M5" i="2"/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78" i="2"/>
  <c r="AH79" i="2"/>
  <c r="AH80" i="2"/>
  <c r="AH81" i="2"/>
  <c r="AH82" i="2"/>
  <c r="AH83" i="2"/>
  <c r="AH84" i="2"/>
  <c r="AH85" i="2"/>
  <c r="AH86" i="2"/>
  <c r="AH87" i="2"/>
  <c r="AH88" i="2"/>
  <c r="AH89" i="2"/>
  <c r="AH90" i="2"/>
  <c r="AH91" i="2"/>
  <c r="AH92" i="2"/>
  <c r="AH93" i="2"/>
  <c r="AH94" i="2"/>
  <c r="AH95" i="2"/>
  <c r="AH96" i="2"/>
  <c r="AH97" i="2"/>
  <c r="AH98" i="2"/>
  <c r="AH99" i="2"/>
  <c r="AH100" i="2"/>
  <c r="AH101" i="2"/>
  <c r="AH102" i="2"/>
  <c r="AH103" i="2"/>
  <c r="AH104" i="2"/>
  <c r="AH105" i="2"/>
  <c r="AH106" i="2"/>
  <c r="AH107" i="2"/>
  <c r="AH108" i="2"/>
  <c r="AH109" i="2"/>
  <c r="AH110" i="2"/>
  <c r="AH111" i="2"/>
  <c r="AH112" i="2"/>
  <c r="AH113" i="2"/>
  <c r="AH114" i="2"/>
  <c r="AH115" i="2"/>
  <c r="AH116" i="2"/>
  <c r="AH117" i="2"/>
  <c r="AH118" i="2"/>
  <c r="AH119" i="2"/>
  <c r="AH120" i="2"/>
  <c r="AH121" i="2"/>
  <c r="AH122" i="2"/>
  <c r="AH123" i="2"/>
  <c r="AH124" i="2"/>
  <c r="AH125" i="2"/>
  <c r="AH126" i="2"/>
  <c r="AH127" i="2"/>
  <c r="AH128" i="2"/>
  <c r="AH129" i="2"/>
  <c r="AH130" i="2"/>
  <c r="AH131" i="2"/>
  <c r="AJ4" i="2" l="1"/>
  <c r="AJ10" i="2"/>
  <c r="E8" i="2" l="1"/>
  <c r="E9" i="2"/>
  <c r="E10" i="2"/>
  <c r="E11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U4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AG5" i="2"/>
  <c r="AK5" i="2" s="1"/>
  <c r="AG6" i="2"/>
  <c r="AK6" i="2" s="1"/>
  <c r="AG7" i="2"/>
  <c r="AK7" i="2" s="1"/>
  <c r="AG8" i="2"/>
  <c r="AK8" i="2" s="1"/>
  <c r="AG9" i="2"/>
  <c r="AK9" i="2" s="1"/>
  <c r="AG10" i="2"/>
  <c r="AK10" i="2" s="1"/>
  <c r="AG11" i="2"/>
  <c r="AK11" i="2" s="1"/>
  <c r="AG12" i="2"/>
  <c r="AK12" i="2" s="1"/>
  <c r="AG13" i="2"/>
  <c r="AK13" i="2" s="1"/>
  <c r="AG14" i="2"/>
  <c r="AK14" i="2" s="1"/>
  <c r="AG15" i="2"/>
  <c r="AK15" i="2" s="1"/>
  <c r="AG16" i="2"/>
  <c r="AK16" i="2" s="1"/>
  <c r="AG17" i="2"/>
  <c r="AK17" i="2" s="1"/>
  <c r="AG18" i="2"/>
  <c r="AK18" i="2" s="1"/>
  <c r="AG19" i="2"/>
  <c r="AK19" i="2" s="1"/>
  <c r="AG20" i="2"/>
  <c r="AK20" i="2" s="1"/>
  <c r="AG21" i="2"/>
  <c r="AK21" i="2" s="1"/>
  <c r="AG22" i="2"/>
  <c r="AK22" i="2" s="1"/>
  <c r="AG23" i="2"/>
  <c r="AK23" i="2" s="1"/>
  <c r="AG24" i="2"/>
  <c r="AK24" i="2" s="1"/>
  <c r="AG25" i="2"/>
  <c r="AK25" i="2" s="1"/>
  <c r="AG26" i="2"/>
  <c r="AK26" i="2" s="1"/>
  <c r="AG27" i="2"/>
  <c r="AK27" i="2" s="1"/>
  <c r="AG28" i="2"/>
  <c r="AK28" i="2" s="1"/>
  <c r="AG29" i="2"/>
  <c r="AK29" i="2" s="1"/>
  <c r="AG30" i="2"/>
  <c r="AK30" i="2" s="1"/>
  <c r="AG31" i="2"/>
  <c r="AK31" i="2" s="1"/>
  <c r="AG32" i="2"/>
  <c r="AK32" i="2" s="1"/>
  <c r="AG33" i="2"/>
  <c r="AK33" i="2" s="1"/>
  <c r="AG34" i="2"/>
  <c r="AK34" i="2" s="1"/>
  <c r="AG35" i="2"/>
  <c r="AK35" i="2" s="1"/>
  <c r="AG36" i="2"/>
  <c r="AK36" i="2" s="1"/>
  <c r="AG37" i="2"/>
  <c r="AK37" i="2" s="1"/>
  <c r="AG38" i="2"/>
  <c r="AK38" i="2" s="1"/>
  <c r="AG39" i="2"/>
  <c r="AK39" i="2" s="1"/>
  <c r="AG40" i="2"/>
  <c r="AK40" i="2" s="1"/>
  <c r="AG41" i="2"/>
  <c r="AK41" i="2" s="1"/>
  <c r="AG42" i="2"/>
  <c r="AK42" i="2" s="1"/>
  <c r="AG43" i="2"/>
  <c r="AK43" i="2" s="1"/>
  <c r="AG44" i="2"/>
  <c r="AK44" i="2" s="1"/>
  <c r="AG45" i="2"/>
  <c r="AK45" i="2" s="1"/>
  <c r="AG46" i="2"/>
  <c r="AK46" i="2" s="1"/>
  <c r="AG47" i="2"/>
  <c r="AK47" i="2" s="1"/>
  <c r="AG48" i="2"/>
  <c r="AK48" i="2" s="1"/>
  <c r="AG49" i="2"/>
  <c r="AK49" i="2" s="1"/>
  <c r="AG50" i="2"/>
  <c r="AK50" i="2" s="1"/>
  <c r="AG51" i="2"/>
  <c r="AK51" i="2" s="1"/>
  <c r="AG52" i="2"/>
  <c r="AK52" i="2" s="1"/>
  <c r="AG53" i="2"/>
  <c r="AK53" i="2" s="1"/>
  <c r="AG54" i="2"/>
  <c r="AK54" i="2" s="1"/>
  <c r="AG55" i="2"/>
  <c r="AK55" i="2" s="1"/>
  <c r="AG56" i="2"/>
  <c r="AK56" i="2" s="1"/>
  <c r="AG57" i="2"/>
  <c r="AK57" i="2" s="1"/>
  <c r="AG58" i="2"/>
  <c r="AK58" i="2" s="1"/>
  <c r="AG59" i="2"/>
  <c r="AK59" i="2" s="1"/>
  <c r="AG60" i="2"/>
  <c r="AK60" i="2" s="1"/>
  <c r="AG61" i="2"/>
  <c r="AK61" i="2" s="1"/>
  <c r="AG62" i="2"/>
  <c r="AK62" i="2" s="1"/>
  <c r="AG63" i="2"/>
  <c r="AK63" i="2" s="1"/>
  <c r="AG64" i="2"/>
  <c r="AK64" i="2" s="1"/>
  <c r="AG65" i="2"/>
  <c r="AK65" i="2" s="1"/>
  <c r="AG66" i="2"/>
  <c r="AK66" i="2" s="1"/>
  <c r="AG67" i="2"/>
  <c r="AK67" i="2" s="1"/>
  <c r="AG68" i="2"/>
  <c r="AK68" i="2" s="1"/>
  <c r="AG69" i="2"/>
  <c r="AK69" i="2" s="1"/>
  <c r="AG70" i="2"/>
  <c r="AK70" i="2" s="1"/>
  <c r="AG71" i="2"/>
  <c r="AK71" i="2" s="1"/>
  <c r="AG72" i="2"/>
  <c r="AK72" i="2" s="1"/>
  <c r="AG73" i="2"/>
  <c r="AK73" i="2" s="1"/>
  <c r="AG74" i="2"/>
  <c r="AK74" i="2" s="1"/>
  <c r="AG75" i="2"/>
  <c r="AK75" i="2" s="1"/>
  <c r="AG76" i="2"/>
  <c r="AK76" i="2" s="1"/>
  <c r="AG77" i="2"/>
  <c r="AK77" i="2" s="1"/>
  <c r="AG78" i="2"/>
  <c r="AK78" i="2" s="1"/>
  <c r="AG79" i="2"/>
  <c r="AK79" i="2" s="1"/>
  <c r="AG80" i="2"/>
  <c r="AK80" i="2" s="1"/>
  <c r="AG81" i="2"/>
  <c r="AK81" i="2" s="1"/>
  <c r="AG82" i="2"/>
  <c r="AK82" i="2" s="1"/>
  <c r="AG83" i="2"/>
  <c r="AK83" i="2" s="1"/>
  <c r="AG84" i="2"/>
  <c r="AK84" i="2" s="1"/>
  <c r="AG85" i="2"/>
  <c r="AK85" i="2" s="1"/>
  <c r="AG86" i="2"/>
  <c r="AK86" i="2" s="1"/>
  <c r="AG87" i="2"/>
  <c r="AK87" i="2" s="1"/>
  <c r="AG88" i="2"/>
  <c r="AK88" i="2" s="1"/>
  <c r="AG89" i="2"/>
  <c r="AK89" i="2" s="1"/>
  <c r="AG90" i="2"/>
  <c r="AK90" i="2" s="1"/>
  <c r="AG91" i="2"/>
  <c r="AK91" i="2" s="1"/>
  <c r="AG92" i="2"/>
  <c r="AK92" i="2" s="1"/>
  <c r="AG93" i="2"/>
  <c r="AK93" i="2" s="1"/>
  <c r="AG94" i="2"/>
  <c r="AK94" i="2" s="1"/>
  <c r="AG95" i="2"/>
  <c r="AK95" i="2" s="1"/>
  <c r="AG96" i="2"/>
  <c r="AK96" i="2" s="1"/>
  <c r="AG97" i="2"/>
  <c r="AK97" i="2" s="1"/>
  <c r="AG98" i="2"/>
  <c r="AK98" i="2" s="1"/>
  <c r="AG99" i="2"/>
  <c r="AK99" i="2" s="1"/>
  <c r="AG100" i="2"/>
  <c r="AK100" i="2" s="1"/>
  <c r="AG101" i="2"/>
  <c r="AK101" i="2" s="1"/>
  <c r="AG102" i="2"/>
  <c r="AK102" i="2" s="1"/>
  <c r="AG103" i="2"/>
  <c r="AK103" i="2" s="1"/>
  <c r="AG104" i="2"/>
  <c r="AK104" i="2" s="1"/>
  <c r="AG105" i="2"/>
  <c r="AK105" i="2" s="1"/>
  <c r="AG106" i="2"/>
  <c r="AK106" i="2" s="1"/>
  <c r="AG107" i="2"/>
  <c r="AK107" i="2" s="1"/>
  <c r="AG108" i="2"/>
  <c r="AK108" i="2" s="1"/>
  <c r="AG109" i="2"/>
  <c r="AK109" i="2" s="1"/>
  <c r="AG110" i="2"/>
  <c r="AK110" i="2" s="1"/>
  <c r="AG111" i="2"/>
  <c r="AK111" i="2" s="1"/>
  <c r="AG112" i="2"/>
  <c r="AK112" i="2" s="1"/>
  <c r="AG113" i="2"/>
  <c r="AK113" i="2" s="1"/>
  <c r="AG114" i="2"/>
  <c r="AK114" i="2" s="1"/>
  <c r="AG115" i="2"/>
  <c r="AK115" i="2" s="1"/>
  <c r="AG116" i="2"/>
  <c r="AK116" i="2" s="1"/>
  <c r="AG117" i="2"/>
  <c r="AK117" i="2" s="1"/>
  <c r="AG118" i="2"/>
  <c r="AK118" i="2" s="1"/>
  <c r="AG119" i="2"/>
  <c r="AK119" i="2" s="1"/>
  <c r="AG120" i="2"/>
  <c r="AK120" i="2" s="1"/>
  <c r="AG121" i="2"/>
  <c r="AK121" i="2" s="1"/>
  <c r="AG122" i="2"/>
  <c r="AK122" i="2" s="1"/>
  <c r="AG123" i="2"/>
  <c r="AK123" i="2" s="1"/>
  <c r="AG124" i="2"/>
  <c r="AK124" i="2" s="1"/>
  <c r="AG125" i="2"/>
  <c r="AK125" i="2" s="1"/>
  <c r="AG126" i="2"/>
  <c r="AK126" i="2" s="1"/>
  <c r="AG127" i="2"/>
  <c r="AK127" i="2" s="1"/>
  <c r="AG128" i="2"/>
  <c r="AK128" i="2" s="1"/>
  <c r="AG129" i="2"/>
  <c r="AK129" i="2" s="1"/>
  <c r="AG130" i="2"/>
  <c r="AK130" i="2" s="1"/>
  <c r="AG131" i="2"/>
  <c r="AK131" i="2" s="1"/>
  <c r="AG4" i="2"/>
  <c r="AK4" i="2" s="1"/>
  <c r="F6" i="2" l="1"/>
  <c r="AJ6" i="2"/>
  <c r="AL72" i="2"/>
  <c r="AL76" i="2"/>
  <c r="Z4" i="2"/>
  <c r="Z5" i="2"/>
  <c r="Z6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7" i="2"/>
  <c r="B5" i="2"/>
  <c r="B6" i="2"/>
  <c r="B7" i="2"/>
  <c r="B8" i="2"/>
  <c r="B9" i="2"/>
  <c r="B10" i="2"/>
  <c r="B11" i="2"/>
  <c r="B4" i="2"/>
  <c r="AA26" i="2" l="1"/>
  <c r="AE26" i="2" s="1"/>
  <c r="D6" i="2"/>
  <c r="AJ12" i="2"/>
  <c r="AI24" i="2" s="1"/>
  <c r="AM24" i="2" s="1"/>
  <c r="AL81" i="2"/>
  <c r="AL119" i="2"/>
  <c r="AL85" i="2"/>
  <c r="AL69" i="2"/>
  <c r="AL125" i="2"/>
  <c r="AL80" i="2"/>
  <c r="AL68" i="2"/>
  <c r="AL97" i="2"/>
  <c r="AL73" i="2"/>
  <c r="AL117" i="2"/>
  <c r="AL77" i="2"/>
  <c r="AL120" i="2"/>
  <c r="AL129" i="2"/>
  <c r="AL122" i="2"/>
  <c r="AL114" i="2"/>
  <c r="AL95" i="2"/>
  <c r="AL121" i="2"/>
  <c r="AL103" i="2"/>
  <c r="AL99" i="2"/>
  <c r="AL89" i="2"/>
  <c r="AL93" i="2"/>
  <c r="AL107" i="2"/>
  <c r="AL83" i="2"/>
  <c r="AL100" i="2"/>
  <c r="AL92" i="2"/>
  <c r="AL113" i="2"/>
  <c r="AL130" i="2"/>
  <c r="AL109" i="2"/>
  <c r="AL102" i="2"/>
  <c r="AL124" i="2"/>
  <c r="AL75" i="2"/>
  <c r="AL123" i="2"/>
  <c r="AL79" i="2"/>
  <c r="AL88" i="2"/>
  <c r="AL78" i="2"/>
  <c r="AL128" i="2"/>
  <c r="AL127" i="2"/>
  <c r="AL108" i="2"/>
  <c r="AL70" i="2"/>
  <c r="AL104" i="2"/>
  <c r="AL112" i="2"/>
  <c r="AL86" i="2"/>
  <c r="AL111" i="2"/>
  <c r="AL87" i="2"/>
  <c r="AL116" i="2"/>
  <c r="AL71" i="2"/>
  <c r="AL90" i="2"/>
  <c r="AL115" i="2"/>
  <c r="AL82" i="2"/>
  <c r="AL74" i="2"/>
  <c r="AL91" i="2"/>
  <c r="AL26" i="2"/>
  <c r="AL15" i="2"/>
  <c r="AL6" i="2"/>
  <c r="AL53" i="2"/>
  <c r="AL23" i="2"/>
  <c r="AL14" i="2"/>
  <c r="AL61" i="2"/>
  <c r="AL42" i="2"/>
  <c r="AL31" i="2"/>
  <c r="AL54" i="2"/>
  <c r="AL48" i="2"/>
  <c r="AL27" i="2"/>
  <c r="AL5" i="2"/>
  <c r="AL12" i="2"/>
  <c r="AL50" i="2"/>
  <c r="AL39" i="2"/>
  <c r="AL46" i="2"/>
  <c r="AL29" i="2"/>
  <c r="AL20" i="2"/>
  <c r="AL40" i="2"/>
  <c r="AL9" i="2"/>
  <c r="AL30" i="2"/>
  <c r="AL32" i="2"/>
  <c r="AL10" i="2"/>
  <c r="AL65" i="2"/>
  <c r="AL7" i="2"/>
  <c r="AL41" i="2"/>
  <c r="AL49" i="2"/>
  <c r="AL38" i="2"/>
  <c r="AL43" i="2"/>
  <c r="AL21" i="2"/>
  <c r="AL66" i="2"/>
  <c r="AL19" i="2"/>
  <c r="AL55" i="2"/>
  <c r="AI4" i="2" l="1"/>
  <c r="AM4" i="2" s="1"/>
  <c r="AI51" i="2"/>
  <c r="AM51" i="2" s="1"/>
  <c r="C8" i="2"/>
  <c r="AI22" i="2"/>
  <c r="AM22" i="2" s="1"/>
  <c r="AI49" i="2"/>
  <c r="AM49" i="2" s="1"/>
  <c r="AI107" i="2"/>
  <c r="AM107" i="2" s="1"/>
  <c r="C7" i="2"/>
  <c r="C11" i="2"/>
  <c r="C4" i="2"/>
  <c r="C5" i="2"/>
  <c r="C9" i="2"/>
  <c r="C6" i="2"/>
  <c r="C10" i="2"/>
  <c r="G10" i="2" s="1"/>
  <c r="AI120" i="2"/>
  <c r="AM120" i="2" s="1"/>
  <c r="AI61" i="2"/>
  <c r="AM61" i="2" s="1"/>
  <c r="AI56" i="2"/>
  <c r="AM56" i="2" s="1"/>
  <c r="AI124" i="2"/>
  <c r="AM124" i="2" s="1"/>
  <c r="AI58" i="2"/>
  <c r="AM58" i="2" s="1"/>
  <c r="AI82" i="2"/>
  <c r="AM82" i="2" s="1"/>
  <c r="AI17" i="2"/>
  <c r="AM17" i="2" s="1"/>
  <c r="AI63" i="2"/>
  <c r="AM63" i="2" s="1"/>
  <c r="AI95" i="2"/>
  <c r="AM95" i="2" s="1"/>
  <c r="AI112" i="2"/>
  <c r="AM112" i="2" s="1"/>
  <c r="AI47" i="2"/>
  <c r="AM47" i="2" s="1"/>
  <c r="AI31" i="2"/>
  <c r="AM31" i="2" s="1"/>
  <c r="AI48" i="2"/>
  <c r="AM48" i="2" s="1"/>
  <c r="AI46" i="2"/>
  <c r="AM46" i="2" s="1"/>
  <c r="AI75" i="2"/>
  <c r="AM75" i="2" s="1"/>
  <c r="AI62" i="2"/>
  <c r="AM62" i="2" s="1"/>
  <c r="AI89" i="2"/>
  <c r="AM89" i="2" s="1"/>
  <c r="AI72" i="2"/>
  <c r="AM72" i="2" s="1"/>
  <c r="AI69" i="2"/>
  <c r="AM69" i="2" s="1"/>
  <c r="AI32" i="2"/>
  <c r="AM32" i="2" s="1"/>
  <c r="AI119" i="2"/>
  <c r="AM119" i="2" s="1"/>
  <c r="AI85" i="2"/>
  <c r="AM85" i="2" s="1"/>
  <c r="AI94" i="2"/>
  <c r="AM94" i="2" s="1"/>
  <c r="AI71" i="2"/>
  <c r="AM71" i="2" s="1"/>
  <c r="AI6" i="2"/>
  <c r="AM6" i="2" s="1"/>
  <c r="AI45" i="2"/>
  <c r="AM45" i="2" s="1"/>
  <c r="AI21" i="2"/>
  <c r="AM21" i="2" s="1"/>
  <c r="AI19" i="2"/>
  <c r="AM19" i="2" s="1"/>
  <c r="AI7" i="2"/>
  <c r="AM7" i="2" s="1"/>
  <c r="AI26" i="2"/>
  <c r="AM26" i="2" s="1"/>
  <c r="AI114" i="2"/>
  <c r="AM114" i="2" s="1"/>
  <c r="AI27" i="2"/>
  <c r="AM27" i="2" s="1"/>
  <c r="AI73" i="2"/>
  <c r="AM73" i="2" s="1"/>
  <c r="AI5" i="2"/>
  <c r="AM5" i="2" s="1"/>
  <c r="AI60" i="2"/>
  <c r="AM60" i="2" s="1"/>
  <c r="AI131" i="2"/>
  <c r="AM131" i="2" s="1"/>
  <c r="AI97" i="2"/>
  <c r="AM97" i="2" s="1"/>
  <c r="AI57" i="2"/>
  <c r="AM57" i="2" s="1"/>
  <c r="AI42" i="2"/>
  <c r="AM42" i="2" s="1"/>
  <c r="AI115" i="2"/>
  <c r="AM115" i="2" s="1"/>
  <c r="AI117" i="2"/>
  <c r="AM117" i="2" s="1"/>
  <c r="AI128" i="2"/>
  <c r="AM128" i="2" s="1"/>
  <c r="AI102" i="2"/>
  <c r="AM102" i="2" s="1"/>
  <c r="AI76" i="2"/>
  <c r="AM76" i="2" s="1"/>
  <c r="AI105" i="2"/>
  <c r="AM105" i="2" s="1"/>
  <c r="AI121" i="2"/>
  <c r="AM121" i="2" s="1"/>
  <c r="AI15" i="2"/>
  <c r="AM15" i="2" s="1"/>
  <c r="AI130" i="2"/>
  <c r="AM130" i="2" s="1"/>
  <c r="AI14" i="2"/>
  <c r="AM14" i="2" s="1"/>
  <c r="AI88" i="2"/>
  <c r="AM88" i="2" s="1"/>
  <c r="AI53" i="2"/>
  <c r="AM53" i="2" s="1"/>
  <c r="AI39" i="2"/>
  <c r="AM39" i="2" s="1"/>
  <c r="AI108" i="2"/>
  <c r="AM108" i="2" s="1"/>
  <c r="AI20" i="2"/>
  <c r="AM20" i="2" s="1"/>
  <c r="AI79" i="2"/>
  <c r="AM79" i="2" s="1"/>
  <c r="AI78" i="2"/>
  <c r="AM78" i="2" s="1"/>
  <c r="AI123" i="2"/>
  <c r="AM123" i="2" s="1"/>
  <c r="AI64" i="2"/>
  <c r="AM64" i="2" s="1"/>
  <c r="AI38" i="2"/>
  <c r="AM38" i="2" s="1"/>
  <c r="AI12" i="2"/>
  <c r="AM12" i="2" s="1"/>
  <c r="AI87" i="2"/>
  <c r="AM87" i="2" s="1"/>
  <c r="AI77" i="2"/>
  <c r="AM77" i="2" s="1"/>
  <c r="AI18" i="2"/>
  <c r="AM18" i="2" s="1"/>
  <c r="AI104" i="2"/>
  <c r="AM104" i="2" s="1"/>
  <c r="AI33" i="2"/>
  <c r="AM33" i="2" s="1"/>
  <c r="AI98" i="2"/>
  <c r="AM98" i="2" s="1"/>
  <c r="AI116" i="2"/>
  <c r="AM116" i="2" s="1"/>
  <c r="AI81" i="2"/>
  <c r="AM81" i="2" s="1"/>
  <c r="AI8" i="2"/>
  <c r="AM8" i="2" s="1"/>
  <c r="AI91" i="2"/>
  <c r="AM91" i="2" s="1"/>
  <c r="AI84" i="2"/>
  <c r="AM84" i="2" s="1"/>
  <c r="AI30" i="2"/>
  <c r="AM30" i="2" s="1"/>
  <c r="AI83" i="2"/>
  <c r="AM83" i="2" s="1"/>
  <c r="AI129" i="2"/>
  <c r="AM129" i="2" s="1"/>
  <c r="AI41" i="2"/>
  <c r="AM41" i="2" s="1"/>
  <c r="AI34" i="2"/>
  <c r="AM34" i="2" s="1"/>
  <c r="AI11" i="2"/>
  <c r="AM11" i="2" s="1"/>
  <c r="AI59" i="2"/>
  <c r="AM59" i="2" s="1"/>
  <c r="AI74" i="2"/>
  <c r="AM74" i="2" s="1"/>
  <c r="AI68" i="2"/>
  <c r="AM68" i="2" s="1"/>
  <c r="AI23" i="2"/>
  <c r="AM23" i="2" s="1"/>
  <c r="AI13" i="2"/>
  <c r="AM13" i="2" s="1"/>
  <c r="AI86" i="2"/>
  <c r="AM86" i="2" s="1"/>
  <c r="AI40" i="2"/>
  <c r="AM40" i="2" s="1"/>
  <c r="AI125" i="2"/>
  <c r="AM125" i="2" s="1"/>
  <c r="AI96" i="2"/>
  <c r="AM96" i="2" s="1"/>
  <c r="AI66" i="2"/>
  <c r="AM66" i="2" s="1"/>
  <c r="AI99" i="2"/>
  <c r="AM99" i="2" s="1"/>
  <c r="AI110" i="2"/>
  <c r="AM110" i="2" s="1"/>
  <c r="AI54" i="2"/>
  <c r="AM54" i="2" s="1"/>
  <c r="AI106" i="2"/>
  <c r="AM106" i="2" s="1"/>
  <c r="AI109" i="2"/>
  <c r="AM109" i="2" s="1"/>
  <c r="AI103" i="2"/>
  <c r="AM103" i="2" s="1"/>
  <c r="AI50" i="2"/>
  <c r="AM50" i="2" s="1"/>
  <c r="AI25" i="2"/>
  <c r="AM25" i="2" s="1"/>
  <c r="AI43" i="2"/>
  <c r="AM43" i="2" s="1"/>
  <c r="AI67" i="2"/>
  <c r="AM67" i="2" s="1"/>
  <c r="AI35" i="2"/>
  <c r="AM35" i="2" s="1"/>
  <c r="AI16" i="2"/>
  <c r="AM16" i="2" s="1"/>
  <c r="AI118" i="2"/>
  <c r="AM118" i="2" s="1"/>
  <c r="AI92" i="2"/>
  <c r="AM92" i="2" s="1"/>
  <c r="AI127" i="2"/>
  <c r="AM127" i="2" s="1"/>
  <c r="AI122" i="2"/>
  <c r="AM122" i="2" s="1"/>
  <c r="AI37" i="2"/>
  <c r="AM37" i="2" s="1"/>
  <c r="AI29" i="2"/>
  <c r="AM29" i="2" s="1"/>
  <c r="AI28" i="2"/>
  <c r="AM28" i="2" s="1"/>
  <c r="AI111" i="2"/>
  <c r="AM111" i="2" s="1"/>
  <c r="AI93" i="2"/>
  <c r="AM93" i="2" s="1"/>
  <c r="AI55" i="2"/>
  <c r="AM55" i="2" s="1"/>
  <c r="AI10" i="2"/>
  <c r="AM10" i="2" s="1"/>
  <c r="AI113" i="2"/>
  <c r="AM113" i="2" s="1"/>
  <c r="AI80" i="2"/>
  <c r="AM80" i="2" s="1"/>
  <c r="AI126" i="2"/>
  <c r="AM126" i="2" s="1"/>
  <c r="AI90" i="2"/>
  <c r="AM90" i="2" s="1"/>
  <c r="AI70" i="2"/>
  <c r="AM70" i="2" s="1"/>
  <c r="AI52" i="2"/>
  <c r="AM52" i="2" s="1"/>
  <c r="AI44" i="2"/>
  <c r="AM44" i="2" s="1"/>
  <c r="AI36" i="2"/>
  <c r="AM36" i="2" s="1"/>
  <c r="AI9" i="2"/>
  <c r="AM9" i="2" s="1"/>
  <c r="AI101" i="2"/>
  <c r="AM101" i="2" s="1"/>
  <c r="AI100" i="2"/>
  <c r="AM100" i="2" s="1"/>
  <c r="AI65" i="2"/>
  <c r="AM65" i="2" s="1"/>
  <c r="AA32" i="2"/>
  <c r="AE32" i="2" s="1"/>
  <c r="AA35" i="2"/>
  <c r="AE35" i="2" s="1"/>
  <c r="AA31" i="2"/>
  <c r="AE31" i="2" s="1"/>
  <c r="AA10" i="2"/>
  <c r="AE10" i="2" s="1"/>
  <c r="AA50" i="2"/>
  <c r="AE50" i="2" s="1"/>
  <c r="AA42" i="2"/>
  <c r="AE42" i="2" s="1"/>
  <c r="AA27" i="2"/>
  <c r="AE27" i="2" s="1"/>
  <c r="AA55" i="2"/>
  <c r="AE55" i="2" s="1"/>
  <c r="AA7" i="2"/>
  <c r="AE7" i="2" s="1"/>
  <c r="AA23" i="2"/>
  <c r="AE23" i="2" s="1"/>
  <c r="AA58" i="2"/>
  <c r="AE58" i="2" s="1"/>
  <c r="AA51" i="2"/>
  <c r="AE51" i="2" s="1"/>
  <c r="AA17" i="2"/>
  <c r="AE17" i="2" s="1"/>
  <c r="AA24" i="2"/>
  <c r="AE24" i="2" s="1"/>
  <c r="AA60" i="2"/>
  <c r="AE60" i="2" s="1"/>
  <c r="AA66" i="2"/>
  <c r="AE66" i="2" s="1"/>
  <c r="AA59" i="2"/>
  <c r="AE59" i="2" s="1"/>
  <c r="AA65" i="2"/>
  <c r="AE65" i="2" s="1"/>
  <c r="AA64" i="2"/>
  <c r="AE64" i="2" s="1"/>
  <c r="AA39" i="2"/>
  <c r="AE39" i="2" s="1"/>
  <c r="AA67" i="2"/>
  <c r="AE67" i="2" s="1"/>
  <c r="AA43" i="2"/>
  <c r="AE43" i="2" s="1"/>
  <c r="AA25" i="2"/>
  <c r="AE25" i="2" s="1"/>
  <c r="AA49" i="2"/>
  <c r="AE49" i="2" s="1"/>
  <c r="AA11" i="2"/>
  <c r="AE11" i="2" s="1"/>
  <c r="AA13" i="2"/>
  <c r="AE13" i="2" s="1"/>
  <c r="AA20" i="2"/>
  <c r="AE20" i="2" s="1"/>
  <c r="AA18" i="2"/>
  <c r="AE18" i="2" s="1"/>
  <c r="AA44" i="2"/>
  <c r="AE44" i="2" s="1"/>
  <c r="AA28" i="2"/>
  <c r="AE28" i="2" s="1"/>
  <c r="AA34" i="2"/>
  <c r="AE34" i="2" s="1"/>
  <c r="AA19" i="2"/>
  <c r="AE19" i="2" s="1"/>
  <c r="AA6" i="2"/>
  <c r="AE6" i="2" s="1"/>
  <c r="AA36" i="2"/>
  <c r="AE36" i="2" s="1"/>
  <c r="AA21" i="2"/>
  <c r="AE21" i="2" s="1"/>
  <c r="AA29" i="2"/>
  <c r="AE29" i="2" s="1"/>
  <c r="AA22" i="2"/>
  <c r="AE22" i="2" s="1"/>
  <c r="AA41" i="2"/>
  <c r="AE41" i="2" s="1"/>
  <c r="AA8" i="2"/>
  <c r="AE8" i="2" s="1"/>
  <c r="AA38" i="2"/>
  <c r="AE38" i="2" s="1"/>
  <c r="AA9" i="2"/>
  <c r="AE9" i="2" s="1"/>
  <c r="AA46" i="2"/>
  <c r="AE46" i="2" s="1"/>
  <c r="AA54" i="2"/>
  <c r="AE54" i="2" s="1"/>
  <c r="AA52" i="2"/>
  <c r="AE52" i="2" s="1"/>
  <c r="AA56" i="2"/>
  <c r="AE56" i="2" s="1"/>
  <c r="AA37" i="2"/>
  <c r="AE37" i="2" s="1"/>
  <c r="AA62" i="2"/>
  <c r="AE62" i="2" s="1"/>
  <c r="AA63" i="2"/>
  <c r="AE63" i="2" s="1"/>
  <c r="AA45" i="2"/>
  <c r="AE45" i="2" s="1"/>
  <c r="AA16" i="2"/>
  <c r="AE16" i="2" s="1"/>
  <c r="AA53" i="2"/>
  <c r="AE53" i="2" s="1"/>
  <c r="AA15" i="2"/>
  <c r="AE15" i="2" s="1"/>
  <c r="AA48" i="2"/>
  <c r="AE48" i="2" s="1"/>
  <c r="AA61" i="2"/>
  <c r="AE61" i="2" s="1"/>
  <c r="AA47" i="2"/>
  <c r="AE47" i="2" s="1"/>
  <c r="AA14" i="2"/>
  <c r="AE14" i="2" s="1"/>
  <c r="AA33" i="2"/>
  <c r="AE33" i="2" s="1"/>
  <c r="AA12" i="2"/>
  <c r="AE12" i="2" s="1"/>
  <c r="AA40" i="2"/>
  <c r="AE40" i="2" s="1"/>
  <c r="AA4" i="2"/>
  <c r="AE4" i="2" s="1"/>
  <c r="AA5" i="2"/>
  <c r="AE5" i="2" s="1"/>
  <c r="AA30" i="2"/>
  <c r="AE30" i="2" s="1"/>
  <c r="AA57" i="2"/>
  <c r="AE57" i="2" s="1"/>
  <c r="AL96" i="2"/>
  <c r="AL94" i="2"/>
  <c r="AL126" i="2"/>
  <c r="AL110" i="2"/>
  <c r="AL84" i="2"/>
  <c r="AL118" i="2"/>
  <c r="AL101" i="2"/>
  <c r="AL105" i="2"/>
  <c r="AL18" i="2"/>
  <c r="AL106" i="2"/>
  <c r="AL98" i="2"/>
  <c r="AL131" i="2"/>
  <c r="AL17" i="2"/>
  <c r="AL60" i="2"/>
  <c r="AL57" i="2"/>
  <c r="AL35" i="2"/>
  <c r="AL13" i="2"/>
  <c r="AL52" i="2"/>
  <c r="AL24" i="2"/>
  <c r="AL64" i="2"/>
  <c r="AL63" i="2"/>
  <c r="AL11" i="2"/>
  <c r="AL59" i="2"/>
  <c r="AL33" i="2"/>
  <c r="AL16" i="2"/>
  <c r="AL34" i="2"/>
  <c r="AL67" i="2"/>
  <c r="AL36" i="2"/>
  <c r="AL22" i="2"/>
  <c r="AL4" i="2"/>
  <c r="AL62" i="2"/>
  <c r="AL51" i="2"/>
  <c r="AL56" i="2"/>
  <c r="AL58" i="2"/>
  <c r="AL47" i="2"/>
  <c r="AL28" i="2"/>
  <c r="AL8" i="2"/>
  <c r="AL25" i="2"/>
  <c r="AL45" i="2"/>
  <c r="AL44" i="2"/>
  <c r="AL37" i="2"/>
  <c r="F5" i="2"/>
  <c r="F10" i="2"/>
  <c r="F9" i="2"/>
  <c r="F11" i="2"/>
  <c r="G4" i="2" l="1"/>
  <c r="G7" i="2"/>
  <c r="G6" i="2"/>
  <c r="G8" i="2"/>
  <c r="G5" i="2"/>
  <c r="G11" i="2"/>
  <c r="G9" i="2"/>
  <c r="AL132" i="2"/>
  <c r="AM132" i="2"/>
  <c r="F7" i="2"/>
  <c r="F8" i="2"/>
  <c r="E46" i="2"/>
  <c r="E47" i="2" s="1"/>
  <c r="F12" i="2" l="1"/>
  <c r="G12" i="2"/>
  <c r="AM13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K11" i="2" l="1"/>
  <c r="G13" i="2"/>
  <c r="F44" i="2" s="1"/>
  <c r="AD16" i="2"/>
  <c r="AD37" i="2"/>
  <c r="AD47" i="2"/>
  <c r="AD58" i="2"/>
  <c r="AD60" i="2"/>
  <c r="AD8" i="2"/>
  <c r="AD43" i="2"/>
  <c r="AD11" i="2"/>
  <c r="AD30" i="2"/>
  <c r="AD50" i="2"/>
  <c r="AD61" i="2"/>
  <c r="AD29" i="2"/>
  <c r="AD46" i="2"/>
  <c r="AD12" i="2"/>
  <c r="AD65" i="2"/>
  <c r="AD39" i="2"/>
  <c r="AD64" i="2"/>
  <c r="AD53" i="2"/>
  <c r="AD21" i="2"/>
  <c r="AD62" i="2"/>
  <c r="AD15" i="2"/>
  <c r="AD4" i="2"/>
  <c r="AD57" i="2"/>
  <c r="AD67" i="2"/>
  <c r="AD34" i="2"/>
  <c r="AD32" i="2"/>
  <c r="AD63" i="2"/>
  <c r="AD31" i="2"/>
  <c r="AD44" i="2"/>
  <c r="AD56" i="2"/>
  <c r="AD26" i="2"/>
  <c r="AD49" i="2"/>
  <c r="AD17" i="2"/>
  <c r="AD51" i="2"/>
  <c r="AD10" i="2"/>
  <c r="AD6" i="2"/>
  <c r="AD38" i="2"/>
  <c r="AD5" i="2"/>
  <c r="AD25" i="2"/>
  <c r="AD35" i="2"/>
  <c r="AD24" i="2"/>
  <c r="AD59" i="2"/>
  <c r="AD27" i="2"/>
  <c r="AD66" i="2"/>
  <c r="AD48" i="2"/>
  <c r="AD22" i="2"/>
  <c r="AD45" i="2"/>
  <c r="AD13" i="2"/>
  <c r="AD19" i="2"/>
  <c r="AD28" i="2"/>
  <c r="AD33" i="2"/>
  <c r="AD52" i="2"/>
  <c r="AD14" i="2"/>
  <c r="AD42" i="2"/>
  <c r="AD40" i="2"/>
  <c r="AD7" i="2"/>
  <c r="AD20" i="2"/>
  <c r="AD55" i="2"/>
  <c r="AD23" i="2"/>
  <c r="AD54" i="2"/>
  <c r="AD36" i="2"/>
  <c r="AD18" i="2"/>
  <c r="AD41" i="2"/>
  <c r="AD9" i="2"/>
  <c r="G43" i="2" l="1"/>
  <c r="H43" i="2"/>
  <c r="S22" i="2"/>
  <c r="W22" i="2" s="1"/>
  <c r="K10" i="2"/>
  <c r="O10" i="2" s="1"/>
  <c r="K16" i="2"/>
  <c r="O16" i="2" s="1"/>
  <c r="K18" i="2"/>
  <c r="O18" i="2" s="1"/>
  <c r="K5" i="2"/>
  <c r="O5" i="2" s="1"/>
  <c r="K19" i="2"/>
  <c r="O19" i="2" s="1"/>
  <c r="K15" i="2"/>
  <c r="O15" i="2" s="1"/>
  <c r="K13" i="2"/>
  <c r="O13" i="2" s="1"/>
  <c r="K6" i="2"/>
  <c r="O6" i="2" s="1"/>
  <c r="K14" i="2"/>
  <c r="O14" i="2" s="1"/>
  <c r="K12" i="2"/>
  <c r="O12" i="2" s="1"/>
  <c r="K7" i="2"/>
  <c r="O7" i="2" s="1"/>
  <c r="K17" i="2"/>
  <c r="O17" i="2" s="1"/>
  <c r="K8" i="2"/>
  <c r="O8" i="2" s="1"/>
  <c r="K4" i="2"/>
  <c r="O4" i="2" s="1"/>
  <c r="K9" i="2"/>
  <c r="O9" i="2" s="1"/>
  <c r="S4" i="2"/>
  <c r="W4" i="2" s="1"/>
  <c r="S20" i="2"/>
  <c r="W20" i="2" s="1"/>
  <c r="S19" i="2"/>
  <c r="S5" i="2"/>
  <c r="W5" i="2" s="1"/>
  <c r="S6" i="2"/>
  <c r="W6" i="2" s="1"/>
  <c r="S10" i="2"/>
  <c r="W10" i="2" s="1"/>
  <c r="S16" i="2"/>
  <c r="W16" i="2" s="1"/>
  <c r="S34" i="2"/>
  <c r="W34" i="2" s="1"/>
  <c r="S13" i="2"/>
  <c r="W13" i="2" s="1"/>
  <c r="S26" i="2"/>
  <c r="W26" i="2" s="1"/>
  <c r="S12" i="2"/>
  <c r="W12" i="2" s="1"/>
  <c r="S21" i="2"/>
  <c r="W21" i="2" s="1"/>
  <c r="S7" i="2"/>
  <c r="W7" i="2" s="1"/>
  <c r="S9" i="2"/>
  <c r="W9" i="2" s="1"/>
  <c r="S11" i="2"/>
  <c r="W11" i="2" s="1"/>
  <c r="S29" i="2"/>
  <c r="W29" i="2" s="1"/>
  <c r="S15" i="2"/>
  <c r="W15" i="2" s="1"/>
  <c r="S30" i="2"/>
  <c r="W30" i="2" s="1"/>
  <c r="S32" i="2"/>
  <c r="W32" i="2" s="1"/>
  <c r="S17" i="2"/>
  <c r="W17" i="2" s="1"/>
  <c r="W19" i="2"/>
  <c r="S28" i="2"/>
  <c r="W28" i="2" s="1"/>
  <c r="S24" i="2"/>
  <c r="W24" i="2" s="1"/>
  <c r="S23" i="2"/>
  <c r="W23" i="2" s="1"/>
  <c r="S25" i="2"/>
  <c r="W25" i="2" s="1"/>
  <c r="S27" i="2"/>
  <c r="W27" i="2" s="1"/>
  <c r="S31" i="2"/>
  <c r="W31" i="2" s="1"/>
  <c r="S18" i="2"/>
  <c r="W18" i="2" s="1"/>
  <c r="S33" i="2"/>
  <c r="W33" i="2" s="1"/>
  <c r="S35" i="2"/>
  <c r="W35" i="2" s="1"/>
  <c r="S14" i="2"/>
  <c r="W14" i="2" s="1"/>
  <c r="S8" i="2"/>
  <c r="W8" i="2" s="1"/>
  <c r="O11" i="2"/>
  <c r="N5" i="2"/>
  <c r="V24" i="2"/>
  <c r="V6" i="2"/>
  <c r="V8" i="2"/>
  <c r="V26" i="2"/>
  <c r="V30" i="2"/>
  <c r="V14" i="2"/>
  <c r="V27" i="2"/>
  <c r="V17" i="2"/>
  <c r="V23" i="2"/>
  <c r="V9" i="2"/>
  <c r="V28" i="2"/>
  <c r="N18" i="2"/>
  <c r="N6" i="2"/>
  <c r="V10" i="2"/>
  <c r="V18" i="2"/>
  <c r="V5" i="2"/>
  <c r="V33" i="2"/>
  <c r="V32" i="2"/>
  <c r="V15" i="2"/>
  <c r="O20" i="2" l="1"/>
  <c r="N4" i="2"/>
  <c r="N19" i="2"/>
  <c r="V35" i="2"/>
  <c r="V4" i="2"/>
  <c r="V21" i="2"/>
  <c r="V19" i="2"/>
  <c r="V16" i="2"/>
  <c r="V13" i="2"/>
  <c r="N8" i="2"/>
  <c r="N7" i="2"/>
  <c r="V34" i="2"/>
  <c r="N9" i="2"/>
  <c r="V7" i="2"/>
  <c r="N14" i="2"/>
  <c r="V22" i="2"/>
  <c r="V11" i="2"/>
  <c r="N16" i="2"/>
  <c r="V20" i="2"/>
  <c r="V12" i="2"/>
  <c r="V31" i="2"/>
  <c r="V25" i="2"/>
  <c r="V29" i="2"/>
  <c r="N10" i="2"/>
  <c r="N12" i="2"/>
  <c r="N13" i="2"/>
  <c r="N15" i="2"/>
  <c r="N11" i="2"/>
  <c r="N17" i="2"/>
  <c r="N20" i="2" l="1"/>
  <c r="O21" i="2" s="1"/>
  <c r="V36" i="2"/>
  <c r="W36" i="2"/>
  <c r="AD68" i="2"/>
  <c r="AE68" i="2"/>
  <c r="AE69" i="2" l="1"/>
  <c r="F47" i="2" s="1"/>
  <c r="F45" i="2" l="1"/>
  <c r="W37" i="2" l="1"/>
  <c r="F46" i="2" s="1"/>
  <c r="G46" i="2" l="1"/>
  <c r="G47" i="2"/>
  <c r="H45" i="2"/>
  <c r="H46" i="2"/>
  <c r="H47" i="2"/>
  <c r="H44" i="2"/>
  <c r="G45" i="2"/>
  <c r="G4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007_ux_c1" type="6" refreshedVersion="5" background="1" saveData="1">
    <textPr codePage="850" sourceFile="C:\Users\waine.junior\Documents\Projeto lbm\lbm\doc\Analysis\Data Files\007_ux_c.csv">
      <textFields count="2">
        <textField/>
        <textField/>
      </textFields>
    </textPr>
  </connection>
  <connection id="2" xr16:uid="{00000000-0015-0000-FFFF-FFFF01000000}" name="012_uy_c1" type="6" refreshedVersion="5" background="1" saveData="1">
    <textPr codePage="850" sourceFile="C:\Users\waine.junior\Documents\Projeto lbm\lbm\doc\Analysis\Data Files\012_uy_c.csv">
      <textFields count="2">
        <textField/>
        <textField/>
      </textFields>
    </textPr>
  </connection>
  <connection id="3" xr16:uid="{00000000-0015-0000-FFFF-FFFF02000000}" name="013_uy_c1" type="6" refreshedVersion="5" background="1">
    <textPr codePage="850" sourceFile="C:\Users\waine.junior\Documents\Projeto lbm\lbm\doc\Analysis\Data Files\013_uy_c.csv">
      <textFields count="2">
        <textField/>
        <textField/>
      </textFields>
    </textPr>
  </connection>
  <connection id="4" xr16:uid="{00000000-0015-0000-FFFF-FFFF03000000}" name="100_ux_c1" type="6" refreshedVersion="5" background="1">
    <textPr codePage="850" sourceFile="C:\Users\waine.junior\Documents\Projeto lbm\lbm\doc\Analysis\parallel_plates2d\Data Files\100_ux_c.csv">
      <textFields count="2">
        <textField/>
        <textField/>
      </textFields>
    </textPr>
  </connection>
  <connection id="5" xr16:uid="{DAD38331-14DE-4241-9F3F-9785E3CE7503}" name="400uz1800" type="6" refreshedVersion="6" background="1" saveData="1">
    <textPr codePage="850" sourceFile="C:\Users\waine.junior\Documents\Codigo LBM\LBM_CERNN\doc\Simulations\Analysis\Regularized\D3Q27\Parallel Plates HWBB Free Slip\data\400uz1800.csv">
      <textFields>
        <textField/>
      </textFields>
    </textPr>
  </connection>
  <connection id="6" xr16:uid="{15C26733-303F-4C7F-B6C5-67924B24FC38}" name="401uz7200" type="6" refreshedVersion="6" background="1" saveData="1">
    <textPr codePage="850" sourceFile="C:\Users\waine.junior\Documents\Codigo LBM\LBM_CERNN\doc\Simulations\Analysis\Regularized\D3Q27\Parallel Plates HWBB Free Slip\data\401uz7200.csv" comma="1">
      <textFields>
        <textField/>
      </textFields>
    </textPr>
  </connection>
  <connection id="7" xr16:uid="{083391AA-C057-4DC4-99E9-0F9D3C70CD30}" name="402uz28800" type="6" refreshedVersion="6" background="1" saveData="1">
    <textPr codePage="850" sourceFile="C:\Users\waine.junior\Documents\Codigo LBM\LBM_CERNN\doc\Simulations\Analysis\Regularized\D3Q27\Parallel Plates HWBB Free Slip\data\402uz28800.csv" comma="1">
      <textFields>
        <textField/>
      </textFields>
    </textPr>
  </connection>
  <connection id="8" xr16:uid="{94600515-C31C-4343-9407-B8C9FF02866E}" name="403uz115200" type="6" refreshedVersion="6" background="1" saveData="1">
    <textPr codePage="850" sourceFile="C:\Users\waine.junior\Documents\Codigo LBM\LBM_CERNN\doc\Simulations\Analysis\Regularized\D3Q27\Parallel Plates HWBB Free Slip\data\403uz115200.csv" comma="1">
      <textFields>
        <textField/>
      </textFields>
    </textPr>
  </connection>
</connections>
</file>

<file path=xl/sharedStrings.xml><?xml version="1.0" encoding="utf-8"?>
<sst xmlns="http://schemas.openxmlformats.org/spreadsheetml/2006/main" count="68" uniqueCount="19">
  <si>
    <t>UX</t>
  </si>
  <si>
    <t>y</t>
  </si>
  <si>
    <t>ux</t>
  </si>
  <si>
    <t>u_med</t>
  </si>
  <si>
    <t>u_analytical</t>
  </si>
  <si>
    <t>(q_a-q_n)^2</t>
  </si>
  <si>
    <t>q_a^2</t>
  </si>
  <si>
    <t>ERRO</t>
  </si>
  <si>
    <t>x</t>
  </si>
  <si>
    <t>n=64</t>
  </si>
  <si>
    <t>n=16</t>
  </si>
  <si>
    <t>n=32</t>
  </si>
  <si>
    <t>n=8</t>
  </si>
  <si>
    <t>N</t>
  </si>
  <si>
    <t>n=128</t>
  </si>
  <si>
    <t>dx</t>
  </si>
  <si>
    <t>u0</t>
  </si>
  <si>
    <t>v_av</t>
  </si>
  <si>
    <t>u_num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</si>
</sst>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E+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11" fontId="2" fillId="2" borderId="0" xfId="0" applyNumberFormat="1" applyFont="1" applyFill="1"/>
    <xf numFmtId="11" fontId="2" fillId="0" borderId="0" xfId="0" applyNumberFormat="1" applyFont="1" applyFill="1"/>
    <xf numFmtId="11" fontId="0" fillId="0" borderId="0" xfId="1" applyNumberFormat="1" applyFont="1"/>
    <xf numFmtId="11" fontId="0" fillId="0" borderId="0" xfId="0" applyNumberFormat="1" applyAlignment="1">
      <alignment horizontal="center"/>
    </xf>
    <xf numFmtId="11" fontId="0" fillId="0" borderId="0" xfId="0" applyNumberFormat="1" applyBorder="1" applyAlignment="1"/>
    <xf numFmtId="11" fontId="0" fillId="0" borderId="0" xfId="0" applyNumberFormat="1" applyAlignment="1"/>
    <xf numFmtId="11" fontId="0" fillId="0" borderId="0" xfId="0" applyNumberFormat="1" applyAlignment="1">
      <alignment horizontal="center"/>
    </xf>
    <xf numFmtId="11" fontId="2" fillId="0" borderId="0" xfId="0" applyNumberFormat="1" applyFont="1" applyAlignment="1">
      <alignment horizontal="center"/>
    </xf>
    <xf numFmtId="11" fontId="2" fillId="0" borderId="0" xfId="1" applyNumberFormat="1" applyFont="1" applyFill="1"/>
    <xf numFmtId="1" fontId="0" fillId="0" borderId="0" xfId="0" applyNumberFormat="1"/>
    <xf numFmtId="164" fontId="0" fillId="0" borderId="0" xfId="0" applyNumberFormat="1"/>
    <xf numFmtId="11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</c:numCache>
            </c:numRef>
          </c:xVal>
          <c:yVal>
            <c:numRef>
              <c:f>'ux x=0.5'!$E$4:$E$11</c:f>
              <c:numCache>
                <c:formatCode>0.00E+00</c:formatCode>
                <c:ptCount val="8"/>
                <c:pt idx="0">
                  <c:v>0.181640625</c:v>
                </c:pt>
                <c:pt idx="1">
                  <c:v>0.509765625</c:v>
                </c:pt>
                <c:pt idx="2">
                  <c:v>0.791015625</c:v>
                </c:pt>
                <c:pt idx="3">
                  <c:v>1.025390625</c:v>
                </c:pt>
                <c:pt idx="4">
                  <c:v>1.212890625</c:v>
                </c:pt>
                <c:pt idx="5">
                  <c:v>1.353515625</c:v>
                </c:pt>
                <c:pt idx="6">
                  <c:v>1.447265625</c:v>
                </c:pt>
                <c:pt idx="7">
                  <c:v>1.494140625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82-41E4-B381-921B6B8B06F3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x=0.5'!$A$4:$A$11</c:f>
              <c:numCache>
                <c:formatCode>0.00E+00</c:formatCode>
                <c:ptCount val="8"/>
                <c:pt idx="0">
                  <c:v>3.125E-2</c:v>
                </c:pt>
                <c:pt idx="1">
                  <c:v>9.375E-2</c:v>
                </c:pt>
                <c:pt idx="2">
                  <c:v>0.15625</c:v>
                </c:pt>
                <c:pt idx="3">
                  <c:v>0.21875</c:v>
                </c:pt>
                <c:pt idx="4">
                  <c:v>0.28125</c:v>
                </c:pt>
                <c:pt idx="5">
                  <c:v>0.34375</c:v>
                </c:pt>
                <c:pt idx="6">
                  <c:v>0.40625</c:v>
                </c:pt>
                <c:pt idx="7">
                  <c:v>0.46875</c:v>
                </c:pt>
              </c:numCache>
            </c:numRef>
          </c:xVal>
          <c:yVal>
            <c:numRef>
              <c:f>'ux x=0.5'!$C$4:$C$11</c:f>
              <c:numCache>
                <c:formatCode>0.00E+00</c:formatCode>
                <c:ptCount val="8"/>
                <c:pt idx="0">
                  <c:v>0.16665299600145178</c:v>
                </c:pt>
                <c:pt idx="1">
                  <c:v>0.49995898800435534</c:v>
                </c:pt>
                <c:pt idx="2">
                  <c:v>0.78566472017418165</c:v>
                </c:pt>
                <c:pt idx="3">
                  <c:v>1.023772513184676</c:v>
                </c:pt>
                <c:pt idx="4">
                  <c:v>1.2142766526545237</c:v>
                </c:pt>
                <c:pt idx="5">
                  <c:v>1.357167614614867</c:v>
                </c:pt>
                <c:pt idx="6">
                  <c:v>1.4524352401655913</c:v>
                </c:pt>
                <c:pt idx="7">
                  <c:v>1.5000712752003538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82-41E4-B381-921B6B8B0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1464"/>
        <c:axId val="596920680"/>
      </c:scatterChart>
      <c:valAx>
        <c:axId val="596921464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0680"/>
        <c:crosses val="autoZero"/>
        <c:crossBetween val="midCat"/>
      </c:valAx>
      <c:valAx>
        <c:axId val="596920680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146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797733148815782"/>
          <c:y val="8.7962962962962965E-2"/>
          <c:w val="0.58432818886072546"/>
          <c:h val="0.75318678915135606"/>
        </c:manualLayout>
      </c:layout>
      <c:scatterChart>
        <c:scatterStyle val="lineMarker"/>
        <c:varyColors val="0"/>
        <c:ser>
          <c:idx val="0"/>
          <c:order val="0"/>
          <c:tx>
            <c:v>Erro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x=0.5'!$E$44:$E$47</c:f>
              <c:numCache>
                <c:formatCode>0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'ux x=0.5'!$F$44:$F$47</c:f>
              <c:numCache>
                <c:formatCode>0.00E+00</c:formatCode>
                <c:ptCount val="4"/>
                <c:pt idx="0">
                  <c:v>6.6864253310806613E-3</c:v>
                </c:pt>
                <c:pt idx="1">
                  <c:v>1.6884664291860242E-3</c:v>
                </c:pt>
                <c:pt idx="2">
                  <c:v>4.4713956940368516E-4</c:v>
                </c:pt>
                <c:pt idx="3">
                  <c:v>1.4023379156183433E-4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B-4D86-8C39-A1143DE3F604}"/>
            </c:ext>
          </c:extLst>
        </c:ser>
        <c:ser>
          <c:idx val="1"/>
          <c:order val="1"/>
          <c:tx>
            <c:v>O(2)</c:v>
          </c:tx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x=0.5'!$E$44:$E$47</c:f>
              <c:numCache>
                <c:formatCode>0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'ux x=0.5'!$G$44:$G$47</c:f>
              <c:numCache>
                <c:formatCode>0.00E+00</c:formatCode>
                <c:ptCount val="4"/>
                <c:pt idx="0">
                  <c:v>6.6864253310806613E-3</c:v>
                </c:pt>
                <c:pt idx="1">
                  <c:v>1.6716063327701653E-3</c:v>
                </c:pt>
                <c:pt idx="2">
                  <c:v>4.1790158319254133E-4</c:v>
                </c:pt>
                <c:pt idx="3">
                  <c:v>1.0447539579813533E-4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B-4D86-8C39-A1143DE3F604}"/>
            </c:ext>
          </c:extLst>
        </c:ser>
        <c:ser>
          <c:idx val="2"/>
          <c:order val="2"/>
          <c:tx>
            <c:v>O(1)</c:v>
          </c:tx>
          <c:spPr>
            <a:ln w="25400" cap="rnd">
              <a:solidFill>
                <a:schemeClr val="bg1">
                  <a:lumMod val="5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xVal>
            <c:numRef>
              <c:f>'ux x=0.5'!$E$44:$E$47</c:f>
              <c:numCache>
                <c:formatCode>0</c:formatCode>
                <c:ptCount val="4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</c:numCache>
            </c:numRef>
          </c:xVal>
          <c:yVal>
            <c:numRef>
              <c:f>'ux x=0.5'!$H$44:$H$47</c:f>
              <c:numCache>
                <c:formatCode>0.00E+00</c:formatCode>
                <c:ptCount val="4"/>
                <c:pt idx="0">
                  <c:v>6.6864253310806587E-3</c:v>
                </c:pt>
                <c:pt idx="1">
                  <c:v>3.3432126655403294E-3</c:v>
                </c:pt>
                <c:pt idx="2">
                  <c:v>1.6716063327701647E-3</c:v>
                </c:pt>
                <c:pt idx="3">
                  <c:v>8.3580316638508234E-4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53-416E-B3E0-4B0B88079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4600"/>
        <c:axId val="596918720"/>
      </c:scatterChart>
      <c:valAx>
        <c:axId val="596924600"/>
        <c:scaling>
          <c:logBase val="2"/>
          <c:orientation val="minMax"/>
          <c:max val="256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18720"/>
        <c:crossesAt val="1.0000000000000004E-5"/>
        <c:crossBetween val="midCat"/>
      </c:valAx>
      <c:valAx>
        <c:axId val="596918720"/>
        <c:scaling>
          <c:logBase val="10"/>
          <c:orientation val="minMax"/>
          <c:min val="1.0000000000000004E-5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/>
                  <a:t>L2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E+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600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0954177899919382"/>
          <c:y val="0.13951224846894139"/>
          <c:w val="0.13569193742478941"/>
          <c:h val="0.2356135170603674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3.90625E-3</c:v>
                </c:pt>
                <c:pt idx="1">
                  <c:v>1.171875E-2</c:v>
                </c:pt>
                <c:pt idx="2">
                  <c:v>1.953125E-2</c:v>
                </c:pt>
                <c:pt idx="3">
                  <c:v>2.734375E-2</c:v>
                </c:pt>
                <c:pt idx="4">
                  <c:v>3.515625E-2</c:v>
                </c:pt>
                <c:pt idx="5">
                  <c:v>4.296875E-2</c:v>
                </c:pt>
                <c:pt idx="6">
                  <c:v>5.078125E-2</c:v>
                </c:pt>
                <c:pt idx="7">
                  <c:v>5.859375E-2</c:v>
                </c:pt>
                <c:pt idx="8">
                  <c:v>6.640625E-2</c:v>
                </c:pt>
                <c:pt idx="9">
                  <c:v>7.421875E-2</c:v>
                </c:pt>
                <c:pt idx="10">
                  <c:v>8.203125E-2</c:v>
                </c:pt>
                <c:pt idx="11">
                  <c:v>8.984375E-2</c:v>
                </c:pt>
                <c:pt idx="12">
                  <c:v>9.765625E-2</c:v>
                </c:pt>
                <c:pt idx="13">
                  <c:v>0.10546875</c:v>
                </c:pt>
                <c:pt idx="14">
                  <c:v>0.11328125</c:v>
                </c:pt>
                <c:pt idx="15">
                  <c:v>0.12109375</c:v>
                </c:pt>
                <c:pt idx="16">
                  <c:v>0.12890625</c:v>
                </c:pt>
                <c:pt idx="17">
                  <c:v>0.13671875</c:v>
                </c:pt>
                <c:pt idx="18">
                  <c:v>0.14453125</c:v>
                </c:pt>
                <c:pt idx="19">
                  <c:v>0.15234375</c:v>
                </c:pt>
                <c:pt idx="20">
                  <c:v>0.16015625</c:v>
                </c:pt>
                <c:pt idx="21">
                  <c:v>0.16796875</c:v>
                </c:pt>
                <c:pt idx="22">
                  <c:v>0.17578125</c:v>
                </c:pt>
                <c:pt idx="23">
                  <c:v>0.18359375</c:v>
                </c:pt>
                <c:pt idx="24">
                  <c:v>0.19140625</c:v>
                </c:pt>
                <c:pt idx="25">
                  <c:v>0.19921875</c:v>
                </c:pt>
                <c:pt idx="26">
                  <c:v>0.20703125</c:v>
                </c:pt>
                <c:pt idx="27">
                  <c:v>0.21484375</c:v>
                </c:pt>
                <c:pt idx="28">
                  <c:v>0.22265625</c:v>
                </c:pt>
                <c:pt idx="29">
                  <c:v>0.23046875</c:v>
                </c:pt>
                <c:pt idx="30">
                  <c:v>0.23828125</c:v>
                </c:pt>
                <c:pt idx="31">
                  <c:v>0.24609375</c:v>
                </c:pt>
                <c:pt idx="32">
                  <c:v>0.25390625</c:v>
                </c:pt>
                <c:pt idx="33">
                  <c:v>0.26171875</c:v>
                </c:pt>
                <c:pt idx="34">
                  <c:v>0.26953125</c:v>
                </c:pt>
                <c:pt idx="35">
                  <c:v>0.27734375</c:v>
                </c:pt>
                <c:pt idx="36">
                  <c:v>0.28515625</c:v>
                </c:pt>
                <c:pt idx="37">
                  <c:v>0.29296875</c:v>
                </c:pt>
                <c:pt idx="38">
                  <c:v>0.30078125</c:v>
                </c:pt>
                <c:pt idx="39">
                  <c:v>0.30859375</c:v>
                </c:pt>
                <c:pt idx="40">
                  <c:v>0.31640625</c:v>
                </c:pt>
                <c:pt idx="41">
                  <c:v>0.32421875</c:v>
                </c:pt>
                <c:pt idx="42">
                  <c:v>0.33203125</c:v>
                </c:pt>
                <c:pt idx="43">
                  <c:v>0.33984375</c:v>
                </c:pt>
                <c:pt idx="44">
                  <c:v>0.34765625</c:v>
                </c:pt>
                <c:pt idx="45">
                  <c:v>0.35546875</c:v>
                </c:pt>
                <c:pt idx="46">
                  <c:v>0.36328125</c:v>
                </c:pt>
                <c:pt idx="47">
                  <c:v>0.37109375</c:v>
                </c:pt>
                <c:pt idx="48">
                  <c:v>0.37890625</c:v>
                </c:pt>
                <c:pt idx="49">
                  <c:v>0.38671875</c:v>
                </c:pt>
                <c:pt idx="50">
                  <c:v>0.39453125</c:v>
                </c:pt>
                <c:pt idx="51">
                  <c:v>0.40234375</c:v>
                </c:pt>
                <c:pt idx="52">
                  <c:v>0.41015625</c:v>
                </c:pt>
                <c:pt idx="53">
                  <c:v>0.41796875</c:v>
                </c:pt>
                <c:pt idx="54">
                  <c:v>0.42578125</c:v>
                </c:pt>
                <c:pt idx="55">
                  <c:v>0.43359375</c:v>
                </c:pt>
                <c:pt idx="56">
                  <c:v>0.44140625</c:v>
                </c:pt>
                <c:pt idx="57">
                  <c:v>0.44921875</c:v>
                </c:pt>
                <c:pt idx="58">
                  <c:v>0.45703125</c:v>
                </c:pt>
                <c:pt idx="59">
                  <c:v>0.46484375</c:v>
                </c:pt>
                <c:pt idx="60">
                  <c:v>0.47265625</c:v>
                </c:pt>
                <c:pt idx="61">
                  <c:v>0.48046875</c:v>
                </c:pt>
                <c:pt idx="62">
                  <c:v>0.48828125</c:v>
                </c:pt>
                <c:pt idx="63">
                  <c:v>0.49609375</c:v>
                </c:pt>
              </c:numCache>
            </c:numRef>
          </c:xVal>
          <c:yVal>
            <c:numRef>
              <c:f>'ux x=0.5'!$AC$4:$AC$67</c:f>
              <c:numCache>
                <c:formatCode>0.00E+00</c:formatCode>
                <c:ptCount val="64"/>
                <c:pt idx="0">
                  <c:v>2.3345947265625E-2</c:v>
                </c:pt>
                <c:pt idx="1">
                  <c:v>6.9488525390625E-2</c:v>
                </c:pt>
                <c:pt idx="2">
                  <c:v>0.114898681640625</c:v>
                </c:pt>
                <c:pt idx="3">
                  <c:v>0.159576416015625</c:v>
                </c:pt>
                <c:pt idx="4">
                  <c:v>0.203521728515625</c:v>
                </c:pt>
                <c:pt idx="5">
                  <c:v>0.246734619140625</c:v>
                </c:pt>
                <c:pt idx="6">
                  <c:v>0.289215087890625</c:v>
                </c:pt>
                <c:pt idx="7">
                  <c:v>0.330963134765625</c:v>
                </c:pt>
                <c:pt idx="8">
                  <c:v>0.371978759765625</c:v>
                </c:pt>
                <c:pt idx="9">
                  <c:v>0.412261962890625</c:v>
                </c:pt>
                <c:pt idx="10">
                  <c:v>0.451812744140625</c:v>
                </c:pt>
                <c:pt idx="11">
                  <c:v>0.490631103515625</c:v>
                </c:pt>
                <c:pt idx="12">
                  <c:v>0.528717041015625</c:v>
                </c:pt>
                <c:pt idx="13">
                  <c:v>0.566070556640625</c:v>
                </c:pt>
                <c:pt idx="14">
                  <c:v>0.602691650390625</c:v>
                </c:pt>
                <c:pt idx="15">
                  <c:v>0.638580322265625</c:v>
                </c:pt>
                <c:pt idx="16">
                  <c:v>0.673736572265625</c:v>
                </c:pt>
                <c:pt idx="17">
                  <c:v>0.708160400390625</c:v>
                </c:pt>
                <c:pt idx="18">
                  <c:v>0.741851806640625</c:v>
                </c:pt>
                <c:pt idx="19">
                  <c:v>0.774810791015625</c:v>
                </c:pt>
                <c:pt idx="20">
                  <c:v>0.807037353515625</c:v>
                </c:pt>
                <c:pt idx="21">
                  <c:v>0.838531494140625</c:v>
                </c:pt>
                <c:pt idx="22">
                  <c:v>0.869293212890625</c:v>
                </c:pt>
                <c:pt idx="23">
                  <c:v>0.899322509765625</c:v>
                </c:pt>
                <c:pt idx="24">
                  <c:v>0.928619384765625</c:v>
                </c:pt>
                <c:pt idx="25">
                  <c:v>0.957183837890625</c:v>
                </c:pt>
                <c:pt idx="26">
                  <c:v>0.985015869140625</c:v>
                </c:pt>
                <c:pt idx="27">
                  <c:v>1.012115478515625</c:v>
                </c:pt>
                <c:pt idx="28">
                  <c:v>1.038482666015625</c:v>
                </c:pt>
                <c:pt idx="29">
                  <c:v>1.064117431640625</c:v>
                </c:pt>
                <c:pt idx="30">
                  <c:v>1.089019775390625</c:v>
                </c:pt>
                <c:pt idx="31">
                  <c:v>1.113189697265625</c:v>
                </c:pt>
                <c:pt idx="32">
                  <c:v>1.136627197265625</c:v>
                </c:pt>
                <c:pt idx="33">
                  <c:v>1.159332275390625</c:v>
                </c:pt>
                <c:pt idx="34">
                  <c:v>1.181304931640625</c:v>
                </c:pt>
                <c:pt idx="35">
                  <c:v>1.202545166015625</c:v>
                </c:pt>
                <c:pt idx="36">
                  <c:v>1.223052978515625</c:v>
                </c:pt>
                <c:pt idx="37">
                  <c:v>1.242828369140625</c:v>
                </c:pt>
                <c:pt idx="38">
                  <c:v>1.261871337890625</c:v>
                </c:pt>
                <c:pt idx="39">
                  <c:v>1.280181884765625</c:v>
                </c:pt>
                <c:pt idx="40">
                  <c:v>1.297760009765625</c:v>
                </c:pt>
                <c:pt idx="41">
                  <c:v>1.314605712890625</c:v>
                </c:pt>
                <c:pt idx="42">
                  <c:v>1.330718994140625</c:v>
                </c:pt>
                <c:pt idx="43">
                  <c:v>1.346099853515625</c:v>
                </c:pt>
                <c:pt idx="44">
                  <c:v>1.360748291015625</c:v>
                </c:pt>
                <c:pt idx="45">
                  <c:v>1.374664306640625</c:v>
                </c:pt>
                <c:pt idx="46">
                  <c:v>1.387847900390625</c:v>
                </c:pt>
                <c:pt idx="47">
                  <c:v>1.400299072265625</c:v>
                </c:pt>
                <c:pt idx="48">
                  <c:v>1.412017822265625</c:v>
                </c:pt>
                <c:pt idx="49">
                  <c:v>1.423004150390625</c:v>
                </c:pt>
                <c:pt idx="50">
                  <c:v>1.433258056640625</c:v>
                </c:pt>
                <c:pt idx="51">
                  <c:v>1.442779541015625</c:v>
                </c:pt>
                <c:pt idx="52">
                  <c:v>1.451568603515625</c:v>
                </c:pt>
                <c:pt idx="53">
                  <c:v>1.459625244140625</c:v>
                </c:pt>
                <c:pt idx="54">
                  <c:v>1.466949462890625</c:v>
                </c:pt>
                <c:pt idx="55">
                  <c:v>1.473541259765625</c:v>
                </c:pt>
                <c:pt idx="56">
                  <c:v>1.479400634765625</c:v>
                </c:pt>
                <c:pt idx="57">
                  <c:v>1.484527587890625</c:v>
                </c:pt>
                <c:pt idx="58">
                  <c:v>1.488922119140625</c:v>
                </c:pt>
                <c:pt idx="59">
                  <c:v>1.492584228515625</c:v>
                </c:pt>
                <c:pt idx="60">
                  <c:v>1.495513916015625</c:v>
                </c:pt>
                <c:pt idx="61">
                  <c:v>1.497711181640625</c:v>
                </c:pt>
                <c:pt idx="62">
                  <c:v>1.499176025390625</c:v>
                </c:pt>
                <c:pt idx="63">
                  <c:v>1.499908447265625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C-461F-A035-BDF678D13070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3.90625E-3</c:v>
                </c:pt>
                <c:pt idx="1">
                  <c:v>1.171875E-2</c:v>
                </c:pt>
                <c:pt idx="2">
                  <c:v>1.953125E-2</c:v>
                </c:pt>
                <c:pt idx="3">
                  <c:v>2.734375E-2</c:v>
                </c:pt>
                <c:pt idx="4">
                  <c:v>3.515625E-2</c:v>
                </c:pt>
                <c:pt idx="5">
                  <c:v>4.296875E-2</c:v>
                </c:pt>
                <c:pt idx="6">
                  <c:v>5.078125E-2</c:v>
                </c:pt>
                <c:pt idx="7">
                  <c:v>5.859375E-2</c:v>
                </c:pt>
                <c:pt idx="8">
                  <c:v>6.640625E-2</c:v>
                </c:pt>
                <c:pt idx="9">
                  <c:v>7.421875E-2</c:v>
                </c:pt>
                <c:pt idx="10">
                  <c:v>8.203125E-2</c:v>
                </c:pt>
                <c:pt idx="11">
                  <c:v>8.984375E-2</c:v>
                </c:pt>
                <c:pt idx="12">
                  <c:v>9.765625E-2</c:v>
                </c:pt>
                <c:pt idx="13">
                  <c:v>0.10546875</c:v>
                </c:pt>
                <c:pt idx="14">
                  <c:v>0.11328125</c:v>
                </c:pt>
                <c:pt idx="15">
                  <c:v>0.12109375</c:v>
                </c:pt>
                <c:pt idx="16">
                  <c:v>0.12890625</c:v>
                </c:pt>
                <c:pt idx="17">
                  <c:v>0.13671875</c:v>
                </c:pt>
                <c:pt idx="18">
                  <c:v>0.14453125</c:v>
                </c:pt>
                <c:pt idx="19">
                  <c:v>0.15234375</c:v>
                </c:pt>
                <c:pt idx="20">
                  <c:v>0.16015625</c:v>
                </c:pt>
                <c:pt idx="21">
                  <c:v>0.16796875</c:v>
                </c:pt>
                <c:pt idx="22">
                  <c:v>0.17578125</c:v>
                </c:pt>
                <c:pt idx="23">
                  <c:v>0.18359375</c:v>
                </c:pt>
                <c:pt idx="24">
                  <c:v>0.19140625</c:v>
                </c:pt>
                <c:pt idx="25">
                  <c:v>0.19921875</c:v>
                </c:pt>
                <c:pt idx="26">
                  <c:v>0.20703125</c:v>
                </c:pt>
                <c:pt idx="27">
                  <c:v>0.21484375</c:v>
                </c:pt>
                <c:pt idx="28">
                  <c:v>0.22265625</c:v>
                </c:pt>
                <c:pt idx="29">
                  <c:v>0.23046875</c:v>
                </c:pt>
                <c:pt idx="30">
                  <c:v>0.23828125</c:v>
                </c:pt>
                <c:pt idx="31">
                  <c:v>0.24609375</c:v>
                </c:pt>
                <c:pt idx="32">
                  <c:v>0.25390625</c:v>
                </c:pt>
                <c:pt idx="33">
                  <c:v>0.26171875</c:v>
                </c:pt>
                <c:pt idx="34">
                  <c:v>0.26953125</c:v>
                </c:pt>
                <c:pt idx="35">
                  <c:v>0.27734375</c:v>
                </c:pt>
                <c:pt idx="36">
                  <c:v>0.28515625</c:v>
                </c:pt>
                <c:pt idx="37">
                  <c:v>0.29296875</c:v>
                </c:pt>
                <c:pt idx="38">
                  <c:v>0.30078125</c:v>
                </c:pt>
                <c:pt idx="39">
                  <c:v>0.30859375</c:v>
                </c:pt>
                <c:pt idx="40">
                  <c:v>0.31640625</c:v>
                </c:pt>
                <c:pt idx="41">
                  <c:v>0.32421875</c:v>
                </c:pt>
                <c:pt idx="42">
                  <c:v>0.33203125</c:v>
                </c:pt>
                <c:pt idx="43">
                  <c:v>0.33984375</c:v>
                </c:pt>
                <c:pt idx="44">
                  <c:v>0.34765625</c:v>
                </c:pt>
                <c:pt idx="45">
                  <c:v>0.35546875</c:v>
                </c:pt>
                <c:pt idx="46">
                  <c:v>0.36328125</c:v>
                </c:pt>
                <c:pt idx="47">
                  <c:v>0.37109375</c:v>
                </c:pt>
                <c:pt idx="48">
                  <c:v>0.37890625</c:v>
                </c:pt>
                <c:pt idx="49">
                  <c:v>0.38671875</c:v>
                </c:pt>
                <c:pt idx="50">
                  <c:v>0.39453125</c:v>
                </c:pt>
                <c:pt idx="51">
                  <c:v>0.40234375</c:v>
                </c:pt>
                <c:pt idx="52">
                  <c:v>0.41015625</c:v>
                </c:pt>
                <c:pt idx="53">
                  <c:v>0.41796875</c:v>
                </c:pt>
                <c:pt idx="54">
                  <c:v>0.42578125</c:v>
                </c:pt>
                <c:pt idx="55">
                  <c:v>0.43359375</c:v>
                </c:pt>
                <c:pt idx="56">
                  <c:v>0.44140625</c:v>
                </c:pt>
                <c:pt idx="57">
                  <c:v>0.44921875</c:v>
                </c:pt>
                <c:pt idx="58">
                  <c:v>0.45703125</c:v>
                </c:pt>
                <c:pt idx="59">
                  <c:v>0.46484375</c:v>
                </c:pt>
                <c:pt idx="60">
                  <c:v>0.47265625</c:v>
                </c:pt>
                <c:pt idx="61">
                  <c:v>0.48046875</c:v>
                </c:pt>
                <c:pt idx="62">
                  <c:v>0.48828125</c:v>
                </c:pt>
                <c:pt idx="63">
                  <c:v>0.49609375</c:v>
                </c:pt>
              </c:numCache>
            </c:numRef>
          </c:xVal>
          <c:yVal>
            <c:numRef>
              <c:f>'ux x=0.5'!$AA$4:$AA$67</c:f>
              <c:numCache>
                <c:formatCode>0.00E+00</c:formatCode>
                <c:ptCount val="64"/>
                <c:pt idx="0">
                  <c:v>2.3074189891264744E-2</c:v>
                </c:pt>
                <c:pt idx="1">
                  <c:v>6.9222569673794226E-2</c:v>
                </c:pt>
                <c:pt idx="2">
                  <c:v>0.11463847076891757</c:v>
                </c:pt>
                <c:pt idx="3">
                  <c:v>0.15932187195154876</c:v>
                </c:pt>
                <c:pt idx="4">
                  <c:v>0.2032728982590134</c:v>
                </c:pt>
                <c:pt idx="5">
                  <c:v>0.24649151843198008</c:v>
                </c:pt>
                <c:pt idx="6">
                  <c:v>0.28897779498911152</c:v>
                </c:pt>
                <c:pt idx="7">
                  <c:v>0.33073175918973924</c:v>
                </c:pt>
                <c:pt idx="8">
                  <c:v>0.37175353607118866</c:v>
                </c:pt>
                <c:pt idx="9">
                  <c:v>0.41204275052148315</c:v>
                </c:pt>
                <c:pt idx="10">
                  <c:v>0.4516001840239075</c:v>
                </c:pt>
                <c:pt idx="11">
                  <c:v>0.49042489879851997</c:v>
                </c:pt>
                <c:pt idx="12">
                  <c:v>0.52851783262526242</c:v>
                </c:pt>
                <c:pt idx="13">
                  <c:v>0.5658783603175066</c:v>
                </c:pt>
                <c:pt idx="14">
                  <c:v>0.60250679446856692</c:v>
                </c:pt>
                <c:pt idx="15">
                  <c:v>0.63840282248512936</c:v>
                </c:pt>
                <c:pt idx="16">
                  <c:v>0.67356675696050772</c:v>
                </c:pt>
                <c:pt idx="17">
                  <c:v>0.70799859789470176</c:v>
                </c:pt>
                <c:pt idx="18">
                  <c:v>0.74169834528771195</c:v>
                </c:pt>
                <c:pt idx="19">
                  <c:v>0.77466568654622425</c:v>
                </c:pt>
                <c:pt idx="20">
                  <c:v>0.80690093426355236</c:v>
                </c:pt>
                <c:pt idx="21">
                  <c:v>0.83840377584638248</c:v>
                </c:pt>
                <c:pt idx="22">
                  <c:v>0.86917452388802863</c:v>
                </c:pt>
                <c:pt idx="23">
                  <c:v>0.89921286579517667</c:v>
                </c:pt>
                <c:pt idx="24">
                  <c:v>0.92851911416114075</c:v>
                </c:pt>
                <c:pt idx="25">
                  <c:v>0.95709326898592073</c:v>
                </c:pt>
                <c:pt idx="26">
                  <c:v>0.98493470508288894</c:v>
                </c:pt>
                <c:pt idx="27">
                  <c:v>1.0120443602319869</c:v>
                </c:pt>
                <c:pt idx="28">
                  <c:v>1.0384212966532731</c:v>
                </c:pt>
                <c:pt idx="29">
                  <c:v>1.0640658269400611</c:v>
                </c:pt>
                <c:pt idx="30">
                  <c:v>1.0889782636856653</c:v>
                </c:pt>
                <c:pt idx="31">
                  <c:v>1.1131582942967715</c:v>
                </c:pt>
                <c:pt idx="32">
                  <c:v>1.1366056061800653</c:v>
                </c:pt>
                <c:pt idx="33">
                  <c:v>1.1593208245221758</c:v>
                </c:pt>
                <c:pt idx="34">
                  <c:v>1.1813033241364741</c:v>
                </c:pt>
                <c:pt idx="35">
                  <c:v>1.2025537302095881</c:v>
                </c:pt>
                <c:pt idx="36">
                  <c:v>1.2230714175548905</c:v>
                </c:pt>
                <c:pt idx="37">
                  <c:v>1.2428563861723809</c:v>
                </c:pt>
                <c:pt idx="38">
                  <c:v>1.2619089486553734</c:v>
                </c:pt>
                <c:pt idx="39">
                  <c:v>1.2802291050038679</c:v>
                </c:pt>
                <c:pt idx="40">
                  <c:v>1.2978165426245505</c:v>
                </c:pt>
                <c:pt idx="41">
                  <c:v>1.3146712615174212</c:v>
                </c:pt>
                <c:pt idx="42">
                  <c:v>1.33079326168248</c:v>
                </c:pt>
                <c:pt idx="43">
                  <c:v>1.3461828557130411</c:v>
                </c:pt>
                <c:pt idx="44">
                  <c:v>1.3608397310157898</c:v>
                </c:pt>
                <c:pt idx="45">
                  <c:v>1.3747638875907269</c:v>
                </c:pt>
                <c:pt idx="46">
                  <c:v>1.3879553254378523</c:v>
                </c:pt>
                <c:pt idx="47">
                  <c:v>1.4004137319638517</c:v>
                </c:pt>
                <c:pt idx="48">
                  <c:v>1.4121397323553531</c:v>
                </c:pt>
                <c:pt idx="49">
                  <c:v>1.4231327014257287</c:v>
                </c:pt>
                <c:pt idx="50">
                  <c:v>1.4333932643616065</c:v>
                </c:pt>
                <c:pt idx="51">
                  <c:v>1.4429207959763584</c:v>
                </c:pt>
                <c:pt idx="52">
                  <c:v>1.4517152962699844</c:v>
                </c:pt>
                <c:pt idx="53">
                  <c:v>1.4597770778357988</c:v>
                </c:pt>
                <c:pt idx="54">
                  <c:v>1.4671061406738011</c:v>
                </c:pt>
                <c:pt idx="55">
                  <c:v>1.4737021721906773</c:v>
                </c:pt>
                <c:pt idx="56">
                  <c:v>1.4795654849797422</c:v>
                </c:pt>
                <c:pt idx="57">
                  <c:v>1.484695766447681</c:v>
                </c:pt>
                <c:pt idx="58">
                  <c:v>1.4890933291878079</c:v>
                </c:pt>
                <c:pt idx="59">
                  <c:v>1.492757860606809</c:v>
                </c:pt>
                <c:pt idx="60">
                  <c:v>1.4956896732979983</c:v>
                </c:pt>
                <c:pt idx="61">
                  <c:v>1.4978884546680618</c:v>
                </c:pt>
                <c:pt idx="62">
                  <c:v>1.4993542047169994</c:v>
                </c:pt>
                <c:pt idx="63">
                  <c:v>1.5000872360381254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C-461F-A035-BDF678D13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</c:numCache>
            </c:numRef>
          </c:xVal>
          <c:yVal>
            <c:numRef>
              <c:f>'ux x=0.5'!$U$4:$U$35</c:f>
              <c:numCache>
                <c:formatCode>0.00E+00</c:formatCode>
                <c:ptCount val="32"/>
                <c:pt idx="0">
                  <c:v>4.65087890625E-2</c:v>
                </c:pt>
                <c:pt idx="1">
                  <c:v>0.1373291015625</c:v>
                </c:pt>
                <c:pt idx="2">
                  <c:v>0.2252197265625</c:v>
                </c:pt>
                <c:pt idx="3">
                  <c:v>0.3101806640625</c:v>
                </c:pt>
                <c:pt idx="4">
                  <c:v>0.3922119140625</c:v>
                </c:pt>
                <c:pt idx="5">
                  <c:v>0.4713134765625</c:v>
                </c:pt>
                <c:pt idx="6">
                  <c:v>0.5474853515625</c:v>
                </c:pt>
                <c:pt idx="7">
                  <c:v>0.6207275390625</c:v>
                </c:pt>
                <c:pt idx="8">
                  <c:v>0.6910400390625</c:v>
                </c:pt>
                <c:pt idx="9">
                  <c:v>0.7584228515625</c:v>
                </c:pt>
                <c:pt idx="10">
                  <c:v>0.8228759765625</c:v>
                </c:pt>
                <c:pt idx="11">
                  <c:v>0.8843994140625</c:v>
                </c:pt>
                <c:pt idx="12">
                  <c:v>0.9429931640625</c:v>
                </c:pt>
                <c:pt idx="13">
                  <c:v>0.9986572265625</c:v>
                </c:pt>
                <c:pt idx="14">
                  <c:v>1.0513916015625</c:v>
                </c:pt>
                <c:pt idx="15">
                  <c:v>1.1011962890625</c:v>
                </c:pt>
                <c:pt idx="16">
                  <c:v>1.1480712890625</c:v>
                </c:pt>
                <c:pt idx="17">
                  <c:v>1.1920166015625</c:v>
                </c:pt>
                <c:pt idx="18">
                  <c:v>1.2330322265625</c:v>
                </c:pt>
                <c:pt idx="19">
                  <c:v>1.2711181640625</c:v>
                </c:pt>
                <c:pt idx="20">
                  <c:v>1.3062744140625</c:v>
                </c:pt>
                <c:pt idx="21">
                  <c:v>1.3385009765625</c:v>
                </c:pt>
                <c:pt idx="22">
                  <c:v>1.3677978515625</c:v>
                </c:pt>
                <c:pt idx="23">
                  <c:v>1.3941650390625</c:v>
                </c:pt>
                <c:pt idx="24">
                  <c:v>1.4176025390625</c:v>
                </c:pt>
                <c:pt idx="25">
                  <c:v>1.4381103515625</c:v>
                </c:pt>
                <c:pt idx="26">
                  <c:v>1.4556884765625</c:v>
                </c:pt>
                <c:pt idx="27">
                  <c:v>1.4703369140625</c:v>
                </c:pt>
                <c:pt idx="28">
                  <c:v>1.4820556640625</c:v>
                </c:pt>
                <c:pt idx="29">
                  <c:v>1.4908447265625</c:v>
                </c:pt>
                <c:pt idx="30">
                  <c:v>1.4967041015625</c:v>
                </c:pt>
                <c:pt idx="31">
                  <c:v>1.4996337890625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9-44A5-B821-CC6C32B6600B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x=0.5'!$Q$4:$Q$35</c:f>
              <c:numCache>
                <c:formatCode>0.00E+00</c:formatCode>
                <c:ptCount val="32"/>
                <c:pt idx="0">
                  <c:v>7.8125E-3</c:v>
                </c:pt>
                <c:pt idx="1">
                  <c:v>2.34375E-2</c:v>
                </c:pt>
                <c:pt idx="2">
                  <c:v>3.90625E-2</c:v>
                </c:pt>
                <c:pt idx="3">
                  <c:v>5.46875E-2</c:v>
                </c:pt>
                <c:pt idx="4">
                  <c:v>7.03125E-2</c:v>
                </c:pt>
                <c:pt idx="5">
                  <c:v>8.59375E-2</c:v>
                </c:pt>
                <c:pt idx="6">
                  <c:v>0.1015625</c:v>
                </c:pt>
                <c:pt idx="7">
                  <c:v>0.1171875</c:v>
                </c:pt>
                <c:pt idx="8">
                  <c:v>0.1328125</c:v>
                </c:pt>
                <c:pt idx="9">
                  <c:v>0.1484375</c:v>
                </c:pt>
                <c:pt idx="10">
                  <c:v>0.1640625</c:v>
                </c:pt>
                <c:pt idx="11">
                  <c:v>0.1796875</c:v>
                </c:pt>
                <c:pt idx="12">
                  <c:v>0.1953125</c:v>
                </c:pt>
                <c:pt idx="13">
                  <c:v>0.2109375</c:v>
                </c:pt>
                <c:pt idx="14">
                  <c:v>0.2265625</c:v>
                </c:pt>
                <c:pt idx="15">
                  <c:v>0.2421875</c:v>
                </c:pt>
                <c:pt idx="16">
                  <c:v>0.2578125</c:v>
                </c:pt>
                <c:pt idx="17">
                  <c:v>0.2734375</c:v>
                </c:pt>
                <c:pt idx="18">
                  <c:v>0.2890625</c:v>
                </c:pt>
                <c:pt idx="19">
                  <c:v>0.3046875</c:v>
                </c:pt>
                <c:pt idx="20">
                  <c:v>0.3203125</c:v>
                </c:pt>
                <c:pt idx="21">
                  <c:v>0.3359375</c:v>
                </c:pt>
                <c:pt idx="22">
                  <c:v>0.3515625</c:v>
                </c:pt>
                <c:pt idx="23">
                  <c:v>0.3671875</c:v>
                </c:pt>
                <c:pt idx="24">
                  <c:v>0.3828125</c:v>
                </c:pt>
                <c:pt idx="25">
                  <c:v>0.3984375</c:v>
                </c:pt>
                <c:pt idx="26">
                  <c:v>0.4140625</c:v>
                </c:pt>
                <c:pt idx="27">
                  <c:v>0.4296875</c:v>
                </c:pt>
                <c:pt idx="28">
                  <c:v>0.4453125</c:v>
                </c:pt>
                <c:pt idx="29">
                  <c:v>0.4609375</c:v>
                </c:pt>
                <c:pt idx="30">
                  <c:v>0.4765625</c:v>
                </c:pt>
                <c:pt idx="31">
                  <c:v>0.4921875</c:v>
                </c:pt>
              </c:numCache>
            </c:numRef>
          </c:xVal>
          <c:yVal>
            <c:numRef>
              <c:f>'ux x=0.5'!$S$4:$S$35</c:f>
              <c:numCache>
                <c:formatCode>0.00E+00</c:formatCode>
                <c:ptCount val="32"/>
                <c:pt idx="0">
                  <c:v>4.5449389431849903E-2</c:v>
                </c:pt>
                <c:pt idx="1">
                  <c:v>0.13634816829554972</c:v>
                </c:pt>
                <c:pt idx="2">
                  <c:v>0.22431494170839072</c:v>
                </c:pt>
                <c:pt idx="3">
                  <c:v>0.30935009099798039</c:v>
                </c:pt>
                <c:pt idx="4">
                  <c:v>0.39145377257432995</c:v>
                </c:pt>
                <c:pt idx="5">
                  <c:v>0.47062633053946423</c:v>
                </c:pt>
                <c:pt idx="6">
                  <c:v>0.54686776489338329</c:v>
                </c:pt>
                <c:pt idx="7">
                  <c:v>0.62017807563608696</c:v>
                </c:pt>
                <c:pt idx="8">
                  <c:v>0.690557575587598</c:v>
                </c:pt>
                <c:pt idx="9">
                  <c:v>0.75800595192789377</c:v>
                </c:pt>
                <c:pt idx="10">
                  <c:v>0.82252351747699681</c:v>
                </c:pt>
                <c:pt idx="11">
                  <c:v>0.88410995941488446</c:v>
                </c:pt>
                <c:pt idx="12">
                  <c:v>0.94276527774155683</c:v>
                </c:pt>
                <c:pt idx="13">
                  <c:v>0.99848915963699159</c:v>
                </c:pt>
                <c:pt idx="14">
                  <c:v>1.0512819179212107</c:v>
                </c:pt>
                <c:pt idx="15">
                  <c:v>1.1011429269541697</c:v>
                </c:pt>
                <c:pt idx="16">
                  <c:v>1.148071873915846</c:v>
                </c:pt>
                <c:pt idx="17">
                  <c:v>1.1920693844462842</c:v>
                </c:pt>
                <c:pt idx="18">
                  <c:v>1.2331345200854169</c:v>
                </c:pt>
                <c:pt idx="19">
                  <c:v>1.2712672808332444</c:v>
                </c:pt>
                <c:pt idx="20">
                  <c:v>1.3064676666897661</c:v>
                </c:pt>
                <c:pt idx="21">
                  <c:v>1.33873536483496</c:v>
                </c:pt>
                <c:pt idx="22">
                  <c:v>1.3680703752688261</c:v>
                </c:pt>
                <c:pt idx="23">
                  <c:v>1.3944723851713414</c:v>
                </c:pt>
                <c:pt idx="24">
                  <c:v>1.417941081722484</c:v>
                </c:pt>
                <c:pt idx="25">
                  <c:v>1.4384767777422758</c:v>
                </c:pt>
                <c:pt idx="26">
                  <c:v>1.4560788475906719</c:v>
                </c:pt>
                <c:pt idx="27">
                  <c:v>1.4707472912676727</c:v>
                </c:pt>
                <c:pt idx="28">
                  <c:v>1.4824824215932999</c:v>
                </c:pt>
                <c:pt idx="29">
                  <c:v>1.4912836129275093</c:v>
                </c:pt>
                <c:pt idx="30">
                  <c:v>1.4971511780903233</c:v>
                </c:pt>
                <c:pt idx="31">
                  <c:v>1.5000851170817413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39-44A5-B821-CC6C32B66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3816"/>
        <c:axId val="596924208"/>
      </c:scatterChart>
      <c:valAx>
        <c:axId val="59692381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4208"/>
        <c:crosses val="autoZero"/>
        <c:crossBetween val="midCat"/>
      </c:valAx>
      <c:valAx>
        <c:axId val="596924208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59692381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810559209523747E-2"/>
          <c:y val="0.10830585351765841"/>
          <c:w val="0.866885945759996"/>
          <c:h val="0.75330143853867537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</c:numCache>
            </c:numRef>
          </c:xVal>
          <c:yVal>
            <c:numRef>
              <c:f>'ux x=0.5'!$M$4:$M$19</c:f>
              <c:numCache>
                <c:formatCode>0.00E+00</c:formatCode>
                <c:ptCount val="16"/>
                <c:pt idx="0">
                  <c:v>9.228515625E-2</c:v>
                </c:pt>
                <c:pt idx="1">
                  <c:v>0.26806640625</c:v>
                </c:pt>
                <c:pt idx="2">
                  <c:v>0.43212890625</c:v>
                </c:pt>
                <c:pt idx="3">
                  <c:v>0.58447265625</c:v>
                </c:pt>
                <c:pt idx="4">
                  <c:v>0.72509765625</c:v>
                </c:pt>
                <c:pt idx="5">
                  <c:v>0.85400390625</c:v>
                </c:pt>
                <c:pt idx="6">
                  <c:v>0.97119140625</c:v>
                </c:pt>
                <c:pt idx="7">
                  <c:v>1.07666015625</c:v>
                </c:pt>
                <c:pt idx="8">
                  <c:v>1.17041015625</c:v>
                </c:pt>
                <c:pt idx="9">
                  <c:v>1.25244140625</c:v>
                </c:pt>
                <c:pt idx="10">
                  <c:v>1.32275390625</c:v>
                </c:pt>
                <c:pt idx="11">
                  <c:v>1.38134765625</c:v>
                </c:pt>
                <c:pt idx="12">
                  <c:v>1.42822265625</c:v>
                </c:pt>
                <c:pt idx="13">
                  <c:v>1.46337890625</c:v>
                </c:pt>
                <c:pt idx="14">
                  <c:v>1.48681640625</c:v>
                </c:pt>
                <c:pt idx="15">
                  <c:v>1.49853515625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8-4930-BA3E-07BD3BA3CB62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'ux x=0.5'!$I$4:$I$19</c:f>
              <c:numCache>
                <c:formatCode>0.00E+00</c:formatCode>
                <c:ptCount val="16"/>
                <c:pt idx="0">
                  <c:v>1.5625E-2</c:v>
                </c:pt>
                <c:pt idx="1">
                  <c:v>4.6875E-2</c:v>
                </c:pt>
                <c:pt idx="2">
                  <c:v>7.8125E-2</c:v>
                </c:pt>
                <c:pt idx="3">
                  <c:v>0.109375</c:v>
                </c:pt>
                <c:pt idx="4">
                  <c:v>0.140625</c:v>
                </c:pt>
                <c:pt idx="5">
                  <c:v>0.171875</c:v>
                </c:pt>
                <c:pt idx="6">
                  <c:v>0.203125</c:v>
                </c:pt>
                <c:pt idx="7">
                  <c:v>0.234375</c:v>
                </c:pt>
                <c:pt idx="8">
                  <c:v>0.265625</c:v>
                </c:pt>
                <c:pt idx="9">
                  <c:v>0.296875</c:v>
                </c:pt>
                <c:pt idx="10">
                  <c:v>0.328125</c:v>
                </c:pt>
                <c:pt idx="11">
                  <c:v>0.359375</c:v>
                </c:pt>
                <c:pt idx="12">
                  <c:v>0.390625</c:v>
                </c:pt>
                <c:pt idx="13">
                  <c:v>0.421875</c:v>
                </c:pt>
                <c:pt idx="14">
                  <c:v>0.453125</c:v>
                </c:pt>
                <c:pt idx="15">
                  <c:v>0.484375</c:v>
                </c:pt>
              </c:numCache>
            </c:numRef>
          </c:xVal>
          <c:yVal>
            <c:numRef>
              <c:f>'ux x=0.5'!$K$4:$K$19</c:f>
              <c:numCache>
                <c:formatCode>0.00E+00</c:formatCode>
                <c:ptCount val="16"/>
                <c:pt idx="0">
                  <c:v>8.8226179103981076E-2</c:v>
                </c:pt>
                <c:pt idx="1">
                  <c:v>0.26467853731194324</c:v>
                </c:pt>
                <c:pt idx="2">
                  <c:v>0.42936968269667786</c:v>
                </c:pt>
                <c:pt idx="3">
                  <c:v>0.58230127805943044</c:v>
                </c:pt>
                <c:pt idx="4">
                  <c:v>0.7234740449931939</c:v>
                </c:pt>
                <c:pt idx="5">
                  <c:v>0.85288798349796835</c:v>
                </c:pt>
                <c:pt idx="6">
                  <c:v>0.97054277983766979</c:v>
                </c:pt>
                <c:pt idx="7">
                  <c:v>1.0764374928040461</c:v>
                </c:pt>
                <c:pt idx="8">
                  <c:v>1.1705711811888455</c:v>
                </c:pt>
                <c:pt idx="9">
                  <c:v>1.2529419625755636</c:v>
                </c:pt>
                <c:pt idx="10">
                  <c:v>1.3235488957559485</c:v>
                </c:pt>
                <c:pt idx="11">
                  <c:v>1.3823904120495802</c:v>
                </c:pt>
                <c:pt idx="12">
                  <c:v>1.4294652565121222</c:v>
                </c:pt>
                <c:pt idx="13">
                  <c:v>1.464772487935323</c:v>
                </c:pt>
                <c:pt idx="14">
                  <c:v>1.4883111651109302</c:v>
                </c:pt>
                <c:pt idx="15">
                  <c:v>1.5000806605667756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B8-4930-BA3E-07BD3BA3C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349568"/>
        <c:axId val="463350744"/>
      </c:scatterChart>
      <c:valAx>
        <c:axId val="463349568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50744"/>
        <c:crosses val="autoZero"/>
        <c:crossBetween val="midCat"/>
      </c:valAx>
      <c:valAx>
        <c:axId val="463350744"/>
        <c:scaling>
          <c:orientation val="minMax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1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sz="11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1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46334956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8223706770658865"/>
          <c:y val="0.1456274652027974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471725225225849E-2"/>
          <c:y val="7.9034001215588581E-2"/>
          <c:w val="0.88424342811629808"/>
          <c:h val="0.77086454991991726"/>
        </c:manualLayout>
      </c:layout>
      <c:scatterChart>
        <c:scatterStyle val="lineMarker"/>
        <c:varyColors val="0"/>
        <c:ser>
          <c:idx val="0"/>
          <c:order val="0"/>
          <c:tx>
            <c:v>Analítico</c:v>
          </c:tx>
          <c:spPr>
            <a:ln w="2540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3.90625E-3</c:v>
                </c:pt>
                <c:pt idx="1">
                  <c:v>1.171875E-2</c:v>
                </c:pt>
                <c:pt idx="2">
                  <c:v>1.953125E-2</c:v>
                </c:pt>
                <c:pt idx="3">
                  <c:v>2.734375E-2</c:v>
                </c:pt>
                <c:pt idx="4">
                  <c:v>3.515625E-2</c:v>
                </c:pt>
                <c:pt idx="5">
                  <c:v>4.296875E-2</c:v>
                </c:pt>
                <c:pt idx="6">
                  <c:v>5.078125E-2</c:v>
                </c:pt>
                <c:pt idx="7">
                  <c:v>5.859375E-2</c:v>
                </c:pt>
                <c:pt idx="8">
                  <c:v>6.640625E-2</c:v>
                </c:pt>
                <c:pt idx="9">
                  <c:v>7.421875E-2</c:v>
                </c:pt>
                <c:pt idx="10">
                  <c:v>8.203125E-2</c:v>
                </c:pt>
                <c:pt idx="11">
                  <c:v>8.984375E-2</c:v>
                </c:pt>
                <c:pt idx="12">
                  <c:v>9.765625E-2</c:v>
                </c:pt>
                <c:pt idx="13">
                  <c:v>0.10546875</c:v>
                </c:pt>
                <c:pt idx="14">
                  <c:v>0.11328125</c:v>
                </c:pt>
                <c:pt idx="15">
                  <c:v>0.12109375</c:v>
                </c:pt>
                <c:pt idx="16">
                  <c:v>0.12890625</c:v>
                </c:pt>
                <c:pt idx="17">
                  <c:v>0.13671875</c:v>
                </c:pt>
                <c:pt idx="18">
                  <c:v>0.14453125</c:v>
                </c:pt>
                <c:pt idx="19">
                  <c:v>0.15234375</c:v>
                </c:pt>
                <c:pt idx="20">
                  <c:v>0.16015625</c:v>
                </c:pt>
                <c:pt idx="21">
                  <c:v>0.16796875</c:v>
                </c:pt>
                <c:pt idx="22">
                  <c:v>0.17578125</c:v>
                </c:pt>
                <c:pt idx="23">
                  <c:v>0.18359375</c:v>
                </c:pt>
                <c:pt idx="24">
                  <c:v>0.19140625</c:v>
                </c:pt>
                <c:pt idx="25">
                  <c:v>0.19921875</c:v>
                </c:pt>
                <c:pt idx="26">
                  <c:v>0.20703125</c:v>
                </c:pt>
                <c:pt idx="27">
                  <c:v>0.21484375</c:v>
                </c:pt>
                <c:pt idx="28">
                  <c:v>0.22265625</c:v>
                </c:pt>
                <c:pt idx="29">
                  <c:v>0.23046875</c:v>
                </c:pt>
                <c:pt idx="30">
                  <c:v>0.23828125</c:v>
                </c:pt>
                <c:pt idx="31">
                  <c:v>0.24609375</c:v>
                </c:pt>
                <c:pt idx="32">
                  <c:v>0.25390625</c:v>
                </c:pt>
                <c:pt idx="33">
                  <c:v>0.26171875</c:v>
                </c:pt>
                <c:pt idx="34">
                  <c:v>0.26953125</c:v>
                </c:pt>
                <c:pt idx="35">
                  <c:v>0.27734375</c:v>
                </c:pt>
                <c:pt idx="36">
                  <c:v>0.28515625</c:v>
                </c:pt>
                <c:pt idx="37">
                  <c:v>0.29296875</c:v>
                </c:pt>
                <c:pt idx="38">
                  <c:v>0.30078125</c:v>
                </c:pt>
                <c:pt idx="39">
                  <c:v>0.30859375</c:v>
                </c:pt>
                <c:pt idx="40">
                  <c:v>0.31640625</c:v>
                </c:pt>
                <c:pt idx="41">
                  <c:v>0.32421875</c:v>
                </c:pt>
                <c:pt idx="42">
                  <c:v>0.33203125</c:v>
                </c:pt>
                <c:pt idx="43">
                  <c:v>0.33984375</c:v>
                </c:pt>
                <c:pt idx="44">
                  <c:v>0.34765625</c:v>
                </c:pt>
                <c:pt idx="45">
                  <c:v>0.35546875</c:v>
                </c:pt>
                <c:pt idx="46">
                  <c:v>0.36328125</c:v>
                </c:pt>
                <c:pt idx="47">
                  <c:v>0.37109375</c:v>
                </c:pt>
                <c:pt idx="48">
                  <c:v>0.37890625</c:v>
                </c:pt>
                <c:pt idx="49">
                  <c:v>0.38671875</c:v>
                </c:pt>
                <c:pt idx="50">
                  <c:v>0.39453125</c:v>
                </c:pt>
                <c:pt idx="51">
                  <c:v>0.40234375</c:v>
                </c:pt>
                <c:pt idx="52">
                  <c:v>0.41015625</c:v>
                </c:pt>
                <c:pt idx="53">
                  <c:v>0.41796875</c:v>
                </c:pt>
                <c:pt idx="54">
                  <c:v>0.42578125</c:v>
                </c:pt>
                <c:pt idx="55">
                  <c:v>0.43359375</c:v>
                </c:pt>
                <c:pt idx="56">
                  <c:v>0.44140625</c:v>
                </c:pt>
                <c:pt idx="57">
                  <c:v>0.44921875</c:v>
                </c:pt>
                <c:pt idx="58">
                  <c:v>0.45703125</c:v>
                </c:pt>
                <c:pt idx="59">
                  <c:v>0.46484375</c:v>
                </c:pt>
                <c:pt idx="60">
                  <c:v>0.47265625</c:v>
                </c:pt>
                <c:pt idx="61">
                  <c:v>0.48046875</c:v>
                </c:pt>
                <c:pt idx="62">
                  <c:v>0.48828125</c:v>
                </c:pt>
                <c:pt idx="63">
                  <c:v>0.49609375</c:v>
                </c:pt>
              </c:numCache>
            </c:numRef>
          </c:xVal>
          <c:yVal>
            <c:numRef>
              <c:f>'ux x=0.5'!$AC$4:$AC$67</c:f>
              <c:numCache>
                <c:formatCode>0.00E+00</c:formatCode>
                <c:ptCount val="64"/>
                <c:pt idx="0">
                  <c:v>2.3345947265625E-2</c:v>
                </c:pt>
                <c:pt idx="1">
                  <c:v>6.9488525390625E-2</c:v>
                </c:pt>
                <c:pt idx="2">
                  <c:v>0.114898681640625</c:v>
                </c:pt>
                <c:pt idx="3">
                  <c:v>0.159576416015625</c:v>
                </c:pt>
                <c:pt idx="4">
                  <c:v>0.203521728515625</c:v>
                </c:pt>
                <c:pt idx="5">
                  <c:v>0.246734619140625</c:v>
                </c:pt>
                <c:pt idx="6">
                  <c:v>0.289215087890625</c:v>
                </c:pt>
                <c:pt idx="7">
                  <c:v>0.330963134765625</c:v>
                </c:pt>
                <c:pt idx="8">
                  <c:v>0.371978759765625</c:v>
                </c:pt>
                <c:pt idx="9">
                  <c:v>0.412261962890625</c:v>
                </c:pt>
                <c:pt idx="10">
                  <c:v>0.451812744140625</c:v>
                </c:pt>
                <c:pt idx="11">
                  <c:v>0.490631103515625</c:v>
                </c:pt>
                <c:pt idx="12">
                  <c:v>0.528717041015625</c:v>
                </c:pt>
                <c:pt idx="13">
                  <c:v>0.566070556640625</c:v>
                </c:pt>
                <c:pt idx="14">
                  <c:v>0.602691650390625</c:v>
                </c:pt>
                <c:pt idx="15">
                  <c:v>0.638580322265625</c:v>
                </c:pt>
                <c:pt idx="16">
                  <c:v>0.673736572265625</c:v>
                </c:pt>
                <c:pt idx="17">
                  <c:v>0.708160400390625</c:v>
                </c:pt>
                <c:pt idx="18">
                  <c:v>0.741851806640625</c:v>
                </c:pt>
                <c:pt idx="19">
                  <c:v>0.774810791015625</c:v>
                </c:pt>
                <c:pt idx="20">
                  <c:v>0.807037353515625</c:v>
                </c:pt>
                <c:pt idx="21">
                  <c:v>0.838531494140625</c:v>
                </c:pt>
                <c:pt idx="22">
                  <c:v>0.869293212890625</c:v>
                </c:pt>
                <c:pt idx="23">
                  <c:v>0.899322509765625</c:v>
                </c:pt>
                <c:pt idx="24">
                  <c:v>0.928619384765625</c:v>
                </c:pt>
                <c:pt idx="25">
                  <c:v>0.957183837890625</c:v>
                </c:pt>
                <c:pt idx="26">
                  <c:v>0.985015869140625</c:v>
                </c:pt>
                <c:pt idx="27">
                  <c:v>1.012115478515625</c:v>
                </c:pt>
                <c:pt idx="28">
                  <c:v>1.038482666015625</c:v>
                </c:pt>
                <c:pt idx="29">
                  <c:v>1.064117431640625</c:v>
                </c:pt>
                <c:pt idx="30">
                  <c:v>1.089019775390625</c:v>
                </c:pt>
                <c:pt idx="31">
                  <c:v>1.113189697265625</c:v>
                </c:pt>
                <c:pt idx="32">
                  <c:v>1.136627197265625</c:v>
                </c:pt>
                <c:pt idx="33">
                  <c:v>1.159332275390625</c:v>
                </c:pt>
                <c:pt idx="34">
                  <c:v>1.181304931640625</c:v>
                </c:pt>
                <c:pt idx="35">
                  <c:v>1.202545166015625</c:v>
                </c:pt>
                <c:pt idx="36">
                  <c:v>1.223052978515625</c:v>
                </c:pt>
                <c:pt idx="37">
                  <c:v>1.242828369140625</c:v>
                </c:pt>
                <c:pt idx="38">
                  <c:v>1.261871337890625</c:v>
                </c:pt>
                <c:pt idx="39">
                  <c:v>1.280181884765625</c:v>
                </c:pt>
                <c:pt idx="40">
                  <c:v>1.297760009765625</c:v>
                </c:pt>
                <c:pt idx="41">
                  <c:v>1.314605712890625</c:v>
                </c:pt>
                <c:pt idx="42">
                  <c:v>1.330718994140625</c:v>
                </c:pt>
                <c:pt idx="43">
                  <c:v>1.346099853515625</c:v>
                </c:pt>
                <c:pt idx="44">
                  <c:v>1.360748291015625</c:v>
                </c:pt>
                <c:pt idx="45">
                  <c:v>1.374664306640625</c:v>
                </c:pt>
                <c:pt idx="46">
                  <c:v>1.387847900390625</c:v>
                </c:pt>
                <c:pt idx="47">
                  <c:v>1.400299072265625</c:v>
                </c:pt>
                <c:pt idx="48">
                  <c:v>1.412017822265625</c:v>
                </c:pt>
                <c:pt idx="49">
                  <c:v>1.423004150390625</c:v>
                </c:pt>
                <c:pt idx="50">
                  <c:v>1.433258056640625</c:v>
                </c:pt>
                <c:pt idx="51">
                  <c:v>1.442779541015625</c:v>
                </c:pt>
                <c:pt idx="52">
                  <c:v>1.451568603515625</c:v>
                </c:pt>
                <c:pt idx="53">
                  <c:v>1.459625244140625</c:v>
                </c:pt>
                <c:pt idx="54">
                  <c:v>1.466949462890625</c:v>
                </c:pt>
                <c:pt idx="55">
                  <c:v>1.473541259765625</c:v>
                </c:pt>
                <c:pt idx="56">
                  <c:v>1.479400634765625</c:v>
                </c:pt>
                <c:pt idx="57">
                  <c:v>1.484527587890625</c:v>
                </c:pt>
                <c:pt idx="58">
                  <c:v>1.488922119140625</c:v>
                </c:pt>
                <c:pt idx="59">
                  <c:v>1.492584228515625</c:v>
                </c:pt>
                <c:pt idx="60">
                  <c:v>1.495513916015625</c:v>
                </c:pt>
                <c:pt idx="61">
                  <c:v>1.497711181640625</c:v>
                </c:pt>
                <c:pt idx="62">
                  <c:v>1.499176025390625</c:v>
                </c:pt>
                <c:pt idx="63">
                  <c:v>1.499908447265625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6-46F6-AB4E-4B6B1A335756}"/>
            </c:ext>
          </c:extLst>
        </c:ser>
        <c:ser>
          <c:idx val="1"/>
          <c:order val="1"/>
          <c:tx>
            <c:v>Próprio</c:v>
          </c:tx>
          <c:spPr>
            <a:ln w="1905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'ux x=0.5'!$Y$4:$Y$67</c:f>
              <c:numCache>
                <c:formatCode>0.00E+00</c:formatCode>
                <c:ptCount val="64"/>
                <c:pt idx="0">
                  <c:v>3.90625E-3</c:v>
                </c:pt>
                <c:pt idx="1">
                  <c:v>1.171875E-2</c:v>
                </c:pt>
                <c:pt idx="2">
                  <c:v>1.953125E-2</c:v>
                </c:pt>
                <c:pt idx="3">
                  <c:v>2.734375E-2</c:v>
                </c:pt>
                <c:pt idx="4">
                  <c:v>3.515625E-2</c:v>
                </c:pt>
                <c:pt idx="5">
                  <c:v>4.296875E-2</c:v>
                </c:pt>
                <c:pt idx="6">
                  <c:v>5.078125E-2</c:v>
                </c:pt>
                <c:pt idx="7">
                  <c:v>5.859375E-2</c:v>
                </c:pt>
                <c:pt idx="8">
                  <c:v>6.640625E-2</c:v>
                </c:pt>
                <c:pt idx="9">
                  <c:v>7.421875E-2</c:v>
                </c:pt>
                <c:pt idx="10">
                  <c:v>8.203125E-2</c:v>
                </c:pt>
                <c:pt idx="11">
                  <c:v>8.984375E-2</c:v>
                </c:pt>
                <c:pt idx="12">
                  <c:v>9.765625E-2</c:v>
                </c:pt>
                <c:pt idx="13">
                  <c:v>0.10546875</c:v>
                </c:pt>
                <c:pt idx="14">
                  <c:v>0.11328125</c:v>
                </c:pt>
                <c:pt idx="15">
                  <c:v>0.12109375</c:v>
                </c:pt>
                <c:pt idx="16">
                  <c:v>0.12890625</c:v>
                </c:pt>
                <c:pt idx="17">
                  <c:v>0.13671875</c:v>
                </c:pt>
                <c:pt idx="18">
                  <c:v>0.14453125</c:v>
                </c:pt>
                <c:pt idx="19">
                  <c:v>0.15234375</c:v>
                </c:pt>
                <c:pt idx="20">
                  <c:v>0.16015625</c:v>
                </c:pt>
                <c:pt idx="21">
                  <c:v>0.16796875</c:v>
                </c:pt>
                <c:pt idx="22">
                  <c:v>0.17578125</c:v>
                </c:pt>
                <c:pt idx="23">
                  <c:v>0.18359375</c:v>
                </c:pt>
                <c:pt idx="24">
                  <c:v>0.19140625</c:v>
                </c:pt>
                <c:pt idx="25">
                  <c:v>0.19921875</c:v>
                </c:pt>
                <c:pt idx="26">
                  <c:v>0.20703125</c:v>
                </c:pt>
                <c:pt idx="27">
                  <c:v>0.21484375</c:v>
                </c:pt>
                <c:pt idx="28">
                  <c:v>0.22265625</c:v>
                </c:pt>
                <c:pt idx="29">
                  <c:v>0.23046875</c:v>
                </c:pt>
                <c:pt idx="30">
                  <c:v>0.23828125</c:v>
                </c:pt>
                <c:pt idx="31">
                  <c:v>0.24609375</c:v>
                </c:pt>
                <c:pt idx="32">
                  <c:v>0.25390625</c:v>
                </c:pt>
                <c:pt idx="33">
                  <c:v>0.26171875</c:v>
                </c:pt>
                <c:pt idx="34">
                  <c:v>0.26953125</c:v>
                </c:pt>
                <c:pt idx="35">
                  <c:v>0.27734375</c:v>
                </c:pt>
                <c:pt idx="36">
                  <c:v>0.28515625</c:v>
                </c:pt>
                <c:pt idx="37">
                  <c:v>0.29296875</c:v>
                </c:pt>
                <c:pt idx="38">
                  <c:v>0.30078125</c:v>
                </c:pt>
                <c:pt idx="39">
                  <c:v>0.30859375</c:v>
                </c:pt>
                <c:pt idx="40">
                  <c:v>0.31640625</c:v>
                </c:pt>
                <c:pt idx="41">
                  <c:v>0.32421875</c:v>
                </c:pt>
                <c:pt idx="42">
                  <c:v>0.33203125</c:v>
                </c:pt>
                <c:pt idx="43">
                  <c:v>0.33984375</c:v>
                </c:pt>
                <c:pt idx="44">
                  <c:v>0.34765625</c:v>
                </c:pt>
                <c:pt idx="45">
                  <c:v>0.35546875</c:v>
                </c:pt>
                <c:pt idx="46">
                  <c:v>0.36328125</c:v>
                </c:pt>
                <c:pt idx="47">
                  <c:v>0.37109375</c:v>
                </c:pt>
                <c:pt idx="48">
                  <c:v>0.37890625</c:v>
                </c:pt>
                <c:pt idx="49">
                  <c:v>0.38671875</c:v>
                </c:pt>
                <c:pt idx="50">
                  <c:v>0.39453125</c:v>
                </c:pt>
                <c:pt idx="51">
                  <c:v>0.40234375</c:v>
                </c:pt>
                <c:pt idx="52">
                  <c:v>0.41015625</c:v>
                </c:pt>
                <c:pt idx="53">
                  <c:v>0.41796875</c:v>
                </c:pt>
                <c:pt idx="54">
                  <c:v>0.42578125</c:v>
                </c:pt>
                <c:pt idx="55">
                  <c:v>0.43359375</c:v>
                </c:pt>
                <c:pt idx="56">
                  <c:v>0.44140625</c:v>
                </c:pt>
                <c:pt idx="57">
                  <c:v>0.44921875</c:v>
                </c:pt>
                <c:pt idx="58">
                  <c:v>0.45703125</c:v>
                </c:pt>
                <c:pt idx="59">
                  <c:v>0.46484375</c:v>
                </c:pt>
                <c:pt idx="60">
                  <c:v>0.47265625</c:v>
                </c:pt>
                <c:pt idx="61">
                  <c:v>0.48046875</c:v>
                </c:pt>
                <c:pt idx="62">
                  <c:v>0.48828125</c:v>
                </c:pt>
                <c:pt idx="63">
                  <c:v>0.49609375</c:v>
                </c:pt>
              </c:numCache>
            </c:numRef>
          </c:xVal>
          <c:yVal>
            <c:numRef>
              <c:f>'ux x=0.5'!$AA$4:$AA$67</c:f>
              <c:numCache>
                <c:formatCode>0.00E+00</c:formatCode>
                <c:ptCount val="64"/>
                <c:pt idx="0">
                  <c:v>2.3074189891264744E-2</c:v>
                </c:pt>
                <c:pt idx="1">
                  <c:v>6.9222569673794226E-2</c:v>
                </c:pt>
                <c:pt idx="2">
                  <c:v>0.11463847076891757</c:v>
                </c:pt>
                <c:pt idx="3">
                  <c:v>0.15932187195154876</c:v>
                </c:pt>
                <c:pt idx="4">
                  <c:v>0.2032728982590134</c:v>
                </c:pt>
                <c:pt idx="5">
                  <c:v>0.24649151843198008</c:v>
                </c:pt>
                <c:pt idx="6">
                  <c:v>0.28897779498911152</c:v>
                </c:pt>
                <c:pt idx="7">
                  <c:v>0.33073175918973924</c:v>
                </c:pt>
                <c:pt idx="8">
                  <c:v>0.37175353607118866</c:v>
                </c:pt>
                <c:pt idx="9">
                  <c:v>0.41204275052148315</c:v>
                </c:pt>
                <c:pt idx="10">
                  <c:v>0.4516001840239075</c:v>
                </c:pt>
                <c:pt idx="11">
                  <c:v>0.49042489879851997</c:v>
                </c:pt>
                <c:pt idx="12">
                  <c:v>0.52851783262526242</c:v>
                </c:pt>
                <c:pt idx="13">
                  <c:v>0.5658783603175066</c:v>
                </c:pt>
                <c:pt idx="14">
                  <c:v>0.60250679446856692</c:v>
                </c:pt>
                <c:pt idx="15">
                  <c:v>0.63840282248512936</c:v>
                </c:pt>
                <c:pt idx="16">
                  <c:v>0.67356675696050772</c:v>
                </c:pt>
                <c:pt idx="17">
                  <c:v>0.70799859789470176</c:v>
                </c:pt>
                <c:pt idx="18">
                  <c:v>0.74169834528771195</c:v>
                </c:pt>
                <c:pt idx="19">
                  <c:v>0.77466568654622425</c:v>
                </c:pt>
                <c:pt idx="20">
                  <c:v>0.80690093426355236</c:v>
                </c:pt>
                <c:pt idx="21">
                  <c:v>0.83840377584638248</c:v>
                </c:pt>
                <c:pt idx="22">
                  <c:v>0.86917452388802863</c:v>
                </c:pt>
                <c:pt idx="23">
                  <c:v>0.89921286579517667</c:v>
                </c:pt>
                <c:pt idx="24">
                  <c:v>0.92851911416114075</c:v>
                </c:pt>
                <c:pt idx="25">
                  <c:v>0.95709326898592073</c:v>
                </c:pt>
                <c:pt idx="26">
                  <c:v>0.98493470508288894</c:v>
                </c:pt>
                <c:pt idx="27">
                  <c:v>1.0120443602319869</c:v>
                </c:pt>
                <c:pt idx="28">
                  <c:v>1.0384212966532731</c:v>
                </c:pt>
                <c:pt idx="29">
                  <c:v>1.0640658269400611</c:v>
                </c:pt>
                <c:pt idx="30">
                  <c:v>1.0889782636856653</c:v>
                </c:pt>
                <c:pt idx="31">
                  <c:v>1.1131582942967715</c:v>
                </c:pt>
                <c:pt idx="32">
                  <c:v>1.1366056061800653</c:v>
                </c:pt>
                <c:pt idx="33">
                  <c:v>1.1593208245221758</c:v>
                </c:pt>
                <c:pt idx="34">
                  <c:v>1.1813033241364741</c:v>
                </c:pt>
                <c:pt idx="35">
                  <c:v>1.2025537302095881</c:v>
                </c:pt>
                <c:pt idx="36">
                  <c:v>1.2230714175548905</c:v>
                </c:pt>
                <c:pt idx="37">
                  <c:v>1.2428563861723809</c:v>
                </c:pt>
                <c:pt idx="38">
                  <c:v>1.2619089486553734</c:v>
                </c:pt>
                <c:pt idx="39">
                  <c:v>1.2802291050038679</c:v>
                </c:pt>
                <c:pt idx="40">
                  <c:v>1.2978165426245505</c:v>
                </c:pt>
                <c:pt idx="41">
                  <c:v>1.3146712615174212</c:v>
                </c:pt>
                <c:pt idx="42">
                  <c:v>1.33079326168248</c:v>
                </c:pt>
                <c:pt idx="43">
                  <c:v>1.3461828557130411</c:v>
                </c:pt>
                <c:pt idx="44">
                  <c:v>1.3608397310157898</c:v>
                </c:pt>
                <c:pt idx="45">
                  <c:v>1.3747638875907269</c:v>
                </c:pt>
                <c:pt idx="46">
                  <c:v>1.3879553254378523</c:v>
                </c:pt>
                <c:pt idx="47">
                  <c:v>1.4004137319638517</c:v>
                </c:pt>
                <c:pt idx="48">
                  <c:v>1.4121397323553531</c:v>
                </c:pt>
                <c:pt idx="49">
                  <c:v>1.4231327014257287</c:v>
                </c:pt>
                <c:pt idx="50">
                  <c:v>1.4333932643616065</c:v>
                </c:pt>
                <c:pt idx="51">
                  <c:v>1.4429207959763584</c:v>
                </c:pt>
                <c:pt idx="52">
                  <c:v>1.4517152962699844</c:v>
                </c:pt>
                <c:pt idx="53">
                  <c:v>1.4597770778357988</c:v>
                </c:pt>
                <c:pt idx="54">
                  <c:v>1.4671061406738011</c:v>
                </c:pt>
                <c:pt idx="55">
                  <c:v>1.4737021721906773</c:v>
                </c:pt>
                <c:pt idx="56">
                  <c:v>1.4795654849797422</c:v>
                </c:pt>
                <c:pt idx="57">
                  <c:v>1.484695766447681</c:v>
                </c:pt>
                <c:pt idx="58">
                  <c:v>1.4890933291878079</c:v>
                </c:pt>
                <c:pt idx="59">
                  <c:v>1.492757860606809</c:v>
                </c:pt>
                <c:pt idx="60">
                  <c:v>1.4956896732979983</c:v>
                </c:pt>
                <c:pt idx="61">
                  <c:v>1.4978884546680618</c:v>
                </c:pt>
                <c:pt idx="62">
                  <c:v>1.4993542047169994</c:v>
                </c:pt>
                <c:pt idx="63">
                  <c:v>1.5000872360381254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6-46F6-AB4E-4B6B1A33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6925776"/>
        <c:axId val="596922248"/>
      </c:scatterChart>
      <c:valAx>
        <c:axId val="59692577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2248"/>
        <c:crosses val="autoZero"/>
        <c:crossBetween val="midCat"/>
      </c:valAx>
      <c:valAx>
        <c:axId val="596922248"/>
        <c:scaling>
          <c:orientation val="minMax"/>
          <c:min val="0"/>
        </c:scaling>
        <c:delete val="0"/>
        <c:axPos val="l"/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692577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8.5137543823315606E-2"/>
          <c:y val="0.1222099833611416"/>
          <c:w val="0.25855898486066414"/>
          <c:h val="4.93965964902818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40</xdr:col>
      <xdr:colOff>531428</xdr:colOff>
      <xdr:row>1</xdr:row>
      <xdr:rowOff>138217</xdr:rowOff>
    </xdr:from>
    <xdr:to>
      <xdr:col>52</xdr:col>
      <xdr:colOff>217200</xdr:colOff>
      <xdr:row>24</xdr:row>
      <xdr:rowOff>95356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21</xdr:row>
      <xdr:rowOff>115980</xdr:rowOff>
    </xdr:from>
    <xdr:to>
      <xdr:col>8</xdr:col>
      <xdr:colOff>347383</xdr:colOff>
      <xdr:row>36</xdr:row>
      <xdr:rowOff>33618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295027</xdr:colOff>
      <xdr:row>77</xdr:row>
      <xdr:rowOff>168606</xdr:rowOff>
    </xdr:from>
    <xdr:to>
      <xdr:col>52</xdr:col>
      <xdr:colOff>565783</xdr:colOff>
      <xdr:row>100</xdr:row>
      <xdr:rowOff>125745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570446</xdr:colOff>
      <xdr:row>52</xdr:row>
      <xdr:rowOff>130752</xdr:rowOff>
    </xdr:from>
    <xdr:to>
      <xdr:col>52</xdr:col>
      <xdr:colOff>373722</xdr:colOff>
      <xdr:row>75</xdr:row>
      <xdr:rowOff>87891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40</xdr:col>
      <xdr:colOff>588941</xdr:colOff>
      <xdr:row>27</xdr:row>
      <xdr:rowOff>92034</xdr:rowOff>
    </xdr:from>
    <xdr:to>
      <xdr:col>52</xdr:col>
      <xdr:colOff>398403</xdr:colOff>
      <xdr:row>50</xdr:row>
      <xdr:rowOff>49173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425823</xdr:colOff>
      <xdr:row>103</xdr:row>
      <xdr:rowOff>56029</xdr:rowOff>
    </xdr:from>
    <xdr:to>
      <xdr:col>53</xdr:col>
      <xdr:colOff>91462</xdr:colOff>
      <xdr:row>126</xdr:row>
      <xdr:rowOff>13168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AA414CF-38B2-4359-8A0A-AD9AA60CCC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00uz1800" connectionId="5" xr16:uid="{0EF64AEC-77D1-4C50-8F12-D1F9F2C646C1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01uz7200" connectionId="6" xr16:uid="{FA91D5FE-776D-4052-8BB5-C274DC0401E6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02uz28800" connectionId="7" xr16:uid="{D39CC18C-5E7E-499B-80F5-39AA39DE8DBD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403uz115200" connectionId="8" xr16:uid="{FC333C46-220A-4E87-8D9D-925E57E7BEB3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12"/>
  <sheetViews>
    <sheetView workbookViewId="0">
      <selection activeCell="C15" sqref="C15"/>
    </sheetView>
  </sheetViews>
  <sheetFormatPr defaultRowHeight="15" x14ac:dyDescent="0.25"/>
  <cols>
    <col min="1" max="1" width="14.140625" bestFit="1" customWidth="1"/>
    <col min="2" max="2" width="16.42578125" style="13" bestFit="1" customWidth="1"/>
  </cols>
  <sheetData>
    <row r="1" spans="1:2" x14ac:dyDescent="0.25">
      <c r="A1" s="1">
        <v>0</v>
      </c>
      <c r="B1" s="13">
        <v>4.9995689999999995E-4</v>
      </c>
    </row>
    <row r="2" spans="1:2" x14ac:dyDescent="0.25">
      <c r="A2" s="1">
        <v>1</v>
      </c>
      <c r="B2" s="13">
        <v>1.0998920000000001E-2</v>
      </c>
    </row>
    <row r="3" spans="1:2" x14ac:dyDescent="0.25">
      <c r="A3" s="1">
        <v>2</v>
      </c>
      <c r="B3" s="13">
        <v>1.9998499999999999E-2</v>
      </c>
    </row>
    <row r="4" spans="1:2" x14ac:dyDescent="0.25">
      <c r="A4" s="1">
        <v>3</v>
      </c>
      <c r="B4" s="13">
        <v>2.7498769999999999E-2</v>
      </c>
    </row>
    <row r="5" spans="1:2" x14ac:dyDescent="0.25">
      <c r="A5" s="1">
        <v>4</v>
      </c>
      <c r="B5" s="13">
        <v>3.3499550000000003E-2</v>
      </c>
    </row>
    <row r="6" spans="1:2" x14ac:dyDescent="0.25">
      <c r="A6" s="1">
        <v>5</v>
      </c>
      <c r="B6" s="13">
        <v>3.8000539999999999E-2</v>
      </c>
    </row>
    <row r="7" spans="1:2" x14ac:dyDescent="0.25">
      <c r="A7" s="1">
        <v>6</v>
      </c>
      <c r="B7" s="13">
        <v>4.1001419999999997E-2</v>
      </c>
    </row>
    <row r="8" spans="1:2" x14ac:dyDescent="0.25">
      <c r="A8" s="1">
        <v>7</v>
      </c>
      <c r="B8" s="13">
        <v>4.250193E-2</v>
      </c>
    </row>
    <row r="9" spans="1:2" x14ac:dyDescent="0.25">
      <c r="A9" s="1"/>
    </row>
    <row r="10" spans="1:2" x14ac:dyDescent="0.25">
      <c r="A10" s="1"/>
    </row>
    <row r="11" spans="1:2" x14ac:dyDescent="0.25">
      <c r="A11" s="1"/>
    </row>
    <row r="12" spans="1:2" x14ac:dyDescent="0.25">
      <c r="A12" s="1"/>
    </row>
    <row r="13" spans="1:2" x14ac:dyDescent="0.25">
      <c r="A13" s="1"/>
    </row>
    <row r="14" spans="1:2" x14ac:dyDescent="0.25">
      <c r="A14" s="1"/>
    </row>
    <row r="15" spans="1:2" x14ac:dyDescent="0.25">
      <c r="A15" s="1"/>
    </row>
    <row r="16" spans="1:2" x14ac:dyDescent="0.25">
      <c r="A16" s="1"/>
    </row>
    <row r="17" spans="1:1" x14ac:dyDescent="0.25">
      <c r="A17" s="1"/>
    </row>
    <row r="18" spans="1:1" x14ac:dyDescent="0.25">
      <c r="A18" s="1"/>
    </row>
    <row r="19" spans="1:1" x14ac:dyDescent="0.25">
      <c r="A19" s="1"/>
    </row>
    <row r="20" spans="1:1" x14ac:dyDescent="0.25">
      <c r="A20" s="1"/>
    </row>
    <row r="21" spans="1:1" x14ac:dyDescent="0.25">
      <c r="A21" s="1"/>
    </row>
    <row r="22" spans="1:1" x14ac:dyDescent="0.25">
      <c r="A22" s="1"/>
    </row>
    <row r="23" spans="1:1" x14ac:dyDescent="0.25">
      <c r="A23" s="1"/>
    </row>
    <row r="24" spans="1:1" x14ac:dyDescent="0.25">
      <c r="A24" s="1"/>
    </row>
    <row r="25" spans="1:1" x14ac:dyDescent="0.25">
      <c r="A25" s="1"/>
    </row>
    <row r="26" spans="1:1" x14ac:dyDescent="0.25">
      <c r="A26" s="1"/>
    </row>
    <row r="27" spans="1:1" x14ac:dyDescent="0.25">
      <c r="A27" s="1"/>
    </row>
    <row r="28" spans="1:1" x14ac:dyDescent="0.25">
      <c r="A28" s="1"/>
    </row>
    <row r="29" spans="1:1" x14ac:dyDescent="0.25">
      <c r="A29" s="1"/>
    </row>
    <row r="30" spans="1:1" x14ac:dyDescent="0.25">
      <c r="A30" s="1"/>
    </row>
    <row r="31" spans="1:1" x14ac:dyDescent="0.25">
      <c r="A31" s="1"/>
    </row>
    <row r="32" spans="1:1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W258"/>
  <sheetViews>
    <sheetView workbookViewId="0"/>
  </sheetViews>
  <sheetFormatPr defaultRowHeight="15" x14ac:dyDescent="0.25"/>
  <cols>
    <col min="1" max="1" width="8.5703125" bestFit="1" customWidth="1"/>
    <col min="2" max="2" width="8.28515625" bestFit="1" customWidth="1"/>
    <col min="3" max="160" width="9" bestFit="1" customWidth="1"/>
    <col min="161" max="257" width="9" customWidth="1"/>
  </cols>
  <sheetData>
    <row r="1" spans="1:257" x14ac:dyDescent="0.25">
      <c r="A1" s="1">
        <v>0</v>
      </c>
      <c r="B1" s="1">
        <v>1.24988E-4</v>
      </c>
    </row>
    <row r="2" spans="1:257" x14ac:dyDescent="0.25">
      <c r="A2" s="1">
        <v>1</v>
      </c>
      <c r="B2" s="1">
        <v>5.749217E-3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</row>
    <row r="3" spans="1:257" x14ac:dyDescent="0.25">
      <c r="A3" s="1">
        <v>2</v>
      </c>
      <c r="B3" s="1">
        <v>1.0998569999999999E-2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</row>
    <row r="4" spans="1:257" x14ac:dyDescent="0.25">
      <c r="A4" s="1">
        <v>3</v>
      </c>
      <c r="B4" s="1">
        <v>1.5873100000000001E-2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</row>
    <row r="5" spans="1:257" x14ac:dyDescent="0.25">
      <c r="A5" s="1">
        <v>4</v>
      </c>
      <c r="B5" s="1">
        <v>2.0372830000000001E-2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</row>
    <row r="6" spans="1:257" x14ac:dyDescent="0.25">
      <c r="A6" s="1">
        <v>5</v>
      </c>
      <c r="B6" s="1">
        <v>2.449776E-2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</row>
    <row r="7" spans="1:257" x14ac:dyDescent="0.25">
      <c r="A7" s="1">
        <v>6</v>
      </c>
      <c r="B7" s="1">
        <v>2.824788E-2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</row>
    <row r="8" spans="1:257" x14ac:dyDescent="0.25">
      <c r="A8" s="1">
        <v>7</v>
      </c>
      <c r="B8" s="1">
        <v>3.1623159999999997E-2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</row>
    <row r="9" spans="1:257" x14ac:dyDescent="0.25">
      <c r="A9" s="1">
        <v>8</v>
      </c>
      <c r="B9" s="1">
        <v>3.4623569999999999E-2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</row>
    <row r="10" spans="1:257" x14ac:dyDescent="0.25">
      <c r="A10" s="1">
        <v>9</v>
      </c>
      <c r="B10" s="1">
        <v>3.7249049999999999E-2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</row>
    <row r="11" spans="1:257" x14ac:dyDescent="0.25">
      <c r="A11" s="1">
        <v>10</v>
      </c>
      <c r="B11" s="1">
        <v>3.9499569999999998E-2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</row>
    <row r="12" spans="1:257" x14ac:dyDescent="0.25">
      <c r="A12" s="1">
        <v>11</v>
      </c>
      <c r="B12" s="1">
        <v>4.1375080000000002E-2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</row>
    <row r="13" spans="1:257" x14ac:dyDescent="0.25">
      <c r="A13" s="1">
        <v>12</v>
      </c>
      <c r="B13" s="1">
        <v>4.2875539999999997E-2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</row>
    <row r="14" spans="1:257" x14ac:dyDescent="0.25">
      <c r="A14" s="1">
        <v>13</v>
      </c>
      <c r="B14" s="1">
        <v>4.4000919999999999E-2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</row>
    <row r="15" spans="1:257" x14ac:dyDescent="0.25">
      <c r="A15" s="1">
        <v>14</v>
      </c>
      <c r="B15" s="1">
        <v>4.4751190000000003E-2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</row>
    <row r="16" spans="1:257" x14ac:dyDescent="0.25">
      <c r="A16" s="1">
        <v>15</v>
      </c>
      <c r="B16" s="1">
        <v>4.5126329999999999E-2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</row>
    <row r="17" spans="1:257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</row>
    <row r="18" spans="1:257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</row>
    <row r="19" spans="1:25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</row>
    <row r="20" spans="1:25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</row>
    <row r="21" spans="1:25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</row>
    <row r="22" spans="1:25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</row>
    <row r="23" spans="1:25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</row>
    <row r="24" spans="1:25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</row>
    <row r="25" spans="1:25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</row>
    <row r="26" spans="1:257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</row>
    <row r="27" spans="1:257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</row>
    <row r="28" spans="1:257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</row>
    <row r="29" spans="1:257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</row>
    <row r="30" spans="1:257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</row>
    <row r="31" spans="1:257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</row>
    <row r="32" spans="1:257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</row>
    <row r="33" spans="1:257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</row>
    <row r="34" spans="1:257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</row>
    <row r="35" spans="1:257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</row>
    <row r="36" spans="1:257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</row>
    <row r="37" spans="1:257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</row>
    <row r="38" spans="1:257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</row>
    <row r="39" spans="1:257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</row>
    <row r="40" spans="1:257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</row>
    <row r="41" spans="1:257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</row>
    <row r="42" spans="1:257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</row>
    <row r="43" spans="1:257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</row>
    <row r="44" spans="1:257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</row>
    <row r="45" spans="1:257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</row>
    <row r="46" spans="1:257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</row>
    <row r="47" spans="1:257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</row>
    <row r="48" spans="1:257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</row>
    <row r="49" spans="1:25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</row>
    <row r="50" spans="1:25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</row>
    <row r="51" spans="1:257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</row>
    <row r="52" spans="1:257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</row>
    <row r="53" spans="1:257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</row>
    <row r="54" spans="1:257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</row>
    <row r="55" spans="1:257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</row>
    <row r="56" spans="1:257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</row>
    <row r="57" spans="1:257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</row>
    <row r="58" spans="1:257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</row>
    <row r="59" spans="1:257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</row>
    <row r="60" spans="1:257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</row>
    <row r="61" spans="1:257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</row>
    <row r="62" spans="1:257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</row>
    <row r="63" spans="1:257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</row>
    <row r="64" spans="1:257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</row>
    <row r="65" spans="1:257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</row>
    <row r="66" spans="1:257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</row>
    <row r="67" spans="1:257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</row>
    <row r="68" spans="1:257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</row>
    <row r="69" spans="1:257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</row>
    <row r="70" spans="1:257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</row>
    <row r="71" spans="1:257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</row>
    <row r="72" spans="1:257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</row>
    <row r="73" spans="1:257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</row>
    <row r="74" spans="1:257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</row>
    <row r="75" spans="1:257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</row>
    <row r="76" spans="1:257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</row>
    <row r="77" spans="1:257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</row>
    <row r="78" spans="1:257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</row>
    <row r="79" spans="1:257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</row>
    <row r="80" spans="1:257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</row>
    <row r="81" spans="1:257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</row>
    <row r="82" spans="1:257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</row>
    <row r="83" spans="1:257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</row>
    <row r="84" spans="1:257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</row>
    <row r="85" spans="1:257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</row>
    <row r="86" spans="1:257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</row>
    <row r="87" spans="1:257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</row>
    <row r="88" spans="1:257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</row>
    <row r="89" spans="1:257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</row>
    <row r="90" spans="1:257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</row>
    <row r="91" spans="1:257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</row>
    <row r="92" spans="1:257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</row>
    <row r="93" spans="1:257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</row>
    <row r="94" spans="1:257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</row>
    <row r="95" spans="1:257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</row>
    <row r="96" spans="1:257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</row>
    <row r="97" spans="1:257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</row>
    <row r="98" spans="1:257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</row>
    <row r="99" spans="1:257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</row>
    <row r="100" spans="1:257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</row>
    <row r="101" spans="1:257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</row>
    <row r="102" spans="1:25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</row>
    <row r="103" spans="1:25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</row>
    <row r="104" spans="1:25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</row>
    <row r="105" spans="1:25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</row>
    <row r="106" spans="1:25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</row>
    <row r="107" spans="1:25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</row>
    <row r="108" spans="1:25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</row>
    <row r="109" spans="1:25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</row>
    <row r="110" spans="1:25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</row>
    <row r="111" spans="1:25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</row>
    <row r="112" spans="1:25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</row>
    <row r="113" spans="1:25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</row>
    <row r="114" spans="1:25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</row>
    <row r="115" spans="1:25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</row>
    <row r="116" spans="1:25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</row>
    <row r="117" spans="1:25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</row>
    <row r="118" spans="1:25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</row>
    <row r="119" spans="1:25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</row>
    <row r="120" spans="1:25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</row>
    <row r="121" spans="1:25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</row>
    <row r="122" spans="1:25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</row>
    <row r="123" spans="1:25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</row>
    <row r="124" spans="1:25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</row>
    <row r="125" spans="1:25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</row>
    <row r="126" spans="1:25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</row>
    <row r="127" spans="1:25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</row>
    <row r="128" spans="1:25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</row>
    <row r="129" spans="1:25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</row>
    <row r="130" spans="1:25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</row>
    <row r="131" spans="1:25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</row>
    <row r="132" spans="1:25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</row>
    <row r="133" spans="1:25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</row>
    <row r="134" spans="1:25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</row>
    <row r="135" spans="1:25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</row>
    <row r="136" spans="1:25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</row>
    <row r="137" spans="1:25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</row>
    <row r="138" spans="1:25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</row>
    <row r="139" spans="1:25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</row>
    <row r="140" spans="1:25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</row>
    <row r="141" spans="1:25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</row>
    <row r="142" spans="1:25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</row>
    <row r="143" spans="1:25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</row>
    <row r="144" spans="1:25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</row>
    <row r="145" spans="1:25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</row>
    <row r="146" spans="1:25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</row>
    <row r="147" spans="1:25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</row>
    <row r="148" spans="1:25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</row>
    <row r="149" spans="1:25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</row>
    <row r="150" spans="1:25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</row>
    <row r="151" spans="1:25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</row>
    <row r="152" spans="1:25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</row>
    <row r="153" spans="1:25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</row>
    <row r="154" spans="1:25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</row>
    <row r="155" spans="1:25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</row>
    <row r="156" spans="1:25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</row>
    <row r="157" spans="1:25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</row>
    <row r="158" spans="1:25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</row>
    <row r="159" spans="1:25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</row>
    <row r="160" spans="1:25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</row>
    <row r="161" spans="1:25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</row>
    <row r="162" spans="1:25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</row>
    <row r="163" spans="1:25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</row>
    <row r="164" spans="1:25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</row>
    <row r="165" spans="1:25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</row>
    <row r="166" spans="1:25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</row>
    <row r="167" spans="1:25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</row>
    <row r="168" spans="1:25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</row>
    <row r="169" spans="1:25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</row>
    <row r="170" spans="1:25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</row>
    <row r="171" spans="1:25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</row>
    <row r="172" spans="1:25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</row>
    <row r="173" spans="1:25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</row>
    <row r="174" spans="1:25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</row>
    <row r="175" spans="1:25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</row>
    <row r="176" spans="1:25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</row>
    <row r="177" spans="1:25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</row>
    <row r="178" spans="1:25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</row>
    <row r="179" spans="1:25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</row>
    <row r="180" spans="1:25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</row>
    <row r="181" spans="1:25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</row>
    <row r="182" spans="1:25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</row>
    <row r="183" spans="1:25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</row>
    <row r="184" spans="1:25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</row>
    <row r="185" spans="1:25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</row>
    <row r="186" spans="1:25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</row>
    <row r="187" spans="1:25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</row>
    <row r="188" spans="1:25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</row>
    <row r="189" spans="1:25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</row>
    <row r="190" spans="1:25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</row>
    <row r="191" spans="1:25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</row>
    <row r="192" spans="1:25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</row>
    <row r="193" spans="1:25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</row>
    <row r="194" spans="1:25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</row>
    <row r="195" spans="1:25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</row>
    <row r="196" spans="1:25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</row>
    <row r="197" spans="1:25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</row>
    <row r="198" spans="1:25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</row>
    <row r="199" spans="1:25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</row>
    <row r="200" spans="1:25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</row>
    <row r="201" spans="1:25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</row>
    <row r="202" spans="1:25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</row>
    <row r="203" spans="1:25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</row>
    <row r="204" spans="1:25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</row>
    <row r="205" spans="1:25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</row>
    <row r="206" spans="1:25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</row>
    <row r="207" spans="1:25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</row>
    <row r="208" spans="1:25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</row>
    <row r="209" spans="1:25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</row>
    <row r="210" spans="1:25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</row>
    <row r="211" spans="1:25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</row>
    <row r="212" spans="1:25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</row>
    <row r="213" spans="1:25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</row>
    <row r="214" spans="1:25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</row>
    <row r="215" spans="1:25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</row>
    <row r="216" spans="1:25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</row>
    <row r="217" spans="1:25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</row>
    <row r="218" spans="1:25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</row>
    <row r="219" spans="1:25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</row>
    <row r="220" spans="1:25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</row>
    <row r="221" spans="1:25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</row>
    <row r="222" spans="1:25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</row>
    <row r="223" spans="1:25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</row>
    <row r="224" spans="1:25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</row>
    <row r="225" spans="1:25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</row>
    <row r="226" spans="1:25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</row>
    <row r="227" spans="1:25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</row>
    <row r="228" spans="1:25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</row>
    <row r="229" spans="1:25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</row>
    <row r="230" spans="1:25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</row>
    <row r="231" spans="1:25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</row>
    <row r="232" spans="1:25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</row>
    <row r="233" spans="1:25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</row>
    <row r="234" spans="1:25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</row>
    <row r="235" spans="1:25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</row>
    <row r="236" spans="1:25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</row>
    <row r="237" spans="1:25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</row>
    <row r="238" spans="1:25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</row>
    <row r="239" spans="1:25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</row>
    <row r="240" spans="1:25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</row>
    <row r="241" spans="1:25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</row>
    <row r="242" spans="1:25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</row>
    <row r="243" spans="1:25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</row>
    <row r="244" spans="1:25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</row>
    <row r="245" spans="1:25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</row>
    <row r="246" spans="1:25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</row>
    <row r="247" spans="1:25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</row>
    <row r="248" spans="1:25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</row>
    <row r="249" spans="1:25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</row>
    <row r="250" spans="1:25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</row>
    <row r="251" spans="1:25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</row>
    <row r="252" spans="1:25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</row>
    <row r="253" spans="1:25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</row>
    <row r="254" spans="1:25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</row>
    <row r="255" spans="1:25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</row>
    <row r="256" spans="1:25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</row>
    <row r="257" spans="1:25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</row>
    <row r="258" spans="1:25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61"/>
  <sheetViews>
    <sheetView workbookViewId="0"/>
  </sheetViews>
  <sheetFormatPr defaultRowHeight="15" x14ac:dyDescent="0.25"/>
  <cols>
    <col min="1" max="1" width="8.5703125" customWidth="1"/>
    <col min="2" max="2" width="8.28515625" bestFit="1" customWidth="1"/>
  </cols>
  <sheetData>
    <row r="1" spans="1:2" x14ac:dyDescent="0.25">
      <c r="A1" s="1">
        <v>0</v>
      </c>
      <c r="B1" s="1">
        <v>3.1246810000000001E-5</v>
      </c>
    </row>
    <row r="2" spans="1:2" x14ac:dyDescent="0.25">
      <c r="A2" s="1">
        <v>1</v>
      </c>
      <c r="B2" s="1">
        <v>2.937032E-3</v>
      </c>
    </row>
    <row r="3" spans="1:2" x14ac:dyDescent="0.25">
      <c r="A3" s="1">
        <v>2</v>
      </c>
      <c r="B3" s="1">
        <v>5.7490889999999998E-3</v>
      </c>
    </row>
    <row r="4" spans="1:2" x14ac:dyDescent="0.25">
      <c r="A4" s="1">
        <v>3</v>
      </c>
      <c r="B4" s="1">
        <v>8.4674299999999997E-3</v>
      </c>
    </row>
    <row r="5" spans="1:2" x14ac:dyDescent="0.25">
      <c r="A5" s="1">
        <v>4</v>
      </c>
      <c r="B5" s="1">
        <v>1.1092060000000001E-2</v>
      </c>
    </row>
    <row r="6" spans="1:2" x14ac:dyDescent="0.25">
      <c r="A6" s="1">
        <v>5</v>
      </c>
      <c r="B6" s="1">
        <v>1.362299E-2</v>
      </c>
    </row>
    <row r="7" spans="1:2" x14ac:dyDescent="0.25">
      <c r="A7" s="1">
        <v>6</v>
      </c>
      <c r="B7" s="1">
        <v>1.606022E-2</v>
      </c>
    </row>
    <row r="8" spans="1:2" x14ac:dyDescent="0.25">
      <c r="A8" s="1">
        <v>7</v>
      </c>
      <c r="B8" s="1">
        <v>1.840375E-2</v>
      </c>
    </row>
    <row r="9" spans="1:2" x14ac:dyDescent="0.25">
      <c r="A9" s="1">
        <v>8</v>
      </c>
      <c r="B9" s="1">
        <v>2.0653589999999999E-2</v>
      </c>
    </row>
    <row r="10" spans="1:2" x14ac:dyDescent="0.25">
      <c r="A10" s="1">
        <v>9</v>
      </c>
      <c r="B10" s="1">
        <v>2.280973E-2</v>
      </c>
    </row>
    <row r="11" spans="1:2" x14ac:dyDescent="0.25">
      <c r="A11" s="1">
        <v>10</v>
      </c>
      <c r="B11" s="1">
        <v>2.4872180000000001E-2</v>
      </c>
    </row>
    <row r="12" spans="1:2" x14ac:dyDescent="0.25">
      <c r="A12" s="1">
        <v>11</v>
      </c>
      <c r="B12" s="1">
        <v>2.6840929999999999E-2</v>
      </c>
    </row>
    <row r="13" spans="1:2" x14ac:dyDescent="0.25">
      <c r="A13" s="1">
        <v>12</v>
      </c>
      <c r="B13" s="1">
        <v>2.8715979999999999E-2</v>
      </c>
    </row>
    <row r="14" spans="1:2" x14ac:dyDescent="0.25">
      <c r="A14" s="1">
        <v>13</v>
      </c>
      <c r="B14" s="1">
        <v>3.0497320000000001E-2</v>
      </c>
    </row>
    <row r="15" spans="1:2" x14ac:dyDescent="0.25">
      <c r="A15" s="1">
        <v>14</v>
      </c>
      <c r="B15" s="1">
        <v>3.2184959999999999E-2</v>
      </c>
    </row>
    <row r="16" spans="1:2" x14ac:dyDescent="0.25">
      <c r="A16" s="1">
        <v>15</v>
      </c>
      <c r="B16" s="1">
        <v>3.3778879999999997E-2</v>
      </c>
    </row>
    <row r="17" spans="1:2" x14ac:dyDescent="0.25">
      <c r="A17" s="1">
        <v>16</v>
      </c>
      <c r="B17" s="1">
        <v>3.5279070000000003E-2</v>
      </c>
    </row>
    <row r="18" spans="1:2" x14ac:dyDescent="0.25">
      <c r="A18" s="1">
        <v>17</v>
      </c>
      <c r="B18" s="1">
        <v>3.6685549999999997E-2</v>
      </c>
    </row>
    <row r="19" spans="1:2" x14ac:dyDescent="0.25">
      <c r="A19" s="1">
        <v>18</v>
      </c>
      <c r="B19" s="1">
        <v>3.7998289999999997E-2</v>
      </c>
    </row>
    <row r="20" spans="1:2" x14ac:dyDescent="0.25">
      <c r="A20" s="1">
        <v>19</v>
      </c>
      <c r="B20" s="1">
        <v>3.9217290000000002E-2</v>
      </c>
    </row>
    <row r="21" spans="1:2" x14ac:dyDescent="0.25">
      <c r="A21" s="1">
        <v>20</v>
      </c>
      <c r="B21" s="1">
        <v>4.0342549999999998E-2</v>
      </c>
    </row>
    <row r="22" spans="1:2" x14ac:dyDescent="0.25">
      <c r="A22" s="1">
        <v>21</v>
      </c>
      <c r="B22" s="1">
        <v>4.1374059999999997E-2</v>
      </c>
    </row>
    <row r="23" spans="1:2" x14ac:dyDescent="0.25">
      <c r="A23" s="1">
        <v>22</v>
      </c>
      <c r="B23" s="1">
        <v>4.231182E-2</v>
      </c>
    </row>
    <row r="24" spans="1:2" x14ac:dyDescent="0.25">
      <c r="A24" s="1">
        <v>23</v>
      </c>
      <c r="B24" s="1">
        <v>4.3155819999999998E-2</v>
      </c>
    </row>
    <row r="25" spans="1:2" x14ac:dyDescent="0.25">
      <c r="A25" s="1">
        <v>24</v>
      </c>
      <c r="B25" s="1">
        <v>4.3906050000000002E-2</v>
      </c>
    </row>
    <row r="26" spans="1:2" x14ac:dyDescent="0.25">
      <c r="A26" s="1">
        <v>25</v>
      </c>
      <c r="B26" s="1">
        <v>4.4562520000000001E-2</v>
      </c>
    </row>
    <row r="27" spans="1:2" x14ac:dyDescent="0.25">
      <c r="A27" s="1">
        <v>26</v>
      </c>
      <c r="B27" s="1">
        <v>4.5125209999999999E-2</v>
      </c>
    </row>
    <row r="28" spans="1:2" x14ac:dyDescent="0.25">
      <c r="A28" s="1">
        <v>27</v>
      </c>
      <c r="B28" s="1">
        <v>4.5594120000000002E-2</v>
      </c>
    </row>
    <row r="29" spans="1:2" x14ac:dyDescent="0.25">
      <c r="A29" s="1">
        <v>28</v>
      </c>
      <c r="B29" s="1">
        <v>4.5969259999999998E-2</v>
      </c>
    </row>
    <row r="30" spans="1:2" x14ac:dyDescent="0.25">
      <c r="A30" s="1">
        <v>29</v>
      </c>
      <c r="B30" s="1">
        <v>4.6250609999999998E-2</v>
      </c>
    </row>
    <row r="31" spans="1:2" x14ac:dyDescent="0.25">
      <c r="A31" s="1">
        <v>30</v>
      </c>
      <c r="B31" s="1">
        <v>4.6438180000000003E-2</v>
      </c>
    </row>
    <row r="32" spans="1:2" x14ac:dyDescent="0.25">
      <c r="A32" s="1">
        <v>31</v>
      </c>
      <c r="B32" s="1">
        <v>4.6531969999999999E-2</v>
      </c>
    </row>
    <row r="33" spans="1:2" x14ac:dyDescent="0.25">
      <c r="A33" s="1"/>
      <c r="B33" s="1"/>
    </row>
    <row r="34" spans="1:2" x14ac:dyDescent="0.25">
      <c r="A34" s="1"/>
      <c r="B34" s="1"/>
    </row>
    <row r="35" spans="1:2" x14ac:dyDescent="0.25">
      <c r="A35" s="1"/>
      <c r="B35" s="1"/>
    </row>
    <row r="36" spans="1:2" x14ac:dyDescent="0.25">
      <c r="A36" s="1"/>
      <c r="B36" s="1"/>
    </row>
    <row r="37" spans="1:2" x14ac:dyDescent="0.25">
      <c r="A37" s="1"/>
      <c r="B37" s="1"/>
    </row>
    <row r="38" spans="1:2" x14ac:dyDescent="0.25">
      <c r="A38" s="1"/>
      <c r="B38" s="1"/>
    </row>
    <row r="39" spans="1:2" x14ac:dyDescent="0.25">
      <c r="A39" s="1"/>
      <c r="B39" s="1"/>
    </row>
    <row r="40" spans="1:2" x14ac:dyDescent="0.25">
      <c r="A40" s="1"/>
      <c r="B40" s="1"/>
    </row>
    <row r="41" spans="1:2" x14ac:dyDescent="0.25">
      <c r="A41" s="1"/>
      <c r="B41" s="1"/>
    </row>
    <row r="42" spans="1:2" x14ac:dyDescent="0.25">
      <c r="A42" s="1"/>
      <c r="B42" s="1"/>
    </row>
    <row r="43" spans="1:2" x14ac:dyDescent="0.25">
      <c r="A43" s="1"/>
      <c r="B43" s="1"/>
    </row>
    <row r="44" spans="1:2" x14ac:dyDescent="0.25">
      <c r="A44" s="1"/>
      <c r="B44" s="1"/>
    </row>
    <row r="45" spans="1:2" x14ac:dyDescent="0.25">
      <c r="A45" s="1"/>
      <c r="B45" s="1"/>
    </row>
    <row r="46" spans="1:2" x14ac:dyDescent="0.25">
      <c r="A46" s="1"/>
      <c r="B46" s="1"/>
    </row>
    <row r="47" spans="1:2" x14ac:dyDescent="0.25">
      <c r="A47" s="1"/>
      <c r="B47" s="1"/>
    </row>
    <row r="48" spans="1:2" x14ac:dyDescent="0.25">
      <c r="A48" s="1"/>
      <c r="B48" s="1"/>
    </row>
    <row r="49" spans="1:2" x14ac:dyDescent="0.25">
      <c r="A49" s="1"/>
      <c r="B49" s="1"/>
    </row>
    <row r="50" spans="1:2" x14ac:dyDescent="0.25">
      <c r="A50" s="1"/>
      <c r="B50" s="1"/>
    </row>
    <row r="51" spans="1:2" x14ac:dyDescent="0.25">
      <c r="A51" s="1"/>
      <c r="B51" s="1"/>
    </row>
    <row r="52" spans="1:2" x14ac:dyDescent="0.25">
      <c r="A52" s="1"/>
      <c r="B52" s="1"/>
    </row>
    <row r="53" spans="1:2" x14ac:dyDescent="0.25">
      <c r="A53" s="1"/>
      <c r="B53" s="1"/>
    </row>
    <row r="54" spans="1:2" x14ac:dyDescent="0.25">
      <c r="A54" s="1"/>
      <c r="B54" s="1"/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2:2" x14ac:dyDescent="0.25">
      <c r="B129" s="1"/>
    </row>
    <row r="130" spans="2:2" x14ac:dyDescent="0.25">
      <c r="B130" s="1"/>
    </row>
    <row r="131" spans="2:2" x14ac:dyDescent="0.25">
      <c r="B131" s="1"/>
    </row>
    <row r="132" spans="2:2" x14ac:dyDescent="0.25">
      <c r="B132" s="1"/>
    </row>
    <row r="133" spans="2:2" x14ac:dyDescent="0.25">
      <c r="B133" s="1"/>
    </row>
    <row r="134" spans="2:2" x14ac:dyDescent="0.25">
      <c r="B134" s="1"/>
    </row>
    <row r="135" spans="2:2" x14ac:dyDescent="0.25">
      <c r="B135" s="1"/>
    </row>
    <row r="136" spans="2:2" x14ac:dyDescent="0.25">
      <c r="B136" s="1"/>
    </row>
    <row r="137" spans="2:2" x14ac:dyDescent="0.25">
      <c r="B137" s="1"/>
    </row>
    <row r="138" spans="2:2" x14ac:dyDescent="0.25">
      <c r="B138" s="1"/>
    </row>
    <row r="139" spans="2:2" x14ac:dyDescent="0.25">
      <c r="B139" s="1"/>
    </row>
    <row r="140" spans="2:2" x14ac:dyDescent="0.25">
      <c r="B140" s="1"/>
    </row>
    <row r="141" spans="2:2" x14ac:dyDescent="0.25">
      <c r="B141" s="1"/>
    </row>
    <row r="142" spans="2:2" x14ac:dyDescent="0.25">
      <c r="B142" s="1"/>
    </row>
    <row r="143" spans="2:2" x14ac:dyDescent="0.25">
      <c r="B143" s="1"/>
    </row>
    <row r="144" spans="2:2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21"/>
  <sheetViews>
    <sheetView workbookViewId="0"/>
  </sheetViews>
  <sheetFormatPr defaultRowHeight="15" x14ac:dyDescent="0.25"/>
  <cols>
    <col min="1" max="1" width="8.5703125" bestFit="1" customWidth="1"/>
    <col min="2" max="2" width="8.28515625" bestFit="1" customWidth="1"/>
  </cols>
  <sheetData>
    <row r="1" spans="1:2" x14ac:dyDescent="0.25">
      <c r="A1" s="1">
        <v>0</v>
      </c>
      <c r="B1" s="1">
        <v>7.8116789999999993E-6</v>
      </c>
    </row>
    <row r="2" spans="1:2" x14ac:dyDescent="0.25">
      <c r="A2" s="1">
        <v>1</v>
      </c>
      <c r="B2" s="1">
        <v>1.4841190000000001E-3</v>
      </c>
    </row>
    <row r="3" spans="1:2" x14ac:dyDescent="0.25">
      <c r="A3" s="1">
        <v>2</v>
      </c>
      <c r="B3" s="1">
        <v>2.9369940000000001E-3</v>
      </c>
    </row>
    <row r="4" spans="1:2" x14ac:dyDescent="0.25">
      <c r="A4" s="1">
        <v>3</v>
      </c>
      <c r="B4" s="1">
        <v>4.3664359999999996E-3</v>
      </c>
    </row>
    <row r="5" spans="1:2" x14ac:dyDescent="0.25">
      <c r="A5" s="1">
        <v>4</v>
      </c>
      <c r="B5" s="1">
        <v>5.7724489999999998E-3</v>
      </c>
    </row>
    <row r="6" spans="1:2" x14ac:dyDescent="0.25">
      <c r="A6" s="1">
        <v>5</v>
      </c>
      <c r="B6" s="1">
        <v>7.1550320000000004E-3</v>
      </c>
    </row>
    <row r="7" spans="1:2" x14ac:dyDescent="0.25">
      <c r="A7" s="1">
        <v>6</v>
      </c>
      <c r="B7" s="1">
        <v>8.5141869999999995E-3</v>
      </c>
    </row>
    <row r="8" spans="1:2" x14ac:dyDescent="0.25">
      <c r="A8" s="1">
        <v>7</v>
      </c>
      <c r="B8" s="1">
        <v>9.8499150000000008E-3</v>
      </c>
    </row>
    <row r="9" spans="1:2" x14ac:dyDescent="0.25">
      <c r="A9" s="1">
        <v>8</v>
      </c>
      <c r="B9" s="1">
        <v>1.116222E-2</v>
      </c>
    </row>
    <row r="10" spans="1:2" x14ac:dyDescent="0.25">
      <c r="A10" s="1">
        <v>9</v>
      </c>
      <c r="B10" s="1">
        <v>1.245109E-2</v>
      </c>
    </row>
    <row r="11" spans="1:2" x14ac:dyDescent="0.25">
      <c r="A11" s="1">
        <v>10</v>
      </c>
      <c r="B11" s="1">
        <v>1.3716549999999999E-2</v>
      </c>
    </row>
    <row r="12" spans="1:2" x14ac:dyDescent="0.25">
      <c r="A12" s="1">
        <v>11</v>
      </c>
      <c r="B12" s="1">
        <v>1.4958569999999999E-2</v>
      </c>
    </row>
    <row r="13" spans="1:2" x14ac:dyDescent="0.25">
      <c r="A13" s="1">
        <v>12</v>
      </c>
      <c r="B13" s="1">
        <v>1.6177179999999999E-2</v>
      </c>
    </row>
    <row r="14" spans="1:2" x14ac:dyDescent="0.25">
      <c r="A14" s="1">
        <v>13</v>
      </c>
      <c r="B14" s="1">
        <v>1.737236E-2</v>
      </c>
    </row>
    <row r="15" spans="1:2" x14ac:dyDescent="0.25">
      <c r="A15" s="1">
        <v>14</v>
      </c>
      <c r="B15" s="1">
        <v>1.8544120000000001E-2</v>
      </c>
    </row>
    <row r="16" spans="1:2" x14ac:dyDescent="0.25">
      <c r="A16" s="1">
        <v>15</v>
      </c>
      <c r="B16" s="1">
        <v>1.969245E-2</v>
      </c>
    </row>
    <row r="17" spans="1:2" x14ac:dyDescent="0.25">
      <c r="A17" s="1">
        <v>16</v>
      </c>
      <c r="B17" s="1">
        <v>2.081736E-2</v>
      </c>
    </row>
    <row r="18" spans="1:2" x14ac:dyDescent="0.25">
      <c r="A18" s="1">
        <v>17</v>
      </c>
      <c r="B18" s="1">
        <v>2.191885E-2</v>
      </c>
    </row>
    <row r="19" spans="1:2" x14ac:dyDescent="0.25">
      <c r="A19" s="1">
        <v>18</v>
      </c>
      <c r="B19" s="1">
        <v>2.2996920000000001E-2</v>
      </c>
    </row>
    <row r="20" spans="1:2" x14ac:dyDescent="0.25">
      <c r="A20" s="1">
        <v>19</v>
      </c>
      <c r="B20" s="1">
        <v>2.405156E-2</v>
      </c>
    </row>
    <row r="21" spans="1:2" x14ac:dyDescent="0.25">
      <c r="A21" s="1">
        <v>20</v>
      </c>
      <c r="B21" s="1">
        <v>2.5082779999999999E-2</v>
      </c>
    </row>
    <row r="22" spans="1:2" x14ac:dyDescent="0.25">
      <c r="A22" s="1">
        <v>21</v>
      </c>
      <c r="B22" s="1">
        <v>2.609057E-2</v>
      </c>
    </row>
    <row r="23" spans="1:2" x14ac:dyDescent="0.25">
      <c r="A23" s="1">
        <v>22</v>
      </c>
      <c r="B23" s="1">
        <v>2.7074939999999999E-2</v>
      </c>
    </row>
    <row r="24" spans="1:2" x14ac:dyDescent="0.25">
      <c r="A24" s="1">
        <v>23</v>
      </c>
      <c r="B24" s="1">
        <v>2.8035879999999999E-2</v>
      </c>
    </row>
    <row r="25" spans="1:2" x14ac:dyDescent="0.25">
      <c r="A25" s="1">
        <v>24</v>
      </c>
      <c r="B25" s="1">
        <v>2.89734E-2</v>
      </c>
    </row>
    <row r="26" spans="1:2" x14ac:dyDescent="0.25">
      <c r="A26" s="1">
        <v>25</v>
      </c>
      <c r="B26" s="1">
        <v>2.9887500000000001E-2</v>
      </c>
    </row>
    <row r="27" spans="1:2" x14ac:dyDescent="0.25">
      <c r="A27" s="1">
        <v>26</v>
      </c>
      <c r="B27" s="1">
        <v>3.0778159999999999E-2</v>
      </c>
    </row>
    <row r="28" spans="1:2" x14ac:dyDescent="0.25">
      <c r="A28" s="1">
        <v>27</v>
      </c>
      <c r="B28" s="1">
        <v>3.1645409999999999E-2</v>
      </c>
    </row>
    <row r="29" spans="1:2" x14ac:dyDescent="0.25">
      <c r="A29" s="1">
        <v>28</v>
      </c>
      <c r="B29" s="1">
        <v>3.2489219999999999E-2</v>
      </c>
    </row>
    <row r="30" spans="1:2" x14ac:dyDescent="0.25">
      <c r="A30" s="1">
        <v>29</v>
      </c>
      <c r="B30" s="1">
        <v>3.3309600000000002E-2</v>
      </c>
    </row>
    <row r="31" spans="1:2" x14ac:dyDescent="0.25">
      <c r="A31" s="1">
        <v>30</v>
      </c>
      <c r="B31" s="1">
        <v>3.4106560000000001E-2</v>
      </c>
    </row>
    <row r="32" spans="1:2" x14ac:dyDescent="0.25">
      <c r="A32" s="1">
        <v>31</v>
      </c>
      <c r="B32" s="1">
        <v>3.4880090000000002E-2</v>
      </c>
    </row>
    <row r="33" spans="1:2" x14ac:dyDescent="0.25">
      <c r="A33" s="1">
        <v>32</v>
      </c>
      <c r="B33" s="1">
        <v>3.5630179999999997E-2</v>
      </c>
    </row>
    <row r="34" spans="1:2" x14ac:dyDescent="0.25">
      <c r="A34" s="1">
        <v>33</v>
      </c>
      <c r="B34" s="1">
        <v>3.6356850000000003E-2</v>
      </c>
    </row>
    <row r="35" spans="1:2" x14ac:dyDescent="0.25">
      <c r="A35" s="1">
        <v>34</v>
      </c>
      <c r="B35" s="1">
        <v>3.7060080000000002E-2</v>
      </c>
    </row>
    <row r="36" spans="1:2" x14ac:dyDescent="0.25">
      <c r="A36" s="1">
        <v>35</v>
      </c>
      <c r="B36" s="1">
        <v>3.7739889999999998E-2</v>
      </c>
    </row>
    <row r="37" spans="1:2" x14ac:dyDescent="0.25">
      <c r="A37" s="1">
        <v>36</v>
      </c>
      <c r="B37" s="1">
        <v>3.8396260000000001E-2</v>
      </c>
    </row>
    <row r="38" spans="1:2" x14ac:dyDescent="0.25">
      <c r="A38" s="1">
        <v>37</v>
      </c>
      <c r="B38" s="1">
        <v>3.9029189999999998E-2</v>
      </c>
    </row>
    <row r="39" spans="1:2" x14ac:dyDescent="0.25">
      <c r="A39" s="1">
        <v>38</v>
      </c>
      <c r="B39" s="1">
        <v>3.9638689999999997E-2</v>
      </c>
    </row>
    <row r="40" spans="1:2" x14ac:dyDescent="0.25">
      <c r="A40" s="1">
        <v>39</v>
      </c>
      <c r="B40" s="1">
        <v>4.0224759999999998E-2</v>
      </c>
    </row>
    <row r="41" spans="1:2" x14ac:dyDescent="0.25">
      <c r="A41" s="1">
        <v>40</v>
      </c>
      <c r="B41" s="1">
        <v>4.078739E-2</v>
      </c>
    </row>
    <row r="42" spans="1:2" x14ac:dyDescent="0.25">
      <c r="A42" s="1">
        <v>41</v>
      </c>
      <c r="B42" s="1">
        <v>4.1326580000000002E-2</v>
      </c>
    </row>
    <row r="43" spans="1:2" x14ac:dyDescent="0.25">
      <c r="A43" s="1">
        <v>42</v>
      </c>
      <c r="B43" s="1">
        <v>4.1842329999999997E-2</v>
      </c>
    </row>
    <row r="44" spans="1:2" x14ac:dyDescent="0.25">
      <c r="A44" s="1">
        <v>43</v>
      </c>
      <c r="B44" s="1">
        <v>4.2334650000000001E-2</v>
      </c>
    </row>
    <row r="45" spans="1:2" x14ac:dyDescent="0.25">
      <c r="A45" s="1">
        <v>44</v>
      </c>
      <c r="B45" s="1">
        <v>4.2803529999999999E-2</v>
      </c>
    </row>
    <row r="46" spans="1:2" x14ac:dyDescent="0.25">
      <c r="A46" s="1">
        <v>45</v>
      </c>
      <c r="B46" s="1">
        <v>4.3248969999999998E-2</v>
      </c>
    </row>
    <row r="47" spans="1:2" x14ac:dyDescent="0.25">
      <c r="A47" s="1">
        <v>46</v>
      </c>
      <c r="B47" s="1">
        <v>4.3670970000000003E-2</v>
      </c>
    </row>
    <row r="48" spans="1:2" x14ac:dyDescent="0.25">
      <c r="A48" s="1">
        <v>47</v>
      </c>
      <c r="B48" s="1">
        <v>4.4069520000000001E-2</v>
      </c>
    </row>
    <row r="49" spans="1:2" x14ac:dyDescent="0.25">
      <c r="A49" s="1">
        <v>48</v>
      </c>
      <c r="B49" s="1">
        <v>4.4444640000000001E-2</v>
      </c>
    </row>
    <row r="50" spans="1:2" x14ac:dyDescent="0.25">
      <c r="A50" s="1">
        <v>49</v>
      </c>
      <c r="B50" s="1">
        <v>4.4796309999999999E-2</v>
      </c>
    </row>
    <row r="51" spans="1:2" x14ac:dyDescent="0.25">
      <c r="A51" s="1">
        <v>50</v>
      </c>
      <c r="B51" s="1">
        <v>4.5124549999999999E-2</v>
      </c>
    </row>
    <row r="52" spans="1:2" x14ac:dyDescent="0.25">
      <c r="A52" s="1">
        <v>51</v>
      </c>
      <c r="B52" s="1">
        <v>4.5429339999999999E-2</v>
      </c>
    </row>
    <row r="53" spans="1:2" x14ac:dyDescent="0.25">
      <c r="A53" s="1">
        <v>52</v>
      </c>
      <c r="B53" s="1">
        <v>4.5710679999999997E-2</v>
      </c>
    </row>
    <row r="54" spans="1:2" x14ac:dyDescent="0.25">
      <c r="A54" s="1">
        <v>53</v>
      </c>
      <c r="B54" s="1">
        <v>4.5968580000000002E-2</v>
      </c>
    </row>
    <row r="55" spans="1:2" x14ac:dyDescent="0.25">
      <c r="A55" s="1">
        <v>54</v>
      </c>
      <c r="B55" s="1">
        <v>4.6203040000000001E-2</v>
      </c>
    </row>
    <row r="56" spans="1:2" x14ac:dyDescent="0.25">
      <c r="A56" s="1">
        <v>55</v>
      </c>
      <c r="B56" s="1">
        <v>4.6414049999999998E-2</v>
      </c>
    </row>
    <row r="57" spans="1:2" x14ac:dyDescent="0.25">
      <c r="A57" s="1">
        <v>56</v>
      </c>
      <c r="B57" s="1">
        <v>4.6601620000000003E-2</v>
      </c>
    </row>
    <row r="58" spans="1:2" x14ac:dyDescent="0.25">
      <c r="A58" s="1">
        <v>57</v>
      </c>
      <c r="B58" s="1">
        <v>4.676574E-2</v>
      </c>
    </row>
    <row r="59" spans="1:2" x14ac:dyDescent="0.25">
      <c r="A59" s="1">
        <v>58</v>
      </c>
      <c r="B59" s="1">
        <v>4.6906419999999997E-2</v>
      </c>
    </row>
    <row r="60" spans="1:2" x14ac:dyDescent="0.25">
      <c r="A60" s="1">
        <v>59</v>
      </c>
      <c r="B60" s="1">
        <v>4.702365E-2</v>
      </c>
    </row>
    <row r="61" spans="1:2" x14ac:dyDescent="0.25">
      <c r="A61" s="1">
        <v>60</v>
      </c>
      <c r="B61" s="1">
        <v>4.7117439999999997E-2</v>
      </c>
    </row>
    <row r="62" spans="1:2" x14ac:dyDescent="0.25">
      <c r="A62" s="1">
        <v>61</v>
      </c>
      <c r="B62" s="1">
        <v>4.7187779999999999E-2</v>
      </c>
    </row>
    <row r="63" spans="1:2" x14ac:dyDescent="0.25">
      <c r="A63" s="1">
        <v>62</v>
      </c>
      <c r="B63" s="1">
        <v>4.7234669999999999E-2</v>
      </c>
    </row>
    <row r="64" spans="1:2" x14ac:dyDescent="0.25">
      <c r="A64" s="1">
        <v>63</v>
      </c>
      <c r="B64" s="1">
        <v>4.7258120000000001E-2</v>
      </c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  <row r="103" spans="1:2" x14ac:dyDescent="0.25">
      <c r="A103" s="1"/>
      <c r="B103" s="1"/>
    </row>
    <row r="104" spans="1:2" x14ac:dyDescent="0.25">
      <c r="A104" s="1"/>
      <c r="B104" s="1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2" x14ac:dyDescent="0.25">
      <c r="A129" s="1"/>
      <c r="B129" s="1"/>
    </row>
    <row r="130" spans="1:2" x14ac:dyDescent="0.25">
      <c r="A130" s="1"/>
      <c r="B130" s="1"/>
    </row>
    <row r="131" spans="1:2" x14ac:dyDescent="0.25">
      <c r="A131" s="1"/>
      <c r="B131" s="1"/>
    </row>
    <row r="132" spans="1:2" x14ac:dyDescent="0.25">
      <c r="A132" s="1"/>
      <c r="B132" s="1"/>
    </row>
    <row r="133" spans="1:2" x14ac:dyDescent="0.25">
      <c r="A133" s="1"/>
      <c r="B133" s="1"/>
    </row>
    <row r="134" spans="1:2" x14ac:dyDescent="0.25">
      <c r="A134" s="1"/>
      <c r="B134" s="1"/>
    </row>
    <row r="135" spans="1:2" x14ac:dyDescent="0.25">
      <c r="A135" s="1"/>
      <c r="B135" s="1"/>
    </row>
    <row r="136" spans="1:2" x14ac:dyDescent="0.25">
      <c r="A136" s="1"/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E45E3-5E0F-46B6-BB0D-CA1F07330E63}">
  <dimension ref="B1:B128"/>
  <sheetViews>
    <sheetView workbookViewId="0">
      <selection activeCell="A3" sqref="A3"/>
    </sheetView>
  </sheetViews>
  <sheetFormatPr defaultRowHeight="15" x14ac:dyDescent="0.25"/>
  <cols>
    <col min="1" max="1" width="16.140625" bestFit="1" customWidth="1"/>
    <col min="2" max="2" width="8.28515625" bestFit="1" customWidth="1"/>
  </cols>
  <sheetData>
    <row r="1" spans="2:2" x14ac:dyDescent="0.25">
      <c r="B1" s="1"/>
    </row>
    <row r="2" spans="2:2" x14ac:dyDescent="0.25">
      <c r="B2" s="1"/>
    </row>
    <row r="3" spans="2:2" x14ac:dyDescent="0.25">
      <c r="B3" s="1"/>
    </row>
    <row r="4" spans="2:2" x14ac:dyDescent="0.25">
      <c r="B4" s="1"/>
    </row>
    <row r="5" spans="2:2" x14ac:dyDescent="0.25">
      <c r="B5" s="1"/>
    </row>
    <row r="6" spans="2:2" x14ac:dyDescent="0.25">
      <c r="B6" s="1"/>
    </row>
    <row r="7" spans="2:2" x14ac:dyDescent="0.25">
      <c r="B7" s="1"/>
    </row>
    <row r="8" spans="2:2" x14ac:dyDescent="0.25">
      <c r="B8" s="1"/>
    </row>
    <row r="9" spans="2:2" x14ac:dyDescent="0.25">
      <c r="B9" s="1"/>
    </row>
    <row r="10" spans="2:2" x14ac:dyDescent="0.25">
      <c r="B10" s="1"/>
    </row>
    <row r="11" spans="2:2" x14ac:dyDescent="0.25">
      <c r="B11" s="1"/>
    </row>
    <row r="12" spans="2:2" x14ac:dyDescent="0.25">
      <c r="B12" s="1"/>
    </row>
    <row r="13" spans="2:2" x14ac:dyDescent="0.25">
      <c r="B13" s="1"/>
    </row>
    <row r="14" spans="2:2" x14ac:dyDescent="0.25">
      <c r="B14" s="1"/>
    </row>
    <row r="15" spans="2:2" x14ac:dyDescent="0.25">
      <c r="B15" s="1"/>
    </row>
    <row r="16" spans="2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  <row r="92" spans="2:2" x14ac:dyDescent="0.25">
      <c r="B92" s="1"/>
    </row>
    <row r="93" spans="2:2" x14ac:dyDescent="0.25">
      <c r="B93" s="1"/>
    </row>
    <row r="94" spans="2:2" x14ac:dyDescent="0.25">
      <c r="B94" s="1"/>
    </row>
    <row r="95" spans="2:2" x14ac:dyDescent="0.25">
      <c r="B95" s="1"/>
    </row>
    <row r="96" spans="2:2" x14ac:dyDescent="0.25">
      <c r="B96" s="1"/>
    </row>
    <row r="97" spans="2:2" x14ac:dyDescent="0.25">
      <c r="B97" s="1"/>
    </row>
    <row r="98" spans="2:2" x14ac:dyDescent="0.25">
      <c r="B98" s="1"/>
    </row>
    <row r="99" spans="2:2" x14ac:dyDescent="0.25">
      <c r="B99" s="1"/>
    </row>
    <row r="100" spans="2:2" x14ac:dyDescent="0.25">
      <c r="B100" s="1"/>
    </row>
    <row r="101" spans="2:2" x14ac:dyDescent="0.25">
      <c r="B101" s="1"/>
    </row>
    <row r="102" spans="2:2" x14ac:dyDescent="0.25">
      <c r="B102" s="1"/>
    </row>
    <row r="103" spans="2:2" x14ac:dyDescent="0.25">
      <c r="B103" s="1"/>
    </row>
    <row r="104" spans="2:2" x14ac:dyDescent="0.25">
      <c r="B104" s="1"/>
    </row>
    <row r="105" spans="2:2" x14ac:dyDescent="0.25">
      <c r="B105" s="1"/>
    </row>
    <row r="106" spans="2:2" x14ac:dyDescent="0.25">
      <c r="B106" s="1"/>
    </row>
    <row r="107" spans="2:2" x14ac:dyDescent="0.25">
      <c r="B107" s="1"/>
    </row>
    <row r="108" spans="2:2" x14ac:dyDescent="0.25">
      <c r="B108" s="1"/>
    </row>
    <row r="109" spans="2:2" x14ac:dyDescent="0.25">
      <c r="B109" s="1"/>
    </row>
    <row r="110" spans="2:2" x14ac:dyDescent="0.25">
      <c r="B110" s="1"/>
    </row>
    <row r="111" spans="2:2" x14ac:dyDescent="0.25">
      <c r="B111" s="1"/>
    </row>
    <row r="112" spans="2:2" x14ac:dyDescent="0.25">
      <c r="B112" s="1"/>
    </row>
    <row r="113" spans="2:2" x14ac:dyDescent="0.25">
      <c r="B113" s="1"/>
    </row>
    <row r="114" spans="2:2" x14ac:dyDescent="0.25">
      <c r="B114" s="1"/>
    </row>
    <row r="115" spans="2:2" x14ac:dyDescent="0.25">
      <c r="B115" s="1"/>
    </row>
    <row r="116" spans="2:2" x14ac:dyDescent="0.25">
      <c r="B116" s="1"/>
    </row>
    <row r="117" spans="2:2" x14ac:dyDescent="0.25">
      <c r="B117" s="1"/>
    </row>
    <row r="118" spans="2:2" x14ac:dyDescent="0.25">
      <c r="B118" s="1"/>
    </row>
    <row r="119" spans="2:2" x14ac:dyDescent="0.25">
      <c r="B119" s="1"/>
    </row>
    <row r="120" spans="2:2" x14ac:dyDescent="0.25">
      <c r="B120" s="1"/>
    </row>
    <row r="121" spans="2:2" x14ac:dyDescent="0.25">
      <c r="B121" s="1"/>
    </row>
    <row r="122" spans="2:2" x14ac:dyDescent="0.25">
      <c r="B122" s="1"/>
    </row>
    <row r="123" spans="2:2" x14ac:dyDescent="0.25">
      <c r="B123" s="1"/>
    </row>
    <row r="124" spans="2:2" x14ac:dyDescent="0.25">
      <c r="B124" s="1"/>
    </row>
    <row r="125" spans="2:2" x14ac:dyDescent="0.25">
      <c r="B125" s="1"/>
    </row>
    <row r="126" spans="2:2" x14ac:dyDescent="0.25">
      <c r="B126" s="1"/>
    </row>
    <row r="127" spans="2:2" x14ac:dyDescent="0.25">
      <c r="B127" s="1"/>
    </row>
    <row r="128" spans="2:2" x14ac:dyDescent="0.25">
      <c r="B128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S133"/>
  <sheetViews>
    <sheetView tabSelected="1" zoomScale="85" zoomScaleNormal="85" workbookViewId="0">
      <selection activeCell="N38" sqref="N38"/>
    </sheetView>
  </sheetViews>
  <sheetFormatPr defaultRowHeight="15" x14ac:dyDescent="0.25"/>
  <cols>
    <col min="1" max="1" width="9.140625" style="1" customWidth="1"/>
    <col min="2" max="3" width="9.140625" style="1"/>
    <col min="4" max="4" width="9.42578125" style="1" customWidth="1"/>
    <col min="5" max="5" width="12" style="1" customWidth="1"/>
    <col min="6" max="6" width="9.5703125" style="1" customWidth="1"/>
    <col min="7" max="8" width="12.7109375" style="1" customWidth="1"/>
    <col min="9" max="9" width="9.140625" style="1"/>
    <col min="10" max="10" width="11.5703125" style="1" customWidth="1"/>
    <col min="11" max="11" width="9.140625" style="1"/>
    <col min="12" max="12" width="9.42578125" style="1" customWidth="1"/>
    <col min="13" max="13" width="10.28515625" style="1" customWidth="1"/>
    <col min="14" max="16" width="11.5703125" style="1" customWidth="1"/>
    <col min="17" max="17" width="9.140625" style="1"/>
    <col min="18" max="18" width="11" style="1" customWidth="1"/>
    <col min="19" max="19" width="9.140625" style="1" customWidth="1"/>
    <col min="20" max="20" width="9.42578125" style="1" customWidth="1"/>
    <col min="21" max="21" width="13.28515625" style="1" customWidth="1"/>
    <col min="22" max="23" width="11" style="1" customWidth="1"/>
    <col min="24" max="24" width="7.42578125" style="1" customWidth="1"/>
    <col min="25" max="27" width="9.140625" style="1"/>
    <col min="28" max="28" width="9.42578125" style="1" customWidth="1"/>
    <col min="29" max="29" width="13.5703125" style="1" customWidth="1"/>
    <col min="30" max="30" width="10.28515625" style="1" bestFit="1" customWidth="1"/>
    <col min="31" max="31" width="11.7109375" style="1" customWidth="1"/>
    <col min="32" max="35" width="9.140625" style="1"/>
    <col min="36" max="36" width="9.42578125" style="1" customWidth="1"/>
    <col min="37" max="38" width="9.140625" style="1"/>
    <col min="39" max="39" width="10.28515625" style="1" bestFit="1" customWidth="1"/>
    <col min="40" max="40" width="10.140625" style="1" bestFit="1" customWidth="1"/>
    <col min="41" max="46" width="9.140625" style="1"/>
    <col min="47" max="47" width="12.5703125" style="1" customWidth="1"/>
    <col min="48" max="54" width="9.140625" style="1"/>
    <col min="55" max="55" width="9.140625" style="1" customWidth="1"/>
    <col min="56" max="16384" width="9.140625" style="1"/>
  </cols>
  <sheetData>
    <row r="1" spans="1:42" x14ac:dyDescent="0.25">
      <c r="A1" s="7" t="s">
        <v>0</v>
      </c>
      <c r="B1" s="7"/>
      <c r="C1" s="7"/>
      <c r="D1" s="7"/>
      <c r="E1" s="7"/>
      <c r="F1" s="7"/>
      <c r="G1" s="7"/>
      <c r="H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</row>
    <row r="2" spans="1:42" x14ac:dyDescent="0.25">
      <c r="A2" s="8" t="s">
        <v>12</v>
      </c>
      <c r="B2" s="8">
        <v>8</v>
      </c>
      <c r="C2" s="8"/>
      <c r="D2" s="8"/>
      <c r="E2" s="8"/>
      <c r="F2" s="8"/>
      <c r="G2" s="8"/>
      <c r="H2" s="8"/>
      <c r="I2" s="8" t="s">
        <v>10</v>
      </c>
      <c r="J2" s="8">
        <v>16</v>
      </c>
      <c r="K2" s="8"/>
      <c r="L2" s="8"/>
      <c r="M2" s="8"/>
      <c r="N2" s="8"/>
      <c r="O2" s="8"/>
      <c r="P2" s="8"/>
      <c r="Q2" s="1" t="s">
        <v>11</v>
      </c>
      <c r="R2" s="1">
        <v>32</v>
      </c>
      <c r="S2" s="8"/>
      <c r="T2" s="8"/>
      <c r="Y2" s="1" t="s">
        <v>9</v>
      </c>
      <c r="Z2" s="1">
        <v>64</v>
      </c>
      <c r="AA2" s="8"/>
      <c r="AB2" s="8"/>
      <c r="AF2" s="8"/>
      <c r="AG2" s="1" t="s">
        <v>14</v>
      </c>
      <c r="AI2" s="8"/>
      <c r="AJ2" s="8"/>
      <c r="AN2" s="8"/>
    </row>
    <row r="3" spans="1:42" x14ac:dyDescent="0.25">
      <c r="A3" s="9" t="s">
        <v>1</v>
      </c>
      <c r="B3" s="10" t="s">
        <v>2</v>
      </c>
      <c r="C3" s="10" t="s">
        <v>18</v>
      </c>
      <c r="D3" s="1" t="s">
        <v>3</v>
      </c>
      <c r="E3" s="10" t="s">
        <v>4</v>
      </c>
      <c r="F3" s="10" t="s">
        <v>6</v>
      </c>
      <c r="G3" s="10" t="s">
        <v>5</v>
      </c>
      <c r="H3" s="10"/>
      <c r="I3" s="6" t="s">
        <v>1</v>
      </c>
      <c r="J3" s="10" t="s">
        <v>2</v>
      </c>
      <c r="K3" s="10" t="s">
        <v>18</v>
      </c>
      <c r="L3" s="1" t="s">
        <v>3</v>
      </c>
      <c r="M3" s="10" t="s">
        <v>4</v>
      </c>
      <c r="N3" s="10" t="s">
        <v>6</v>
      </c>
      <c r="O3" s="10" t="s">
        <v>5</v>
      </c>
      <c r="P3" s="9"/>
      <c r="Q3" s="6" t="s">
        <v>1</v>
      </c>
      <c r="R3" s="10" t="s">
        <v>2</v>
      </c>
      <c r="S3" s="10" t="s">
        <v>18</v>
      </c>
      <c r="T3" s="1" t="s">
        <v>3</v>
      </c>
      <c r="U3" s="10" t="s">
        <v>4</v>
      </c>
      <c r="V3" s="10" t="s">
        <v>6</v>
      </c>
      <c r="W3" s="10" t="s">
        <v>5</v>
      </c>
      <c r="X3" s="9"/>
      <c r="Y3" s="6" t="s">
        <v>1</v>
      </c>
      <c r="Z3" s="10" t="s">
        <v>2</v>
      </c>
      <c r="AA3" s="10" t="s">
        <v>18</v>
      </c>
      <c r="AB3" s="1" t="s">
        <v>3</v>
      </c>
      <c r="AC3" s="10" t="s">
        <v>4</v>
      </c>
      <c r="AD3" s="10" t="s">
        <v>6</v>
      </c>
      <c r="AE3" s="10" t="s">
        <v>5</v>
      </c>
      <c r="AG3" s="9" t="s">
        <v>1</v>
      </c>
      <c r="AH3" s="10" t="s">
        <v>2</v>
      </c>
      <c r="AI3" s="10" t="s">
        <v>18</v>
      </c>
      <c r="AJ3" s="1" t="s">
        <v>3</v>
      </c>
      <c r="AK3" s="10" t="s">
        <v>4</v>
      </c>
      <c r="AL3" s="10" t="s">
        <v>6</v>
      </c>
      <c r="AM3" s="10" t="s">
        <v>5</v>
      </c>
      <c r="AN3" s="2"/>
      <c r="AO3" s="2"/>
    </row>
    <row r="4" spans="1:42" x14ac:dyDescent="0.25">
      <c r="A4" s="1">
        <f>('ux n=8'!A1)/(B$2*2)+D$10/2</f>
        <v>3.125E-2</v>
      </c>
      <c r="B4" s="1">
        <f>'ux n=8'!B1</f>
        <v>4.9995689999999995E-4</v>
      </c>
      <c r="C4" s="1">
        <f>(B4+ABS(D$6))/D$12</f>
        <v>0.16665299600145178</v>
      </c>
      <c r="D4" s="1">
        <f>SUM(B4:B359)*2/(B$2*2)</f>
        <v>2.6749948362500001E-2</v>
      </c>
      <c r="E4" s="1">
        <f>6*(A4-A4*A4)</f>
        <v>0.181640625</v>
      </c>
      <c r="F4" s="1">
        <f>E4*E4</f>
        <v>3.2993316650390625E-2</v>
      </c>
      <c r="G4" s="1">
        <f>(E4-C4)^2</f>
        <v>2.2462902299812349E-4</v>
      </c>
      <c r="I4" s="1">
        <f>('ux n=16'!A1)/(J$2*2)+L$10/2</f>
        <v>1.5625E-2</v>
      </c>
      <c r="J4" s="1">
        <f>'ux n=16'!B1</f>
        <v>1.24988E-4</v>
      </c>
      <c r="K4" s="1">
        <f>(J4+ABS(L$6))/L$12</f>
        <v>8.8226179103981076E-2</v>
      </c>
      <c r="L4" s="1">
        <f>SUM(J4:J359)*2/(J$2*2)</f>
        <v>2.9186797187499999E-2</v>
      </c>
      <c r="M4" s="1">
        <f>6*(I4-I4*I4)</f>
        <v>9.228515625E-2</v>
      </c>
      <c r="N4" s="1">
        <f>M4*M4</f>
        <v>8.5165500640869141E-3</v>
      </c>
      <c r="O4" s="1">
        <f>(M4-K4)^2</f>
        <v>1.6475295471903933E-5</v>
      </c>
      <c r="Q4" s="1">
        <f>('ux n=32'!A1)/(R$2*2)+T$10/2</f>
        <v>7.8125E-3</v>
      </c>
      <c r="R4" s="1">
        <f>'ux n=32'!B1</f>
        <v>3.1246810000000001E-5</v>
      </c>
      <c r="S4" s="1">
        <f>(R4+ABS(T$6))/T$12</f>
        <v>4.5449389431849903E-2</v>
      </c>
      <c r="T4" s="1">
        <f>SUM(R4:R359)/(R$2)</f>
        <v>3.0545617431562502E-2</v>
      </c>
      <c r="U4" s="1">
        <f>6*(Q4-Q4*Q4)</f>
        <v>4.65087890625E-2</v>
      </c>
      <c r="V4" s="1">
        <f>U4*U4</f>
        <v>2.1630674600601196E-3</v>
      </c>
      <c r="W4" s="1">
        <f>(U4-S4)^2</f>
        <v>1.1223275774215624E-6</v>
      </c>
      <c r="Y4" s="1">
        <f>('ux n=64'!A1)/(Z$2*2)+AB$10/2</f>
        <v>3.90625E-3</v>
      </c>
      <c r="Z4" s="1">
        <f>'ux n=64'!B1</f>
        <v>7.8116789999999993E-6</v>
      </c>
      <c r="AA4" s="1">
        <f>(Z4+ABS(AB$6))/AB$12</f>
        <v>2.3074189891264744E-2</v>
      </c>
      <c r="AB4" s="1">
        <f>SUM(Z4:Z359)/(Z$2)</f>
        <v>3.1260105526234379E-2</v>
      </c>
      <c r="AC4" s="1">
        <f>6*(Y4-Y4*Y4)</f>
        <v>2.3345947265625E-2</v>
      </c>
      <c r="AD4" s="1">
        <f>AC4*AC4</f>
        <v>5.4503325372934341E-4</v>
      </c>
      <c r="AE4" s="1">
        <f>(AC4-AA4)^2</f>
        <v>7.3852070519180078E-8</v>
      </c>
      <c r="AG4" s="1">
        <f>'ux n=128'!A1/128+1/256</f>
        <v>3.90625E-3</v>
      </c>
      <c r="AH4" s="1">
        <f>'ux n=128'!B1</f>
        <v>0</v>
      </c>
      <c r="AI4" s="1" t="e">
        <f>(AH4+ABS(AJ$6))/AJ$12</f>
        <v>#DIV/0!</v>
      </c>
      <c r="AJ4" s="1">
        <f>SUM(AH4:AH359)/127</f>
        <v>0</v>
      </c>
      <c r="AK4" s="1">
        <f>6*(AG4-AG4*AG4)</f>
        <v>2.3345947265625E-2</v>
      </c>
      <c r="AL4" s="1">
        <f>AK4*AK4</f>
        <v>5.4503325372934341E-4</v>
      </c>
      <c r="AM4" s="1" t="e">
        <f>(AK4-AI4)^2</f>
        <v>#DIV/0!</v>
      </c>
    </row>
    <row r="5" spans="1:42" x14ac:dyDescent="0.25">
      <c r="A5" s="1">
        <f>('ux n=8'!A2)/(B$2*2)+D$10/2</f>
        <v>9.375E-2</v>
      </c>
      <c r="B5" s="1">
        <f>'ux n=8'!B2</f>
        <v>1.0998920000000001E-2</v>
      </c>
      <c r="C5" s="1">
        <f t="shared" ref="C5:C11" si="0">(B5+ABS(D$6))/D$12</f>
        <v>0.49995898800435534</v>
      </c>
      <c r="D5" s="1" t="s">
        <v>16</v>
      </c>
      <c r="E5" s="1">
        <f>6*(A5-A5*A5)</f>
        <v>0.509765625</v>
      </c>
      <c r="F5" s="1">
        <f t="shared" ref="F5:F11" si="1">E5*E5</f>
        <v>0.25986099243164063</v>
      </c>
      <c r="G5" s="1">
        <f t="shared" ref="G5:G11" si="2">(E5-C5)^2</f>
        <v>9.6170129164346478E-5</v>
      </c>
      <c r="I5" s="1">
        <f>('ux n=16'!A2)/(J$2*2)+L$10/2</f>
        <v>4.6875E-2</v>
      </c>
      <c r="J5" s="1">
        <f>'ux n=16'!B2</f>
        <v>5.749217E-3</v>
      </c>
      <c r="K5" s="1">
        <f t="shared" ref="K5:K18" si="3">(J5+ABS(L$6))/L$12</f>
        <v>0.26467853731194324</v>
      </c>
      <c r="L5" s="1" t="s">
        <v>16</v>
      </c>
      <c r="M5" s="1">
        <f>6*(I5-I5*I5)</f>
        <v>0.26806640625</v>
      </c>
      <c r="N5" s="1">
        <f t="shared" ref="N5:N19" si="4">M5*M5</f>
        <v>7.1859598159790039E-2</v>
      </c>
      <c r="O5" s="1">
        <f t="shared" ref="O5:O19" si="5">(M5-K5)^2</f>
        <v>1.1477655941449835E-5</v>
      </c>
      <c r="Q5" s="1">
        <f>('ux n=32'!A2)/(R$2*2)+T$10/2</f>
        <v>2.34375E-2</v>
      </c>
      <c r="R5" s="1">
        <f>'ux n=32'!B2</f>
        <v>2.937032E-3</v>
      </c>
      <c r="S5" s="1">
        <f>(R5+ABS(T$6))/T$12</f>
        <v>0.13634816829554972</v>
      </c>
      <c r="T5" s="1" t="s">
        <v>16</v>
      </c>
      <c r="U5" s="1">
        <f t="shared" ref="U5:U35" si="6">6*(Q5-Q5*Q5)</f>
        <v>0.1373291015625</v>
      </c>
      <c r="V5" s="1">
        <f t="shared" ref="V5:V35" si="7">U5*U5</f>
        <v>1.885928213596344E-2</v>
      </c>
      <c r="W5" s="1">
        <f t="shared" ref="W5:W35" si="8">(U5-S5)^2</f>
        <v>9.622300742097583E-7</v>
      </c>
      <c r="Y5" s="1">
        <f>('ux n=64'!A2)/(Z$2*2)+AB$10/2</f>
        <v>1.171875E-2</v>
      </c>
      <c r="Z5" s="1">
        <f>'ux n=64'!B2</f>
        <v>1.4841190000000001E-3</v>
      </c>
      <c r="AA5" s="1">
        <f t="shared" ref="AA5:AA67" si="9">(Z5+ABS(AB$6))/AB$12</f>
        <v>6.9222569673794226E-2</v>
      </c>
      <c r="AB5" s="1" t="s">
        <v>16</v>
      </c>
      <c r="AC5" s="1">
        <f t="shared" ref="AC5:AC67" si="10">6*(Y5-Y5*Y5)</f>
        <v>6.9488525390625E-2</v>
      </c>
      <c r="AD5" s="1">
        <f t="shared" ref="AD5:AD67" si="11">AC5*AC5</f>
        <v>4.8286551609635353E-3</v>
      </c>
      <c r="AE5" s="1">
        <f t="shared" ref="AE5:AE67" si="12">(AC5-AA5)^2</f>
        <v>7.0732443314970611E-8</v>
      </c>
      <c r="AG5" s="1">
        <f>'ux n=128'!A2/128+1/256</f>
        <v>3.90625E-3</v>
      </c>
      <c r="AH5" s="1">
        <f>'ux n=128'!B2</f>
        <v>0</v>
      </c>
      <c r="AI5" s="1" t="e">
        <f t="shared" ref="AI5:AI68" si="13">(AH5+ABS(AJ$6))/AJ$12</f>
        <v>#DIV/0!</v>
      </c>
      <c r="AJ5" s="1" t="s">
        <v>16</v>
      </c>
      <c r="AK5" s="1">
        <f t="shared" ref="AK5:AK68" si="14">6*(AG5-AG5*AG5)</f>
        <v>2.3345947265625E-2</v>
      </c>
      <c r="AL5" s="1">
        <f t="shared" ref="AL5:AL67" si="15">AK5*AK5</f>
        <v>5.4503325372934341E-4</v>
      </c>
      <c r="AM5" s="1" t="e">
        <f t="shared" ref="AM5:AM68" si="16">(AK5-AI5)^2</f>
        <v>#DIV/0!</v>
      </c>
    </row>
    <row r="6" spans="1:42" x14ac:dyDescent="0.25">
      <c r="A6" s="1">
        <f>('ux n=8'!A3)/(B$2*2)+D$10/2</f>
        <v>0.15625</v>
      </c>
      <c r="B6" s="1">
        <f>'ux n=8'!B3</f>
        <v>1.9998499999999999E-2</v>
      </c>
      <c r="C6" s="1">
        <f t="shared" si="0"/>
        <v>0.78566472017418165</v>
      </c>
      <c r="D6" s="1">
        <f>(3*B$4-B$5)/2</f>
        <v>-4.7495246500000006E-3</v>
      </c>
      <c r="E6" s="1">
        <f>6*(A6-A6*A6)</f>
        <v>0.791015625</v>
      </c>
      <c r="F6" s="1">
        <f>E6*E6</f>
        <v>0.62570571899414063</v>
      </c>
      <c r="G6" s="1">
        <f>(E6-C6)^2</f>
        <v>2.8632182454966083E-5</v>
      </c>
      <c r="I6" s="1">
        <f>('ux n=16'!A3)/(J$2*2)+L$10/2</f>
        <v>7.8125E-2</v>
      </c>
      <c r="J6" s="1">
        <f>'ux n=16'!B3</f>
        <v>1.0998569999999999E-2</v>
      </c>
      <c r="K6" s="1">
        <f t="shared" si="3"/>
        <v>0.42936968269667786</v>
      </c>
      <c r="L6" s="1">
        <f>(3*J$4-J$5)/2</f>
        <v>-2.6871264999999999E-3</v>
      </c>
      <c r="M6" s="1">
        <f t="shared" ref="M6:M19" si="17">6*(I6-I6*I6)</f>
        <v>0.43212890625</v>
      </c>
      <c r="N6" s="1">
        <f t="shared" si="4"/>
        <v>0.18673539161682129</v>
      </c>
      <c r="O6" s="1">
        <f t="shared" si="5"/>
        <v>7.6133146172076743E-6</v>
      </c>
      <c r="Q6" s="1">
        <f>('ux n=32'!A3)/(R$2*2)+T$10/2</f>
        <v>3.90625E-2</v>
      </c>
      <c r="R6" s="1">
        <f>'ux n=32'!B3</f>
        <v>5.7490889999999998E-3</v>
      </c>
      <c r="S6" s="1">
        <f>(R6+ABS(T$6))/T$12</f>
        <v>0.22431494170839072</v>
      </c>
      <c r="T6" s="1">
        <f>(3*R$4-R$5)/2</f>
        <v>-1.4216457849999999E-3</v>
      </c>
      <c r="U6" s="1">
        <f t="shared" si="6"/>
        <v>0.2252197265625</v>
      </c>
      <c r="V6" s="1">
        <f t="shared" si="7"/>
        <v>5.0723925232887268E-2</v>
      </c>
      <c r="W6" s="1">
        <f t="shared" si="8"/>
        <v>8.1863563222554228E-7</v>
      </c>
      <c r="Y6" s="1">
        <f>('ux n=64'!A3)/(Z$2*2)+AB$10/2</f>
        <v>1.953125E-2</v>
      </c>
      <c r="Z6" s="1">
        <f>'ux n=64'!B3</f>
        <v>2.9369940000000001E-3</v>
      </c>
      <c r="AA6" s="1">
        <f t="shared" si="9"/>
        <v>0.11463847076891757</v>
      </c>
      <c r="AB6" s="1">
        <f>(3*Z$4-Z$5)/2</f>
        <v>-7.303419815E-4</v>
      </c>
      <c r="AC6" s="1">
        <f t="shared" si="10"/>
        <v>0.114898681640625</v>
      </c>
      <c r="AD6" s="1">
        <f t="shared" si="11"/>
        <v>1.3201707042753696E-2</v>
      </c>
      <c r="AE6" s="1">
        <f t="shared" si="12"/>
        <v>6.7709697754738148E-8</v>
      </c>
      <c r="AG6" s="1">
        <f>'ux n=128'!A3/128+1/256</f>
        <v>3.90625E-3</v>
      </c>
      <c r="AH6" s="1">
        <f>'ux n=128'!B3</f>
        <v>0</v>
      </c>
      <c r="AI6" s="1" t="e">
        <f t="shared" si="13"/>
        <v>#DIV/0!</v>
      </c>
      <c r="AJ6" s="1">
        <f>(3*AH$4-AH$5)/2</f>
        <v>0</v>
      </c>
      <c r="AK6" s="1">
        <f t="shared" si="14"/>
        <v>2.3345947265625E-2</v>
      </c>
      <c r="AL6" s="1">
        <f t="shared" si="15"/>
        <v>5.4503325372934341E-4</v>
      </c>
      <c r="AM6" s="1" t="e">
        <f t="shared" si="16"/>
        <v>#DIV/0!</v>
      </c>
    </row>
    <row r="7" spans="1:42" x14ac:dyDescent="0.25">
      <c r="A7" s="1">
        <f>('ux n=8'!A4)/(B$2*2)+D$10/2</f>
        <v>0.21875</v>
      </c>
      <c r="B7" s="1">
        <f>'ux n=8'!B4</f>
        <v>2.7498769999999999E-2</v>
      </c>
      <c r="C7" s="1">
        <f t="shared" si="0"/>
        <v>1.023772513184676</v>
      </c>
      <c r="D7" s="1" t="s">
        <v>13</v>
      </c>
      <c r="E7" s="1">
        <f>6*(A7-A7*A7)</f>
        <v>1.025390625</v>
      </c>
      <c r="F7" s="1">
        <f t="shared" si="1"/>
        <v>1.0514259338378906</v>
      </c>
      <c r="G7" s="1">
        <f t="shared" si="2"/>
        <v>2.6182858468911571E-6</v>
      </c>
      <c r="I7" s="1">
        <f>('ux n=16'!A4)/(J$2*2)+L$10/2</f>
        <v>0.109375</v>
      </c>
      <c r="J7" s="1">
        <f>'ux n=16'!B4</f>
        <v>1.5873100000000001E-2</v>
      </c>
      <c r="K7" s="1">
        <f t="shared" si="3"/>
        <v>0.58230127805943044</v>
      </c>
      <c r="L7" s="1" t="s">
        <v>13</v>
      </c>
      <c r="M7" s="1">
        <f t="shared" si="17"/>
        <v>0.58447265625</v>
      </c>
      <c r="N7" s="1">
        <f t="shared" si="4"/>
        <v>0.34160828590393066</v>
      </c>
      <c r="O7" s="1">
        <f>(M7-K7)^2</f>
        <v>4.7148832464811435E-6</v>
      </c>
      <c r="Q7" s="1">
        <f>('ux n=32'!A4)/(R$2*2)+T$10/2</f>
        <v>5.46875E-2</v>
      </c>
      <c r="R7" s="1">
        <f>'ux n=32'!B4</f>
        <v>8.4674299999999997E-3</v>
      </c>
      <c r="S7" s="1">
        <f t="shared" ref="S7:S35" si="18">(R7+ABS(T$6))/T$12</f>
        <v>0.30935009099798039</v>
      </c>
      <c r="T7" s="1" t="s">
        <v>13</v>
      </c>
      <c r="U7" s="1">
        <f t="shared" si="6"/>
        <v>0.3101806640625</v>
      </c>
      <c r="V7" s="1">
        <f t="shared" si="7"/>
        <v>9.6212044358253479E-2</v>
      </c>
      <c r="W7" s="1">
        <f t="shared" si="8"/>
        <v>6.898516155055012E-7</v>
      </c>
      <c r="Y7" s="1">
        <f>('ux n=64'!A4)/(Z$2*2)+AB$10/2</f>
        <v>2.734375E-2</v>
      </c>
      <c r="Z7" s="1">
        <f>'ux n=64'!B4</f>
        <v>4.3664359999999996E-3</v>
      </c>
      <c r="AA7" s="1">
        <f t="shared" si="9"/>
        <v>0.15932187195154876</v>
      </c>
      <c r="AB7" s="1" t="s">
        <v>13</v>
      </c>
      <c r="AC7" s="1">
        <f t="shared" si="10"/>
        <v>0.159576416015625</v>
      </c>
      <c r="AD7" s="1">
        <f t="shared" si="11"/>
        <v>2.5464632548391819E-2</v>
      </c>
      <c r="AE7" s="1">
        <f t="shared" si="12"/>
        <v>6.4792680556448852E-8</v>
      </c>
      <c r="AG7" s="1">
        <f>'ux n=128'!A4/128+1/256</f>
        <v>3.90625E-3</v>
      </c>
      <c r="AH7" s="1">
        <f>'ux n=128'!B4</f>
        <v>0</v>
      </c>
      <c r="AI7" s="1" t="e">
        <f t="shared" si="13"/>
        <v>#DIV/0!</v>
      </c>
      <c r="AJ7" s="1" t="s">
        <v>13</v>
      </c>
      <c r="AK7" s="1">
        <f t="shared" si="14"/>
        <v>2.3345947265625E-2</v>
      </c>
      <c r="AL7" s="1">
        <f t="shared" si="15"/>
        <v>5.4503325372934341E-4</v>
      </c>
      <c r="AM7" s="1" t="e">
        <f t="shared" si="16"/>
        <v>#DIV/0!</v>
      </c>
    </row>
    <row r="8" spans="1:42" x14ac:dyDescent="0.25">
      <c r="A8" s="1">
        <f>('ux n=8'!A5)/(B$2*2)+D$10/2</f>
        <v>0.28125</v>
      </c>
      <c r="B8" s="1">
        <f>'ux n=8'!B5</f>
        <v>3.3499550000000003E-2</v>
      </c>
      <c r="C8" s="1">
        <f t="shared" si="0"/>
        <v>1.2142766526545237</v>
      </c>
      <c r="D8" s="1">
        <f>2*B$2</f>
        <v>16</v>
      </c>
      <c r="E8" s="1">
        <f t="shared" ref="E8:E11" si="19">6*(A8-A8*A8)</f>
        <v>1.212890625</v>
      </c>
      <c r="F8" s="1">
        <f t="shared" si="1"/>
        <v>1.4711036682128906</v>
      </c>
      <c r="G8" s="1">
        <f t="shared" si="2"/>
        <v>1.9210726591043843E-6</v>
      </c>
      <c r="I8" s="1">
        <f>('ux n=16'!A5)/(J$2*2)+L$10/2</f>
        <v>0.140625</v>
      </c>
      <c r="J8" s="1">
        <f>'ux n=16'!B5</f>
        <v>2.0372830000000001E-2</v>
      </c>
      <c r="K8" s="1">
        <f t="shared" si="3"/>
        <v>0.7234740449931939</v>
      </c>
      <c r="L8" s="1">
        <f>2*J$2</f>
        <v>32</v>
      </c>
      <c r="M8" s="1">
        <f t="shared" si="17"/>
        <v>0.72509765625</v>
      </c>
      <c r="N8" s="1">
        <f t="shared" si="4"/>
        <v>0.52576661109924316</v>
      </c>
      <c r="O8" s="1">
        <f t="shared" si="5"/>
        <v>2.6361135132274875E-6</v>
      </c>
      <c r="Q8" s="1">
        <f>('ux n=32'!A5)/(R$2*2)+T$10/2</f>
        <v>7.03125E-2</v>
      </c>
      <c r="R8" s="1">
        <f>'ux n=32'!B5</f>
        <v>1.1092060000000001E-2</v>
      </c>
      <c r="S8" s="1">
        <f t="shared" si="18"/>
        <v>0.39145377257432995</v>
      </c>
      <c r="T8" s="1">
        <f>2*R$2</f>
        <v>64</v>
      </c>
      <c r="U8" s="1">
        <f t="shared" si="6"/>
        <v>0.3922119140625</v>
      </c>
      <c r="V8" s="1">
        <f t="shared" si="7"/>
        <v>0.15383018553256989</v>
      </c>
      <c r="W8" s="1">
        <f t="shared" si="8"/>
        <v>5.7477851608469787E-7</v>
      </c>
      <c r="Y8" s="1">
        <f>('ux n=64'!A5)/(Z$2*2)+AB$10/2</f>
        <v>3.515625E-2</v>
      </c>
      <c r="Z8" s="1">
        <f>'ux n=64'!B5</f>
        <v>5.7724489999999998E-3</v>
      </c>
      <c r="AA8" s="1">
        <f t="shared" si="9"/>
        <v>0.2032728982590134</v>
      </c>
      <c r="AB8" s="1">
        <f>2*Z$2</f>
        <v>128</v>
      </c>
      <c r="AC8" s="1">
        <f t="shared" si="10"/>
        <v>0.203521728515625</v>
      </c>
      <c r="AD8" s="1">
        <f t="shared" si="11"/>
        <v>4.1421093977987766E-2</v>
      </c>
      <c r="AE8" s="1">
        <f t="shared" si="12"/>
        <v>6.1916496605393965E-8</v>
      </c>
      <c r="AG8" s="1">
        <f>'ux n=128'!A5/128+1/256</f>
        <v>3.90625E-3</v>
      </c>
      <c r="AH8" s="1">
        <f>'ux n=128'!B5</f>
        <v>0</v>
      </c>
      <c r="AI8" s="1" t="e">
        <f t="shared" si="13"/>
        <v>#DIV/0!</v>
      </c>
      <c r="AJ8" s="1">
        <v>128</v>
      </c>
      <c r="AK8" s="1">
        <f t="shared" si="14"/>
        <v>2.3345947265625E-2</v>
      </c>
      <c r="AL8" s="1">
        <f t="shared" si="15"/>
        <v>5.4503325372934341E-4</v>
      </c>
      <c r="AM8" s="1" t="e">
        <f t="shared" si="16"/>
        <v>#DIV/0!</v>
      </c>
    </row>
    <row r="9" spans="1:42" x14ac:dyDescent="0.25">
      <c r="A9" s="1">
        <f>('ux n=8'!A6)/(B$2*2)+D$10/2</f>
        <v>0.34375</v>
      </c>
      <c r="B9" s="1">
        <f>'ux n=8'!B6</f>
        <v>3.8000539999999999E-2</v>
      </c>
      <c r="C9" s="1">
        <f t="shared" si="0"/>
        <v>1.357167614614867</v>
      </c>
      <c r="D9" s="1" t="s">
        <v>15</v>
      </c>
      <c r="E9" s="1">
        <f t="shared" si="19"/>
        <v>1.353515625</v>
      </c>
      <c r="F9" s="1">
        <f t="shared" si="1"/>
        <v>1.8320045471191406</v>
      </c>
      <c r="G9" s="1">
        <f t="shared" si="2"/>
        <v>1.3337028147096512E-5</v>
      </c>
      <c r="I9" s="1">
        <f>('ux n=16'!A6)/(J$2*2)+L$10/2</f>
        <v>0.171875</v>
      </c>
      <c r="J9" s="1">
        <f>'ux n=16'!B6</f>
        <v>2.449776E-2</v>
      </c>
      <c r="K9" s="1">
        <f t="shared" si="3"/>
        <v>0.85288798349796835</v>
      </c>
      <c r="L9" s="1" t="s">
        <v>15</v>
      </c>
      <c r="M9" s="1">
        <f t="shared" si="17"/>
        <v>0.85400390625</v>
      </c>
      <c r="N9" s="1">
        <f t="shared" si="4"/>
        <v>0.72932267189025879</v>
      </c>
      <c r="O9" s="1">
        <f t="shared" si="5"/>
        <v>1.2452835885018928E-6</v>
      </c>
      <c r="Q9" s="1">
        <f>('ux n=32'!A6)/(R$2*2)+T$10/2</f>
        <v>8.59375E-2</v>
      </c>
      <c r="R9" s="1">
        <f>'ux n=32'!B6</f>
        <v>1.362299E-2</v>
      </c>
      <c r="S9" s="1">
        <f t="shared" si="18"/>
        <v>0.47062633053946423</v>
      </c>
      <c r="T9" s="1" t="s">
        <v>15</v>
      </c>
      <c r="U9" s="1">
        <f t="shared" si="6"/>
        <v>0.4713134765625</v>
      </c>
      <c r="V9" s="1">
        <f t="shared" si="7"/>
        <v>0.22213639318943024</v>
      </c>
      <c r="W9" s="1">
        <f>(U9-S9)^2</f>
        <v>4.7216965697387131E-7</v>
      </c>
      <c r="Y9" s="1">
        <f>('ux n=64'!A6)/(Z$2*2)+AB$10/2</f>
        <v>4.296875E-2</v>
      </c>
      <c r="Z9" s="1">
        <f>'ux n=64'!B6</f>
        <v>7.1550320000000004E-3</v>
      </c>
      <c r="AA9" s="1">
        <f t="shared" si="9"/>
        <v>0.24649151843198008</v>
      </c>
      <c r="AB9" s="1" t="s">
        <v>15</v>
      </c>
      <c r="AC9" s="1">
        <f t="shared" si="10"/>
        <v>0.246734619140625</v>
      </c>
      <c r="AD9" s="1">
        <f t="shared" si="11"/>
        <v>6.0877972282469273E-2</v>
      </c>
      <c r="AE9" s="1">
        <f t="shared" si="12"/>
        <v>5.9097954543660635E-8</v>
      </c>
      <c r="AG9" s="1">
        <f>'ux n=128'!A6/128+1/256</f>
        <v>3.90625E-3</v>
      </c>
      <c r="AH9" s="1">
        <f>'ux n=128'!B6</f>
        <v>0</v>
      </c>
      <c r="AI9" s="1" t="e">
        <f t="shared" si="13"/>
        <v>#DIV/0!</v>
      </c>
      <c r="AJ9" s="1" t="s">
        <v>15</v>
      </c>
      <c r="AK9" s="1">
        <f t="shared" si="14"/>
        <v>2.3345947265625E-2</v>
      </c>
      <c r="AL9" s="1">
        <f t="shared" si="15"/>
        <v>5.4503325372934341E-4</v>
      </c>
      <c r="AM9" s="1" t="e">
        <f t="shared" si="16"/>
        <v>#DIV/0!</v>
      </c>
    </row>
    <row r="10" spans="1:42" x14ac:dyDescent="0.25">
      <c r="A10" s="1">
        <f>('ux n=8'!A7)/(B$2*2)+D$10/2</f>
        <v>0.40625</v>
      </c>
      <c r="B10" s="1">
        <f>'ux n=8'!B7</f>
        <v>4.1001419999999997E-2</v>
      </c>
      <c r="C10" s="1">
        <f t="shared" si="0"/>
        <v>1.4524352401655913</v>
      </c>
      <c r="D10" s="1">
        <f>1/(D$8)</f>
        <v>6.25E-2</v>
      </c>
      <c r="E10" s="1">
        <f t="shared" si="19"/>
        <v>1.447265625</v>
      </c>
      <c r="F10" s="1">
        <f t="shared" si="1"/>
        <v>2.0945777893066406</v>
      </c>
      <c r="G10" s="1">
        <f t="shared" si="2"/>
        <v>2.6724920960311922E-5</v>
      </c>
      <c r="I10" s="1">
        <f>('ux n=16'!A7)/(J$2*2)+L$10/2</f>
        <v>0.203125</v>
      </c>
      <c r="J10" s="1">
        <f>'ux n=16'!B7</f>
        <v>2.824788E-2</v>
      </c>
      <c r="K10" s="1">
        <f t="shared" si="3"/>
        <v>0.97054277983766979</v>
      </c>
      <c r="L10" s="1">
        <f>1/(L$8)</f>
        <v>3.125E-2</v>
      </c>
      <c r="M10" s="1">
        <f t="shared" si="17"/>
        <v>0.97119140625</v>
      </c>
      <c r="N10" s="1">
        <f t="shared" si="4"/>
        <v>0.94321274757385254</v>
      </c>
      <c r="O10" s="1">
        <f t="shared" si="5"/>
        <v>4.2071622277236094E-7</v>
      </c>
      <c r="Q10" s="1">
        <f>('ux n=32'!A7)/(R$2*2)+T$10/2</f>
        <v>0.1015625</v>
      </c>
      <c r="R10" s="1">
        <f>'ux n=32'!B7</f>
        <v>1.606022E-2</v>
      </c>
      <c r="S10" s="1">
        <f t="shared" si="18"/>
        <v>0.54686776489338329</v>
      </c>
      <c r="T10" s="1">
        <f>1/(T$8)</f>
        <v>1.5625E-2</v>
      </c>
      <c r="U10" s="1">
        <f t="shared" si="6"/>
        <v>0.5474853515625</v>
      </c>
      <c r="V10" s="1">
        <f t="shared" si="7"/>
        <v>0.29974021017551422</v>
      </c>
      <c r="W10" s="1">
        <f t="shared" si="8"/>
        <v>3.8141329387067237E-7</v>
      </c>
      <c r="Y10" s="1">
        <f>('ux n=64'!A7)/(Z$2*2)+AB$10/2</f>
        <v>5.078125E-2</v>
      </c>
      <c r="Z10" s="1">
        <f>'ux n=64'!B7</f>
        <v>8.5141869999999995E-3</v>
      </c>
      <c r="AA10" s="1">
        <f t="shared" si="9"/>
        <v>0.28897779498911152</v>
      </c>
      <c r="AB10" s="1">
        <f>1/(AB$8)</f>
        <v>7.8125E-3</v>
      </c>
      <c r="AC10" s="1">
        <f t="shared" si="10"/>
        <v>0.289215087890625</v>
      </c>
      <c r="AD10" s="1">
        <f t="shared" si="11"/>
        <v>8.3645367063581944E-2</v>
      </c>
      <c r="AE10" s="1">
        <f t="shared" si="12"/>
        <v>5.6307921108683765E-8</v>
      </c>
      <c r="AG10" s="1">
        <f>'ux n=128'!A7/128+1/256</f>
        <v>3.90625E-3</v>
      </c>
      <c r="AH10" s="1">
        <f>'ux n=128'!B7</f>
        <v>0</v>
      </c>
      <c r="AI10" s="1" t="e">
        <f t="shared" si="13"/>
        <v>#DIV/0!</v>
      </c>
      <c r="AJ10" s="1">
        <f>1/AJ$8</f>
        <v>7.8125E-3</v>
      </c>
      <c r="AK10" s="1">
        <f t="shared" si="14"/>
        <v>2.3345947265625E-2</v>
      </c>
      <c r="AL10" s="1">
        <f t="shared" si="15"/>
        <v>5.4503325372934341E-4</v>
      </c>
      <c r="AM10" s="1" t="e">
        <f t="shared" si="16"/>
        <v>#DIV/0!</v>
      </c>
    </row>
    <row r="11" spans="1:42" x14ac:dyDescent="0.25">
      <c r="A11" s="1">
        <f>('ux n=8'!A8)/(B$2*2)+D$10/2</f>
        <v>0.46875</v>
      </c>
      <c r="B11" s="1">
        <f>'ux n=8'!B8</f>
        <v>4.250193E-2</v>
      </c>
      <c r="C11" s="1">
        <f t="shared" si="0"/>
        <v>1.5000712752003538</v>
      </c>
      <c r="D11" s="1" t="s">
        <v>17</v>
      </c>
      <c r="E11" s="1">
        <f t="shared" si="19"/>
        <v>1.494140625</v>
      </c>
      <c r="F11" s="1">
        <f t="shared" si="1"/>
        <v>2.2324562072753906</v>
      </c>
      <c r="G11" s="1">
        <f t="shared" si="2"/>
        <v>3.5172611798956224E-5</v>
      </c>
      <c r="I11" s="1">
        <f>('ux n=16'!A8)/(J$2*2)+L$10/2</f>
        <v>0.234375</v>
      </c>
      <c r="J11" s="1">
        <f>'ux n=16'!B8</f>
        <v>3.1623159999999997E-2</v>
      </c>
      <c r="K11" s="1">
        <f t="shared" si="3"/>
        <v>1.0764374928040461</v>
      </c>
      <c r="L11" s="1" t="s">
        <v>17</v>
      </c>
      <c r="M11" s="1">
        <f t="shared" si="17"/>
        <v>1.07666015625</v>
      </c>
      <c r="N11" s="1">
        <f t="shared" si="4"/>
        <v>1.1591970920562744</v>
      </c>
      <c r="O11" s="1">
        <f t="shared" si="5"/>
        <v>4.9579010164063903E-8</v>
      </c>
      <c r="Q11" s="1">
        <f>('ux n=32'!A8)/(R$2*2)+T$10/2</f>
        <v>0.1171875</v>
      </c>
      <c r="R11" s="1">
        <f>'ux n=32'!B8</f>
        <v>1.840375E-2</v>
      </c>
      <c r="S11" s="1">
        <f t="shared" si="18"/>
        <v>0.62017807563608696</v>
      </c>
      <c r="T11" s="1" t="s">
        <v>17</v>
      </c>
      <c r="U11" s="1">
        <f t="shared" si="6"/>
        <v>0.6207275390625</v>
      </c>
      <c r="V11" s="1">
        <f t="shared" si="7"/>
        <v>0.38530267775058746</v>
      </c>
      <c r="W11" s="1">
        <f t="shared" si="8"/>
        <v>3.0191005696556242E-7</v>
      </c>
      <c r="Y11" s="1">
        <f>('ux n=64'!A8)/(Z$2*2)+AB$10/2</f>
        <v>5.859375E-2</v>
      </c>
      <c r="Z11" s="1">
        <f>'ux n=64'!B8</f>
        <v>9.8499150000000008E-3</v>
      </c>
      <c r="AA11" s="1">
        <f t="shared" si="9"/>
        <v>0.33073175918973924</v>
      </c>
      <c r="AB11" s="1" t="s">
        <v>17</v>
      </c>
      <c r="AC11" s="1">
        <f t="shared" si="10"/>
        <v>0.330963134765625</v>
      </c>
      <c r="AD11" s="1">
        <f t="shared" si="11"/>
        <v>0.10953659657388926</v>
      </c>
      <c r="AE11" s="1">
        <f t="shared" si="12"/>
        <v>5.353465711646784E-8</v>
      </c>
      <c r="AG11" s="1">
        <f>'ux n=128'!A8/128+1/256</f>
        <v>3.90625E-3</v>
      </c>
      <c r="AH11" s="1">
        <f>'ux n=128'!B8</f>
        <v>0</v>
      </c>
      <c r="AI11" s="1" t="e">
        <f t="shared" si="13"/>
        <v>#DIV/0!</v>
      </c>
      <c r="AJ11" s="1" t="s">
        <v>17</v>
      </c>
      <c r="AK11" s="1">
        <f t="shared" si="14"/>
        <v>2.3345947265625E-2</v>
      </c>
      <c r="AL11" s="1">
        <f t="shared" si="15"/>
        <v>5.4503325372934341E-4</v>
      </c>
      <c r="AM11" s="1" t="e">
        <f t="shared" si="16"/>
        <v>#DIV/0!</v>
      </c>
    </row>
    <row r="12" spans="1:42" x14ac:dyDescent="0.25">
      <c r="D12" s="1">
        <f>(SUM(B4:B11)*2+D$8*ABS(D$6))*D$10</f>
        <v>3.1499473012500001E-2</v>
      </c>
      <c r="F12" s="1">
        <f>SUM(F4:F11)</f>
        <v>9.600128173828125</v>
      </c>
      <c r="G12" s="1">
        <f>SUM(G4:G11)</f>
        <v>4.2920525402979622E-4</v>
      </c>
      <c r="I12" s="1">
        <f>('ux n=16'!A9)/(J$2*2)+L$10/2</f>
        <v>0.265625</v>
      </c>
      <c r="J12" s="1">
        <f>'ux n=16'!B9</f>
        <v>3.4623569999999999E-2</v>
      </c>
      <c r="K12" s="1">
        <f t="shared" si="3"/>
        <v>1.1705711811888455</v>
      </c>
      <c r="L12" s="1">
        <f>(SUM(J4:J48)*2+L$8*ABS(L$6))*L$10</f>
        <v>3.18739236875E-2</v>
      </c>
      <c r="M12" s="1">
        <f t="shared" si="17"/>
        <v>1.17041015625</v>
      </c>
      <c r="N12" s="1">
        <f t="shared" si="4"/>
        <v>1.3698599338531494</v>
      </c>
      <c r="O12" s="1">
        <f t="shared" si="5"/>
        <v>2.5929030930200541E-8</v>
      </c>
      <c r="Q12" s="1">
        <f>('ux n=32'!A9)/(R$2*2)+T$10/2</f>
        <v>0.1328125</v>
      </c>
      <c r="R12" s="1">
        <f>'ux n=32'!B9</f>
        <v>2.0653589999999999E-2</v>
      </c>
      <c r="S12" s="1">
        <f t="shared" si="18"/>
        <v>0.690557575587598</v>
      </c>
      <c r="T12" s="1">
        <f>(SUM(R4:R35)*2+T$8*ABS(T$6))*T$10</f>
        <v>3.19672632165625E-2</v>
      </c>
      <c r="U12" s="1">
        <f t="shared" si="6"/>
        <v>0.6910400390625</v>
      </c>
      <c r="V12" s="1">
        <f t="shared" si="7"/>
        <v>0.47753633558750153</v>
      </c>
      <c r="W12" s="1">
        <f t="shared" si="8"/>
        <v>2.3277100461450811E-7</v>
      </c>
      <c r="Y12" s="1">
        <f>('ux n=64'!A9)/(Z$2*2)+AB$10/2</f>
        <v>6.640625E-2</v>
      </c>
      <c r="Z12" s="1">
        <f>'ux n=64'!B9</f>
        <v>1.116222E-2</v>
      </c>
      <c r="AA12" s="1">
        <f t="shared" si="9"/>
        <v>0.37175353607118866</v>
      </c>
      <c r="AB12" s="1">
        <f>(SUM(Z4:Z70)*2+AB$8*ABS(AB$6))*AB$10</f>
        <v>3.1990447507734381E-2</v>
      </c>
      <c r="AC12" s="1">
        <f t="shared" si="10"/>
        <v>0.371978759765625</v>
      </c>
      <c r="AD12" s="1">
        <f t="shared" si="11"/>
        <v>0.13836819771677256</v>
      </c>
      <c r="AE12" s="1">
        <f t="shared" si="12"/>
        <v>5.0725712535553119E-8</v>
      </c>
      <c r="AG12" s="1">
        <f>'ux n=128'!A9/128+1/256</f>
        <v>3.90625E-3</v>
      </c>
      <c r="AH12" s="1">
        <f>'ux n=128'!B9</f>
        <v>0</v>
      </c>
      <c r="AI12" s="1" t="e">
        <f t="shared" si="13"/>
        <v>#DIV/0!</v>
      </c>
      <c r="AJ12" s="1">
        <f>(SUM(AH4:AH349)+AJ$8*ABS(AJ$6))*AJ$10</f>
        <v>0</v>
      </c>
      <c r="AK12" s="1">
        <f t="shared" si="14"/>
        <v>2.3345947265625E-2</v>
      </c>
      <c r="AL12" s="1">
        <f t="shared" si="15"/>
        <v>5.4503325372934341E-4</v>
      </c>
      <c r="AM12" s="1" t="e">
        <f t="shared" si="16"/>
        <v>#DIV/0!</v>
      </c>
    </row>
    <row r="13" spans="1:42" x14ac:dyDescent="0.25">
      <c r="F13" s="2" t="s">
        <v>7</v>
      </c>
      <c r="G13" s="3">
        <f>SQRT(G12/F12)</f>
        <v>6.6864253310806613E-3</v>
      </c>
      <c r="H13"/>
      <c r="I13" s="1">
        <f>('ux n=16'!A10)/(J$2*2)+L$10/2</f>
        <v>0.296875</v>
      </c>
      <c r="J13" s="1">
        <f>'ux n=16'!B10</f>
        <v>3.7249049999999999E-2</v>
      </c>
      <c r="K13" s="1">
        <f t="shared" si="3"/>
        <v>1.2529419625755636</v>
      </c>
      <c r="M13" s="1">
        <f t="shared" si="17"/>
        <v>1.25244140625</v>
      </c>
      <c r="N13" s="1">
        <f t="shared" si="4"/>
        <v>1.5686094760894775</v>
      </c>
      <c r="O13" s="1">
        <f t="shared" si="5"/>
        <v>2.5055663506169413E-7</v>
      </c>
      <c r="Q13" s="1">
        <f>('ux n=32'!A10)/(R$2*2)+T$10/2</f>
        <v>0.1484375</v>
      </c>
      <c r="R13" s="1">
        <f>'ux n=32'!B10</f>
        <v>2.280973E-2</v>
      </c>
      <c r="S13" s="1">
        <f t="shared" si="18"/>
        <v>0.75800595192789377</v>
      </c>
      <c r="U13" s="1">
        <f t="shared" si="6"/>
        <v>0.7584228515625</v>
      </c>
      <c r="V13" s="1">
        <f t="shared" si="7"/>
        <v>0.57520522177219391</v>
      </c>
      <c r="W13" s="1">
        <f t="shared" si="8"/>
        <v>1.7380530533480561E-7</v>
      </c>
      <c r="Y13" s="1">
        <f>('ux n=64'!A10)/(Z$2*2)+AB$10/2</f>
        <v>7.421875E-2</v>
      </c>
      <c r="Z13" s="1">
        <f>'ux n=64'!B10</f>
        <v>1.245109E-2</v>
      </c>
      <c r="AA13" s="1">
        <f t="shared" si="9"/>
        <v>0.41204275052148315</v>
      </c>
      <c r="AC13" s="1">
        <f t="shared" si="10"/>
        <v>0.412261962890625</v>
      </c>
      <c r="AD13" s="1">
        <f t="shared" si="11"/>
        <v>0.16995992604643106</v>
      </c>
      <c r="AE13" s="1">
        <f t="shared" si="12"/>
        <v>4.8054062784783756E-8</v>
      </c>
      <c r="AG13" s="1">
        <f>'ux n=128'!A10/128+1/256</f>
        <v>3.90625E-3</v>
      </c>
      <c r="AH13" s="1">
        <f>'ux n=128'!B10</f>
        <v>0</v>
      </c>
      <c r="AI13" s="1" t="e">
        <f t="shared" si="13"/>
        <v>#DIV/0!</v>
      </c>
      <c r="AK13" s="1">
        <f t="shared" si="14"/>
        <v>2.3345947265625E-2</v>
      </c>
      <c r="AL13" s="1">
        <f t="shared" si="15"/>
        <v>5.4503325372934341E-4</v>
      </c>
      <c r="AM13" s="1" t="e">
        <f t="shared" si="16"/>
        <v>#DIV/0!</v>
      </c>
    </row>
    <row r="14" spans="1:42" x14ac:dyDescent="0.25">
      <c r="I14" s="1">
        <f>('ux n=16'!A11)/(J$2*2)+L$10/2</f>
        <v>0.328125</v>
      </c>
      <c r="J14" s="1">
        <f>'ux n=16'!B11</f>
        <v>3.9499569999999998E-2</v>
      </c>
      <c r="K14" s="1">
        <f t="shared" si="3"/>
        <v>1.3235488957559485</v>
      </c>
      <c r="M14" s="1">
        <f t="shared" si="17"/>
        <v>1.32275390625</v>
      </c>
      <c r="N14" s="1">
        <f t="shared" si="4"/>
        <v>1.7496778964996338</v>
      </c>
      <c r="O14" s="1">
        <f t="shared" si="5"/>
        <v>6.3200831456819799E-7</v>
      </c>
      <c r="Q14" s="1">
        <f>('ux n=32'!A11)/(R$2*2)+T$10/2</f>
        <v>0.1640625</v>
      </c>
      <c r="R14" s="1">
        <f>'ux n=32'!B11</f>
        <v>2.4872180000000001E-2</v>
      </c>
      <c r="S14" s="1">
        <f t="shared" si="18"/>
        <v>0.82252351747699681</v>
      </c>
      <c r="U14" s="1">
        <f t="shared" si="6"/>
        <v>0.8228759765625</v>
      </c>
      <c r="V14" s="1">
        <f t="shared" si="7"/>
        <v>0.67712487280368805</v>
      </c>
      <c r="W14" s="1">
        <f t="shared" si="8"/>
        <v>1.2422740695374307E-7</v>
      </c>
      <c r="Y14" s="1">
        <f>('ux n=64'!A11)/(Z$2*2)+AB$10/2</f>
        <v>8.203125E-2</v>
      </c>
      <c r="Z14" s="1">
        <f>'ux n=64'!B11</f>
        <v>1.3716549999999999E-2</v>
      </c>
      <c r="AA14" s="1">
        <f t="shared" si="9"/>
        <v>0.4516001840239075</v>
      </c>
      <c r="AC14" s="1">
        <f t="shared" si="10"/>
        <v>0.451812744140625</v>
      </c>
      <c r="AD14" s="1">
        <f t="shared" si="11"/>
        <v>0.20413475576788187</v>
      </c>
      <c r="AE14" s="1">
        <f t="shared" si="12"/>
        <v>4.5181803218956079E-8</v>
      </c>
      <c r="AG14" s="1">
        <f>'ux n=128'!A11/128+1/256</f>
        <v>3.90625E-3</v>
      </c>
      <c r="AH14" s="1">
        <f>'ux n=128'!B11</f>
        <v>0</v>
      </c>
      <c r="AI14" s="1" t="e">
        <f t="shared" si="13"/>
        <v>#DIV/0!</v>
      </c>
      <c r="AK14" s="1">
        <f t="shared" si="14"/>
        <v>2.3345947265625E-2</v>
      </c>
      <c r="AL14" s="1">
        <f t="shared" si="15"/>
        <v>5.4503325372934341E-4</v>
      </c>
      <c r="AM14" s="1" t="e">
        <f t="shared" si="16"/>
        <v>#DIV/0!</v>
      </c>
    </row>
    <row r="15" spans="1:42" x14ac:dyDescent="0.25">
      <c r="I15" s="1">
        <f>('ux n=16'!A12)/(J$2*2)+L$10/2</f>
        <v>0.359375</v>
      </c>
      <c r="J15" s="1">
        <f>'ux n=16'!B12</f>
        <v>4.1375080000000002E-2</v>
      </c>
      <c r="K15" s="1">
        <f t="shared" si="3"/>
        <v>1.3823904120495802</v>
      </c>
      <c r="M15" s="1">
        <f t="shared" si="17"/>
        <v>1.38134765625</v>
      </c>
      <c r="N15" s="1">
        <f t="shared" si="4"/>
        <v>1.9081213474273682</v>
      </c>
      <c r="O15" s="1">
        <f t="shared" si="5"/>
        <v>1.0873396575582291E-6</v>
      </c>
      <c r="Q15" s="1">
        <f>('ux n=32'!A12)/(R$2*2)+T$10/2</f>
        <v>0.1796875</v>
      </c>
      <c r="R15" s="1">
        <f>'ux n=32'!B12</f>
        <v>2.6840929999999999E-2</v>
      </c>
      <c r="S15" s="1">
        <f t="shared" si="18"/>
        <v>0.88410995941488446</v>
      </c>
      <c r="U15" s="1">
        <f t="shared" si="6"/>
        <v>0.8843994140625</v>
      </c>
      <c r="V15" s="1">
        <f t="shared" si="7"/>
        <v>0.78216232359409332</v>
      </c>
      <c r="W15" s="1">
        <f t="shared" si="8"/>
        <v>8.3783993026235898E-8</v>
      </c>
      <c r="Y15" s="1">
        <f>('ux n=64'!A12)/(Z$2*2)+AB$10/2</f>
        <v>8.984375E-2</v>
      </c>
      <c r="Z15" s="1">
        <f>'ux n=64'!B12</f>
        <v>1.4958569999999999E-2</v>
      </c>
      <c r="AA15" s="1">
        <f t="shared" si="9"/>
        <v>0.49042489879851997</v>
      </c>
      <c r="AC15" s="1">
        <f t="shared" si="10"/>
        <v>0.490631103515625</v>
      </c>
      <c r="AD15" s="1">
        <f t="shared" si="11"/>
        <v>0.24071887973695993</v>
      </c>
      <c r="AE15" s="1">
        <f t="shared" si="12"/>
        <v>4.2520385356365303E-8</v>
      </c>
      <c r="AG15" s="1">
        <f>'ux n=128'!A12/128+1/256</f>
        <v>3.90625E-3</v>
      </c>
      <c r="AH15" s="1">
        <f>'ux n=128'!B12</f>
        <v>0</v>
      </c>
      <c r="AI15" s="1" t="e">
        <f t="shared" si="13"/>
        <v>#DIV/0!</v>
      </c>
      <c r="AK15" s="1">
        <f t="shared" si="14"/>
        <v>2.3345947265625E-2</v>
      </c>
      <c r="AL15" s="1">
        <f t="shared" si="15"/>
        <v>5.4503325372934341E-4</v>
      </c>
      <c r="AM15" s="1" t="e">
        <f t="shared" si="16"/>
        <v>#DIV/0!</v>
      </c>
    </row>
    <row r="16" spans="1:42" x14ac:dyDescent="0.25">
      <c r="I16" s="1">
        <f>('ux n=16'!A13)/(J$2*2)+L$10/2</f>
        <v>0.390625</v>
      </c>
      <c r="J16" s="1">
        <f>'ux n=16'!B13</f>
        <v>4.2875539999999997E-2</v>
      </c>
      <c r="K16" s="1">
        <f t="shared" si="3"/>
        <v>1.4294652565121222</v>
      </c>
      <c r="M16" s="1">
        <f t="shared" si="17"/>
        <v>1.42822265625</v>
      </c>
      <c r="N16" s="1">
        <f t="shared" si="4"/>
        <v>2.0398199558258057</v>
      </c>
      <c r="O16" s="1">
        <f t="shared" si="5"/>
        <v>1.5440554114261487E-6</v>
      </c>
      <c r="Q16" s="1">
        <f>('ux n=32'!A13)/(R$2*2)+T$10/2</f>
        <v>0.1953125</v>
      </c>
      <c r="R16" s="1">
        <f>'ux n=32'!B13</f>
        <v>2.8715979999999999E-2</v>
      </c>
      <c r="S16" s="1">
        <f t="shared" si="18"/>
        <v>0.94276527774155683</v>
      </c>
      <c r="U16" s="1">
        <f t="shared" si="6"/>
        <v>0.9429931640625</v>
      </c>
      <c r="V16" s="1">
        <f t="shared" si="7"/>
        <v>0.88923610746860504</v>
      </c>
      <c r="W16" s="1">
        <f t="shared" si="8"/>
        <v>5.1932175273014122E-8</v>
      </c>
      <c r="Y16" s="1">
        <f>('ux n=64'!A13)/(Z$2*2)+AB$10/2</f>
        <v>9.765625E-2</v>
      </c>
      <c r="Z16" s="1">
        <f>'ux n=64'!B13</f>
        <v>1.6177179999999999E-2</v>
      </c>
      <c r="AA16" s="1">
        <f t="shared" si="9"/>
        <v>0.52851783262526242</v>
      </c>
      <c r="AC16" s="1">
        <f t="shared" si="10"/>
        <v>0.528717041015625</v>
      </c>
      <c r="AD16" s="1">
        <f t="shared" si="11"/>
        <v>0.27954170946031809</v>
      </c>
      <c r="AE16" s="1">
        <f t="shared" si="12"/>
        <v>3.9683982790850801E-8</v>
      </c>
      <c r="AG16" s="1">
        <f>'ux n=128'!A13/128+1/256</f>
        <v>3.90625E-3</v>
      </c>
      <c r="AH16" s="1">
        <f>'ux n=128'!B13</f>
        <v>0</v>
      </c>
      <c r="AI16" s="1" t="e">
        <f t="shared" si="13"/>
        <v>#DIV/0!</v>
      </c>
      <c r="AK16" s="1">
        <f t="shared" si="14"/>
        <v>2.3345947265625E-2</v>
      </c>
      <c r="AL16" s="1">
        <f t="shared" si="15"/>
        <v>5.4503325372934341E-4</v>
      </c>
      <c r="AM16" s="1" t="e">
        <f t="shared" si="16"/>
        <v>#DIV/0!</v>
      </c>
    </row>
    <row r="17" spans="9:45" x14ac:dyDescent="0.25">
      <c r="I17" s="1">
        <f>('ux n=16'!A14)/(J$2*2)+L$10/2</f>
        <v>0.421875</v>
      </c>
      <c r="J17" s="1">
        <f>'ux n=16'!B14</f>
        <v>4.4000919999999999E-2</v>
      </c>
      <c r="K17" s="1">
        <f t="shared" si="3"/>
        <v>1.464772487935323</v>
      </c>
      <c r="M17" s="1">
        <f t="shared" si="17"/>
        <v>1.46337890625</v>
      </c>
      <c r="N17" s="1">
        <f t="shared" si="4"/>
        <v>2.1414778232574463</v>
      </c>
      <c r="O17" s="1">
        <f t="shared" si="5"/>
        <v>1.9420699136676865E-6</v>
      </c>
      <c r="Q17" s="1">
        <f>('ux n=32'!A14)/(R$2*2)+T$10/2</f>
        <v>0.2109375</v>
      </c>
      <c r="R17" s="1">
        <f>'ux n=32'!B14</f>
        <v>3.0497320000000001E-2</v>
      </c>
      <c r="S17" s="1">
        <f t="shared" si="18"/>
        <v>0.99848915963699159</v>
      </c>
      <c r="U17" s="1">
        <f t="shared" si="6"/>
        <v>0.9986572265625</v>
      </c>
      <c r="V17" s="1">
        <f t="shared" si="7"/>
        <v>0.99731625616550446</v>
      </c>
      <c r="W17" s="1">
        <f t="shared" si="8"/>
        <v>2.8246491449850915E-8</v>
      </c>
      <c r="Y17" s="1">
        <f>('ux n=64'!A14)/(Z$2*2)+AB$10/2</f>
        <v>0.10546875</v>
      </c>
      <c r="Z17" s="1">
        <f>'ux n=64'!B14</f>
        <v>1.737236E-2</v>
      </c>
      <c r="AA17" s="1">
        <f t="shared" si="9"/>
        <v>0.5658783603175066</v>
      </c>
      <c r="AC17" s="1">
        <f t="shared" si="10"/>
        <v>0.566070556640625</v>
      </c>
      <c r="AD17" s="1">
        <f t="shared" si="11"/>
        <v>0.32043587509542704</v>
      </c>
      <c r="AE17" s="1">
        <f t="shared" si="12"/>
        <v>3.6939426620231936E-8</v>
      </c>
      <c r="AG17" s="1">
        <f>'ux n=128'!A14/128+1/256</f>
        <v>3.90625E-3</v>
      </c>
      <c r="AH17" s="1">
        <f>'ux n=128'!B14</f>
        <v>0</v>
      </c>
      <c r="AI17" s="1" t="e">
        <f t="shared" si="13"/>
        <v>#DIV/0!</v>
      </c>
      <c r="AK17" s="1">
        <f t="shared" si="14"/>
        <v>2.3345947265625E-2</v>
      </c>
      <c r="AL17" s="1">
        <f t="shared" si="15"/>
        <v>5.4503325372934341E-4</v>
      </c>
      <c r="AM17" s="1" t="e">
        <f t="shared" si="16"/>
        <v>#DIV/0!</v>
      </c>
    </row>
    <row r="18" spans="9:45" x14ac:dyDescent="0.25">
      <c r="I18" s="1">
        <f>('ux n=16'!A15)/(J$2*2)+L$10/2</f>
        <v>0.453125</v>
      </c>
      <c r="J18" s="1">
        <f>'ux n=16'!B15</f>
        <v>4.4751190000000003E-2</v>
      </c>
      <c r="K18" s="1">
        <f t="shared" si="3"/>
        <v>1.4883111651109302</v>
      </c>
      <c r="M18" s="1">
        <f t="shared" si="17"/>
        <v>1.48681640625</v>
      </c>
      <c r="N18" s="1">
        <f t="shared" si="4"/>
        <v>2.210623025894165</v>
      </c>
      <c r="O18" s="1">
        <f t="shared" si="5"/>
        <v>2.2343040523293516E-6</v>
      </c>
      <c r="Q18" s="1">
        <f>('ux n=32'!A15)/(R$2*2)+T$10/2</f>
        <v>0.2265625</v>
      </c>
      <c r="R18" s="1">
        <f>'ux n=32'!B15</f>
        <v>3.2184959999999999E-2</v>
      </c>
      <c r="S18" s="1">
        <f t="shared" si="18"/>
        <v>1.0512819179212107</v>
      </c>
      <c r="U18" s="1">
        <f t="shared" si="6"/>
        <v>1.0513916015625</v>
      </c>
      <c r="V18" s="1">
        <f t="shared" si="7"/>
        <v>1.1054242998361588</v>
      </c>
      <c r="W18" s="1">
        <f t="shared" si="8"/>
        <v>1.2030501166473473E-8</v>
      </c>
      <c r="Y18" s="1">
        <f>('ux n=64'!A15)/(Z$2*2)+AB$10/2</f>
        <v>0.11328125</v>
      </c>
      <c r="Z18" s="1">
        <f>'ux n=64'!B15</f>
        <v>1.8544120000000001E-2</v>
      </c>
      <c r="AA18" s="1">
        <f t="shared" si="9"/>
        <v>0.60250679446856692</v>
      </c>
      <c r="AC18" s="1">
        <f t="shared" si="10"/>
        <v>0.602691650390625</v>
      </c>
      <c r="AD18" s="1">
        <f t="shared" si="11"/>
        <v>0.36323722545057535</v>
      </c>
      <c r="AE18" s="1">
        <f t="shared" si="12"/>
        <v>3.4171711919943069E-8</v>
      </c>
      <c r="AG18" s="1">
        <f>'ux n=128'!A15/128+1/256</f>
        <v>3.90625E-3</v>
      </c>
      <c r="AH18" s="1">
        <f>'ux n=128'!B15</f>
        <v>0</v>
      </c>
      <c r="AI18" s="1" t="e">
        <f t="shared" si="13"/>
        <v>#DIV/0!</v>
      </c>
      <c r="AK18" s="1">
        <f t="shared" si="14"/>
        <v>2.3345947265625E-2</v>
      </c>
      <c r="AL18" s="1">
        <f t="shared" si="15"/>
        <v>5.4503325372934341E-4</v>
      </c>
      <c r="AM18" s="1" t="e">
        <f t="shared" si="16"/>
        <v>#DIV/0!</v>
      </c>
    </row>
    <row r="19" spans="9:45" x14ac:dyDescent="0.25">
      <c r="I19" s="1">
        <f>('ux n=16'!A16)/(J$2*2)+L$10/2</f>
        <v>0.484375</v>
      </c>
      <c r="J19" s="1">
        <f>'ux n=16'!B16</f>
        <v>4.5126329999999999E-2</v>
      </c>
      <c r="K19" s="1">
        <f>(J19+ABS(L$6))/L$12</f>
        <v>1.5000806605667756</v>
      </c>
      <c r="M19" s="1">
        <f t="shared" si="17"/>
        <v>1.49853515625</v>
      </c>
      <c r="N19" s="1">
        <f t="shared" si="4"/>
        <v>2.2456076145172119</v>
      </c>
      <c r="O19" s="1">
        <f t="shared" si="5"/>
        <v>2.3885835931719557E-6</v>
      </c>
      <c r="Q19" s="1">
        <f>('ux n=32'!A16)/(R$2*2)+T$10/2</f>
        <v>0.2421875</v>
      </c>
      <c r="R19" s="1">
        <f>'ux n=32'!B16</f>
        <v>3.3778879999999997E-2</v>
      </c>
      <c r="S19" s="1">
        <f>(R19+ABS(T$6))/T$12</f>
        <v>1.1011429269541697</v>
      </c>
      <c r="U19" s="1">
        <f t="shared" si="6"/>
        <v>1.1011962890625</v>
      </c>
      <c r="V19" s="1">
        <f t="shared" si="7"/>
        <v>1.2126332670450211</v>
      </c>
      <c r="W19" s="1">
        <f t="shared" si="8"/>
        <v>2.8475146054536506E-9</v>
      </c>
      <c r="Y19" s="1">
        <f>('ux n=64'!A16)/(Z$2*2)+AB$10/2</f>
        <v>0.12109375</v>
      </c>
      <c r="Z19" s="1">
        <f>'ux n=64'!B16</f>
        <v>1.969245E-2</v>
      </c>
      <c r="AA19" s="1">
        <f t="shared" si="9"/>
        <v>0.63840282248512936</v>
      </c>
      <c r="AC19" s="1">
        <f t="shared" si="10"/>
        <v>0.638580322265625</v>
      </c>
      <c r="AD19" s="1">
        <f t="shared" si="11"/>
        <v>0.40778482798486948</v>
      </c>
      <c r="AE19" s="1">
        <f t="shared" si="12"/>
        <v>3.150617207599966E-8</v>
      </c>
      <c r="AG19" s="1">
        <f>'ux n=128'!A16/128+1/256</f>
        <v>3.90625E-3</v>
      </c>
      <c r="AH19" s="1">
        <f>'ux n=128'!B16</f>
        <v>0</v>
      </c>
      <c r="AI19" s="1" t="e">
        <f t="shared" si="13"/>
        <v>#DIV/0!</v>
      </c>
      <c r="AK19" s="1">
        <f t="shared" si="14"/>
        <v>2.3345947265625E-2</v>
      </c>
      <c r="AL19" s="1">
        <f t="shared" si="15"/>
        <v>5.4503325372934341E-4</v>
      </c>
      <c r="AM19" s="1" t="e">
        <f t="shared" si="16"/>
        <v>#DIV/0!</v>
      </c>
    </row>
    <row r="20" spans="9:45" x14ac:dyDescent="0.25">
      <c r="N20" s="1">
        <f>SUM(N4:N19)</f>
        <v>19.200016021728516</v>
      </c>
      <c r="O20" s="1">
        <f>SUM(O4:O19)</f>
        <v>5.4737688220421863E-5</v>
      </c>
      <c r="Q20" s="1">
        <f>('ux n=32'!A17)/(R$2*2)+T$10/2</f>
        <v>0.2578125</v>
      </c>
      <c r="R20" s="1">
        <f>'ux n=32'!B17</f>
        <v>3.5279070000000003E-2</v>
      </c>
      <c r="S20" s="1">
        <f>(R20+ABS(T$6))/T$12</f>
        <v>1.148071873915846</v>
      </c>
      <c r="U20" s="1">
        <f t="shared" si="6"/>
        <v>1.1480712890625</v>
      </c>
      <c r="V20" s="1">
        <f t="shared" si="7"/>
        <v>1.3180676847696304</v>
      </c>
      <c r="W20" s="1">
        <f t="shared" si="8"/>
        <v>3.4205343629830948E-13</v>
      </c>
      <c r="Y20" s="1">
        <f>('ux n=64'!A17)/(Z$2*2)+AB$10/2</f>
        <v>0.12890625</v>
      </c>
      <c r="Z20" s="1">
        <f>'ux n=64'!B17</f>
        <v>2.081736E-2</v>
      </c>
      <c r="AA20" s="1">
        <f t="shared" si="9"/>
        <v>0.67356675696050772</v>
      </c>
      <c r="AC20" s="1">
        <f t="shared" si="10"/>
        <v>0.673736572265625</v>
      </c>
      <c r="AD20" s="1">
        <f t="shared" si="11"/>
        <v>0.45392096880823374</v>
      </c>
      <c r="AE20" s="1">
        <f t="shared" si="12"/>
        <v>2.883723785207571E-8</v>
      </c>
      <c r="AG20" s="1">
        <f>'ux n=128'!A17/128+1/256</f>
        <v>3.90625E-3</v>
      </c>
      <c r="AH20" s="1">
        <f>'ux n=128'!B17</f>
        <v>0</v>
      </c>
      <c r="AI20" s="1" t="e">
        <f t="shared" si="13"/>
        <v>#DIV/0!</v>
      </c>
      <c r="AK20" s="1">
        <f t="shared" si="14"/>
        <v>2.3345947265625E-2</v>
      </c>
      <c r="AL20" s="1">
        <f t="shared" si="15"/>
        <v>5.4503325372934341E-4</v>
      </c>
      <c r="AM20" s="1" t="e">
        <f t="shared" si="16"/>
        <v>#DIV/0!</v>
      </c>
    </row>
    <row r="21" spans="9:45" x14ac:dyDescent="0.25">
      <c r="N21" s="2" t="s">
        <v>7</v>
      </c>
      <c r="O21" s="3">
        <f>SQRT(O20/N20)</f>
        <v>1.6884664291860242E-3</v>
      </c>
      <c r="Q21" s="1">
        <f>('ux n=32'!A18)/(R$2*2)+T$10/2</f>
        <v>0.2734375</v>
      </c>
      <c r="R21" s="1">
        <f>'ux n=32'!B18</f>
        <v>3.6685549999999997E-2</v>
      </c>
      <c r="S21" s="1">
        <f t="shared" si="18"/>
        <v>1.1920693844462842</v>
      </c>
      <c r="U21" s="1">
        <f t="shared" si="6"/>
        <v>1.1920166015625</v>
      </c>
      <c r="V21" s="1">
        <f t="shared" si="7"/>
        <v>1.4209035784006119</v>
      </c>
      <c r="W21" s="1">
        <f t="shared" si="8"/>
        <v>2.7860328205748792E-9</v>
      </c>
      <c r="Y21" s="1">
        <f>('ux n=64'!A18)/(Z$2*2)+AB$10/2</f>
        <v>0.13671875</v>
      </c>
      <c r="Z21" s="1">
        <f>'ux n=64'!B18</f>
        <v>2.191885E-2</v>
      </c>
      <c r="AA21" s="1">
        <f t="shared" si="9"/>
        <v>0.70799859789470176</v>
      </c>
      <c r="AC21" s="1">
        <f t="shared" si="10"/>
        <v>0.708160400390625</v>
      </c>
      <c r="AD21" s="1">
        <f t="shared" si="11"/>
        <v>0.50149115268141031</v>
      </c>
      <c r="AE21" s="1">
        <f t="shared" si="12"/>
        <v>2.6180047686988671E-8</v>
      </c>
      <c r="AG21" s="1">
        <f>'ux n=128'!A18/128+1/256</f>
        <v>3.90625E-3</v>
      </c>
      <c r="AH21" s="1">
        <f>'ux n=128'!B18</f>
        <v>0</v>
      </c>
      <c r="AI21" s="1" t="e">
        <f t="shared" si="13"/>
        <v>#DIV/0!</v>
      </c>
      <c r="AK21" s="1">
        <f t="shared" si="14"/>
        <v>2.3345947265625E-2</v>
      </c>
      <c r="AL21" s="1">
        <f t="shared" si="15"/>
        <v>5.4503325372934341E-4</v>
      </c>
      <c r="AM21" s="1" t="e">
        <f t="shared" si="16"/>
        <v>#DIV/0!</v>
      </c>
      <c r="AN21" s="2"/>
      <c r="AO21" s="11"/>
    </row>
    <row r="22" spans="9:45" x14ac:dyDescent="0.25">
      <c r="Q22" s="1">
        <f>('ux n=32'!A19)/(R$2*2)+T$10/2</f>
        <v>0.2890625</v>
      </c>
      <c r="R22" s="1">
        <f>'ux n=32'!B19</f>
        <v>3.7998289999999997E-2</v>
      </c>
      <c r="S22" s="1">
        <f t="shared" si="18"/>
        <v>1.2331345200854169</v>
      </c>
      <c r="U22" s="1">
        <f t="shared" si="6"/>
        <v>1.2330322265625</v>
      </c>
      <c r="V22" s="1">
        <f t="shared" si="7"/>
        <v>1.5203684717416763</v>
      </c>
      <c r="W22" s="1">
        <f t="shared" si="8"/>
        <v>1.0463964830751884E-8</v>
      </c>
      <c r="Y22" s="1">
        <f>('ux n=64'!A19)/(Z$2*2)+AB$10/2</f>
        <v>0.14453125</v>
      </c>
      <c r="Z22" s="1">
        <f>'ux n=64'!B19</f>
        <v>2.2996920000000001E-2</v>
      </c>
      <c r="AA22" s="1">
        <f t="shared" si="9"/>
        <v>0.74169834528771195</v>
      </c>
      <c r="AC22" s="1">
        <f t="shared" si="10"/>
        <v>0.741851806640625</v>
      </c>
      <c r="AD22" s="1">
        <f t="shared" si="11"/>
        <v>0.55034410301595926</v>
      </c>
      <c r="AE22" s="1">
        <f t="shared" si="12"/>
        <v>2.3550386837904761E-8</v>
      </c>
      <c r="AG22" s="1">
        <f>'ux n=128'!A19/128+1/256</f>
        <v>3.90625E-3</v>
      </c>
      <c r="AH22" s="1">
        <f>'ux n=128'!B19</f>
        <v>0</v>
      </c>
      <c r="AI22" s="1" t="e">
        <f t="shared" si="13"/>
        <v>#DIV/0!</v>
      </c>
      <c r="AK22" s="1">
        <f t="shared" si="14"/>
        <v>2.3345947265625E-2</v>
      </c>
      <c r="AL22" s="1">
        <f t="shared" si="15"/>
        <v>5.4503325372934341E-4</v>
      </c>
      <c r="AM22" s="1" t="e">
        <f t="shared" si="16"/>
        <v>#DIV/0!</v>
      </c>
      <c r="AS22" s="4"/>
    </row>
    <row r="23" spans="9:45" x14ac:dyDescent="0.25">
      <c r="Q23" s="1">
        <f>('ux n=32'!A20)/(R$2*2)+T$10/2</f>
        <v>0.3046875</v>
      </c>
      <c r="R23" s="1">
        <f>'ux n=32'!B20</f>
        <v>3.9217290000000002E-2</v>
      </c>
      <c r="S23" s="1">
        <f t="shared" si="18"/>
        <v>1.2712672808332444</v>
      </c>
      <c r="U23" s="1">
        <f t="shared" si="6"/>
        <v>1.2711181640625</v>
      </c>
      <c r="V23" s="1">
        <f t="shared" si="7"/>
        <v>1.6157413870096207</v>
      </c>
      <c r="W23" s="1">
        <f t="shared" si="8"/>
        <v>2.2235811317226588E-8</v>
      </c>
      <c r="Y23" s="1">
        <f>('ux n=64'!A20)/(Z$2*2)+AB$10/2</f>
        <v>0.15234375</v>
      </c>
      <c r="Z23" s="1">
        <f>'ux n=64'!B20</f>
        <v>2.405156E-2</v>
      </c>
      <c r="AA23" s="1">
        <f t="shared" si="9"/>
        <v>0.77466568654622425</v>
      </c>
      <c r="AC23" s="1">
        <f t="shared" si="10"/>
        <v>0.774810791015625</v>
      </c>
      <c r="AD23" s="1">
        <f t="shared" si="11"/>
        <v>0.60033176187425852</v>
      </c>
      <c r="AE23" s="1">
        <f t="shared" si="12"/>
        <v>2.1055307040072468E-8</v>
      </c>
      <c r="AF23" s="8"/>
      <c r="AG23" s="1">
        <f>'ux n=128'!A20/128+1/256</f>
        <v>3.90625E-3</v>
      </c>
      <c r="AH23" s="1">
        <f>'ux n=128'!B20</f>
        <v>0</v>
      </c>
      <c r="AI23" s="1" t="e">
        <f t="shared" si="13"/>
        <v>#DIV/0!</v>
      </c>
      <c r="AK23" s="1">
        <f t="shared" si="14"/>
        <v>2.3345947265625E-2</v>
      </c>
      <c r="AL23" s="1">
        <f t="shared" si="15"/>
        <v>5.4503325372934341E-4</v>
      </c>
      <c r="AM23" s="1" t="e">
        <f t="shared" si="16"/>
        <v>#DIV/0!</v>
      </c>
      <c r="AN23" s="8"/>
    </row>
    <row r="24" spans="9:45" x14ac:dyDescent="0.25">
      <c r="Q24" s="1">
        <f>('ux n=32'!A21)/(R$2*2)+T$10/2</f>
        <v>0.3203125</v>
      </c>
      <c r="R24" s="1">
        <f>'ux n=32'!B21</f>
        <v>4.0342549999999998E-2</v>
      </c>
      <c r="S24" s="1">
        <f t="shared" si="18"/>
        <v>1.3064676666897661</v>
      </c>
      <c r="U24" s="1">
        <f t="shared" si="6"/>
        <v>1.3062744140625</v>
      </c>
      <c r="V24" s="1">
        <f t="shared" si="7"/>
        <v>1.7063528448343277</v>
      </c>
      <c r="W24" s="1">
        <f t="shared" si="8"/>
        <v>3.7346577945252126E-8</v>
      </c>
      <c r="Y24" s="1">
        <f>('ux n=64'!A21)/(Z$2*2)+AB$10/2</f>
        <v>0.16015625</v>
      </c>
      <c r="Z24" s="1">
        <f>'ux n=64'!B21</f>
        <v>2.5082779999999999E-2</v>
      </c>
      <c r="AA24" s="1">
        <f t="shared" si="9"/>
        <v>0.80690093426355236</v>
      </c>
      <c r="AC24" s="1">
        <f t="shared" si="10"/>
        <v>0.807037353515625</v>
      </c>
      <c r="AD24" s="1">
        <f t="shared" si="11"/>
        <v>0.65130928996950388</v>
      </c>
      <c r="AE24" s="1">
        <f t="shared" si="12"/>
        <v>1.8610212336058294E-8</v>
      </c>
      <c r="AG24" s="1">
        <f>'ux n=128'!A21/128+1/256</f>
        <v>3.90625E-3</v>
      </c>
      <c r="AH24" s="1">
        <f>'ux n=128'!B21</f>
        <v>0</v>
      </c>
      <c r="AI24" s="1" t="e">
        <f t="shared" si="13"/>
        <v>#DIV/0!</v>
      </c>
      <c r="AK24" s="1">
        <f t="shared" si="14"/>
        <v>2.3345947265625E-2</v>
      </c>
      <c r="AL24" s="1">
        <f t="shared" si="15"/>
        <v>5.4503325372934341E-4</v>
      </c>
      <c r="AM24" s="1" t="e">
        <f t="shared" si="16"/>
        <v>#DIV/0!</v>
      </c>
    </row>
    <row r="25" spans="9:45" x14ac:dyDescent="0.25">
      <c r="Q25" s="1">
        <f>('ux n=32'!A22)/(R$2*2)+T$10/2</f>
        <v>0.3359375</v>
      </c>
      <c r="R25" s="1">
        <f>'ux n=32'!B22</f>
        <v>4.1374059999999997E-2</v>
      </c>
      <c r="S25" s="1">
        <f t="shared" si="18"/>
        <v>1.33873536483496</v>
      </c>
      <c r="U25" s="1">
        <f t="shared" si="6"/>
        <v>1.3385009765625</v>
      </c>
      <c r="V25" s="1">
        <f t="shared" si="7"/>
        <v>1.7915848642587662</v>
      </c>
      <c r="W25" s="1">
        <f t="shared" si="8"/>
        <v>5.4937862266796698E-8</v>
      </c>
      <c r="Y25" s="1">
        <f>('ux n=64'!A22)/(Z$2*2)+AB$10/2</f>
        <v>0.16796875</v>
      </c>
      <c r="Z25" s="1">
        <f>'ux n=64'!B22</f>
        <v>2.609057E-2</v>
      </c>
      <c r="AA25" s="1">
        <f t="shared" si="9"/>
        <v>0.83840377584638248</v>
      </c>
      <c r="AC25" s="1">
        <f t="shared" si="10"/>
        <v>0.838531494140625</v>
      </c>
      <c r="AD25" s="1">
        <f t="shared" si="11"/>
        <v>0.70313506666570902</v>
      </c>
      <c r="AE25" s="1">
        <f t="shared" si="12"/>
        <v>1.631196268421844E-8</v>
      </c>
      <c r="AG25" s="1">
        <f>'ux n=128'!A22/128+1/256</f>
        <v>3.90625E-3</v>
      </c>
      <c r="AH25" s="1">
        <f>'ux n=128'!B22</f>
        <v>0</v>
      </c>
      <c r="AI25" s="1" t="e">
        <f t="shared" si="13"/>
        <v>#DIV/0!</v>
      </c>
      <c r="AK25" s="1">
        <f t="shared" si="14"/>
        <v>2.3345947265625E-2</v>
      </c>
      <c r="AL25" s="1">
        <f t="shared" si="15"/>
        <v>5.4503325372934341E-4</v>
      </c>
      <c r="AM25" s="1" t="e">
        <f t="shared" si="16"/>
        <v>#DIV/0!</v>
      </c>
    </row>
    <row r="26" spans="9:45" x14ac:dyDescent="0.25">
      <c r="Q26" s="1">
        <f>('ux n=32'!A23)/(R$2*2)+T$10/2</f>
        <v>0.3515625</v>
      </c>
      <c r="R26" s="1">
        <f>'ux n=32'!B23</f>
        <v>4.231182E-2</v>
      </c>
      <c r="S26" s="1">
        <f t="shared" si="18"/>
        <v>1.3680703752688261</v>
      </c>
      <c r="U26" s="1">
        <f t="shared" si="6"/>
        <v>1.3677978515625</v>
      </c>
      <c r="V26" s="1">
        <f t="shared" si="7"/>
        <v>1.8708709627389908</v>
      </c>
      <c r="W26" s="1">
        <f t="shared" si="8"/>
        <v>7.4269170509732499E-8</v>
      </c>
      <c r="Y26" s="1">
        <f>('ux n=64'!A23)/(Z$2*2)+AB$10/2</f>
        <v>0.17578125</v>
      </c>
      <c r="Z26" s="1">
        <f>'ux n=64'!B23</f>
        <v>2.7074939999999999E-2</v>
      </c>
      <c r="AA26" s="1">
        <f t="shared" si="9"/>
        <v>0.86917452388802863</v>
      </c>
      <c r="AC26" s="1">
        <f t="shared" si="10"/>
        <v>0.869293212890625</v>
      </c>
      <c r="AD26" s="1">
        <f t="shared" si="11"/>
        <v>0.75567068997770548</v>
      </c>
      <c r="AE26" s="1">
        <f t="shared" si="12"/>
        <v>1.408707933732177E-8</v>
      </c>
      <c r="AG26" s="1">
        <f>'ux n=128'!A23/128+1/256</f>
        <v>3.90625E-3</v>
      </c>
      <c r="AH26" s="1">
        <f>'ux n=128'!B23</f>
        <v>0</v>
      </c>
      <c r="AI26" s="1" t="e">
        <f t="shared" si="13"/>
        <v>#DIV/0!</v>
      </c>
      <c r="AK26" s="1">
        <f t="shared" si="14"/>
        <v>2.3345947265625E-2</v>
      </c>
      <c r="AL26" s="1">
        <f t="shared" si="15"/>
        <v>5.4503325372934341E-4</v>
      </c>
      <c r="AM26" s="1" t="e">
        <f t="shared" si="16"/>
        <v>#DIV/0!</v>
      </c>
    </row>
    <row r="27" spans="9:45" x14ac:dyDescent="0.25">
      <c r="Q27" s="1">
        <f>('ux n=32'!A24)/(R$2*2)+T$10/2</f>
        <v>0.3671875</v>
      </c>
      <c r="R27" s="1">
        <f>'ux n=32'!B24</f>
        <v>4.3155819999999998E-2</v>
      </c>
      <c r="S27" s="1">
        <f t="shared" si="18"/>
        <v>1.3944723851713414</v>
      </c>
      <c r="U27" s="1">
        <f t="shared" si="6"/>
        <v>1.3941650390625</v>
      </c>
      <c r="V27" s="1">
        <f t="shared" si="7"/>
        <v>1.9436961561441422</v>
      </c>
      <c r="W27" s="1">
        <f t="shared" si="8"/>
        <v>9.446163061996321E-8</v>
      </c>
      <c r="Y27" s="1">
        <f>('ux n=64'!A24)/(Z$2*2)+AB$10/2</f>
        <v>0.18359375</v>
      </c>
      <c r="Z27" s="1">
        <f>'ux n=64'!B24</f>
        <v>2.8035879999999999E-2</v>
      </c>
      <c r="AA27" s="1">
        <f t="shared" si="9"/>
        <v>0.89921286579517667</v>
      </c>
      <c r="AC27" s="1">
        <f t="shared" si="10"/>
        <v>0.899322509765625</v>
      </c>
      <c r="AD27" s="1">
        <f t="shared" si="11"/>
        <v>0.80878097657114267</v>
      </c>
      <c r="AE27" s="1">
        <f t="shared" si="12"/>
        <v>1.2021800255673256E-8</v>
      </c>
      <c r="AG27" s="1">
        <f>'ux n=128'!A24/128+1/256</f>
        <v>3.90625E-3</v>
      </c>
      <c r="AH27" s="1">
        <f>'ux n=128'!B24</f>
        <v>0</v>
      </c>
      <c r="AI27" s="1" t="e">
        <f t="shared" si="13"/>
        <v>#DIV/0!</v>
      </c>
      <c r="AK27" s="1">
        <f t="shared" si="14"/>
        <v>2.3345947265625E-2</v>
      </c>
      <c r="AL27" s="1">
        <f t="shared" si="15"/>
        <v>5.4503325372934341E-4</v>
      </c>
      <c r="AM27" s="1" t="e">
        <f t="shared" si="16"/>
        <v>#DIV/0!</v>
      </c>
    </row>
    <row r="28" spans="9:45" x14ac:dyDescent="0.25">
      <c r="Q28" s="1">
        <f>('ux n=32'!A25)/(R$2*2)+T$10/2</f>
        <v>0.3828125</v>
      </c>
      <c r="R28" s="1">
        <f>'ux n=32'!B25</f>
        <v>4.3906050000000002E-2</v>
      </c>
      <c r="S28" s="1">
        <f t="shared" si="18"/>
        <v>1.417941081722484</v>
      </c>
      <c r="U28" s="1">
        <f t="shared" si="6"/>
        <v>1.4176025390625</v>
      </c>
      <c r="V28" s="1">
        <f t="shared" si="7"/>
        <v>2.0095969587564468</v>
      </c>
      <c r="W28" s="1">
        <f t="shared" si="8"/>
        <v>1.146111326290484E-7</v>
      </c>
      <c r="Y28" s="1">
        <f>('ux n=64'!A25)/(Z$2*2)+AB$10/2</f>
        <v>0.19140625</v>
      </c>
      <c r="Z28" s="1">
        <f>'ux n=64'!B25</f>
        <v>2.89734E-2</v>
      </c>
      <c r="AA28" s="1">
        <f t="shared" si="9"/>
        <v>0.92851911416114075</v>
      </c>
      <c r="AC28" s="1">
        <f t="shared" si="10"/>
        <v>0.928619384765625</v>
      </c>
      <c r="AD28" s="1">
        <f t="shared" si="11"/>
        <v>0.86233396176248789</v>
      </c>
      <c r="AE28" s="1">
        <f t="shared" si="12"/>
        <v>1.0054194123637668E-8</v>
      </c>
      <c r="AG28" s="1">
        <f>'ux n=128'!A25/128+1/256</f>
        <v>3.90625E-3</v>
      </c>
      <c r="AH28" s="1">
        <f>'ux n=128'!B25</f>
        <v>0</v>
      </c>
      <c r="AI28" s="1" t="e">
        <f t="shared" si="13"/>
        <v>#DIV/0!</v>
      </c>
      <c r="AK28" s="1">
        <f t="shared" si="14"/>
        <v>2.3345947265625E-2</v>
      </c>
      <c r="AL28" s="1">
        <f t="shared" si="15"/>
        <v>5.4503325372934341E-4</v>
      </c>
      <c r="AM28" s="1" t="e">
        <f t="shared" si="16"/>
        <v>#DIV/0!</v>
      </c>
    </row>
    <row r="29" spans="9:45" x14ac:dyDescent="0.25">
      <c r="Q29" s="1">
        <f>('ux n=32'!A26)/(R$2*2)+T$10/2</f>
        <v>0.3984375</v>
      </c>
      <c r="R29" s="1">
        <f>'ux n=32'!B26</f>
        <v>4.4562520000000001E-2</v>
      </c>
      <c r="S29" s="1">
        <f t="shared" si="18"/>
        <v>1.4384767777422758</v>
      </c>
      <c r="U29" s="1">
        <f t="shared" si="6"/>
        <v>1.4381103515625</v>
      </c>
      <c r="V29" s="1">
        <f t="shared" si="7"/>
        <v>2.0681613832712173</v>
      </c>
      <c r="W29" s="1">
        <f t="shared" si="8"/>
        <v>1.3426814522507271E-7</v>
      </c>
      <c r="Y29" s="1">
        <f>('ux n=64'!A26)/(Z$2*2)+AB$10/2</f>
        <v>0.19921875</v>
      </c>
      <c r="Z29" s="1">
        <f>'ux n=64'!B26</f>
        <v>2.9887500000000001E-2</v>
      </c>
      <c r="AA29" s="1">
        <f t="shared" si="9"/>
        <v>0.95709326898592073</v>
      </c>
      <c r="AC29" s="1">
        <f t="shared" si="10"/>
        <v>0.957183837890625</v>
      </c>
      <c r="AD29" s="1">
        <f t="shared" si="11"/>
        <v>0.91620089951902628</v>
      </c>
      <c r="AE29" s="1">
        <f t="shared" si="12"/>
        <v>8.202726499330966E-9</v>
      </c>
      <c r="AG29" s="1">
        <f>'ux n=128'!A26/128+1/256</f>
        <v>3.90625E-3</v>
      </c>
      <c r="AH29" s="1">
        <f>'ux n=128'!B26</f>
        <v>0</v>
      </c>
      <c r="AI29" s="1" t="e">
        <f t="shared" si="13"/>
        <v>#DIV/0!</v>
      </c>
      <c r="AK29" s="1">
        <f t="shared" si="14"/>
        <v>2.3345947265625E-2</v>
      </c>
      <c r="AL29" s="1">
        <f t="shared" si="15"/>
        <v>5.4503325372934341E-4</v>
      </c>
      <c r="AM29" s="1" t="e">
        <f t="shared" si="16"/>
        <v>#DIV/0!</v>
      </c>
    </row>
    <row r="30" spans="9:45" x14ac:dyDescent="0.25">
      <c r="Q30" s="1">
        <f>('ux n=32'!A27)/(R$2*2)+T$10/2</f>
        <v>0.4140625</v>
      </c>
      <c r="R30" s="1">
        <f>'ux n=32'!B27</f>
        <v>4.5125209999999999E-2</v>
      </c>
      <c r="S30" s="1">
        <f t="shared" si="18"/>
        <v>1.4560788475906719</v>
      </c>
      <c r="U30" s="1">
        <f t="shared" si="6"/>
        <v>1.4556884765625</v>
      </c>
      <c r="V30" s="1">
        <f t="shared" si="7"/>
        <v>2.1190289407968521</v>
      </c>
      <c r="W30" s="1">
        <f t="shared" si="8"/>
        <v>1.5238953963595059E-7</v>
      </c>
      <c r="Y30" s="1">
        <f>('ux n=64'!A27)/(Z$2*2)+AB$10/2</f>
        <v>0.20703125</v>
      </c>
      <c r="Z30" s="1">
        <f>'ux n=64'!B27</f>
        <v>3.0778159999999999E-2</v>
      </c>
      <c r="AA30" s="1">
        <f t="shared" si="9"/>
        <v>0.98493470508288894</v>
      </c>
      <c r="AC30" s="1">
        <f t="shared" si="10"/>
        <v>0.985015869140625</v>
      </c>
      <c r="AD30" s="1">
        <f t="shared" si="11"/>
        <v>0.97025626245886087</v>
      </c>
      <c r="AE30" s="1">
        <f t="shared" si="12"/>
        <v>6.5876042681825809E-9</v>
      </c>
      <c r="AG30" s="1">
        <f>'ux n=128'!A27/128+1/256</f>
        <v>3.90625E-3</v>
      </c>
      <c r="AH30" s="1">
        <f>'ux n=128'!B27</f>
        <v>0</v>
      </c>
      <c r="AI30" s="1" t="e">
        <f t="shared" si="13"/>
        <v>#DIV/0!</v>
      </c>
      <c r="AK30" s="1">
        <f t="shared" si="14"/>
        <v>2.3345947265625E-2</v>
      </c>
      <c r="AL30" s="1">
        <f t="shared" si="15"/>
        <v>5.4503325372934341E-4</v>
      </c>
      <c r="AM30" s="1" t="e">
        <f t="shared" si="16"/>
        <v>#DIV/0!</v>
      </c>
    </row>
    <row r="31" spans="9:45" x14ac:dyDescent="0.25">
      <c r="Q31" s="1">
        <f>('ux n=32'!A28)/(R$2*2)+T$10/2</f>
        <v>0.4296875</v>
      </c>
      <c r="R31" s="1">
        <f>'ux n=32'!B28</f>
        <v>4.5594120000000002E-2</v>
      </c>
      <c r="S31" s="1">
        <f t="shared" si="18"/>
        <v>1.4707472912676727</v>
      </c>
      <c r="U31" s="1">
        <f t="shared" si="6"/>
        <v>1.4703369140625</v>
      </c>
      <c r="V31" s="1">
        <f t="shared" si="7"/>
        <v>2.1618906408548355</v>
      </c>
      <c r="W31" s="1">
        <f t="shared" si="8"/>
        <v>1.6840945052533494E-7</v>
      </c>
      <c r="Y31" s="1">
        <f>('ux n=64'!A28)/(Z$2*2)+AB$10/2</f>
        <v>0.21484375</v>
      </c>
      <c r="Z31" s="1">
        <f>'ux n=64'!B28</f>
        <v>3.1645409999999999E-2</v>
      </c>
      <c r="AA31" s="1">
        <f t="shared" si="9"/>
        <v>1.0120443602319869</v>
      </c>
      <c r="AC31" s="1">
        <f t="shared" si="10"/>
        <v>1.012115478515625</v>
      </c>
      <c r="AD31" s="1">
        <f t="shared" si="11"/>
        <v>1.0243777418509126</v>
      </c>
      <c r="AE31" s="1">
        <f t="shared" si="12"/>
        <v>5.0578102676363042E-9</v>
      </c>
      <c r="AG31" s="1">
        <f>'ux n=128'!A28/128+1/256</f>
        <v>3.90625E-3</v>
      </c>
      <c r="AH31" s="1">
        <f>'ux n=128'!B28</f>
        <v>0</v>
      </c>
      <c r="AI31" s="1" t="e">
        <f t="shared" si="13"/>
        <v>#DIV/0!</v>
      </c>
      <c r="AK31" s="1">
        <f t="shared" si="14"/>
        <v>2.3345947265625E-2</v>
      </c>
      <c r="AL31" s="1">
        <f t="shared" si="15"/>
        <v>5.4503325372934341E-4</v>
      </c>
      <c r="AM31" s="1" t="e">
        <f t="shared" si="16"/>
        <v>#DIV/0!</v>
      </c>
    </row>
    <row r="32" spans="9:45" x14ac:dyDescent="0.25">
      <c r="Q32" s="1">
        <f>('ux n=32'!A29)/(R$2*2)+T$10/2</f>
        <v>0.4453125</v>
      </c>
      <c r="R32" s="1">
        <f>'ux n=32'!B29</f>
        <v>4.5969259999999998E-2</v>
      </c>
      <c r="S32" s="1">
        <f t="shared" si="18"/>
        <v>1.4824824215932999</v>
      </c>
      <c r="U32" s="1">
        <f t="shared" si="6"/>
        <v>1.4820556640625</v>
      </c>
      <c r="V32" s="1">
        <f t="shared" si="7"/>
        <v>2.1964889913797379</v>
      </c>
      <c r="W32" s="1">
        <f t="shared" si="8"/>
        <v>1.821219900944309E-7</v>
      </c>
      <c r="Y32" s="1">
        <f>('ux n=64'!A29)/(Z$2*2)+AB$10/2</f>
        <v>0.22265625</v>
      </c>
      <c r="Z32" s="1">
        <f>'ux n=64'!B29</f>
        <v>3.2489219999999999E-2</v>
      </c>
      <c r="AA32" s="1">
        <f t="shared" si="9"/>
        <v>1.0384212966532731</v>
      </c>
      <c r="AC32" s="1">
        <f t="shared" si="10"/>
        <v>1.038482666015625</v>
      </c>
      <c r="AD32" s="1">
        <f t="shared" si="11"/>
        <v>1.0784462476149201</v>
      </c>
      <c r="AE32" s="1">
        <f t="shared" si="12"/>
        <v>3.7661986354792977E-9</v>
      </c>
      <c r="AG32" s="1">
        <f>'ux n=128'!A29/128+1/256</f>
        <v>3.90625E-3</v>
      </c>
      <c r="AH32" s="1">
        <f>'ux n=128'!B29</f>
        <v>0</v>
      </c>
      <c r="AI32" s="1" t="e">
        <f t="shared" si="13"/>
        <v>#DIV/0!</v>
      </c>
      <c r="AK32" s="1">
        <f t="shared" si="14"/>
        <v>2.3345947265625E-2</v>
      </c>
      <c r="AL32" s="1">
        <f t="shared" si="15"/>
        <v>5.4503325372934341E-4</v>
      </c>
      <c r="AM32" s="1" t="e">
        <f t="shared" si="16"/>
        <v>#DIV/0!</v>
      </c>
    </row>
    <row r="33" spans="5:40" x14ac:dyDescent="0.25">
      <c r="Q33" s="1">
        <f>('ux n=32'!A30)/(R$2*2)+T$10/2</f>
        <v>0.4609375</v>
      </c>
      <c r="R33" s="1">
        <f>'ux n=32'!B30</f>
        <v>4.6250609999999998E-2</v>
      </c>
      <c r="S33" s="1">
        <f t="shared" si="18"/>
        <v>1.4912836129275093</v>
      </c>
      <c r="U33" s="1">
        <f t="shared" si="6"/>
        <v>1.4908447265625</v>
      </c>
      <c r="V33" s="1">
        <f t="shared" si="7"/>
        <v>2.2226179987192154</v>
      </c>
      <c r="W33" s="1">
        <f t="shared" si="8"/>
        <v>1.9262124139110088E-7</v>
      </c>
      <c r="Y33" s="1">
        <f>('ux n=64'!A30)/(Z$2*2)+AB$10/2</f>
        <v>0.23046875</v>
      </c>
      <c r="Z33" s="1">
        <f>'ux n=64'!B30</f>
        <v>3.3309600000000002E-2</v>
      </c>
      <c r="AA33" s="1">
        <f t="shared" si="9"/>
        <v>1.0640658269400611</v>
      </c>
      <c r="AC33" s="1">
        <f t="shared" si="10"/>
        <v>1.064117431640625</v>
      </c>
      <c r="AD33" s="1">
        <f t="shared" si="11"/>
        <v>1.1323459083214402</v>
      </c>
      <c r="AE33" s="1">
        <f t="shared" si="12"/>
        <v>2.6630451202864336E-9</v>
      </c>
      <c r="AG33" s="1">
        <f>'ux n=128'!A30/128+1/256</f>
        <v>3.90625E-3</v>
      </c>
      <c r="AH33" s="1">
        <f>'ux n=128'!B30</f>
        <v>0</v>
      </c>
      <c r="AI33" s="1" t="e">
        <f t="shared" si="13"/>
        <v>#DIV/0!</v>
      </c>
      <c r="AK33" s="1">
        <f t="shared" si="14"/>
        <v>2.3345947265625E-2</v>
      </c>
      <c r="AL33" s="1">
        <f t="shared" si="15"/>
        <v>5.4503325372934341E-4</v>
      </c>
      <c r="AM33" s="1" t="e">
        <f t="shared" si="16"/>
        <v>#DIV/0!</v>
      </c>
    </row>
    <row r="34" spans="5:40" x14ac:dyDescent="0.25">
      <c r="Q34" s="1">
        <f>('ux n=32'!A31)/(R$2*2)+T$10/2</f>
        <v>0.4765625</v>
      </c>
      <c r="R34" s="1">
        <f>'ux n=32'!B31</f>
        <v>4.6438180000000003E-2</v>
      </c>
      <c r="S34" s="1">
        <f t="shared" si="18"/>
        <v>1.4971511780903233</v>
      </c>
      <c r="U34" s="1">
        <f t="shared" si="6"/>
        <v>1.4967041015625</v>
      </c>
      <c r="V34" s="1">
        <f t="shared" si="7"/>
        <v>2.2401231676340103</v>
      </c>
      <c r="W34" s="1">
        <f t="shared" si="8"/>
        <v>1.9987742173051629E-7</v>
      </c>
      <c r="Y34" s="1">
        <f>('ux n=64'!A31)/(Z$2*2)+AB$10/2</f>
        <v>0.23828125</v>
      </c>
      <c r="Z34" s="1">
        <f>'ux n=64'!B31</f>
        <v>3.4106560000000001E-2</v>
      </c>
      <c r="AA34" s="1">
        <f t="shared" si="9"/>
        <v>1.0889782636856653</v>
      </c>
      <c r="AC34" s="1">
        <f t="shared" si="10"/>
        <v>1.089019775390625</v>
      </c>
      <c r="AD34" s="1">
        <f t="shared" si="11"/>
        <v>1.1859640711918473</v>
      </c>
      <c r="AE34" s="1">
        <f t="shared" si="12"/>
        <v>1.7232216486608333E-9</v>
      </c>
      <c r="AG34" s="1">
        <f>'ux n=128'!A31/128+1/256</f>
        <v>3.90625E-3</v>
      </c>
      <c r="AH34" s="1">
        <f>'ux n=128'!B31</f>
        <v>0</v>
      </c>
      <c r="AI34" s="1" t="e">
        <f t="shared" si="13"/>
        <v>#DIV/0!</v>
      </c>
      <c r="AK34" s="1">
        <f t="shared" si="14"/>
        <v>2.3345947265625E-2</v>
      </c>
      <c r="AL34" s="1">
        <f t="shared" si="15"/>
        <v>5.4503325372934341E-4</v>
      </c>
      <c r="AM34" s="1" t="e">
        <f t="shared" si="16"/>
        <v>#DIV/0!</v>
      </c>
    </row>
    <row r="35" spans="5:40" x14ac:dyDescent="0.25">
      <c r="Q35" s="1">
        <f>('ux n=32'!A32)/(R$2*2)+T$10/2</f>
        <v>0.4921875</v>
      </c>
      <c r="R35" s="1">
        <f>'ux n=32'!B32</f>
        <v>4.6531969999999999E-2</v>
      </c>
      <c r="S35" s="1">
        <f t="shared" si="18"/>
        <v>1.5000851170817413</v>
      </c>
      <c r="U35" s="1">
        <f t="shared" si="6"/>
        <v>1.4996337890625</v>
      </c>
      <c r="V35" s="1">
        <f t="shared" si="7"/>
        <v>2.2489015012979507</v>
      </c>
      <c r="W35" s="1">
        <f t="shared" si="8"/>
        <v>2.0369698095227873E-7</v>
      </c>
      <c r="Y35" s="1">
        <f>('ux n=64'!A32)/(Z$2*2)+AB$10/2</f>
        <v>0.24609375</v>
      </c>
      <c r="Z35" s="1">
        <f>'ux n=64'!B32</f>
        <v>3.4880090000000002E-2</v>
      </c>
      <c r="AA35" s="1">
        <f t="shared" si="9"/>
        <v>1.1131582942967715</v>
      </c>
      <c r="AC35" s="1">
        <f t="shared" si="10"/>
        <v>1.113189697265625</v>
      </c>
      <c r="AD35" s="1">
        <f t="shared" si="11"/>
        <v>1.2391913020983338</v>
      </c>
      <c r="AE35" s="1">
        <f t="shared" si="12"/>
        <v>9.8614645281458983E-10</v>
      </c>
      <c r="AG35" s="1">
        <f>'ux n=128'!A32/128+1/256</f>
        <v>3.90625E-3</v>
      </c>
      <c r="AH35" s="1">
        <f>'ux n=128'!B32</f>
        <v>0</v>
      </c>
      <c r="AI35" s="1" t="e">
        <f t="shared" si="13"/>
        <v>#DIV/0!</v>
      </c>
      <c r="AK35" s="1">
        <f t="shared" si="14"/>
        <v>2.3345947265625E-2</v>
      </c>
      <c r="AL35" s="1">
        <f t="shared" si="15"/>
        <v>5.4503325372934341E-4</v>
      </c>
      <c r="AM35" s="1" t="e">
        <f t="shared" si="16"/>
        <v>#DIV/0!</v>
      </c>
    </row>
    <row r="36" spans="5:40" x14ac:dyDescent="0.25">
      <c r="V36" s="1">
        <f>SUM(V4:V35)</f>
        <v>38.400002002716064</v>
      </c>
      <c r="W36" s="1">
        <f>SUM(W4:W35)</f>
        <v>7.6774581102287197E-6</v>
      </c>
      <c r="Y36" s="1">
        <f>('ux n=64'!A33)/(Z$2*2)+AB$10/2</f>
        <v>0.25390625</v>
      </c>
      <c r="Z36" s="1">
        <f>'ux n=64'!B33</f>
        <v>3.5630179999999997E-2</v>
      </c>
      <c r="AA36" s="1">
        <f t="shared" si="9"/>
        <v>1.1366056061800653</v>
      </c>
      <c r="AC36" s="1">
        <f t="shared" si="10"/>
        <v>1.136627197265625</v>
      </c>
      <c r="AD36" s="1">
        <f t="shared" si="11"/>
        <v>1.29192138556391</v>
      </c>
      <c r="AE36" s="1">
        <f t="shared" si="12"/>
        <v>4.6617497564446964E-10</v>
      </c>
      <c r="AG36" s="1">
        <f>'ux n=128'!A33/128+1/256</f>
        <v>3.90625E-3</v>
      </c>
      <c r="AH36" s="1">
        <f>'ux n=128'!B33</f>
        <v>0</v>
      </c>
      <c r="AI36" s="1" t="e">
        <f t="shared" si="13"/>
        <v>#DIV/0!</v>
      </c>
      <c r="AK36" s="1">
        <f t="shared" si="14"/>
        <v>2.3345947265625E-2</v>
      </c>
      <c r="AL36" s="1">
        <f t="shared" si="15"/>
        <v>5.4503325372934341E-4</v>
      </c>
      <c r="AM36" s="1" t="e">
        <f t="shared" si="16"/>
        <v>#DIV/0!</v>
      </c>
    </row>
    <row r="37" spans="5:40" x14ac:dyDescent="0.25">
      <c r="V37" s="2" t="s">
        <v>7</v>
      </c>
      <c r="W37" s="3">
        <f>SQRT(W36/V36)</f>
        <v>4.4713956940368516E-4</v>
      </c>
      <c r="Y37" s="1">
        <f>('ux n=64'!A34)/(Z$2*2)+AB$10/2</f>
        <v>0.26171875</v>
      </c>
      <c r="Z37" s="1">
        <f>'ux n=64'!B34</f>
        <v>3.6356850000000003E-2</v>
      </c>
      <c r="AA37" s="1">
        <f t="shared" si="9"/>
        <v>1.1593208245221758</v>
      </c>
      <c r="AC37" s="1">
        <f t="shared" si="10"/>
        <v>1.159332275390625</v>
      </c>
      <c r="AD37" s="1">
        <f t="shared" si="11"/>
        <v>1.344051324762404</v>
      </c>
      <c r="AE37" s="1">
        <f t="shared" si="12"/>
        <v>1.3112238824146531E-10</v>
      </c>
      <c r="AG37" s="1">
        <f>'ux n=128'!A34/128+1/256</f>
        <v>3.90625E-3</v>
      </c>
      <c r="AH37" s="1">
        <f>'ux n=128'!B34</f>
        <v>0</v>
      </c>
      <c r="AI37" s="1" t="e">
        <f t="shared" si="13"/>
        <v>#DIV/0!</v>
      </c>
      <c r="AK37" s="1">
        <f t="shared" si="14"/>
        <v>2.3345947265625E-2</v>
      </c>
      <c r="AL37" s="1">
        <f t="shared" si="15"/>
        <v>5.4503325372934341E-4</v>
      </c>
      <c r="AM37" s="1" t="e">
        <f t="shared" si="16"/>
        <v>#DIV/0!</v>
      </c>
    </row>
    <row r="38" spans="5:40" x14ac:dyDescent="0.25">
      <c r="Y38" s="1">
        <f>('ux n=64'!A35)/(Z$2*2)+AB$10/2</f>
        <v>0.26953125</v>
      </c>
      <c r="Z38" s="1">
        <f>'ux n=64'!B35</f>
        <v>3.7060080000000002E-2</v>
      </c>
      <c r="AA38" s="1">
        <f t="shared" si="9"/>
        <v>1.1813033241364741</v>
      </c>
      <c r="AC38" s="1">
        <f t="shared" si="10"/>
        <v>1.181304931640625</v>
      </c>
      <c r="AD38" s="1">
        <f t="shared" si="11"/>
        <v>1.3954813415184617</v>
      </c>
      <c r="AE38" s="1">
        <f t="shared" si="12"/>
        <v>2.5840695951680363E-12</v>
      </c>
      <c r="AG38" s="1">
        <f>'ux n=128'!A35/128+1/256</f>
        <v>3.90625E-3</v>
      </c>
      <c r="AH38" s="1">
        <f>'ux n=128'!B35</f>
        <v>0</v>
      </c>
      <c r="AI38" s="1" t="e">
        <f t="shared" si="13"/>
        <v>#DIV/0!</v>
      </c>
      <c r="AK38" s="1">
        <f t="shared" si="14"/>
        <v>2.3345947265625E-2</v>
      </c>
      <c r="AL38" s="1">
        <f t="shared" si="15"/>
        <v>5.4503325372934341E-4</v>
      </c>
      <c r="AM38" s="1" t="e">
        <f t="shared" si="16"/>
        <v>#DIV/0!</v>
      </c>
    </row>
    <row r="39" spans="5:40" x14ac:dyDescent="0.25">
      <c r="P39" s="14"/>
      <c r="Y39" s="1">
        <f>('ux n=64'!A36)/(Z$2*2)+AB$10/2</f>
        <v>0.27734375</v>
      </c>
      <c r="Z39" s="1">
        <f>'ux n=64'!B36</f>
        <v>3.7739889999999998E-2</v>
      </c>
      <c r="AA39" s="1">
        <f t="shared" si="9"/>
        <v>1.2025537302095881</v>
      </c>
      <c r="AC39" s="1">
        <f t="shared" si="10"/>
        <v>1.202545166015625</v>
      </c>
      <c r="AD39" s="1">
        <f t="shared" si="11"/>
        <v>1.4461148763075471</v>
      </c>
      <c r="AE39" s="1">
        <f t="shared" si="12"/>
        <v>7.3345418237804579E-11</v>
      </c>
      <c r="AG39" s="1">
        <f>'ux n=128'!A36/128+1/256</f>
        <v>3.90625E-3</v>
      </c>
      <c r="AH39" s="1">
        <f>'ux n=128'!B36</f>
        <v>0</v>
      </c>
      <c r="AI39" s="1" t="e">
        <f t="shared" si="13"/>
        <v>#DIV/0!</v>
      </c>
      <c r="AK39" s="1">
        <f t="shared" si="14"/>
        <v>2.3345947265625E-2</v>
      </c>
      <c r="AL39" s="1">
        <f t="shared" si="15"/>
        <v>5.4503325372934341E-4</v>
      </c>
      <c r="AM39" s="1" t="e">
        <f t="shared" si="16"/>
        <v>#DIV/0!</v>
      </c>
    </row>
    <row r="40" spans="5:40" x14ac:dyDescent="0.25">
      <c r="Y40" s="1">
        <f>('ux n=64'!A37)/(Z$2*2)+AB$10/2</f>
        <v>0.28515625</v>
      </c>
      <c r="Z40" s="1">
        <f>'ux n=64'!B37</f>
        <v>3.8396260000000001E-2</v>
      </c>
      <c r="AA40" s="1">
        <f t="shared" si="9"/>
        <v>1.2230714175548905</v>
      </c>
      <c r="AC40" s="1">
        <f t="shared" si="10"/>
        <v>1.223052978515625</v>
      </c>
      <c r="AD40" s="1">
        <f t="shared" si="11"/>
        <v>1.4958585882559419</v>
      </c>
      <c r="AE40" s="1">
        <f t="shared" si="12"/>
        <v>3.399981690332117E-10</v>
      </c>
      <c r="AG40" s="1">
        <f>'ux n=128'!A37/128+1/256</f>
        <v>3.90625E-3</v>
      </c>
      <c r="AH40" s="1">
        <f>'ux n=128'!B37</f>
        <v>0</v>
      </c>
      <c r="AI40" s="1" t="e">
        <f t="shared" si="13"/>
        <v>#DIV/0!</v>
      </c>
      <c r="AK40" s="1">
        <f t="shared" si="14"/>
        <v>2.3345947265625E-2</v>
      </c>
      <c r="AL40" s="1">
        <f t="shared" si="15"/>
        <v>5.4503325372934341E-4</v>
      </c>
      <c r="AM40" s="1" t="e">
        <f t="shared" si="16"/>
        <v>#DIV/0!</v>
      </c>
    </row>
    <row r="41" spans="5:40" x14ac:dyDescent="0.25">
      <c r="Y41" s="1">
        <f>('ux n=64'!A38)/(Z$2*2)+AB$10/2</f>
        <v>0.29296875</v>
      </c>
      <c r="Z41" s="1">
        <f>'ux n=64'!B38</f>
        <v>3.9029189999999998E-2</v>
      </c>
      <c r="AA41" s="1">
        <f t="shared" si="9"/>
        <v>1.2428563861723809</v>
      </c>
      <c r="AC41" s="1">
        <f t="shared" si="10"/>
        <v>1.242828369140625</v>
      </c>
      <c r="AD41" s="1">
        <f t="shared" si="11"/>
        <v>1.5446223551407456</v>
      </c>
      <c r="AE41" s="1">
        <f t="shared" si="12"/>
        <v>7.8495406841237074E-10</v>
      </c>
      <c r="AG41" s="1">
        <f>'ux n=128'!A38/128+1/256</f>
        <v>3.90625E-3</v>
      </c>
      <c r="AH41" s="1">
        <f>'ux n=128'!B38</f>
        <v>0</v>
      </c>
      <c r="AI41" s="1" t="e">
        <f t="shared" si="13"/>
        <v>#DIV/0!</v>
      </c>
      <c r="AK41" s="1">
        <f t="shared" si="14"/>
        <v>2.3345947265625E-2</v>
      </c>
      <c r="AL41" s="1">
        <f t="shared" si="15"/>
        <v>5.4503325372934341E-4</v>
      </c>
      <c r="AM41" s="1" t="e">
        <f t="shared" si="16"/>
        <v>#DIV/0!</v>
      </c>
    </row>
    <row r="42" spans="5:40" x14ac:dyDescent="0.25">
      <c r="Y42" s="1">
        <f>('ux n=64'!A39)/(Z$2*2)+AB$10/2</f>
        <v>0.30078125</v>
      </c>
      <c r="Z42" s="1">
        <f>'ux n=64'!B39</f>
        <v>3.9638689999999997E-2</v>
      </c>
      <c r="AA42" s="1">
        <f t="shared" si="9"/>
        <v>1.2619089486553734</v>
      </c>
      <c r="AC42" s="1">
        <f t="shared" si="10"/>
        <v>1.261871337890625</v>
      </c>
      <c r="AD42" s="1">
        <f t="shared" si="11"/>
        <v>1.5923192733898759</v>
      </c>
      <c r="AE42" s="1">
        <f t="shared" si="12"/>
        <v>1.4145696249592604E-9</v>
      </c>
      <c r="AG42" s="1">
        <f>'ux n=128'!A39/128+1/256</f>
        <v>3.90625E-3</v>
      </c>
      <c r="AH42" s="1">
        <f>'ux n=128'!B39</f>
        <v>0</v>
      </c>
      <c r="AI42" s="1" t="e">
        <f t="shared" si="13"/>
        <v>#DIV/0!</v>
      </c>
      <c r="AK42" s="1">
        <f t="shared" si="14"/>
        <v>2.3345947265625E-2</v>
      </c>
      <c r="AL42" s="1">
        <f t="shared" si="15"/>
        <v>5.4503325372934341E-4</v>
      </c>
      <c r="AM42" s="1" t="e">
        <f t="shared" si="16"/>
        <v>#DIV/0!</v>
      </c>
    </row>
    <row r="43" spans="5:40" x14ac:dyDescent="0.25">
      <c r="E43" s="1" t="s">
        <v>8</v>
      </c>
      <c r="F43" s="1" t="s">
        <v>1</v>
      </c>
      <c r="G43" s="1">
        <f>10^(LOG10(F44)*(-0.5)-LOG10(E44))</f>
        <v>1.5286674332432271</v>
      </c>
      <c r="H43" s="1">
        <f>10^(LOG10(F44)*(-1)-LOG10(E44))</f>
        <v>18.694592971667497</v>
      </c>
      <c r="Y43" s="1">
        <f>('ux n=64'!A40)/(Z$2*2)+AB$10/2</f>
        <v>0.30859375</v>
      </c>
      <c r="Z43" s="1">
        <f>'ux n=64'!B40</f>
        <v>4.0224759999999998E-2</v>
      </c>
      <c r="AA43" s="1">
        <f t="shared" si="9"/>
        <v>1.2802291050038679</v>
      </c>
      <c r="AC43" s="1">
        <f t="shared" si="10"/>
        <v>1.280181884765625</v>
      </c>
      <c r="AD43" s="1">
        <f t="shared" si="11"/>
        <v>1.638865658082068</v>
      </c>
      <c r="AE43" s="1">
        <f t="shared" si="12"/>
        <v>2.2297508997147575E-9</v>
      </c>
      <c r="AG43" s="1">
        <f>'ux n=128'!A40/128+1/256</f>
        <v>3.90625E-3</v>
      </c>
      <c r="AH43" s="1">
        <f>'ux n=128'!B40</f>
        <v>0</v>
      </c>
      <c r="AI43" s="1" t="e">
        <f t="shared" si="13"/>
        <v>#DIV/0!</v>
      </c>
      <c r="AK43" s="1">
        <f t="shared" si="14"/>
        <v>2.3345947265625E-2</v>
      </c>
      <c r="AL43" s="1">
        <f t="shared" si="15"/>
        <v>5.4503325372934341E-4</v>
      </c>
      <c r="AM43" s="1" t="e">
        <f t="shared" si="16"/>
        <v>#DIV/0!</v>
      </c>
    </row>
    <row r="44" spans="5:40" x14ac:dyDescent="0.25">
      <c r="E44" s="12">
        <v>8</v>
      </c>
      <c r="F44" s="1">
        <f>$G$13</f>
        <v>6.6864253310806613E-3</v>
      </c>
      <c r="G44" s="1">
        <f>($G$43*E44)^-2</f>
        <v>6.6864253310806613E-3</v>
      </c>
      <c r="H44" s="1">
        <f>($H$43*E44)^-1</f>
        <v>6.6864253310806587E-3</v>
      </c>
      <c r="Y44" s="1">
        <f>('ux n=64'!A41)/(Z$2*2)+AB$10/2</f>
        <v>0.31640625</v>
      </c>
      <c r="Z44" s="1">
        <f>'ux n=64'!B41</f>
        <v>4.078739E-2</v>
      </c>
      <c r="AA44" s="1">
        <f t="shared" si="9"/>
        <v>1.2978165426245505</v>
      </c>
      <c r="AC44" s="1">
        <f t="shared" si="10"/>
        <v>1.297760009765625</v>
      </c>
      <c r="AD44" s="1">
        <f t="shared" si="11"/>
        <v>1.6841810429468751</v>
      </c>
      <c r="AE44" s="1">
        <f t="shared" si="12"/>
        <v>3.1959641382887122E-9</v>
      </c>
      <c r="AG44" s="1">
        <f>'ux n=128'!A41/128+1/256</f>
        <v>3.90625E-3</v>
      </c>
      <c r="AH44" s="1">
        <f>'ux n=128'!B41</f>
        <v>0</v>
      </c>
      <c r="AI44" s="1" t="e">
        <f t="shared" si="13"/>
        <v>#DIV/0!</v>
      </c>
      <c r="AK44" s="1">
        <f t="shared" si="14"/>
        <v>2.3345947265625E-2</v>
      </c>
      <c r="AL44" s="1">
        <f t="shared" si="15"/>
        <v>5.4503325372934341E-4</v>
      </c>
      <c r="AM44" s="1" t="e">
        <f t="shared" si="16"/>
        <v>#DIV/0!</v>
      </c>
    </row>
    <row r="45" spans="5:40" x14ac:dyDescent="0.25">
      <c r="E45" s="12">
        <v>16</v>
      </c>
      <c r="F45" s="1">
        <f>$O$21</f>
        <v>1.6884664291860242E-3</v>
      </c>
      <c r="G45" s="1">
        <f>($G$43*E45)^-2</f>
        <v>1.6716063327701653E-3</v>
      </c>
      <c r="H45" s="1">
        <f>($H$43*E45)^-1</f>
        <v>3.3432126655403294E-3</v>
      </c>
      <c r="Y45" s="1">
        <f>('ux n=64'!A42)/(Z$2*2)+AB$10/2</f>
        <v>0.32421875</v>
      </c>
      <c r="Z45" s="1">
        <f>'ux n=64'!B42</f>
        <v>4.1326580000000002E-2</v>
      </c>
      <c r="AA45" s="1">
        <f t="shared" si="9"/>
        <v>1.3146712615174212</v>
      </c>
      <c r="AC45" s="1">
        <f t="shared" si="10"/>
        <v>1.314605712890625</v>
      </c>
      <c r="AD45" s="1">
        <f t="shared" si="11"/>
        <v>1.7281881803646684</v>
      </c>
      <c r="AE45" s="1">
        <f t="shared" si="12"/>
        <v>4.2966224748671006E-9</v>
      </c>
      <c r="AF45" s="8"/>
      <c r="AG45" s="1">
        <f>'ux n=128'!A42/128+1/256</f>
        <v>3.90625E-3</v>
      </c>
      <c r="AH45" s="1">
        <f>'ux n=128'!B42</f>
        <v>0</v>
      </c>
      <c r="AI45" s="1" t="e">
        <f t="shared" si="13"/>
        <v>#DIV/0!</v>
      </c>
      <c r="AK45" s="1">
        <f t="shared" si="14"/>
        <v>2.3345947265625E-2</v>
      </c>
      <c r="AL45" s="1">
        <f t="shared" si="15"/>
        <v>5.4503325372934341E-4</v>
      </c>
      <c r="AM45" s="1" t="e">
        <f t="shared" si="16"/>
        <v>#DIV/0!</v>
      </c>
      <c r="AN45" s="8"/>
    </row>
    <row r="46" spans="5:40" x14ac:dyDescent="0.25">
      <c r="E46" s="12">
        <f>2*E45</f>
        <v>32</v>
      </c>
      <c r="F46" s="1">
        <f>$W$37</f>
        <v>4.4713956940368516E-4</v>
      </c>
      <c r="G46" s="1">
        <f>($G$43*E46)^-2</f>
        <v>4.1790158319254133E-4</v>
      </c>
      <c r="H46" s="1">
        <f>($H$43*E46)^-1</f>
        <v>1.6716063327701647E-3</v>
      </c>
      <c r="Y46" s="1">
        <f>('ux n=64'!A43)/(Z$2*2)+AB$10/2</f>
        <v>0.33203125</v>
      </c>
      <c r="Z46" s="1">
        <f>'ux n=64'!B43</f>
        <v>4.1842329999999997E-2</v>
      </c>
      <c r="AA46" s="1">
        <f t="shared" si="9"/>
        <v>1.33079326168248</v>
      </c>
      <c r="AC46" s="1">
        <f t="shared" si="10"/>
        <v>1.330718994140625</v>
      </c>
      <c r="AD46" s="1">
        <f t="shared" si="11"/>
        <v>1.7708130413666368</v>
      </c>
      <c r="AE46" s="1">
        <f t="shared" si="12"/>
        <v>5.5156677731874512E-9</v>
      </c>
      <c r="AG46" s="1">
        <f>'ux n=128'!A43/128+1/256</f>
        <v>3.90625E-3</v>
      </c>
      <c r="AH46" s="1">
        <f>'ux n=128'!B43</f>
        <v>0</v>
      </c>
      <c r="AI46" s="1" t="e">
        <f t="shared" si="13"/>
        <v>#DIV/0!</v>
      </c>
      <c r="AK46" s="1">
        <f t="shared" si="14"/>
        <v>2.3345947265625E-2</v>
      </c>
      <c r="AL46" s="1">
        <f t="shared" si="15"/>
        <v>5.4503325372934341E-4</v>
      </c>
      <c r="AM46" s="1" t="e">
        <f t="shared" si="16"/>
        <v>#DIV/0!</v>
      </c>
      <c r="AN46" s="2"/>
    </row>
    <row r="47" spans="5:40" x14ac:dyDescent="0.25">
      <c r="E47" s="12">
        <f>2*E46</f>
        <v>64</v>
      </c>
      <c r="F47" s="1">
        <f>$AE$69</f>
        <v>1.4023379156183433E-4</v>
      </c>
      <c r="G47" s="1">
        <f>($G$43*E47)^-2</f>
        <v>1.0447539579813533E-4</v>
      </c>
      <c r="H47" s="1">
        <f>($H$43*E47)^-1</f>
        <v>8.3580316638508234E-4</v>
      </c>
      <c r="Y47" s="1">
        <f>('ux n=64'!A44)/(Z$2*2)+AB$10/2</f>
        <v>0.33984375</v>
      </c>
      <c r="Z47" s="1">
        <f>'ux n=64'!B44</f>
        <v>4.2334650000000001E-2</v>
      </c>
      <c r="AA47" s="1">
        <f t="shared" si="9"/>
        <v>1.3461828557130411</v>
      </c>
      <c r="AC47" s="1">
        <f t="shared" si="10"/>
        <v>1.346099853515625</v>
      </c>
      <c r="AD47" s="1">
        <f t="shared" si="11"/>
        <v>1.8119848156347871</v>
      </c>
      <c r="AE47" s="1">
        <f t="shared" si="12"/>
        <v>6.8893647758982774E-9</v>
      </c>
      <c r="AG47" s="1">
        <f>'ux n=128'!A44/128+1/256</f>
        <v>3.90625E-3</v>
      </c>
      <c r="AH47" s="1">
        <f>'ux n=128'!B44</f>
        <v>0</v>
      </c>
      <c r="AI47" s="1" t="e">
        <f t="shared" si="13"/>
        <v>#DIV/0!</v>
      </c>
      <c r="AK47" s="1">
        <f t="shared" si="14"/>
        <v>2.3345947265625E-2</v>
      </c>
      <c r="AL47" s="1">
        <f t="shared" si="15"/>
        <v>5.4503325372934341E-4</v>
      </c>
      <c r="AM47" s="1" t="e">
        <f t="shared" si="16"/>
        <v>#DIV/0!</v>
      </c>
      <c r="AN47" s="5"/>
    </row>
    <row r="48" spans="5:40" x14ac:dyDescent="0.25">
      <c r="E48" s="12"/>
      <c r="Y48" s="1">
        <f>('ux n=64'!A45)/(Z$2*2)+AB$10/2</f>
        <v>0.34765625</v>
      </c>
      <c r="Z48" s="1">
        <f>'ux n=64'!B45</f>
        <v>4.2803529999999999E-2</v>
      </c>
      <c r="AA48" s="1">
        <f t="shared" si="9"/>
        <v>1.3608397310157898</v>
      </c>
      <c r="AC48" s="1">
        <f t="shared" si="10"/>
        <v>1.360748291015625</v>
      </c>
      <c r="AD48" s="1">
        <f t="shared" si="11"/>
        <v>1.8516359115019441</v>
      </c>
      <c r="AE48" s="1">
        <f t="shared" si="12"/>
        <v>8.3612736301405995E-9</v>
      </c>
      <c r="AG48" s="1">
        <f>'ux n=128'!A45/128+1/256</f>
        <v>3.90625E-3</v>
      </c>
      <c r="AH48" s="1">
        <f>'ux n=128'!B45</f>
        <v>0</v>
      </c>
      <c r="AI48" s="1" t="e">
        <f t="shared" si="13"/>
        <v>#DIV/0!</v>
      </c>
      <c r="AK48" s="1">
        <f t="shared" si="14"/>
        <v>2.3345947265625E-2</v>
      </c>
      <c r="AL48" s="1">
        <f t="shared" si="15"/>
        <v>5.4503325372934341E-4</v>
      </c>
      <c r="AM48" s="1" t="e">
        <f t="shared" si="16"/>
        <v>#DIV/0!</v>
      </c>
      <c r="AN48" s="5"/>
    </row>
    <row r="49" spans="25:40" x14ac:dyDescent="0.25">
      <c r="Y49" s="1">
        <f>('ux n=64'!A46)/(Z$2*2)+AB$10/2</f>
        <v>0.35546875</v>
      </c>
      <c r="Z49" s="1">
        <f>'ux n=64'!B46</f>
        <v>4.3248969999999998E-2</v>
      </c>
      <c r="AA49" s="1">
        <f t="shared" si="9"/>
        <v>1.3747638875907269</v>
      </c>
      <c r="AC49" s="1">
        <f t="shared" si="10"/>
        <v>1.374664306640625</v>
      </c>
      <c r="AD49" s="1">
        <f t="shared" si="11"/>
        <v>1.8897019559517503</v>
      </c>
      <c r="AE49" s="1">
        <f t="shared" si="12"/>
        <v>9.9163656231919325E-9</v>
      </c>
      <c r="AG49" s="1">
        <f>'ux n=128'!A46/128+1/256</f>
        <v>3.90625E-3</v>
      </c>
      <c r="AH49" s="1">
        <f>'ux n=128'!B46</f>
        <v>0</v>
      </c>
      <c r="AI49" s="1" t="e">
        <f t="shared" si="13"/>
        <v>#DIV/0!</v>
      </c>
      <c r="AK49" s="1">
        <f t="shared" si="14"/>
        <v>2.3345947265625E-2</v>
      </c>
      <c r="AL49" s="1">
        <f t="shared" si="15"/>
        <v>5.4503325372934341E-4</v>
      </c>
      <c r="AM49" s="1" t="e">
        <f t="shared" si="16"/>
        <v>#DIV/0!</v>
      </c>
      <c r="AN49" s="5"/>
    </row>
    <row r="50" spans="25:40" x14ac:dyDescent="0.25">
      <c r="Y50" s="1">
        <f>('ux n=64'!A47)/(Z$2*2)+AB$10/2</f>
        <v>0.36328125</v>
      </c>
      <c r="Z50" s="1">
        <f>'ux n=64'!B47</f>
        <v>4.3670970000000003E-2</v>
      </c>
      <c r="AA50" s="1">
        <f t="shared" si="9"/>
        <v>1.3879553254378523</v>
      </c>
      <c r="AC50" s="1">
        <f t="shared" si="10"/>
        <v>1.387847900390625</v>
      </c>
      <c r="AD50" s="1">
        <f t="shared" si="11"/>
        <v>1.9261217946186662</v>
      </c>
      <c r="AE50" s="1">
        <f t="shared" si="12"/>
        <v>1.1540140771781615E-8</v>
      </c>
      <c r="AG50" s="1">
        <f>'ux n=128'!A47/128+1/256</f>
        <v>3.90625E-3</v>
      </c>
      <c r="AH50" s="1">
        <f>'ux n=128'!B47</f>
        <v>0</v>
      </c>
      <c r="AI50" s="1" t="e">
        <f t="shared" si="13"/>
        <v>#DIV/0!</v>
      </c>
      <c r="AK50" s="1">
        <f t="shared" si="14"/>
        <v>2.3345947265625E-2</v>
      </c>
      <c r="AL50" s="1">
        <f t="shared" si="15"/>
        <v>5.4503325372934341E-4</v>
      </c>
      <c r="AM50" s="1" t="e">
        <f t="shared" si="16"/>
        <v>#DIV/0!</v>
      </c>
      <c r="AN50" s="5"/>
    </row>
    <row r="51" spans="25:40" x14ac:dyDescent="0.25">
      <c r="Y51" s="1">
        <f>('ux n=64'!A48)/(Z$2*2)+AB$10/2</f>
        <v>0.37109375</v>
      </c>
      <c r="Z51" s="1">
        <f>'ux n=64'!B48</f>
        <v>4.4069520000000001E-2</v>
      </c>
      <c r="AA51" s="1">
        <f t="shared" si="9"/>
        <v>1.4004137319638517</v>
      </c>
      <c r="AC51" s="1">
        <f t="shared" si="10"/>
        <v>1.400299072265625</v>
      </c>
      <c r="AD51" s="1">
        <f t="shared" si="11"/>
        <v>1.9608374917879701</v>
      </c>
      <c r="AE51" s="1">
        <f t="shared" si="12"/>
        <v>1.3146846397428765E-8</v>
      </c>
      <c r="AG51" s="1">
        <f>'ux n=128'!A48/128+1/256</f>
        <v>3.90625E-3</v>
      </c>
      <c r="AH51" s="1">
        <f>'ux n=128'!B48</f>
        <v>0</v>
      </c>
      <c r="AI51" s="1" t="e">
        <f t="shared" si="13"/>
        <v>#DIV/0!</v>
      </c>
      <c r="AK51" s="1">
        <f t="shared" si="14"/>
        <v>2.3345947265625E-2</v>
      </c>
      <c r="AL51" s="1">
        <f t="shared" si="15"/>
        <v>5.4503325372934341E-4</v>
      </c>
      <c r="AM51" s="1" t="e">
        <f t="shared" si="16"/>
        <v>#DIV/0!</v>
      </c>
      <c r="AN51" s="5"/>
    </row>
    <row r="52" spans="25:40" x14ac:dyDescent="0.25">
      <c r="Y52" s="1">
        <f>('ux n=64'!A49)/(Z$2*2)+AB$10/2</f>
        <v>0.37890625</v>
      </c>
      <c r="Z52" s="1">
        <f>'ux n=64'!B49</f>
        <v>4.4444640000000001E-2</v>
      </c>
      <c r="AA52" s="1">
        <f t="shared" si="9"/>
        <v>1.4121397323553531</v>
      </c>
      <c r="AC52" s="1">
        <f t="shared" si="10"/>
        <v>1.412017822265625</v>
      </c>
      <c r="AD52" s="1">
        <f t="shared" si="11"/>
        <v>1.9937943303957582</v>
      </c>
      <c r="AE52" s="1">
        <f t="shared" si="12"/>
        <v>1.4862069977503925E-8</v>
      </c>
      <c r="AG52" s="1">
        <f>'ux n=128'!A49/128+1/256</f>
        <v>3.90625E-3</v>
      </c>
      <c r="AH52" s="1">
        <f>'ux n=128'!B49</f>
        <v>0</v>
      </c>
      <c r="AI52" s="1" t="e">
        <f t="shared" si="13"/>
        <v>#DIV/0!</v>
      </c>
      <c r="AK52" s="1">
        <f t="shared" si="14"/>
        <v>2.3345947265625E-2</v>
      </c>
      <c r="AL52" s="1">
        <f t="shared" si="15"/>
        <v>5.4503325372934341E-4</v>
      </c>
      <c r="AM52" s="1" t="e">
        <f t="shared" si="16"/>
        <v>#DIV/0!</v>
      </c>
      <c r="AN52" s="5"/>
    </row>
    <row r="53" spans="25:40" x14ac:dyDescent="0.25">
      <c r="Y53" s="1">
        <f>('ux n=64'!A50)/(Z$2*2)+AB$10/2</f>
        <v>0.38671875</v>
      </c>
      <c r="Z53" s="1">
        <f>'ux n=64'!B50</f>
        <v>4.4796309999999999E-2</v>
      </c>
      <c r="AA53" s="1">
        <f t="shared" si="9"/>
        <v>1.4231327014257287</v>
      </c>
      <c r="AC53" s="1">
        <f t="shared" si="10"/>
        <v>1.423004150390625</v>
      </c>
      <c r="AD53" s="1">
        <f t="shared" si="11"/>
        <v>2.0249408120289445</v>
      </c>
      <c r="AE53" s="1">
        <f t="shared" si="12"/>
        <v>1.6525368626226151E-8</v>
      </c>
      <c r="AG53" s="1">
        <f>'ux n=128'!A50/128+1/256</f>
        <v>3.90625E-3</v>
      </c>
      <c r="AH53" s="1">
        <f>'ux n=128'!B50</f>
        <v>0</v>
      </c>
      <c r="AI53" s="1" t="e">
        <f t="shared" si="13"/>
        <v>#DIV/0!</v>
      </c>
      <c r="AK53" s="1">
        <f t="shared" si="14"/>
        <v>2.3345947265625E-2</v>
      </c>
      <c r="AL53" s="1">
        <f t="shared" si="15"/>
        <v>5.4503325372934341E-4</v>
      </c>
      <c r="AM53" s="1" t="e">
        <f t="shared" si="16"/>
        <v>#DIV/0!</v>
      </c>
      <c r="AN53" s="5"/>
    </row>
    <row r="54" spans="25:40" x14ac:dyDescent="0.25">
      <c r="Y54" s="1">
        <f>('ux n=64'!A51)/(Z$2*2)+AB$10/2</f>
        <v>0.39453125</v>
      </c>
      <c r="Z54" s="1">
        <f>'ux n=64'!B51</f>
        <v>4.5124549999999999E-2</v>
      </c>
      <c r="AA54" s="1">
        <f t="shared" si="9"/>
        <v>1.4333932643616065</v>
      </c>
      <c r="AC54" s="1">
        <f t="shared" si="10"/>
        <v>1.433258056640625</v>
      </c>
      <c r="AD54" s="1">
        <f t="shared" si="11"/>
        <v>2.054228656925261</v>
      </c>
      <c r="AE54" s="1">
        <f t="shared" si="12"/>
        <v>1.8281127813017316E-8</v>
      </c>
      <c r="AG54" s="1">
        <f>'ux n=128'!A51/128+1/256</f>
        <v>3.90625E-3</v>
      </c>
      <c r="AH54" s="1">
        <f>'ux n=128'!B51</f>
        <v>0</v>
      </c>
      <c r="AI54" s="1" t="e">
        <f t="shared" si="13"/>
        <v>#DIV/0!</v>
      </c>
      <c r="AK54" s="1">
        <f t="shared" si="14"/>
        <v>2.3345947265625E-2</v>
      </c>
      <c r="AL54" s="1">
        <f t="shared" si="15"/>
        <v>5.4503325372934341E-4</v>
      </c>
      <c r="AM54" s="1" t="e">
        <f t="shared" si="16"/>
        <v>#DIV/0!</v>
      </c>
      <c r="AN54" s="5"/>
    </row>
    <row r="55" spans="25:40" x14ac:dyDescent="0.25">
      <c r="Y55" s="1">
        <f>('ux n=64'!A52)/(Z$2*2)+AB$10/2</f>
        <v>0.40234375</v>
      </c>
      <c r="Z55" s="1">
        <f>'ux n=64'!B52</f>
        <v>4.5429339999999999E-2</v>
      </c>
      <c r="AA55" s="1">
        <f t="shared" si="9"/>
        <v>1.4429207959763584</v>
      </c>
      <c r="AC55" s="1">
        <f t="shared" si="10"/>
        <v>1.442779541015625</v>
      </c>
      <c r="AD55" s="1">
        <f t="shared" si="11"/>
        <v>2.0816128039732575</v>
      </c>
      <c r="AE55" s="1">
        <f t="shared" si="12"/>
        <v>1.9952963931783442E-8</v>
      </c>
      <c r="AG55" s="1">
        <f>'ux n=128'!A52/128+1/256</f>
        <v>3.90625E-3</v>
      </c>
      <c r="AH55" s="1">
        <f>'ux n=128'!B52</f>
        <v>0</v>
      </c>
      <c r="AI55" s="1" t="e">
        <f t="shared" si="13"/>
        <v>#DIV/0!</v>
      </c>
      <c r="AK55" s="1">
        <f t="shared" si="14"/>
        <v>2.3345947265625E-2</v>
      </c>
      <c r="AL55" s="1">
        <f t="shared" si="15"/>
        <v>5.4503325372934341E-4</v>
      </c>
      <c r="AM55" s="1" t="e">
        <f t="shared" si="16"/>
        <v>#DIV/0!</v>
      </c>
      <c r="AN55" s="5"/>
    </row>
    <row r="56" spans="25:40" x14ac:dyDescent="0.25">
      <c r="Y56" s="1">
        <f>('ux n=64'!A53)/(Z$2*2)+AB$10/2</f>
        <v>0.41015625</v>
      </c>
      <c r="Z56" s="1">
        <f>'ux n=64'!B53</f>
        <v>4.5710679999999997E-2</v>
      </c>
      <c r="AA56" s="1">
        <f t="shared" si="9"/>
        <v>1.4517152962699844</v>
      </c>
      <c r="AC56" s="1">
        <f t="shared" si="10"/>
        <v>1.451568603515625</v>
      </c>
      <c r="AD56" s="1">
        <f t="shared" si="11"/>
        <v>2.1070514107123017</v>
      </c>
      <c r="AE56" s="1">
        <f t="shared" si="12"/>
        <v>2.1518764181550815E-8</v>
      </c>
      <c r="AG56" s="1">
        <f>'ux n=128'!A53/128+1/256</f>
        <v>3.90625E-3</v>
      </c>
      <c r="AH56" s="1">
        <f>'ux n=128'!B53</f>
        <v>0</v>
      </c>
      <c r="AI56" s="1" t="e">
        <f t="shared" si="13"/>
        <v>#DIV/0!</v>
      </c>
      <c r="AK56" s="1">
        <f t="shared" si="14"/>
        <v>2.3345947265625E-2</v>
      </c>
      <c r="AL56" s="1">
        <f t="shared" si="15"/>
        <v>5.4503325372934341E-4</v>
      </c>
      <c r="AM56" s="1" t="e">
        <f t="shared" si="16"/>
        <v>#DIV/0!</v>
      </c>
      <c r="AN56" s="5"/>
    </row>
    <row r="57" spans="25:40" x14ac:dyDescent="0.25">
      <c r="Y57" s="1">
        <f>('ux n=64'!A54)/(Z$2*2)+AB$10/2</f>
        <v>0.41796875</v>
      </c>
      <c r="Z57" s="1">
        <f>'ux n=64'!B54</f>
        <v>4.5968580000000002E-2</v>
      </c>
      <c r="AA57" s="1">
        <f t="shared" si="9"/>
        <v>1.4597770778357988</v>
      </c>
      <c r="AC57" s="1">
        <f t="shared" si="10"/>
        <v>1.459625244140625</v>
      </c>
      <c r="AD57" s="1">
        <f t="shared" si="11"/>
        <v>2.1305058533325791</v>
      </c>
      <c r="AE57" s="1">
        <f t="shared" si="12"/>
        <v>2.3053470990129667E-8</v>
      </c>
      <c r="AG57" s="1">
        <f>'ux n=128'!A54/128+1/256</f>
        <v>3.90625E-3</v>
      </c>
      <c r="AH57" s="1">
        <f>'ux n=128'!B54</f>
        <v>0</v>
      </c>
      <c r="AI57" s="1" t="e">
        <f t="shared" si="13"/>
        <v>#DIV/0!</v>
      </c>
      <c r="AK57" s="1">
        <f t="shared" si="14"/>
        <v>2.3345947265625E-2</v>
      </c>
      <c r="AL57" s="1">
        <f t="shared" si="15"/>
        <v>5.4503325372934341E-4</v>
      </c>
      <c r="AM57" s="1" t="e">
        <f t="shared" si="16"/>
        <v>#DIV/0!</v>
      </c>
      <c r="AN57" s="5"/>
    </row>
    <row r="58" spans="25:40" x14ac:dyDescent="0.25">
      <c r="Y58" s="1">
        <f>('ux n=64'!A55)/(Z$2*2)+AB$10/2</f>
        <v>0.42578125</v>
      </c>
      <c r="Z58" s="1">
        <f>'ux n=64'!B55</f>
        <v>4.6203040000000001E-2</v>
      </c>
      <c r="AA58" s="1">
        <f t="shared" si="9"/>
        <v>1.4671061406738011</v>
      </c>
      <c r="AC58" s="1">
        <f t="shared" si="10"/>
        <v>1.466949462890625</v>
      </c>
      <c r="AD58" s="1">
        <f t="shared" si="11"/>
        <v>2.1519407266750932</v>
      </c>
      <c r="AE58" s="1">
        <f t="shared" si="12"/>
        <v>2.4547927740968702E-8</v>
      </c>
      <c r="AG58" s="1">
        <f>'ux n=128'!A55/128+1/256</f>
        <v>3.90625E-3</v>
      </c>
      <c r="AH58" s="1">
        <f>'ux n=128'!B55</f>
        <v>0</v>
      </c>
      <c r="AI58" s="1" t="e">
        <f t="shared" si="13"/>
        <v>#DIV/0!</v>
      </c>
      <c r="AK58" s="1">
        <f t="shared" si="14"/>
        <v>2.3345947265625E-2</v>
      </c>
      <c r="AL58" s="1">
        <f t="shared" si="15"/>
        <v>5.4503325372934341E-4</v>
      </c>
      <c r="AM58" s="1" t="e">
        <f t="shared" si="16"/>
        <v>#DIV/0!</v>
      </c>
      <c r="AN58" s="5"/>
    </row>
    <row r="59" spans="25:40" x14ac:dyDescent="0.25">
      <c r="Y59" s="1">
        <f>('ux n=64'!A56)/(Z$2*2)+AB$10/2</f>
        <v>0.43359375</v>
      </c>
      <c r="Z59" s="1">
        <f>'ux n=64'!B56</f>
        <v>4.6414049999999998E-2</v>
      </c>
      <c r="AA59" s="1">
        <f t="shared" si="9"/>
        <v>1.4737021721906773</v>
      </c>
      <c r="AC59" s="1">
        <f t="shared" si="10"/>
        <v>1.473541259765625</v>
      </c>
      <c r="AD59" s="1">
        <f t="shared" si="11"/>
        <v>2.1713238442316651</v>
      </c>
      <c r="AE59" s="1">
        <f t="shared" si="12"/>
        <v>2.5892808536224845E-8</v>
      </c>
      <c r="AG59" s="1">
        <f>'ux n=128'!A56/128+1/256</f>
        <v>3.90625E-3</v>
      </c>
      <c r="AH59" s="1">
        <f>'ux n=128'!B56</f>
        <v>0</v>
      </c>
      <c r="AI59" s="1" t="e">
        <f t="shared" si="13"/>
        <v>#DIV/0!</v>
      </c>
      <c r="AK59" s="1">
        <f t="shared" si="14"/>
        <v>2.3345947265625E-2</v>
      </c>
      <c r="AL59" s="1">
        <f t="shared" si="15"/>
        <v>5.4503325372934341E-4</v>
      </c>
      <c r="AM59" s="1" t="e">
        <f t="shared" si="16"/>
        <v>#DIV/0!</v>
      </c>
      <c r="AN59" s="5"/>
    </row>
    <row r="60" spans="25:40" x14ac:dyDescent="0.25">
      <c r="Y60" s="1">
        <f>('ux n=64'!A57)/(Z$2*2)+AB$10/2</f>
        <v>0.44140625</v>
      </c>
      <c r="Z60" s="1">
        <f>'ux n=64'!B57</f>
        <v>4.6601620000000003E-2</v>
      </c>
      <c r="AA60" s="1">
        <f t="shared" si="9"/>
        <v>1.4795654849797422</v>
      </c>
      <c r="AC60" s="1">
        <f t="shared" si="10"/>
        <v>1.479400634765625</v>
      </c>
      <c r="AD60" s="1">
        <f t="shared" si="11"/>
        <v>2.1886262381449342</v>
      </c>
      <c r="AE60" s="1">
        <f t="shared" si="12"/>
        <v>2.7175593094474356E-8</v>
      </c>
      <c r="AG60" s="1">
        <f>'ux n=128'!A57/128+1/256</f>
        <v>3.90625E-3</v>
      </c>
      <c r="AH60" s="1">
        <f>'ux n=128'!B57</f>
        <v>0</v>
      </c>
      <c r="AI60" s="1" t="e">
        <f t="shared" si="13"/>
        <v>#DIV/0!</v>
      </c>
      <c r="AK60" s="1">
        <f t="shared" si="14"/>
        <v>2.3345947265625E-2</v>
      </c>
      <c r="AL60" s="1">
        <f t="shared" si="15"/>
        <v>5.4503325372934341E-4</v>
      </c>
      <c r="AM60" s="1" t="e">
        <f t="shared" si="16"/>
        <v>#DIV/0!</v>
      </c>
      <c r="AN60" s="5"/>
    </row>
    <row r="61" spans="25:40" x14ac:dyDescent="0.25">
      <c r="Y61" s="1">
        <f>('ux n=64'!A58)/(Z$2*2)+AB$10/2</f>
        <v>0.44921875</v>
      </c>
      <c r="Z61" s="1">
        <f>'ux n=64'!B58</f>
        <v>4.676574E-2</v>
      </c>
      <c r="AA61" s="1">
        <f t="shared" si="9"/>
        <v>1.484695766447681</v>
      </c>
      <c r="AC61" s="1">
        <f t="shared" si="10"/>
        <v>1.484527587890625</v>
      </c>
      <c r="AD61" s="1">
        <f t="shared" si="11"/>
        <v>2.2038221592083573</v>
      </c>
      <c r="AE61" s="1">
        <f t="shared" si="12"/>
        <v>2.8284027053430083E-8</v>
      </c>
      <c r="AG61" s="1">
        <f>'ux n=128'!A58/128+1/256</f>
        <v>3.90625E-3</v>
      </c>
      <c r="AH61" s="1">
        <f>'ux n=128'!B58</f>
        <v>0</v>
      </c>
      <c r="AI61" s="1" t="e">
        <f t="shared" si="13"/>
        <v>#DIV/0!</v>
      </c>
      <c r="AK61" s="1">
        <f t="shared" si="14"/>
        <v>2.3345947265625E-2</v>
      </c>
      <c r="AL61" s="1">
        <f t="shared" si="15"/>
        <v>5.4503325372934341E-4</v>
      </c>
      <c r="AM61" s="1" t="e">
        <f t="shared" si="16"/>
        <v>#DIV/0!</v>
      </c>
      <c r="AN61" s="5"/>
    </row>
    <row r="62" spans="25:40" x14ac:dyDescent="0.25">
      <c r="Y62" s="1">
        <f>('ux n=64'!A59)/(Z$2*2)+AB$10/2</f>
        <v>0.45703125</v>
      </c>
      <c r="Z62" s="1">
        <f>'ux n=64'!B59</f>
        <v>4.6906419999999997E-2</v>
      </c>
      <c r="AA62" s="1">
        <f t="shared" si="9"/>
        <v>1.4890933291878079</v>
      </c>
      <c r="AC62" s="1">
        <f t="shared" si="10"/>
        <v>1.488922119140625</v>
      </c>
      <c r="AD62" s="1">
        <f t="shared" si="11"/>
        <v>2.2168890768662095</v>
      </c>
      <c r="AE62" s="1">
        <f t="shared" si="12"/>
        <v>2.931288025637134E-8</v>
      </c>
      <c r="AG62" s="1">
        <f>'ux n=128'!A59/128+1/256</f>
        <v>3.90625E-3</v>
      </c>
      <c r="AH62" s="1">
        <f>'ux n=128'!B59</f>
        <v>0</v>
      </c>
      <c r="AI62" s="1" t="e">
        <f t="shared" si="13"/>
        <v>#DIV/0!</v>
      </c>
      <c r="AK62" s="1">
        <f t="shared" si="14"/>
        <v>2.3345947265625E-2</v>
      </c>
      <c r="AL62" s="1">
        <f t="shared" si="15"/>
        <v>5.4503325372934341E-4</v>
      </c>
      <c r="AM62" s="1" t="e">
        <f t="shared" si="16"/>
        <v>#DIV/0!</v>
      </c>
      <c r="AN62" s="5"/>
    </row>
    <row r="63" spans="25:40" x14ac:dyDescent="0.25">
      <c r="Y63" s="1">
        <f>('ux n=64'!A60)/(Z$2*2)+AB$10/2</f>
        <v>0.46484375</v>
      </c>
      <c r="Z63" s="1">
        <f>'ux n=64'!B60</f>
        <v>4.702365E-2</v>
      </c>
      <c r="AA63" s="1">
        <f t="shared" si="9"/>
        <v>1.492757860606809</v>
      </c>
      <c r="AC63" s="1">
        <f t="shared" si="10"/>
        <v>1.492584228515625</v>
      </c>
      <c r="AD63" s="1">
        <f t="shared" si="11"/>
        <v>2.2278076792135835</v>
      </c>
      <c r="AE63" s="1">
        <f t="shared" si="12"/>
        <v>3.0148103088942585E-8</v>
      </c>
      <c r="AG63" s="1">
        <f>'ux n=128'!A60/128+1/256</f>
        <v>3.90625E-3</v>
      </c>
      <c r="AH63" s="1">
        <f>'ux n=128'!B60</f>
        <v>0</v>
      </c>
      <c r="AI63" s="1" t="e">
        <f t="shared" si="13"/>
        <v>#DIV/0!</v>
      </c>
      <c r="AK63" s="1">
        <f t="shared" si="14"/>
        <v>2.3345947265625E-2</v>
      </c>
      <c r="AL63" s="1">
        <f t="shared" si="15"/>
        <v>5.4503325372934341E-4</v>
      </c>
      <c r="AM63" s="1" t="e">
        <f t="shared" si="16"/>
        <v>#DIV/0!</v>
      </c>
      <c r="AN63" s="5"/>
    </row>
    <row r="64" spans="25:40" x14ac:dyDescent="0.25">
      <c r="Y64" s="1">
        <f>('ux n=64'!A61)/(Z$2*2)+AB$10/2</f>
        <v>0.47265625</v>
      </c>
      <c r="Z64" s="1">
        <f>'ux n=64'!B61</f>
        <v>4.7117439999999997E-2</v>
      </c>
      <c r="AA64" s="1">
        <f t="shared" si="9"/>
        <v>1.4956896732979983</v>
      </c>
      <c r="AC64" s="1">
        <f t="shared" si="10"/>
        <v>1.495513916015625</v>
      </c>
      <c r="AD64" s="1">
        <f t="shared" si="11"/>
        <v>2.2365618729963899</v>
      </c>
      <c r="AE64" s="1">
        <f t="shared" si="12"/>
        <v>3.0890622307244407E-8</v>
      </c>
      <c r="AG64" s="1">
        <f>'ux n=128'!A61/128+1/256</f>
        <v>3.90625E-3</v>
      </c>
      <c r="AH64" s="1">
        <f>'ux n=128'!B61</f>
        <v>0</v>
      </c>
      <c r="AI64" s="1" t="e">
        <f t="shared" si="13"/>
        <v>#DIV/0!</v>
      </c>
      <c r="AK64" s="1">
        <f t="shared" si="14"/>
        <v>2.3345947265625E-2</v>
      </c>
      <c r="AL64" s="1">
        <f t="shared" si="15"/>
        <v>5.4503325372934341E-4</v>
      </c>
      <c r="AM64" s="1" t="e">
        <f t="shared" si="16"/>
        <v>#DIV/0!</v>
      </c>
      <c r="AN64" s="5"/>
    </row>
    <row r="65" spans="25:40" x14ac:dyDescent="0.25">
      <c r="Y65" s="1">
        <f>('ux n=64'!A62)/(Z$2*2)+AB$10/2</f>
        <v>0.48046875</v>
      </c>
      <c r="Z65" s="1">
        <f>'ux n=64'!B62</f>
        <v>4.7187779999999999E-2</v>
      </c>
      <c r="AA65" s="1">
        <f t="shared" si="9"/>
        <v>1.4978884546680618</v>
      </c>
      <c r="AC65" s="1">
        <f t="shared" si="10"/>
        <v>1.497711181640625</v>
      </c>
      <c r="AD65" s="1">
        <f t="shared" si="11"/>
        <v>2.2431387836113572</v>
      </c>
      <c r="AE65" s="1">
        <f t="shared" si="12"/>
        <v>3.1425726256591742E-8</v>
      </c>
      <c r="AG65" s="1">
        <f>'ux n=128'!A62/128+1/256</f>
        <v>3.90625E-3</v>
      </c>
      <c r="AH65" s="1">
        <f>'ux n=128'!B62</f>
        <v>0</v>
      </c>
      <c r="AI65" s="1" t="e">
        <f>(AH65+ABS(AJ$6))/AJ$12</f>
        <v>#DIV/0!</v>
      </c>
      <c r="AK65" s="1">
        <f t="shared" si="14"/>
        <v>2.3345947265625E-2</v>
      </c>
      <c r="AL65" s="1">
        <f t="shared" si="15"/>
        <v>5.4503325372934341E-4</v>
      </c>
      <c r="AM65" s="1" t="e">
        <f t="shared" si="16"/>
        <v>#DIV/0!</v>
      </c>
    </row>
    <row r="66" spans="25:40" x14ac:dyDescent="0.25">
      <c r="Y66" s="1">
        <f>('ux n=64'!A63)/(Z$2*2)+AB$10/2</f>
        <v>0.48828125</v>
      </c>
      <c r="Z66" s="1">
        <f>'ux n=64'!B63</f>
        <v>4.7234669999999999E-2</v>
      </c>
      <c r="AA66" s="1">
        <f t="shared" si="9"/>
        <v>1.4993542047169994</v>
      </c>
      <c r="AC66" s="1">
        <f t="shared" si="10"/>
        <v>1.499176025390625</v>
      </c>
      <c r="AD66" s="1">
        <f t="shared" si="11"/>
        <v>2.2475287551060319</v>
      </c>
      <c r="AE66" s="1">
        <f t="shared" si="12"/>
        <v>3.1747872347244942E-8</v>
      </c>
      <c r="AF66" s="8"/>
      <c r="AG66" s="1">
        <f>'ux n=128'!A63/128+1/256</f>
        <v>3.90625E-3</v>
      </c>
      <c r="AH66" s="1">
        <f>'ux n=128'!B63</f>
        <v>0</v>
      </c>
      <c r="AI66" s="1" t="e">
        <f t="shared" si="13"/>
        <v>#DIV/0!</v>
      </c>
      <c r="AK66" s="1">
        <f t="shared" si="14"/>
        <v>2.3345947265625E-2</v>
      </c>
      <c r="AL66" s="1">
        <f t="shared" si="15"/>
        <v>5.4503325372934341E-4</v>
      </c>
      <c r="AM66" s="1" t="e">
        <f t="shared" si="16"/>
        <v>#DIV/0!</v>
      </c>
      <c r="AN66" s="8"/>
    </row>
    <row r="67" spans="25:40" x14ac:dyDescent="0.25">
      <c r="Y67" s="1">
        <f>('ux n=64'!A64)/(Z$2*2)+AB$10/2</f>
        <v>0.49609375</v>
      </c>
      <c r="Z67" s="1">
        <f>'ux n=64'!B64</f>
        <v>4.7258120000000001E-2</v>
      </c>
      <c r="AA67" s="1">
        <f t="shared" si="9"/>
        <v>1.5000872360381254</v>
      </c>
      <c r="AC67" s="1">
        <f t="shared" si="10"/>
        <v>1.499908447265625</v>
      </c>
      <c r="AD67" s="1">
        <f t="shared" si="11"/>
        <v>2.2497253501787782</v>
      </c>
      <c r="AE67" s="1">
        <f t="shared" si="12"/>
        <v>3.1965425172213301E-8</v>
      </c>
      <c r="AG67" s="1">
        <f>'ux n=128'!A64/128+1/256</f>
        <v>3.90625E-3</v>
      </c>
      <c r="AH67" s="1">
        <f>'ux n=128'!B64</f>
        <v>0</v>
      </c>
      <c r="AI67" s="1" t="e">
        <f t="shared" si="13"/>
        <v>#DIV/0!</v>
      </c>
      <c r="AK67" s="1">
        <f t="shared" si="14"/>
        <v>2.3345947265625E-2</v>
      </c>
      <c r="AL67" s="1">
        <f t="shared" si="15"/>
        <v>5.4503325372934341E-4</v>
      </c>
      <c r="AM67" s="1" t="e">
        <f t="shared" si="16"/>
        <v>#DIV/0!</v>
      </c>
    </row>
    <row r="68" spans="25:40" x14ac:dyDescent="0.25">
      <c r="AD68" s="1">
        <f>SUM(AD4:AD67)</f>
        <v>76.800000250339508</v>
      </c>
      <c r="AE68" s="1">
        <f>SUM(AE4:AE67)</f>
        <v>1.5103116564411099E-6</v>
      </c>
      <c r="AG68" s="1">
        <f>'ux n=128'!A65/128+1/256</f>
        <v>3.90625E-3</v>
      </c>
      <c r="AH68" s="1">
        <f>'ux n=128'!B65</f>
        <v>0</v>
      </c>
      <c r="AI68" s="1" t="e">
        <f t="shared" si="13"/>
        <v>#DIV/0!</v>
      </c>
      <c r="AK68" s="1">
        <f t="shared" si="14"/>
        <v>2.3345947265625E-2</v>
      </c>
      <c r="AL68" s="1">
        <f t="shared" ref="AL68:AL131" si="20">AK68*AK68</f>
        <v>5.4503325372934341E-4</v>
      </c>
      <c r="AM68" s="1" t="e">
        <f t="shared" si="16"/>
        <v>#DIV/0!</v>
      </c>
      <c r="AN68" s="5"/>
    </row>
    <row r="69" spans="25:40" x14ac:dyDescent="0.25">
      <c r="AD69" s="2" t="s">
        <v>7</v>
      </c>
      <c r="AE69" s="3">
        <f>SQRT(AE68/AD68)</f>
        <v>1.4023379156183433E-4</v>
      </c>
      <c r="AG69" s="1">
        <f>'ux n=128'!A66/128+1/256</f>
        <v>3.90625E-3</v>
      </c>
      <c r="AH69" s="1">
        <f>'ux n=128'!B66</f>
        <v>0</v>
      </c>
      <c r="AI69" s="1" t="e">
        <f t="shared" ref="AI69:AI131" si="21">(AH69+ABS(AJ$6))/AJ$12</f>
        <v>#DIV/0!</v>
      </c>
      <c r="AK69" s="1">
        <f t="shared" ref="AK69:AK131" si="22">6*(AG69-AG69*AG69)</f>
        <v>2.3345947265625E-2</v>
      </c>
      <c r="AL69" s="1">
        <f t="shared" si="20"/>
        <v>5.4503325372934341E-4</v>
      </c>
      <c r="AM69" s="1" t="e">
        <f t="shared" ref="AM69:AM131" si="23">(AK69-AI69)^2</f>
        <v>#DIV/0!</v>
      </c>
      <c r="AN69" s="5"/>
    </row>
    <row r="70" spans="25:40" x14ac:dyDescent="0.25">
      <c r="Y70"/>
      <c r="AG70" s="1">
        <f>'ux n=128'!A67/128+1/256</f>
        <v>3.90625E-3</v>
      </c>
      <c r="AH70" s="1">
        <f>'ux n=128'!B67</f>
        <v>0</v>
      </c>
      <c r="AI70" s="1" t="e">
        <f t="shared" si="21"/>
        <v>#DIV/0!</v>
      </c>
      <c r="AK70" s="1">
        <f t="shared" si="22"/>
        <v>2.3345947265625E-2</v>
      </c>
      <c r="AL70" s="1">
        <f t="shared" si="20"/>
        <v>5.4503325372934341E-4</v>
      </c>
      <c r="AM70" s="1" t="e">
        <f t="shared" si="23"/>
        <v>#DIV/0!</v>
      </c>
      <c r="AN70" s="5"/>
    </row>
    <row r="71" spans="25:40" x14ac:dyDescent="0.25">
      <c r="Y71"/>
      <c r="AG71" s="1">
        <f>'ux n=128'!A68/128+1/256</f>
        <v>3.90625E-3</v>
      </c>
      <c r="AH71" s="1">
        <f>'ux n=128'!B68</f>
        <v>0</v>
      </c>
      <c r="AI71" s="1" t="e">
        <f t="shared" si="21"/>
        <v>#DIV/0!</v>
      </c>
      <c r="AK71" s="1">
        <f t="shared" si="22"/>
        <v>2.3345947265625E-2</v>
      </c>
      <c r="AL71" s="1">
        <f t="shared" si="20"/>
        <v>5.4503325372934341E-4</v>
      </c>
      <c r="AM71" s="1" t="e">
        <f t="shared" si="23"/>
        <v>#DIV/0!</v>
      </c>
      <c r="AN71" s="5"/>
    </row>
    <row r="72" spans="25:40" x14ac:dyDescent="0.25">
      <c r="Y72"/>
      <c r="AG72" s="1">
        <f>'ux n=128'!A69/128+1/256</f>
        <v>3.90625E-3</v>
      </c>
      <c r="AH72" s="1">
        <f>'ux n=128'!B69</f>
        <v>0</v>
      </c>
      <c r="AI72" s="1" t="e">
        <f t="shared" si="21"/>
        <v>#DIV/0!</v>
      </c>
      <c r="AK72" s="1">
        <f t="shared" si="22"/>
        <v>2.3345947265625E-2</v>
      </c>
      <c r="AL72" s="1">
        <f t="shared" si="20"/>
        <v>5.4503325372934341E-4</v>
      </c>
      <c r="AM72" s="1" t="e">
        <f t="shared" si="23"/>
        <v>#DIV/0!</v>
      </c>
      <c r="AN72" s="5"/>
    </row>
    <row r="73" spans="25:40" x14ac:dyDescent="0.25">
      <c r="Y73"/>
      <c r="AG73" s="1">
        <f>'ux n=128'!A70/128+1/256</f>
        <v>3.90625E-3</v>
      </c>
      <c r="AH73" s="1">
        <f>'ux n=128'!B70</f>
        <v>0</v>
      </c>
      <c r="AI73" s="1" t="e">
        <f t="shared" si="21"/>
        <v>#DIV/0!</v>
      </c>
      <c r="AK73" s="1">
        <f t="shared" si="22"/>
        <v>2.3345947265625E-2</v>
      </c>
      <c r="AL73" s="1">
        <f t="shared" si="20"/>
        <v>5.4503325372934341E-4</v>
      </c>
      <c r="AM73" s="1" t="e">
        <f t="shared" si="23"/>
        <v>#DIV/0!</v>
      </c>
      <c r="AN73" s="5"/>
    </row>
    <row r="74" spans="25:40" x14ac:dyDescent="0.25">
      <c r="Y74"/>
      <c r="AG74" s="1">
        <f>'ux n=128'!A71/128+1/256</f>
        <v>3.90625E-3</v>
      </c>
      <c r="AH74" s="1">
        <f>'ux n=128'!B71</f>
        <v>0</v>
      </c>
      <c r="AI74" s="1" t="e">
        <f t="shared" si="21"/>
        <v>#DIV/0!</v>
      </c>
      <c r="AK74" s="1">
        <f t="shared" si="22"/>
        <v>2.3345947265625E-2</v>
      </c>
      <c r="AL74" s="1">
        <f t="shared" si="20"/>
        <v>5.4503325372934341E-4</v>
      </c>
      <c r="AM74" s="1" t="e">
        <f t="shared" si="23"/>
        <v>#DIV/0!</v>
      </c>
      <c r="AN74" s="5"/>
    </row>
    <row r="75" spans="25:40" x14ac:dyDescent="0.25">
      <c r="Y75"/>
      <c r="AG75" s="1">
        <f>'ux n=128'!A72/128+1/256</f>
        <v>3.90625E-3</v>
      </c>
      <c r="AH75" s="1">
        <f>'ux n=128'!B72</f>
        <v>0</v>
      </c>
      <c r="AI75" s="1" t="e">
        <f t="shared" si="21"/>
        <v>#DIV/0!</v>
      </c>
      <c r="AK75" s="1">
        <f t="shared" si="22"/>
        <v>2.3345947265625E-2</v>
      </c>
      <c r="AL75" s="1">
        <f t="shared" si="20"/>
        <v>5.4503325372934341E-4</v>
      </c>
      <c r="AM75" s="1" t="e">
        <f t="shared" si="23"/>
        <v>#DIV/0!</v>
      </c>
      <c r="AN75" s="5"/>
    </row>
    <row r="76" spans="25:40" x14ac:dyDescent="0.25">
      <c r="Y76"/>
      <c r="AG76" s="1">
        <f>'ux n=128'!A73/128+1/256</f>
        <v>3.90625E-3</v>
      </c>
      <c r="AH76" s="1">
        <f>'ux n=128'!B73</f>
        <v>0</v>
      </c>
      <c r="AI76" s="1" t="e">
        <f t="shared" si="21"/>
        <v>#DIV/0!</v>
      </c>
      <c r="AK76" s="1">
        <f t="shared" si="22"/>
        <v>2.3345947265625E-2</v>
      </c>
      <c r="AL76" s="1">
        <f t="shared" si="20"/>
        <v>5.4503325372934341E-4</v>
      </c>
      <c r="AM76" s="1" t="e">
        <f t="shared" si="23"/>
        <v>#DIV/0!</v>
      </c>
      <c r="AN76" s="5"/>
    </row>
    <row r="77" spans="25:40" x14ac:dyDescent="0.25">
      <c r="Y77"/>
      <c r="AG77" s="1">
        <f>'ux n=128'!A74/128+1/256</f>
        <v>3.90625E-3</v>
      </c>
      <c r="AH77" s="1">
        <f>'ux n=128'!B74</f>
        <v>0</v>
      </c>
      <c r="AI77" s="1" t="e">
        <f t="shared" si="21"/>
        <v>#DIV/0!</v>
      </c>
      <c r="AK77" s="1">
        <f t="shared" si="22"/>
        <v>2.3345947265625E-2</v>
      </c>
      <c r="AL77" s="1">
        <f t="shared" si="20"/>
        <v>5.4503325372934341E-4</v>
      </c>
      <c r="AM77" s="1" t="e">
        <f t="shared" si="23"/>
        <v>#DIV/0!</v>
      </c>
      <c r="AN77" s="5"/>
    </row>
    <row r="78" spans="25:40" x14ac:dyDescent="0.25">
      <c r="Y78"/>
      <c r="AG78" s="1">
        <f>'ux n=128'!A75/128+1/256</f>
        <v>3.90625E-3</v>
      </c>
      <c r="AH78" s="1">
        <f>'ux n=128'!B75</f>
        <v>0</v>
      </c>
      <c r="AI78" s="1" t="e">
        <f t="shared" si="21"/>
        <v>#DIV/0!</v>
      </c>
      <c r="AK78" s="1">
        <f t="shared" si="22"/>
        <v>2.3345947265625E-2</v>
      </c>
      <c r="AL78" s="1">
        <f t="shared" si="20"/>
        <v>5.4503325372934341E-4</v>
      </c>
      <c r="AM78" s="1" t="e">
        <f t="shared" si="23"/>
        <v>#DIV/0!</v>
      </c>
      <c r="AN78" s="5"/>
    </row>
    <row r="79" spans="25:40" x14ac:dyDescent="0.25">
      <c r="Y79"/>
      <c r="AG79" s="1">
        <f>'ux n=128'!A76/128+1/256</f>
        <v>3.90625E-3</v>
      </c>
      <c r="AH79" s="1">
        <f>'ux n=128'!B76</f>
        <v>0</v>
      </c>
      <c r="AI79" s="1" t="e">
        <f t="shared" si="21"/>
        <v>#DIV/0!</v>
      </c>
      <c r="AK79" s="1">
        <f t="shared" si="22"/>
        <v>2.3345947265625E-2</v>
      </c>
      <c r="AL79" s="1">
        <f t="shared" si="20"/>
        <v>5.4503325372934341E-4</v>
      </c>
      <c r="AM79" s="1" t="e">
        <f t="shared" si="23"/>
        <v>#DIV/0!</v>
      </c>
      <c r="AN79" s="5"/>
    </row>
    <row r="80" spans="25:40" x14ac:dyDescent="0.25">
      <c r="Y80"/>
      <c r="AG80" s="1">
        <f>'ux n=128'!A77/128+1/256</f>
        <v>3.90625E-3</v>
      </c>
      <c r="AH80" s="1">
        <f>'ux n=128'!B77</f>
        <v>0</v>
      </c>
      <c r="AI80" s="1" t="e">
        <f t="shared" si="21"/>
        <v>#DIV/0!</v>
      </c>
      <c r="AK80" s="1">
        <f t="shared" si="22"/>
        <v>2.3345947265625E-2</v>
      </c>
      <c r="AL80" s="1">
        <f t="shared" si="20"/>
        <v>5.4503325372934341E-4</v>
      </c>
      <c r="AM80" s="1" t="e">
        <f t="shared" si="23"/>
        <v>#DIV/0!</v>
      </c>
      <c r="AN80" s="5"/>
    </row>
    <row r="81" spans="2:40" x14ac:dyDescent="0.25">
      <c r="Y81"/>
      <c r="AG81" s="1">
        <f>'ux n=128'!A78/128+1/256</f>
        <v>3.90625E-3</v>
      </c>
      <c r="AH81" s="1">
        <f>'ux n=128'!B78</f>
        <v>0</v>
      </c>
      <c r="AI81" s="1" t="e">
        <f t="shared" si="21"/>
        <v>#DIV/0!</v>
      </c>
      <c r="AK81" s="1">
        <f t="shared" si="22"/>
        <v>2.3345947265625E-2</v>
      </c>
      <c r="AL81" s="1">
        <f t="shared" si="20"/>
        <v>5.4503325372934341E-4</v>
      </c>
      <c r="AM81" s="1" t="e">
        <f t="shared" si="23"/>
        <v>#DIV/0!</v>
      </c>
      <c r="AN81" s="5"/>
    </row>
    <row r="82" spans="2:40" x14ac:dyDescent="0.25">
      <c r="Y82"/>
      <c r="AG82" s="1">
        <f>'ux n=128'!A79/128+1/256</f>
        <v>3.90625E-3</v>
      </c>
      <c r="AH82" s="1">
        <f>'ux n=128'!B79</f>
        <v>0</v>
      </c>
      <c r="AI82" s="1" t="e">
        <f t="shared" si="21"/>
        <v>#DIV/0!</v>
      </c>
      <c r="AK82" s="1">
        <f t="shared" si="22"/>
        <v>2.3345947265625E-2</v>
      </c>
      <c r="AL82" s="1">
        <f t="shared" si="20"/>
        <v>5.4503325372934341E-4</v>
      </c>
      <c r="AM82" s="1" t="e">
        <f t="shared" si="23"/>
        <v>#DIV/0!</v>
      </c>
      <c r="AN82" s="5"/>
    </row>
    <row r="83" spans="2:40" x14ac:dyDescent="0.25">
      <c r="Y83"/>
      <c r="AG83" s="1">
        <f>'ux n=128'!A80/128+1/256</f>
        <v>3.90625E-3</v>
      </c>
      <c r="AH83" s="1">
        <f>'ux n=128'!B80</f>
        <v>0</v>
      </c>
      <c r="AI83" s="1" t="e">
        <f t="shared" si="21"/>
        <v>#DIV/0!</v>
      </c>
      <c r="AK83" s="1">
        <f t="shared" si="22"/>
        <v>2.3345947265625E-2</v>
      </c>
      <c r="AL83" s="1">
        <f t="shared" si="20"/>
        <v>5.4503325372934341E-4</v>
      </c>
      <c r="AM83" s="1" t="e">
        <f t="shared" si="23"/>
        <v>#DIV/0!</v>
      </c>
      <c r="AN83" s="5"/>
    </row>
    <row r="84" spans="2:40" x14ac:dyDescent="0.25">
      <c r="Y84"/>
      <c r="AG84" s="1">
        <f>'ux n=128'!A81/128+1/256</f>
        <v>3.90625E-3</v>
      </c>
      <c r="AH84" s="1">
        <f>'ux n=128'!B81</f>
        <v>0</v>
      </c>
      <c r="AI84" s="1" t="e">
        <f t="shared" si="21"/>
        <v>#DIV/0!</v>
      </c>
      <c r="AK84" s="1">
        <f t="shared" si="22"/>
        <v>2.3345947265625E-2</v>
      </c>
      <c r="AL84" s="1">
        <f t="shared" si="20"/>
        <v>5.4503325372934341E-4</v>
      </c>
      <c r="AM84" s="1" t="e">
        <f t="shared" si="23"/>
        <v>#DIV/0!</v>
      </c>
      <c r="AN84" s="5"/>
    </row>
    <row r="85" spans="2:40" x14ac:dyDescent="0.25">
      <c r="Y85"/>
      <c r="AG85" s="1">
        <f>'ux n=128'!A82/128+1/256</f>
        <v>3.90625E-3</v>
      </c>
      <c r="AH85" s="1">
        <f>'ux n=128'!B82</f>
        <v>0</v>
      </c>
      <c r="AI85" s="1" t="e">
        <f t="shared" si="21"/>
        <v>#DIV/0!</v>
      </c>
      <c r="AK85" s="1">
        <f t="shared" si="22"/>
        <v>2.3345947265625E-2</v>
      </c>
      <c r="AL85" s="1">
        <f t="shared" si="20"/>
        <v>5.4503325372934341E-4</v>
      </c>
      <c r="AM85" s="1" t="e">
        <f t="shared" si="23"/>
        <v>#DIV/0!</v>
      </c>
      <c r="AN85" s="5"/>
    </row>
    <row r="86" spans="2:40" x14ac:dyDescent="0.25">
      <c r="Y86"/>
      <c r="AG86" s="1">
        <f>'ux n=128'!A83/128+1/256</f>
        <v>3.90625E-3</v>
      </c>
      <c r="AH86" s="1">
        <f>'ux n=128'!B83</f>
        <v>0</v>
      </c>
      <c r="AI86" s="1" t="e">
        <f t="shared" si="21"/>
        <v>#DIV/0!</v>
      </c>
      <c r="AK86" s="1">
        <f t="shared" si="22"/>
        <v>2.3345947265625E-2</v>
      </c>
      <c r="AL86" s="1">
        <f t="shared" si="20"/>
        <v>5.4503325372934341E-4</v>
      </c>
      <c r="AM86" s="1" t="e">
        <f t="shared" si="23"/>
        <v>#DIV/0!</v>
      </c>
    </row>
    <row r="87" spans="2:40" x14ac:dyDescent="0.25">
      <c r="Y87"/>
      <c r="AF87" s="8"/>
      <c r="AG87" s="1">
        <f>'ux n=128'!A84/128+1/256</f>
        <v>3.90625E-3</v>
      </c>
      <c r="AH87" s="1">
        <f>'ux n=128'!B84</f>
        <v>0</v>
      </c>
      <c r="AI87" s="1" t="e">
        <f t="shared" si="21"/>
        <v>#DIV/0!</v>
      </c>
      <c r="AK87" s="1">
        <f t="shared" si="22"/>
        <v>2.3345947265625E-2</v>
      </c>
      <c r="AL87" s="1">
        <f t="shared" si="20"/>
        <v>5.4503325372934341E-4</v>
      </c>
      <c r="AM87" s="1" t="e">
        <f t="shared" si="23"/>
        <v>#DIV/0!</v>
      </c>
      <c r="AN87" s="8"/>
    </row>
    <row r="88" spans="2:40" x14ac:dyDescent="0.25">
      <c r="Y88"/>
      <c r="AG88" s="1">
        <f>'ux n=128'!A85/128+1/256</f>
        <v>3.90625E-3</v>
      </c>
      <c r="AH88" s="1">
        <f>'ux n=128'!B85</f>
        <v>0</v>
      </c>
      <c r="AI88" s="1" t="e">
        <f t="shared" si="21"/>
        <v>#DIV/0!</v>
      </c>
      <c r="AK88" s="1">
        <f t="shared" si="22"/>
        <v>2.3345947265625E-2</v>
      </c>
      <c r="AL88" s="1">
        <f t="shared" si="20"/>
        <v>5.4503325372934341E-4</v>
      </c>
      <c r="AM88" s="1" t="e">
        <f t="shared" si="23"/>
        <v>#DIV/0!</v>
      </c>
    </row>
    <row r="89" spans="2:40" x14ac:dyDescent="0.25">
      <c r="Y89"/>
      <c r="AG89" s="1">
        <f>'ux n=128'!A86/128+1/256</f>
        <v>3.90625E-3</v>
      </c>
      <c r="AH89" s="1">
        <f>'ux n=128'!B86</f>
        <v>0</v>
      </c>
      <c r="AI89" s="1" t="e">
        <f t="shared" si="21"/>
        <v>#DIV/0!</v>
      </c>
      <c r="AK89" s="1">
        <f t="shared" si="22"/>
        <v>2.3345947265625E-2</v>
      </c>
      <c r="AL89" s="1">
        <f t="shared" si="20"/>
        <v>5.4503325372934341E-4</v>
      </c>
      <c r="AM89" s="1" t="e">
        <f t="shared" si="23"/>
        <v>#DIV/0!</v>
      </c>
      <c r="AN89" s="5"/>
    </row>
    <row r="90" spans="2:40" x14ac:dyDescent="0.25">
      <c r="Y90"/>
      <c r="AG90" s="1">
        <f>'ux n=128'!A87/128+1/256</f>
        <v>3.90625E-3</v>
      </c>
      <c r="AH90" s="1">
        <f>'ux n=128'!B87</f>
        <v>0</v>
      </c>
      <c r="AI90" s="1" t="e">
        <f t="shared" si="21"/>
        <v>#DIV/0!</v>
      </c>
      <c r="AK90" s="1">
        <f t="shared" si="22"/>
        <v>2.3345947265625E-2</v>
      </c>
      <c r="AL90" s="1">
        <f t="shared" si="20"/>
        <v>5.4503325372934341E-4</v>
      </c>
      <c r="AM90" s="1" t="e">
        <f t="shared" si="23"/>
        <v>#DIV/0!</v>
      </c>
      <c r="AN90" s="5"/>
    </row>
    <row r="91" spans="2:40" x14ac:dyDescent="0.25">
      <c r="Y91"/>
      <c r="AG91" s="1">
        <f>'ux n=128'!A88/128+1/256</f>
        <v>3.90625E-3</v>
      </c>
      <c r="AH91" s="1">
        <f>'ux n=128'!B88</f>
        <v>0</v>
      </c>
      <c r="AI91" s="1" t="e">
        <f t="shared" si="21"/>
        <v>#DIV/0!</v>
      </c>
      <c r="AK91" s="1">
        <f t="shared" si="22"/>
        <v>2.3345947265625E-2</v>
      </c>
      <c r="AL91" s="1">
        <f t="shared" si="20"/>
        <v>5.4503325372934341E-4</v>
      </c>
      <c r="AM91" s="1" t="e">
        <f t="shared" si="23"/>
        <v>#DIV/0!</v>
      </c>
      <c r="AN91" s="5"/>
    </row>
    <row r="92" spans="2:40" x14ac:dyDescent="0.25">
      <c r="Y92"/>
      <c r="AG92" s="1">
        <f>'ux n=128'!A89/128+1/256</f>
        <v>3.90625E-3</v>
      </c>
      <c r="AH92" s="1">
        <f>'ux n=128'!B89</f>
        <v>0</v>
      </c>
      <c r="AI92" s="1" t="e">
        <f t="shared" si="21"/>
        <v>#DIV/0!</v>
      </c>
      <c r="AK92" s="1">
        <f t="shared" si="22"/>
        <v>2.3345947265625E-2</v>
      </c>
      <c r="AL92" s="1">
        <f t="shared" si="20"/>
        <v>5.4503325372934341E-4</v>
      </c>
      <c r="AM92" s="1" t="e">
        <f t="shared" si="23"/>
        <v>#DIV/0!</v>
      </c>
      <c r="AN92" s="5"/>
    </row>
    <row r="93" spans="2:40" x14ac:dyDescent="0.25">
      <c r="B93" s="12"/>
      <c r="C93" s="12"/>
      <c r="K93" s="12"/>
      <c r="S93" s="12"/>
      <c r="Y93"/>
      <c r="AA93" s="12"/>
      <c r="AG93" s="1">
        <f>'ux n=128'!A90/128+1/256</f>
        <v>3.90625E-3</v>
      </c>
      <c r="AH93" s="1">
        <f>'ux n=128'!B90</f>
        <v>0</v>
      </c>
      <c r="AI93" s="1" t="e">
        <f t="shared" si="21"/>
        <v>#DIV/0!</v>
      </c>
      <c r="AK93" s="1">
        <f t="shared" si="22"/>
        <v>2.3345947265625E-2</v>
      </c>
      <c r="AL93" s="1">
        <f t="shared" si="20"/>
        <v>5.4503325372934341E-4</v>
      </c>
      <c r="AM93" s="1" t="e">
        <f t="shared" si="23"/>
        <v>#DIV/0!</v>
      </c>
      <c r="AN93" s="5"/>
    </row>
    <row r="94" spans="2:40" x14ac:dyDescent="0.25">
      <c r="Y94"/>
      <c r="AG94" s="1">
        <f>'ux n=128'!A91/128+1/256</f>
        <v>3.90625E-3</v>
      </c>
      <c r="AH94" s="1">
        <f>'ux n=128'!B91</f>
        <v>0</v>
      </c>
      <c r="AI94" s="1" t="e">
        <f t="shared" si="21"/>
        <v>#DIV/0!</v>
      </c>
      <c r="AK94" s="1">
        <f t="shared" si="22"/>
        <v>2.3345947265625E-2</v>
      </c>
      <c r="AL94" s="1">
        <f t="shared" si="20"/>
        <v>5.4503325372934341E-4</v>
      </c>
      <c r="AM94" s="1" t="e">
        <f t="shared" si="23"/>
        <v>#DIV/0!</v>
      </c>
      <c r="AN94" s="5"/>
    </row>
    <row r="95" spans="2:40" x14ac:dyDescent="0.25">
      <c r="Y95"/>
      <c r="AG95" s="1">
        <f>'ux n=128'!A92/128+1/256</f>
        <v>3.90625E-3</v>
      </c>
      <c r="AH95" s="1">
        <f>'ux n=128'!B92</f>
        <v>0</v>
      </c>
      <c r="AI95" s="1" t="e">
        <f t="shared" si="21"/>
        <v>#DIV/0!</v>
      </c>
      <c r="AK95" s="1">
        <f t="shared" si="22"/>
        <v>2.3345947265625E-2</v>
      </c>
      <c r="AL95" s="1">
        <f t="shared" si="20"/>
        <v>5.4503325372934341E-4</v>
      </c>
      <c r="AM95" s="1" t="e">
        <f t="shared" si="23"/>
        <v>#DIV/0!</v>
      </c>
      <c r="AN95" s="5"/>
    </row>
    <row r="96" spans="2:40" x14ac:dyDescent="0.25">
      <c r="Y96"/>
      <c r="AG96" s="1">
        <f>'ux n=128'!A93/128+1/256</f>
        <v>3.90625E-3</v>
      </c>
      <c r="AH96" s="1">
        <f>'ux n=128'!B93</f>
        <v>0</v>
      </c>
      <c r="AI96" s="1" t="e">
        <f t="shared" si="21"/>
        <v>#DIV/0!</v>
      </c>
      <c r="AK96" s="1">
        <f t="shared" si="22"/>
        <v>2.3345947265625E-2</v>
      </c>
      <c r="AL96" s="1">
        <f t="shared" si="20"/>
        <v>5.4503325372934341E-4</v>
      </c>
      <c r="AM96" s="1" t="e">
        <f t="shared" si="23"/>
        <v>#DIV/0!</v>
      </c>
      <c r="AN96" s="5"/>
    </row>
    <row r="97" spans="25:40" x14ac:dyDescent="0.25">
      <c r="Y97"/>
      <c r="AG97" s="1">
        <f>'ux n=128'!A94/128+1/256</f>
        <v>3.90625E-3</v>
      </c>
      <c r="AH97" s="1">
        <f>'ux n=128'!B94</f>
        <v>0</v>
      </c>
      <c r="AI97" s="1" t="e">
        <f t="shared" si="21"/>
        <v>#DIV/0!</v>
      </c>
      <c r="AK97" s="1">
        <f t="shared" si="22"/>
        <v>2.3345947265625E-2</v>
      </c>
      <c r="AL97" s="1">
        <f t="shared" si="20"/>
        <v>5.4503325372934341E-4</v>
      </c>
      <c r="AM97" s="1" t="e">
        <f t="shared" si="23"/>
        <v>#DIV/0!</v>
      </c>
      <c r="AN97" s="5"/>
    </row>
    <row r="98" spans="25:40" x14ac:dyDescent="0.25">
      <c r="Y98"/>
      <c r="AG98" s="1">
        <f>'ux n=128'!A95/128+1/256</f>
        <v>3.90625E-3</v>
      </c>
      <c r="AH98" s="1">
        <f>'ux n=128'!B95</f>
        <v>0</v>
      </c>
      <c r="AI98" s="1" t="e">
        <f t="shared" si="21"/>
        <v>#DIV/0!</v>
      </c>
      <c r="AK98" s="1">
        <f t="shared" si="22"/>
        <v>2.3345947265625E-2</v>
      </c>
      <c r="AL98" s="1">
        <f t="shared" si="20"/>
        <v>5.4503325372934341E-4</v>
      </c>
      <c r="AM98" s="1" t="e">
        <f t="shared" si="23"/>
        <v>#DIV/0!</v>
      </c>
      <c r="AN98" s="5"/>
    </row>
    <row r="99" spans="25:40" x14ac:dyDescent="0.25">
      <c r="Y99"/>
      <c r="AG99" s="1">
        <f>'ux n=128'!A96/128+1/256</f>
        <v>3.90625E-3</v>
      </c>
      <c r="AH99" s="1">
        <f>'ux n=128'!B96</f>
        <v>0</v>
      </c>
      <c r="AI99" s="1" t="e">
        <f t="shared" si="21"/>
        <v>#DIV/0!</v>
      </c>
      <c r="AK99" s="1">
        <f t="shared" si="22"/>
        <v>2.3345947265625E-2</v>
      </c>
      <c r="AL99" s="1">
        <f t="shared" si="20"/>
        <v>5.4503325372934341E-4</v>
      </c>
      <c r="AM99" s="1" t="e">
        <f t="shared" si="23"/>
        <v>#DIV/0!</v>
      </c>
      <c r="AN99" s="5"/>
    </row>
    <row r="100" spans="25:40" x14ac:dyDescent="0.25">
      <c r="Y100"/>
      <c r="AG100" s="1">
        <f>'ux n=128'!A97/128+1/256</f>
        <v>3.90625E-3</v>
      </c>
      <c r="AH100" s="1">
        <f>'ux n=128'!B97</f>
        <v>0</v>
      </c>
      <c r="AI100" s="1" t="e">
        <f t="shared" si="21"/>
        <v>#DIV/0!</v>
      </c>
      <c r="AK100" s="1">
        <f t="shared" si="22"/>
        <v>2.3345947265625E-2</v>
      </c>
      <c r="AL100" s="1">
        <f t="shared" si="20"/>
        <v>5.4503325372934341E-4</v>
      </c>
      <c r="AM100" s="1" t="e">
        <f t="shared" si="23"/>
        <v>#DIV/0!</v>
      </c>
      <c r="AN100" s="5"/>
    </row>
    <row r="101" spans="25:40" x14ac:dyDescent="0.25">
      <c r="Y101"/>
      <c r="AG101" s="1">
        <f>'ux n=128'!A98/128+1/256</f>
        <v>3.90625E-3</v>
      </c>
      <c r="AH101" s="1">
        <f>'ux n=128'!B98</f>
        <v>0</v>
      </c>
      <c r="AI101" s="1" t="e">
        <f t="shared" si="21"/>
        <v>#DIV/0!</v>
      </c>
      <c r="AK101" s="1">
        <f t="shared" si="22"/>
        <v>2.3345947265625E-2</v>
      </c>
      <c r="AL101" s="1">
        <f t="shared" si="20"/>
        <v>5.4503325372934341E-4</v>
      </c>
      <c r="AM101" s="1" t="e">
        <f t="shared" si="23"/>
        <v>#DIV/0!</v>
      </c>
      <c r="AN101" s="5"/>
    </row>
    <row r="102" spans="25:40" x14ac:dyDescent="0.25">
      <c r="Y102"/>
      <c r="AG102" s="1">
        <f>'ux n=128'!A99/128+1/256</f>
        <v>3.90625E-3</v>
      </c>
      <c r="AH102" s="1">
        <f>'ux n=128'!B99</f>
        <v>0</v>
      </c>
      <c r="AI102" s="1" t="e">
        <f t="shared" si="21"/>
        <v>#DIV/0!</v>
      </c>
      <c r="AK102" s="1">
        <f t="shared" si="22"/>
        <v>2.3345947265625E-2</v>
      </c>
      <c r="AL102" s="1">
        <f t="shared" si="20"/>
        <v>5.4503325372934341E-4</v>
      </c>
      <c r="AM102" s="1" t="e">
        <f t="shared" si="23"/>
        <v>#DIV/0!</v>
      </c>
      <c r="AN102" s="5"/>
    </row>
    <row r="103" spans="25:40" x14ac:dyDescent="0.25">
      <c r="Y103"/>
      <c r="AG103" s="1">
        <f>'ux n=128'!A100/128+1/256</f>
        <v>3.90625E-3</v>
      </c>
      <c r="AH103" s="1">
        <f>'ux n=128'!B100</f>
        <v>0</v>
      </c>
      <c r="AI103" s="1" t="e">
        <f t="shared" si="21"/>
        <v>#DIV/0!</v>
      </c>
      <c r="AK103" s="1">
        <f t="shared" si="22"/>
        <v>2.3345947265625E-2</v>
      </c>
      <c r="AL103" s="1">
        <f t="shared" si="20"/>
        <v>5.4503325372934341E-4</v>
      </c>
      <c r="AM103" s="1" t="e">
        <f t="shared" si="23"/>
        <v>#DIV/0!</v>
      </c>
      <c r="AN103" s="5"/>
    </row>
    <row r="104" spans="25:40" x14ac:dyDescent="0.25">
      <c r="Y104"/>
      <c r="AG104" s="1">
        <f>'ux n=128'!A101/128+1/256</f>
        <v>3.90625E-3</v>
      </c>
      <c r="AH104" s="1">
        <f>'ux n=128'!B101</f>
        <v>0</v>
      </c>
      <c r="AI104" s="1" t="e">
        <f t="shared" si="21"/>
        <v>#DIV/0!</v>
      </c>
      <c r="AK104" s="1">
        <f t="shared" si="22"/>
        <v>2.3345947265625E-2</v>
      </c>
      <c r="AL104" s="1">
        <f t="shared" si="20"/>
        <v>5.4503325372934341E-4</v>
      </c>
      <c r="AM104" s="1" t="e">
        <f t="shared" si="23"/>
        <v>#DIV/0!</v>
      </c>
      <c r="AN104" s="5"/>
    </row>
    <row r="105" spans="25:40" x14ac:dyDescent="0.25">
      <c r="Y105"/>
      <c r="AG105" s="1">
        <f>'ux n=128'!A102/128+1/256</f>
        <v>3.90625E-3</v>
      </c>
      <c r="AH105" s="1">
        <f>'ux n=128'!B102</f>
        <v>0</v>
      </c>
      <c r="AI105" s="1" t="e">
        <f t="shared" si="21"/>
        <v>#DIV/0!</v>
      </c>
      <c r="AK105" s="1">
        <f t="shared" si="22"/>
        <v>2.3345947265625E-2</v>
      </c>
      <c r="AL105" s="1">
        <f t="shared" si="20"/>
        <v>5.4503325372934341E-4</v>
      </c>
      <c r="AM105" s="1" t="e">
        <f t="shared" si="23"/>
        <v>#DIV/0!</v>
      </c>
      <c r="AN105" s="5"/>
    </row>
    <row r="106" spans="25:40" x14ac:dyDescent="0.25">
      <c r="Y106"/>
      <c r="AG106" s="1">
        <f>'ux n=128'!A103/128+1/256</f>
        <v>3.90625E-3</v>
      </c>
      <c r="AH106" s="1">
        <f>'ux n=128'!B103</f>
        <v>0</v>
      </c>
      <c r="AI106" s="1" t="e">
        <f t="shared" si="21"/>
        <v>#DIV/0!</v>
      </c>
      <c r="AK106" s="1">
        <f t="shared" si="22"/>
        <v>2.3345947265625E-2</v>
      </c>
      <c r="AL106" s="1">
        <f t="shared" si="20"/>
        <v>5.4503325372934341E-4</v>
      </c>
      <c r="AM106" s="1" t="e">
        <f t="shared" si="23"/>
        <v>#DIV/0!</v>
      </c>
      <c r="AN106" s="5"/>
    </row>
    <row r="107" spans="25:40" x14ac:dyDescent="0.25">
      <c r="Y107"/>
      <c r="AG107" s="1">
        <f>'ux n=128'!A104/128+1/256</f>
        <v>3.90625E-3</v>
      </c>
      <c r="AH107" s="1">
        <f>'ux n=128'!B104</f>
        <v>0</v>
      </c>
      <c r="AI107" s="1" t="e">
        <f t="shared" si="21"/>
        <v>#DIV/0!</v>
      </c>
      <c r="AK107" s="1">
        <f t="shared" si="22"/>
        <v>2.3345947265625E-2</v>
      </c>
      <c r="AL107" s="1">
        <f t="shared" si="20"/>
        <v>5.4503325372934341E-4</v>
      </c>
      <c r="AM107" s="1" t="e">
        <f t="shared" si="23"/>
        <v>#DIV/0!</v>
      </c>
    </row>
    <row r="108" spans="25:40" x14ac:dyDescent="0.25">
      <c r="Y108"/>
      <c r="AG108" s="1">
        <f>'ux n=128'!A105/128+1/256</f>
        <v>3.90625E-3</v>
      </c>
      <c r="AH108" s="1">
        <f>'ux n=128'!B105</f>
        <v>0</v>
      </c>
      <c r="AI108" s="1" t="e">
        <f t="shared" si="21"/>
        <v>#DIV/0!</v>
      </c>
      <c r="AK108" s="1">
        <f t="shared" si="22"/>
        <v>2.3345947265625E-2</v>
      </c>
      <c r="AL108" s="1">
        <f t="shared" si="20"/>
        <v>5.4503325372934341E-4</v>
      </c>
      <c r="AM108" s="1" t="e">
        <f t="shared" si="23"/>
        <v>#DIV/0!</v>
      </c>
    </row>
    <row r="109" spans="25:40" x14ac:dyDescent="0.25">
      <c r="Y109"/>
      <c r="AG109" s="1">
        <f>'ux n=128'!A106/128+1/256</f>
        <v>3.90625E-3</v>
      </c>
      <c r="AH109" s="1">
        <f>'ux n=128'!B106</f>
        <v>0</v>
      </c>
      <c r="AI109" s="1" t="e">
        <f t="shared" si="21"/>
        <v>#DIV/0!</v>
      </c>
      <c r="AK109" s="1">
        <f t="shared" si="22"/>
        <v>2.3345947265625E-2</v>
      </c>
      <c r="AL109" s="1">
        <f t="shared" si="20"/>
        <v>5.4503325372934341E-4</v>
      </c>
      <c r="AM109" s="1" t="e">
        <f t="shared" si="23"/>
        <v>#DIV/0!</v>
      </c>
    </row>
    <row r="110" spans="25:40" x14ac:dyDescent="0.25">
      <c r="Y110"/>
      <c r="AG110" s="1">
        <f>'ux n=128'!A107/128+1/256</f>
        <v>3.90625E-3</v>
      </c>
      <c r="AH110" s="1">
        <f>'ux n=128'!B107</f>
        <v>0</v>
      </c>
      <c r="AI110" s="1" t="e">
        <f t="shared" si="21"/>
        <v>#DIV/0!</v>
      </c>
      <c r="AK110" s="1">
        <f t="shared" si="22"/>
        <v>2.3345947265625E-2</v>
      </c>
      <c r="AL110" s="1">
        <f t="shared" si="20"/>
        <v>5.4503325372934341E-4</v>
      </c>
      <c r="AM110" s="1" t="e">
        <f t="shared" si="23"/>
        <v>#DIV/0!</v>
      </c>
    </row>
    <row r="111" spans="25:40" x14ac:dyDescent="0.25">
      <c r="Y111"/>
      <c r="AG111" s="1">
        <f>'ux n=128'!A108/128+1/256</f>
        <v>3.90625E-3</v>
      </c>
      <c r="AH111" s="1">
        <f>'ux n=128'!B108</f>
        <v>0</v>
      </c>
      <c r="AI111" s="1" t="e">
        <f t="shared" si="21"/>
        <v>#DIV/0!</v>
      </c>
      <c r="AK111" s="1">
        <f t="shared" si="22"/>
        <v>2.3345947265625E-2</v>
      </c>
      <c r="AL111" s="1">
        <f t="shared" si="20"/>
        <v>5.4503325372934341E-4</v>
      </c>
      <c r="AM111" s="1" t="e">
        <f t="shared" si="23"/>
        <v>#DIV/0!</v>
      </c>
    </row>
    <row r="112" spans="25:40" x14ac:dyDescent="0.25">
      <c r="Y112"/>
      <c r="AG112" s="1">
        <f>'ux n=128'!A109/128+1/256</f>
        <v>3.90625E-3</v>
      </c>
      <c r="AH112" s="1">
        <f>'ux n=128'!B109</f>
        <v>0</v>
      </c>
      <c r="AI112" s="1" t="e">
        <f t="shared" si="21"/>
        <v>#DIV/0!</v>
      </c>
      <c r="AK112" s="1">
        <f t="shared" si="22"/>
        <v>2.3345947265625E-2</v>
      </c>
      <c r="AL112" s="1">
        <f t="shared" si="20"/>
        <v>5.4503325372934341E-4</v>
      </c>
      <c r="AM112" s="1" t="e">
        <f t="shared" si="23"/>
        <v>#DIV/0!</v>
      </c>
    </row>
    <row r="113" spans="25:39" x14ac:dyDescent="0.25">
      <c r="Y113"/>
      <c r="AG113" s="1">
        <f>'ux n=128'!A110/128+1/256</f>
        <v>3.90625E-3</v>
      </c>
      <c r="AH113" s="1">
        <f>'ux n=128'!B110</f>
        <v>0</v>
      </c>
      <c r="AI113" s="1" t="e">
        <f t="shared" si="21"/>
        <v>#DIV/0!</v>
      </c>
      <c r="AK113" s="1">
        <f t="shared" si="22"/>
        <v>2.3345947265625E-2</v>
      </c>
      <c r="AL113" s="1">
        <f t="shared" si="20"/>
        <v>5.4503325372934341E-4</v>
      </c>
      <c r="AM113" s="1" t="e">
        <f t="shared" si="23"/>
        <v>#DIV/0!</v>
      </c>
    </row>
    <row r="114" spans="25:39" x14ac:dyDescent="0.25">
      <c r="Y114"/>
      <c r="AG114" s="1">
        <f>'ux n=128'!A111/128+1/256</f>
        <v>3.90625E-3</v>
      </c>
      <c r="AH114" s="1">
        <f>'ux n=128'!B111</f>
        <v>0</v>
      </c>
      <c r="AI114" s="1" t="e">
        <f t="shared" si="21"/>
        <v>#DIV/0!</v>
      </c>
      <c r="AK114" s="1">
        <f t="shared" si="22"/>
        <v>2.3345947265625E-2</v>
      </c>
      <c r="AL114" s="1">
        <f t="shared" si="20"/>
        <v>5.4503325372934341E-4</v>
      </c>
      <c r="AM114" s="1" t="e">
        <f t="shared" si="23"/>
        <v>#DIV/0!</v>
      </c>
    </row>
    <row r="115" spans="25:39" x14ac:dyDescent="0.25">
      <c r="Y115"/>
      <c r="AG115" s="1">
        <f>'ux n=128'!A112/128+1/256</f>
        <v>3.90625E-3</v>
      </c>
      <c r="AH115" s="1">
        <f>'ux n=128'!B112</f>
        <v>0</v>
      </c>
      <c r="AI115" s="1" t="e">
        <f t="shared" si="21"/>
        <v>#DIV/0!</v>
      </c>
      <c r="AK115" s="1">
        <f t="shared" si="22"/>
        <v>2.3345947265625E-2</v>
      </c>
      <c r="AL115" s="1">
        <f t="shared" si="20"/>
        <v>5.4503325372934341E-4</v>
      </c>
      <c r="AM115" s="1" t="e">
        <f t="shared" si="23"/>
        <v>#DIV/0!</v>
      </c>
    </row>
    <row r="116" spans="25:39" x14ac:dyDescent="0.25">
      <c r="Y116"/>
      <c r="AG116" s="1">
        <f>'ux n=128'!A113/128+1/256</f>
        <v>3.90625E-3</v>
      </c>
      <c r="AH116" s="1">
        <f>'ux n=128'!B113</f>
        <v>0</v>
      </c>
      <c r="AI116" s="1" t="e">
        <f t="shared" si="21"/>
        <v>#DIV/0!</v>
      </c>
      <c r="AK116" s="1">
        <f t="shared" si="22"/>
        <v>2.3345947265625E-2</v>
      </c>
      <c r="AL116" s="1">
        <f t="shared" si="20"/>
        <v>5.4503325372934341E-4</v>
      </c>
      <c r="AM116" s="1" t="e">
        <f t="shared" si="23"/>
        <v>#DIV/0!</v>
      </c>
    </row>
    <row r="117" spans="25:39" x14ac:dyDescent="0.25">
      <c r="Y117"/>
      <c r="AG117" s="1">
        <f>'ux n=128'!A114/128+1/256</f>
        <v>3.90625E-3</v>
      </c>
      <c r="AH117" s="1">
        <f>'ux n=128'!B114</f>
        <v>0</v>
      </c>
      <c r="AI117" s="1" t="e">
        <f t="shared" si="21"/>
        <v>#DIV/0!</v>
      </c>
      <c r="AK117" s="1">
        <f t="shared" si="22"/>
        <v>2.3345947265625E-2</v>
      </c>
      <c r="AL117" s="1">
        <f t="shared" si="20"/>
        <v>5.4503325372934341E-4</v>
      </c>
      <c r="AM117" s="1" t="e">
        <f t="shared" si="23"/>
        <v>#DIV/0!</v>
      </c>
    </row>
    <row r="118" spans="25:39" x14ac:dyDescent="0.25">
      <c r="Y118"/>
      <c r="AG118" s="1">
        <f>'ux n=128'!A115/128+1/256</f>
        <v>3.90625E-3</v>
      </c>
      <c r="AH118" s="1">
        <f>'ux n=128'!B115</f>
        <v>0</v>
      </c>
      <c r="AI118" s="1" t="e">
        <f t="shared" si="21"/>
        <v>#DIV/0!</v>
      </c>
      <c r="AK118" s="1">
        <f t="shared" si="22"/>
        <v>2.3345947265625E-2</v>
      </c>
      <c r="AL118" s="1">
        <f t="shared" si="20"/>
        <v>5.4503325372934341E-4</v>
      </c>
      <c r="AM118" s="1" t="e">
        <f t="shared" si="23"/>
        <v>#DIV/0!</v>
      </c>
    </row>
    <row r="119" spans="25:39" x14ac:dyDescent="0.25">
      <c r="Y119"/>
      <c r="AG119" s="1">
        <f>'ux n=128'!A116/128+1/256</f>
        <v>3.90625E-3</v>
      </c>
      <c r="AH119" s="1">
        <f>'ux n=128'!B116</f>
        <v>0</v>
      </c>
      <c r="AI119" s="1" t="e">
        <f t="shared" si="21"/>
        <v>#DIV/0!</v>
      </c>
      <c r="AK119" s="1">
        <f t="shared" si="22"/>
        <v>2.3345947265625E-2</v>
      </c>
      <c r="AL119" s="1">
        <f t="shared" si="20"/>
        <v>5.4503325372934341E-4</v>
      </c>
      <c r="AM119" s="1" t="e">
        <f t="shared" si="23"/>
        <v>#DIV/0!</v>
      </c>
    </row>
    <row r="120" spans="25:39" x14ac:dyDescent="0.25">
      <c r="Y120"/>
      <c r="AG120" s="1">
        <f>'ux n=128'!A117/128+1/256</f>
        <v>3.90625E-3</v>
      </c>
      <c r="AH120" s="1">
        <f>'ux n=128'!B117</f>
        <v>0</v>
      </c>
      <c r="AI120" s="1" t="e">
        <f t="shared" si="21"/>
        <v>#DIV/0!</v>
      </c>
      <c r="AK120" s="1">
        <f t="shared" si="22"/>
        <v>2.3345947265625E-2</v>
      </c>
      <c r="AL120" s="1">
        <f t="shared" si="20"/>
        <v>5.4503325372934341E-4</v>
      </c>
      <c r="AM120" s="1" t="e">
        <f t="shared" si="23"/>
        <v>#DIV/0!</v>
      </c>
    </row>
    <row r="121" spans="25:39" x14ac:dyDescent="0.25">
      <c r="Y121"/>
      <c r="AG121" s="1">
        <f>'ux n=128'!A118/128+1/256</f>
        <v>3.90625E-3</v>
      </c>
      <c r="AH121" s="1">
        <f>'ux n=128'!B118</f>
        <v>0</v>
      </c>
      <c r="AI121" s="1" t="e">
        <f t="shared" si="21"/>
        <v>#DIV/0!</v>
      </c>
      <c r="AK121" s="1">
        <f t="shared" si="22"/>
        <v>2.3345947265625E-2</v>
      </c>
      <c r="AL121" s="1">
        <f t="shared" si="20"/>
        <v>5.4503325372934341E-4</v>
      </c>
      <c r="AM121" s="1" t="e">
        <f t="shared" si="23"/>
        <v>#DIV/0!</v>
      </c>
    </row>
    <row r="122" spans="25:39" x14ac:dyDescent="0.25">
      <c r="Y122"/>
      <c r="AG122" s="1">
        <f>'ux n=128'!A119/128+1/256</f>
        <v>3.90625E-3</v>
      </c>
      <c r="AH122" s="1">
        <f>'ux n=128'!B119</f>
        <v>0</v>
      </c>
      <c r="AI122" s="1" t="e">
        <f t="shared" si="21"/>
        <v>#DIV/0!</v>
      </c>
      <c r="AK122" s="1">
        <f t="shared" si="22"/>
        <v>2.3345947265625E-2</v>
      </c>
      <c r="AL122" s="1">
        <f t="shared" si="20"/>
        <v>5.4503325372934341E-4</v>
      </c>
      <c r="AM122" s="1" t="e">
        <f t="shared" si="23"/>
        <v>#DIV/0!</v>
      </c>
    </row>
    <row r="123" spans="25:39" x14ac:dyDescent="0.25">
      <c r="Y123"/>
      <c r="AG123" s="1">
        <f>'ux n=128'!A120/128+1/256</f>
        <v>3.90625E-3</v>
      </c>
      <c r="AH123" s="1">
        <f>'ux n=128'!B120</f>
        <v>0</v>
      </c>
      <c r="AI123" s="1" t="e">
        <f t="shared" si="21"/>
        <v>#DIV/0!</v>
      </c>
      <c r="AK123" s="1">
        <f t="shared" si="22"/>
        <v>2.3345947265625E-2</v>
      </c>
      <c r="AL123" s="1">
        <f t="shared" si="20"/>
        <v>5.4503325372934341E-4</v>
      </c>
      <c r="AM123" s="1" t="e">
        <f t="shared" si="23"/>
        <v>#DIV/0!</v>
      </c>
    </row>
    <row r="124" spans="25:39" x14ac:dyDescent="0.25">
      <c r="Y124"/>
      <c r="AG124" s="1">
        <f>'ux n=128'!A121/128+1/256</f>
        <v>3.90625E-3</v>
      </c>
      <c r="AH124" s="1">
        <f>'ux n=128'!B121</f>
        <v>0</v>
      </c>
      <c r="AI124" s="1" t="e">
        <f t="shared" si="21"/>
        <v>#DIV/0!</v>
      </c>
      <c r="AK124" s="1">
        <f t="shared" si="22"/>
        <v>2.3345947265625E-2</v>
      </c>
      <c r="AL124" s="1">
        <f t="shared" si="20"/>
        <v>5.4503325372934341E-4</v>
      </c>
      <c r="AM124" s="1" t="e">
        <f t="shared" si="23"/>
        <v>#DIV/0!</v>
      </c>
    </row>
    <row r="125" spans="25:39" x14ac:dyDescent="0.25">
      <c r="Y125"/>
      <c r="AG125" s="1">
        <f>'ux n=128'!A122/128+1/256</f>
        <v>3.90625E-3</v>
      </c>
      <c r="AH125" s="1">
        <f>'ux n=128'!B122</f>
        <v>0</v>
      </c>
      <c r="AI125" s="1" t="e">
        <f t="shared" si="21"/>
        <v>#DIV/0!</v>
      </c>
      <c r="AK125" s="1">
        <f t="shared" si="22"/>
        <v>2.3345947265625E-2</v>
      </c>
      <c r="AL125" s="1">
        <f t="shared" si="20"/>
        <v>5.4503325372934341E-4</v>
      </c>
      <c r="AM125" s="1" t="e">
        <f t="shared" si="23"/>
        <v>#DIV/0!</v>
      </c>
    </row>
    <row r="126" spans="25:39" x14ac:dyDescent="0.25">
      <c r="Y126"/>
      <c r="AG126" s="1">
        <f>'ux n=128'!A123/128+1/256</f>
        <v>3.90625E-3</v>
      </c>
      <c r="AH126" s="1">
        <f>'ux n=128'!B123</f>
        <v>0</v>
      </c>
      <c r="AI126" s="1" t="e">
        <f t="shared" si="21"/>
        <v>#DIV/0!</v>
      </c>
      <c r="AK126" s="1">
        <f t="shared" si="22"/>
        <v>2.3345947265625E-2</v>
      </c>
      <c r="AL126" s="1">
        <f t="shared" si="20"/>
        <v>5.4503325372934341E-4</v>
      </c>
      <c r="AM126" s="1" t="e">
        <f t="shared" si="23"/>
        <v>#DIV/0!</v>
      </c>
    </row>
    <row r="127" spans="25:39" x14ac:dyDescent="0.25">
      <c r="Y127"/>
      <c r="AG127" s="1">
        <f>'ux n=128'!A124/128+1/256</f>
        <v>3.90625E-3</v>
      </c>
      <c r="AH127" s="1">
        <f>'ux n=128'!B124</f>
        <v>0</v>
      </c>
      <c r="AI127" s="1" t="e">
        <f t="shared" si="21"/>
        <v>#DIV/0!</v>
      </c>
      <c r="AK127" s="1">
        <f t="shared" si="22"/>
        <v>2.3345947265625E-2</v>
      </c>
      <c r="AL127" s="1">
        <f t="shared" si="20"/>
        <v>5.4503325372934341E-4</v>
      </c>
      <c r="AM127" s="1" t="e">
        <f t="shared" si="23"/>
        <v>#DIV/0!</v>
      </c>
    </row>
    <row r="128" spans="25:39" x14ac:dyDescent="0.25">
      <c r="Y128"/>
      <c r="AG128" s="1">
        <f>'ux n=128'!A125/128+1/256</f>
        <v>3.90625E-3</v>
      </c>
      <c r="AH128" s="1">
        <f>'ux n=128'!B125</f>
        <v>0</v>
      </c>
      <c r="AI128" s="1" t="e">
        <f t="shared" si="21"/>
        <v>#DIV/0!</v>
      </c>
      <c r="AK128" s="1">
        <f t="shared" si="22"/>
        <v>2.3345947265625E-2</v>
      </c>
      <c r="AL128" s="1">
        <f t="shared" si="20"/>
        <v>5.4503325372934341E-4</v>
      </c>
      <c r="AM128" s="1" t="e">
        <f t="shared" si="23"/>
        <v>#DIV/0!</v>
      </c>
    </row>
    <row r="129" spans="25:39" x14ac:dyDescent="0.25">
      <c r="Y129"/>
      <c r="AG129" s="1">
        <f>'ux n=128'!A126/128+1/256</f>
        <v>3.90625E-3</v>
      </c>
      <c r="AH129" s="1">
        <f>'ux n=128'!B126</f>
        <v>0</v>
      </c>
      <c r="AI129" s="1" t="e">
        <f t="shared" si="21"/>
        <v>#DIV/0!</v>
      </c>
      <c r="AK129" s="1">
        <f t="shared" si="22"/>
        <v>2.3345947265625E-2</v>
      </c>
      <c r="AL129" s="1">
        <f t="shared" si="20"/>
        <v>5.4503325372934341E-4</v>
      </c>
      <c r="AM129" s="1" t="e">
        <f t="shared" si="23"/>
        <v>#DIV/0!</v>
      </c>
    </row>
    <row r="130" spans="25:39" x14ac:dyDescent="0.25">
      <c r="Y130"/>
      <c r="AG130" s="1">
        <f>'ux n=128'!A127/128+1/256</f>
        <v>3.90625E-3</v>
      </c>
      <c r="AH130" s="1">
        <f>'ux n=128'!B127</f>
        <v>0</v>
      </c>
      <c r="AI130" s="1" t="e">
        <f t="shared" si="21"/>
        <v>#DIV/0!</v>
      </c>
      <c r="AK130" s="1">
        <f t="shared" si="22"/>
        <v>2.3345947265625E-2</v>
      </c>
      <c r="AL130" s="1">
        <f t="shared" si="20"/>
        <v>5.4503325372934341E-4</v>
      </c>
      <c r="AM130" s="1" t="e">
        <f t="shared" si="23"/>
        <v>#DIV/0!</v>
      </c>
    </row>
    <row r="131" spans="25:39" x14ac:dyDescent="0.25">
      <c r="Y131"/>
      <c r="AG131" s="1">
        <f>'ux n=128'!A128/128+1/256</f>
        <v>3.90625E-3</v>
      </c>
      <c r="AH131" s="1">
        <f>'ux n=128'!B128</f>
        <v>0</v>
      </c>
      <c r="AI131" s="1" t="e">
        <f t="shared" si="21"/>
        <v>#DIV/0!</v>
      </c>
      <c r="AK131" s="1">
        <f t="shared" si="22"/>
        <v>2.3345947265625E-2</v>
      </c>
      <c r="AL131" s="1">
        <f t="shared" si="20"/>
        <v>5.4503325372934341E-4</v>
      </c>
      <c r="AM131" s="1" t="e">
        <f t="shared" si="23"/>
        <v>#DIV/0!</v>
      </c>
    </row>
    <row r="132" spans="25:39" x14ac:dyDescent="0.25">
      <c r="Y132"/>
      <c r="AL132" s="1">
        <f>SUM(AL4:AL67)</f>
        <v>3.4882128238677979E-2</v>
      </c>
      <c r="AM132" s="1" t="e">
        <f>SUM(AM4:AM67)</f>
        <v>#DIV/0!</v>
      </c>
    </row>
    <row r="133" spans="25:39" x14ac:dyDescent="0.25">
      <c r="AD133" s="2"/>
      <c r="AE133"/>
      <c r="AL133" s="2" t="s">
        <v>7</v>
      </c>
      <c r="AM133" s="3" t="e">
        <f>SQRT(AM132/AL132)</f>
        <v>#DIV/0!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</vt:i4>
      </vt:variant>
    </vt:vector>
  </HeadingPairs>
  <TitlesOfParts>
    <vt:vector size="10" baseType="lpstr">
      <vt:lpstr>ux n=8</vt:lpstr>
      <vt:lpstr>ux n=16</vt:lpstr>
      <vt:lpstr>ux n=32</vt:lpstr>
      <vt:lpstr>ux n=64</vt:lpstr>
      <vt:lpstr>ux n=128</vt:lpstr>
      <vt:lpstr>ux x=0.5</vt:lpstr>
      <vt:lpstr>'ux n=8'!_400uz1800</vt:lpstr>
      <vt:lpstr>'ux n=16'!_401uz7200</vt:lpstr>
      <vt:lpstr>'ux n=32'!_402uz28800</vt:lpstr>
      <vt:lpstr>'ux n=64'!_403uz115200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Waine Junior</dc:creator>
  <cp:lastModifiedBy>Waine Junior</cp:lastModifiedBy>
  <dcterms:created xsi:type="dcterms:W3CDTF">2018-10-22T22:36:12Z</dcterms:created>
  <dcterms:modified xsi:type="dcterms:W3CDTF">2019-10-15T18:01:57Z</dcterms:modified>
</cp:coreProperties>
</file>