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ineJunior\Documents\Codigos\LBM-CERNN\doc\Simulations\Analysis\IBM\Magnus effect\"/>
    </mc:Choice>
  </mc:AlternateContent>
  <xr:revisionPtr revIDLastSave="0" documentId="13_ncr:1_{6E3A0143-1859-4BFA-8CFF-C314D99160AE}" xr6:coauthVersionLast="46" xr6:coauthVersionMax="46" xr10:uidLastSave="{00000000-0000-0000-0000-000000000000}"/>
  <bookViews>
    <workbookView xWindow="18600" yWindow="840" windowWidth="18735" windowHeight="13005" xr2:uid="{BE79E543-B25D-471C-AD28-3AF47F15E6C2}"/>
  </bookViews>
  <sheets>
    <sheet name="Calc" sheetId="1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12" l="1"/>
  <c r="M7" i="12"/>
  <c r="M8" i="12"/>
  <c r="M19" i="12"/>
  <c r="M11" i="12"/>
  <c r="M14" i="12"/>
  <c r="F24" i="12"/>
  <c r="C7" i="12"/>
  <c r="C14" i="12"/>
  <c r="G27" i="12" l="1"/>
  <c r="G26" i="12"/>
  <c r="G25" i="12"/>
  <c r="G12" i="12" l="1"/>
  <c r="G24" i="12" l="1"/>
  <c r="G11" i="12"/>
  <c r="G13" i="12"/>
  <c r="G14" i="12"/>
  <c r="G15" i="12"/>
  <c r="G16" i="12"/>
  <c r="G17" i="12"/>
  <c r="G18" i="12"/>
  <c r="G19" i="12"/>
  <c r="G20" i="12"/>
  <c r="G21" i="12"/>
  <c r="G22" i="12"/>
  <c r="G23" i="12"/>
  <c r="G10" i="12"/>
  <c r="G9" i="12"/>
  <c r="I5" i="12"/>
  <c r="N1" i="12" l="1"/>
  <c r="N3" i="12"/>
  <c r="N2" i="12"/>
  <c r="O2" i="12" s="1"/>
  <c r="H20" i="12"/>
  <c r="I20" i="12" s="1"/>
  <c r="J20" i="12" s="1"/>
  <c r="H21" i="12"/>
  <c r="I21" i="12" s="1"/>
  <c r="H10" i="12"/>
  <c r="I10" i="12" s="1"/>
  <c r="J10" i="12" s="1"/>
  <c r="H22" i="12"/>
  <c r="I22" i="12" s="1"/>
  <c r="J22" i="12" s="1"/>
  <c r="H11" i="12"/>
  <c r="I11" i="12" s="1"/>
  <c r="J11" i="12" s="1"/>
  <c r="H23" i="12"/>
  <c r="I23" i="12" s="1"/>
  <c r="J23" i="12" s="1"/>
  <c r="H12" i="12"/>
  <c r="H24" i="12"/>
  <c r="I24" i="12" s="1"/>
  <c r="J24" i="12" s="1"/>
  <c r="H13" i="12"/>
  <c r="I13" i="12" s="1"/>
  <c r="J13" i="12" s="1"/>
  <c r="H25" i="12"/>
  <c r="I25" i="12" s="1"/>
  <c r="J25" i="12" s="1"/>
  <c r="H14" i="12"/>
  <c r="I14" i="12" s="1"/>
  <c r="J14" i="12" s="1"/>
  <c r="H26" i="12"/>
  <c r="H15" i="12"/>
  <c r="I15" i="12" s="1"/>
  <c r="J15" i="12" s="1"/>
  <c r="H27" i="12"/>
  <c r="H16" i="12"/>
  <c r="H9" i="12"/>
  <c r="H17" i="12"/>
  <c r="I17" i="12" s="1"/>
  <c r="J17" i="12" s="1"/>
  <c r="H19" i="12"/>
  <c r="I19" i="12" s="1"/>
  <c r="J19" i="12" s="1"/>
  <c r="H18" i="12"/>
  <c r="I18" i="12" s="1"/>
  <c r="J18" i="12" s="1"/>
  <c r="I9" i="12" l="1"/>
  <c r="M23" i="12"/>
  <c r="O13" i="12"/>
  <c r="I12" i="12"/>
  <c r="N5" i="12"/>
  <c r="J21" i="12"/>
  <c r="I27" i="12"/>
  <c r="J27" i="12" s="1"/>
  <c r="I26" i="12"/>
  <c r="J26" i="12" s="1"/>
  <c r="I16" i="12"/>
  <c r="J9" i="12" l="1"/>
  <c r="M17" i="12"/>
  <c r="M18" i="12"/>
  <c r="J12" i="12"/>
  <c r="J16" i="12"/>
  <c r="M21" i="12" l="1"/>
  <c r="M20" i="12"/>
</calcChain>
</file>

<file path=xl/sharedStrings.xml><?xml version="1.0" encoding="utf-8"?>
<sst xmlns="http://schemas.openxmlformats.org/spreadsheetml/2006/main" count="46" uniqueCount="45">
  <si>
    <t>vz</t>
  </si>
  <si>
    <t>Delta X</t>
  </si>
  <si>
    <t>Real Viscosit</t>
  </si>
  <si>
    <t>Tau</t>
  </si>
  <si>
    <t>Lattice Viscosity</t>
  </si>
  <si>
    <t>Delta t</t>
  </si>
  <si>
    <t>Gravity</t>
  </si>
  <si>
    <t>Real</t>
  </si>
  <si>
    <t>m/s^2</t>
  </si>
  <si>
    <t>Delta V</t>
  </si>
  <si>
    <t>Density</t>
  </si>
  <si>
    <t>Particle Real</t>
  </si>
  <si>
    <t>Fluid Real</t>
  </si>
  <si>
    <t>Lat</t>
  </si>
  <si>
    <t>m</t>
  </si>
  <si>
    <t>kg/m^3</t>
  </si>
  <si>
    <t>g</t>
  </si>
  <si>
    <t>rho_p</t>
  </si>
  <si>
    <t>rho_f</t>
  </si>
  <si>
    <t>Dimension</t>
  </si>
  <si>
    <t>LBM</t>
  </si>
  <si>
    <t>mu</t>
  </si>
  <si>
    <t>tau = 55</t>
  </si>
  <si>
    <t>n</t>
  </si>
  <si>
    <t>kg /m s^(2-n)</t>
  </si>
  <si>
    <t>m^2/s ^(2-n)</t>
  </si>
  <si>
    <t>X</t>
  </si>
  <si>
    <t>Y</t>
  </si>
  <si>
    <t>Z</t>
  </si>
  <si>
    <t>alpha</t>
  </si>
  <si>
    <t>r=</t>
  </si>
  <si>
    <t>w</t>
  </si>
  <si>
    <t>rad/s</t>
  </si>
  <si>
    <t>v_cm</t>
  </si>
  <si>
    <t>V-s</t>
  </si>
  <si>
    <t>M/S</t>
  </si>
  <si>
    <t>delta_v minimo</t>
  </si>
  <si>
    <t>tau</t>
  </si>
  <si>
    <t>V_lattice</t>
  </si>
  <si>
    <t>rot/s</t>
  </si>
  <si>
    <t>angle?</t>
  </si>
  <si>
    <t>angle lauching</t>
  </si>
  <si>
    <t>w_y</t>
  </si>
  <si>
    <t>vx</t>
  </si>
  <si>
    <t>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</si>
</sst>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00"/>
    <numFmt numFmtId="165" formatCode="0.0000"/>
    <numFmt numFmtId="166" formatCode="0.0000000"/>
    <numFmt numFmtId="167" formatCode="_-* #,##0_-;\-* #,##0_-;_-* &quot;-&quot;??_-;_-@_-"/>
    <numFmt numFmtId="168" formatCode="0.0000E+00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7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NumberFormat="1"/>
    <xf numFmtId="0" fontId="1" fillId="0" borderId="0" xfId="0" applyFont="1"/>
    <xf numFmtId="11" fontId="0" fillId="0" borderId="0" xfId="0" applyNumberFormat="1" applyFont="1"/>
    <xf numFmtId="166" fontId="0" fillId="0" borderId="0" xfId="0" applyNumberFormat="1"/>
    <xf numFmtId="164" fontId="0" fillId="0" borderId="0" xfId="0" applyNumberFormat="1"/>
    <xf numFmtId="10" fontId="0" fillId="0" borderId="0" xfId="1" applyNumberFormat="1" applyFont="1"/>
    <xf numFmtId="0" fontId="0" fillId="2" borderId="0" xfId="0" applyNumberFormat="1" applyFill="1"/>
    <xf numFmtId="11" fontId="0" fillId="3" borderId="0" xfId="0" applyNumberFormat="1" applyFill="1" applyBorder="1"/>
    <xf numFmtId="165" fontId="0" fillId="0" borderId="0" xfId="0" applyNumberFormat="1" applyFill="1" applyBorder="1"/>
    <xf numFmtId="164" fontId="0" fillId="0" borderId="0" xfId="0" applyNumberFormat="1" applyFill="1" applyBorder="1"/>
    <xf numFmtId="11" fontId="0" fillId="0" borderId="0" xfId="0" applyNumberFormat="1" applyFill="1" applyBorder="1"/>
    <xf numFmtId="11" fontId="0" fillId="4" borderId="0" xfId="0" applyNumberFormat="1" applyFill="1" applyBorder="1"/>
    <xf numFmtId="11" fontId="0" fillId="4" borderId="0" xfId="0" applyNumberFormat="1" applyFill="1"/>
    <xf numFmtId="165" fontId="0" fillId="0" borderId="1" xfId="0" applyNumberFormat="1" applyFill="1" applyBorder="1"/>
    <xf numFmtId="164" fontId="0" fillId="0" borderId="2" xfId="0" applyNumberFormat="1" applyFill="1" applyBorder="1"/>
    <xf numFmtId="11" fontId="0" fillId="4" borderId="2" xfId="0" applyNumberFormat="1" applyFill="1" applyBorder="1"/>
    <xf numFmtId="11" fontId="0" fillId="3" borderId="3" xfId="0" applyNumberFormat="1" applyFill="1" applyBorder="1"/>
    <xf numFmtId="0" fontId="0" fillId="5" borderId="0" xfId="0" applyFill="1"/>
    <xf numFmtId="2" fontId="1" fillId="2" borderId="0" xfId="0" applyNumberFormat="1" applyFont="1" applyFill="1"/>
    <xf numFmtId="167" fontId="0" fillId="0" borderId="0" xfId="2" applyNumberFormat="1" applyFont="1"/>
    <xf numFmtId="2" fontId="0" fillId="0" borderId="0" xfId="0" applyNumberFormat="1"/>
    <xf numFmtId="0" fontId="1" fillId="0" borderId="0" xfId="0" applyNumberFormat="1" applyFont="1"/>
    <xf numFmtId="168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03F0B-434F-4510-87E3-3C0605AE09D9}">
  <dimension ref="B1:Z162"/>
  <sheetViews>
    <sheetView tabSelected="1" topLeftCell="B1" zoomScaleNormal="100" workbookViewId="0">
      <selection activeCell="E6" sqref="E6"/>
    </sheetView>
  </sheetViews>
  <sheetFormatPr defaultRowHeight="15" x14ac:dyDescent="0.25"/>
  <cols>
    <col min="2" max="2" width="16.140625" bestFit="1" customWidth="1"/>
    <col min="3" max="3" width="16" customWidth="1"/>
    <col min="4" max="4" width="12.85546875" bestFit="1" customWidth="1"/>
    <col min="5" max="5" width="11" bestFit="1" customWidth="1"/>
    <col min="7" max="7" width="11" bestFit="1" customWidth="1"/>
    <col min="8" max="8" width="10.140625" customWidth="1"/>
    <col min="11" max="11" width="11.5703125" customWidth="1"/>
    <col min="12" max="12" width="15.5703125" customWidth="1"/>
    <col min="13" max="13" width="12.85546875" bestFit="1" customWidth="1"/>
    <col min="14" max="14" width="13.28515625" bestFit="1" customWidth="1"/>
    <col min="15" max="15" width="11.7109375" customWidth="1"/>
    <col min="16" max="16" width="11.5703125" customWidth="1"/>
  </cols>
  <sheetData>
    <row r="1" spans="2:19" x14ac:dyDescent="0.25">
      <c r="L1" t="s">
        <v>26</v>
      </c>
      <c r="M1">
        <v>0.28299999999999997</v>
      </c>
      <c r="N1" s="4">
        <f t="shared" ref="N1:N2" si="0">M1/$I$5</f>
        <v>155.9228650137741</v>
      </c>
      <c r="O1">
        <v>35</v>
      </c>
    </row>
    <row r="2" spans="2:19" x14ac:dyDescent="0.25">
      <c r="L2" t="s">
        <v>27</v>
      </c>
      <c r="M2">
        <v>0.184</v>
      </c>
      <c r="N2" s="4">
        <f t="shared" si="0"/>
        <v>101.37741046831955</v>
      </c>
      <c r="O2">
        <f>N2/2</f>
        <v>50.688705234159777</v>
      </c>
    </row>
    <row r="3" spans="2:19" x14ac:dyDescent="0.25">
      <c r="I3" s="4"/>
      <c r="L3" t="s">
        <v>28</v>
      </c>
      <c r="M3">
        <v>0.72499999999999998</v>
      </c>
      <c r="N3" s="4">
        <f>M3/$I$5</f>
        <v>399.44903581267215</v>
      </c>
      <c r="O3">
        <v>400</v>
      </c>
    </row>
    <row r="4" spans="2:19" x14ac:dyDescent="0.25">
      <c r="C4" t="s">
        <v>7</v>
      </c>
      <c r="E4" t="s">
        <v>20</v>
      </c>
      <c r="M4" s="1"/>
      <c r="Q4" s="1"/>
    </row>
    <row r="5" spans="2:19" x14ac:dyDescent="0.25">
      <c r="B5" t="s">
        <v>19</v>
      </c>
      <c r="C5" s="4">
        <v>3.6299999999999999E-2</v>
      </c>
      <c r="D5" t="s">
        <v>14</v>
      </c>
      <c r="E5" s="22">
        <v>20</v>
      </c>
      <c r="F5" t="s">
        <v>13</v>
      </c>
      <c r="H5" t="s">
        <v>1</v>
      </c>
      <c r="I5" s="16">
        <f>C5/E5</f>
        <v>1.815E-3</v>
      </c>
      <c r="N5" s="23">
        <f>N1*N2*N3</f>
        <v>6314113.3932373971</v>
      </c>
      <c r="Q5" s="1"/>
      <c r="S5" t="s">
        <v>22</v>
      </c>
    </row>
    <row r="6" spans="2:19" x14ac:dyDescent="0.25">
      <c r="B6" t="s">
        <v>21</v>
      </c>
      <c r="C6" s="10">
        <v>1E-3</v>
      </c>
      <c r="D6" t="s">
        <v>24</v>
      </c>
      <c r="G6" s="1"/>
      <c r="M6" s="1"/>
      <c r="Q6" s="1"/>
    </row>
    <row r="7" spans="2:19" x14ac:dyDescent="0.25">
      <c r="B7" t="s">
        <v>2</v>
      </c>
      <c r="C7" s="6">
        <f>C6/C12</f>
        <v>9.9999999999999995E-7</v>
      </c>
      <c r="D7" t="s">
        <v>25</v>
      </c>
      <c r="L7" t="s">
        <v>29</v>
      </c>
      <c r="M7" s="1">
        <f>PI()/2</f>
        <v>1.5707963267948966</v>
      </c>
      <c r="Q7" s="1"/>
    </row>
    <row r="8" spans="2:19" x14ac:dyDescent="0.25">
      <c r="B8" t="s">
        <v>23</v>
      </c>
      <c r="C8">
        <v>1</v>
      </c>
      <c r="F8" t="s">
        <v>3</v>
      </c>
      <c r="G8" t="s">
        <v>4</v>
      </c>
      <c r="H8" t="s">
        <v>5</v>
      </c>
      <c r="I8" t="s">
        <v>9</v>
      </c>
      <c r="J8" t="s">
        <v>16</v>
      </c>
      <c r="L8" t="s">
        <v>30</v>
      </c>
      <c r="M8">
        <f>C5/2</f>
        <v>1.8149999999999999E-2</v>
      </c>
      <c r="S8" s="1"/>
    </row>
    <row r="9" spans="2:19" x14ac:dyDescent="0.25">
      <c r="F9" s="13">
        <v>0.50007999999999997</v>
      </c>
      <c r="G9" s="13">
        <f>(F9-0.5)/3</f>
        <v>2.6666666666656329E-5</v>
      </c>
      <c r="H9" s="15">
        <f t="shared" ref="H9:H27" si="1">(G9*$I$5*$I$5/$C$7)^(1/(2-$C$8))</f>
        <v>8.7845999999965955E-5</v>
      </c>
      <c r="I9" s="15">
        <f t="shared" ref="I9:I27" si="2">$I$5/H9</f>
        <v>20.661157024801394</v>
      </c>
      <c r="J9" s="11">
        <f t="shared" ref="J9:J27" si="3">$C$17/(I9/H9)</f>
        <v>4.1709632183967674E-5</v>
      </c>
      <c r="K9" s="1"/>
      <c r="L9" t="s">
        <v>33</v>
      </c>
      <c r="M9" s="4">
        <v>1</v>
      </c>
      <c r="P9" s="1"/>
    </row>
    <row r="10" spans="2:19" x14ac:dyDescent="0.25">
      <c r="B10" t="s">
        <v>10</v>
      </c>
      <c r="F10" s="12">
        <v>0.505</v>
      </c>
      <c r="G10" s="13">
        <f>(F10-0.5)/3</f>
        <v>1.6666666666666681E-3</v>
      </c>
      <c r="H10" s="15">
        <f t="shared" si="1"/>
        <v>5.4903750000000048E-3</v>
      </c>
      <c r="I10" s="15">
        <f t="shared" si="2"/>
        <v>0.33057851239669395</v>
      </c>
      <c r="J10" s="11">
        <f t="shared" si="3"/>
        <v>0.16292825071875028</v>
      </c>
      <c r="K10" s="1"/>
      <c r="L10" t="s">
        <v>31</v>
      </c>
      <c r="M10" s="24">
        <v>47</v>
      </c>
      <c r="N10" t="s">
        <v>32</v>
      </c>
    </row>
    <row r="11" spans="2:19" x14ac:dyDescent="0.25">
      <c r="B11" t="s">
        <v>11</v>
      </c>
      <c r="C11" s="21">
        <v>1030</v>
      </c>
      <c r="D11" t="s">
        <v>15</v>
      </c>
      <c r="F11" s="12">
        <v>0.51</v>
      </c>
      <c r="G11" s="13">
        <f t="shared" ref="G11" si="4">(F11-0.5)/3</f>
        <v>3.3333333333333361E-3</v>
      </c>
      <c r="H11" s="15">
        <f t="shared" si="1"/>
        <v>1.098075000000001E-2</v>
      </c>
      <c r="I11" s="15">
        <f t="shared" si="2"/>
        <v>0.16528925619834697</v>
      </c>
      <c r="J11" s="11">
        <f t="shared" si="3"/>
        <v>0.65171300287500111</v>
      </c>
      <c r="K11" s="1"/>
      <c r="M11">
        <f>M10/(2*PI())</f>
        <v>7.4802823253190809</v>
      </c>
      <c r="N11" t="s">
        <v>39</v>
      </c>
    </row>
    <row r="12" spans="2:19" x14ac:dyDescent="0.25">
      <c r="B12" t="s">
        <v>12</v>
      </c>
      <c r="C12" s="2">
        <v>1000</v>
      </c>
      <c r="D12" t="s">
        <v>15</v>
      </c>
      <c r="F12" s="12">
        <v>0.51500000000000001</v>
      </c>
      <c r="G12" s="13">
        <f t="shared" ref="G12" si="5">(F12-0.5)/3</f>
        <v>5.0000000000000044E-3</v>
      </c>
      <c r="H12" s="15">
        <f t="shared" si="1"/>
        <v>1.6471125000000017E-2</v>
      </c>
      <c r="I12" s="15">
        <f t="shared" si="2"/>
        <v>0.11019283746556463</v>
      </c>
      <c r="J12" s="11">
        <f t="shared" si="3"/>
        <v>1.4663542564687531</v>
      </c>
      <c r="K12" s="1"/>
      <c r="L12" t="s">
        <v>34</v>
      </c>
      <c r="M12" s="25">
        <f>M10*M8+M9</f>
        <v>1.8530500000000001</v>
      </c>
      <c r="N12" t="s">
        <v>35</v>
      </c>
    </row>
    <row r="13" spans="2:19" x14ac:dyDescent="0.25">
      <c r="F13" s="12">
        <v>0.52</v>
      </c>
      <c r="G13" s="13">
        <f t="shared" ref="G13:G27" si="6">(F13-0.5)/3</f>
        <v>6.6666666666666723E-3</v>
      </c>
      <c r="H13" s="15">
        <f t="shared" si="1"/>
        <v>2.1961500000000019E-2</v>
      </c>
      <c r="I13" s="15">
        <f t="shared" si="2"/>
        <v>8.2644628099173487E-2</v>
      </c>
      <c r="J13" s="11">
        <f t="shared" si="3"/>
        <v>2.6068520115000045</v>
      </c>
      <c r="K13" s="1"/>
      <c r="M13" s="1"/>
      <c r="O13" s="4">
        <f>2/H9</f>
        <v>22767.115178844513</v>
      </c>
    </row>
    <row r="14" spans="2:19" x14ac:dyDescent="0.25">
      <c r="B14" t="s">
        <v>17</v>
      </c>
      <c r="C14" s="3">
        <f>C11/C12</f>
        <v>1.03</v>
      </c>
      <c r="F14" s="12">
        <v>0.52500000000000002</v>
      </c>
      <c r="G14" s="13">
        <f t="shared" si="6"/>
        <v>8.3333333333333402E-3</v>
      </c>
      <c r="H14" s="15">
        <f t="shared" si="1"/>
        <v>2.7451875000000025E-2</v>
      </c>
      <c r="I14" s="15">
        <f t="shared" si="2"/>
        <v>6.6115702479338789E-2</v>
      </c>
      <c r="J14" s="11">
        <f t="shared" si="3"/>
        <v>4.0732062679687573</v>
      </c>
      <c r="K14" s="1"/>
      <c r="L14" t="s">
        <v>36</v>
      </c>
      <c r="M14">
        <f>M12/0.1</f>
        <v>18.5305</v>
      </c>
    </row>
    <row r="15" spans="2:19" x14ac:dyDescent="0.25">
      <c r="B15" t="s">
        <v>18</v>
      </c>
      <c r="C15">
        <v>1</v>
      </c>
      <c r="F15" s="12">
        <v>0.54</v>
      </c>
      <c r="G15" s="13">
        <f t="shared" si="6"/>
        <v>1.3333333333333345E-2</v>
      </c>
      <c r="H15" s="15">
        <f t="shared" si="1"/>
        <v>4.3923000000000038E-2</v>
      </c>
      <c r="I15" s="15">
        <f t="shared" si="2"/>
        <v>4.1322314049586743E-2</v>
      </c>
      <c r="J15" s="11">
        <f t="shared" si="3"/>
        <v>10.427408046000018</v>
      </c>
      <c r="K15" s="1"/>
      <c r="O15" s="4"/>
    </row>
    <row r="16" spans="2:19" x14ac:dyDescent="0.25">
      <c r="F16" s="12">
        <v>0.55000000000000004</v>
      </c>
      <c r="G16" s="13">
        <f t="shared" si="6"/>
        <v>1.666666666666668E-2</v>
      </c>
      <c r="H16" s="15">
        <f t="shared" si="1"/>
        <v>5.490375000000005E-2</v>
      </c>
      <c r="I16" s="15">
        <f t="shared" si="2"/>
        <v>3.3057851239669395E-2</v>
      </c>
      <c r="J16" s="11">
        <f t="shared" si="3"/>
        <v>16.292825071875029</v>
      </c>
      <c r="K16" s="1"/>
      <c r="L16" s="1" t="s">
        <v>37</v>
      </c>
      <c r="M16" s="25">
        <v>0.50007999999999997</v>
      </c>
    </row>
    <row r="17" spans="2:26" x14ac:dyDescent="0.25">
      <c r="B17" t="s">
        <v>6</v>
      </c>
      <c r="C17">
        <v>9.81</v>
      </c>
      <c r="D17" t="s">
        <v>8</v>
      </c>
      <c r="F17" s="12">
        <v>0.6</v>
      </c>
      <c r="G17" s="13">
        <f t="shared" si="6"/>
        <v>3.3333333333333326E-2</v>
      </c>
      <c r="H17" s="15">
        <f t="shared" si="1"/>
        <v>0.10980749999999997</v>
      </c>
      <c r="I17" s="15">
        <f t="shared" si="2"/>
        <v>1.6528925619834715E-2</v>
      </c>
      <c r="J17" s="11">
        <f t="shared" si="3"/>
        <v>65.171300287499975</v>
      </c>
      <c r="K17" s="1"/>
      <c r="L17" t="s">
        <v>44</v>
      </c>
      <c r="M17" s="1">
        <f>I9</f>
        <v>20.661157024801394</v>
      </c>
      <c r="N17" s="1"/>
    </row>
    <row r="18" spans="2:26" x14ac:dyDescent="0.25">
      <c r="F18" s="12">
        <v>0.65</v>
      </c>
      <c r="G18" s="13">
        <f t="shared" si="6"/>
        <v>5.000000000000001E-2</v>
      </c>
      <c r="H18" s="15">
        <f t="shared" si="1"/>
        <v>0.16471125000000003</v>
      </c>
      <c r="I18" s="15">
        <f t="shared" si="2"/>
        <v>1.1019283746556472E-2</v>
      </c>
      <c r="J18" s="11">
        <f t="shared" si="3"/>
        <v>146.63542564687506</v>
      </c>
      <c r="K18" s="1"/>
      <c r="L18" t="s">
        <v>38</v>
      </c>
      <c r="M18" s="1">
        <f>M9/I9</f>
        <v>4.839999999998125E-2</v>
      </c>
    </row>
    <row r="19" spans="2:26" x14ac:dyDescent="0.25">
      <c r="F19" s="12">
        <v>0.7</v>
      </c>
      <c r="G19" s="13">
        <f t="shared" si="6"/>
        <v>6.6666666666666652E-2</v>
      </c>
      <c r="H19" s="15">
        <f t="shared" si="1"/>
        <v>0.21961499999999995</v>
      </c>
      <c r="I19" s="15">
        <f t="shared" si="2"/>
        <v>8.2644628099173573E-3</v>
      </c>
      <c r="J19" s="11">
        <f t="shared" si="3"/>
        <v>260.6852011499999</v>
      </c>
      <c r="K19" s="1"/>
      <c r="L19" s="5" t="s">
        <v>41</v>
      </c>
      <c r="M19">
        <f>N19*PI()/180</f>
        <v>0.78539816339744828</v>
      </c>
      <c r="N19">
        <v>45</v>
      </c>
    </row>
    <row r="20" spans="2:26" ht="15.75" thickBot="1" x14ac:dyDescent="0.3">
      <c r="F20" s="12">
        <v>0.75</v>
      </c>
      <c r="G20" s="13">
        <f t="shared" si="6"/>
        <v>8.3333333333333329E-2</v>
      </c>
      <c r="H20" s="15">
        <f t="shared" si="1"/>
        <v>0.27451874999999998</v>
      </c>
      <c r="I20" s="15">
        <f t="shared" si="2"/>
        <v>6.611570247933885E-3</v>
      </c>
      <c r="J20" s="11">
        <f t="shared" si="3"/>
        <v>407.32062679687493</v>
      </c>
      <c r="K20" s="1"/>
      <c r="L20" t="s">
        <v>43</v>
      </c>
      <c r="M20" s="1">
        <f>M18*COS(M19)</f>
        <v>3.4223968209415645E-2</v>
      </c>
    </row>
    <row r="21" spans="2:26" ht="15.75" thickBot="1" x14ac:dyDescent="0.3">
      <c r="C21" s="7"/>
      <c r="F21" s="17">
        <v>0.8</v>
      </c>
      <c r="G21" s="18">
        <f t="shared" si="6"/>
        <v>0.10000000000000002</v>
      </c>
      <c r="H21" s="19">
        <f t="shared" si="1"/>
        <v>0.32942250000000006</v>
      </c>
      <c r="I21" s="19">
        <f t="shared" si="2"/>
        <v>5.5096418732782362E-3</v>
      </c>
      <c r="J21" s="20">
        <f t="shared" si="3"/>
        <v>586.54170258750025</v>
      </c>
      <c r="K21" s="1"/>
      <c r="L21" t="s">
        <v>0</v>
      </c>
      <c r="M21" s="1">
        <f>M18*SIN(M19)</f>
        <v>3.4223968209415638E-2</v>
      </c>
    </row>
    <row r="22" spans="2:26" ht="15.75" thickBot="1" x14ac:dyDescent="0.3">
      <c r="F22" s="12">
        <v>0.85</v>
      </c>
      <c r="G22" s="13">
        <f t="shared" si="6"/>
        <v>0.11666666666666665</v>
      </c>
      <c r="H22" s="15">
        <f t="shared" si="1"/>
        <v>0.38432624999999998</v>
      </c>
      <c r="I22" s="15">
        <f t="shared" si="2"/>
        <v>4.7225501770956323E-3</v>
      </c>
      <c r="J22" s="11">
        <f t="shared" si="3"/>
        <v>798.34842852187489</v>
      </c>
      <c r="K22" s="1"/>
    </row>
    <row r="23" spans="2:26" ht="15.75" thickBot="1" x14ac:dyDescent="0.3">
      <c r="E23" s="1"/>
      <c r="F23" s="17">
        <v>0.9</v>
      </c>
      <c r="G23" s="18">
        <f t="shared" si="6"/>
        <v>0.13333333333333333</v>
      </c>
      <c r="H23" s="19">
        <f t="shared" si="1"/>
        <v>0.43923000000000001</v>
      </c>
      <c r="I23" s="19">
        <f t="shared" si="2"/>
        <v>4.1322314049586778E-3</v>
      </c>
      <c r="J23" s="20">
        <f t="shared" si="3"/>
        <v>1042.7408046</v>
      </c>
      <c r="K23" s="1"/>
      <c r="L23" s="1" t="s">
        <v>42</v>
      </c>
      <c r="M23" s="26">
        <f>M11*H9*E5/2</f>
        <v>6.5711288114972529E-3</v>
      </c>
    </row>
    <row r="24" spans="2:26" x14ac:dyDescent="0.25">
      <c r="F24" s="12">
        <f>SQRT(3/16)+0.5</f>
        <v>0.9330127018922193</v>
      </c>
      <c r="G24" s="13">
        <f t="shared" si="6"/>
        <v>0.14433756729740643</v>
      </c>
      <c r="H24" s="15">
        <f t="shared" si="1"/>
        <v>0.47548042263029877</v>
      </c>
      <c r="I24" s="15">
        <f t="shared" si="2"/>
        <v>3.8171918624107484E-3</v>
      </c>
      <c r="J24" s="11">
        <f t="shared" si="3"/>
        <v>1221.9618803906253</v>
      </c>
      <c r="K24" s="1"/>
      <c r="L24" t="s">
        <v>40</v>
      </c>
      <c r="V24" s="5"/>
    </row>
    <row r="25" spans="2:26" x14ac:dyDescent="0.25">
      <c r="F25" s="12">
        <v>1</v>
      </c>
      <c r="G25" s="14">
        <f t="shared" si="6"/>
        <v>0.16666666666666666</v>
      </c>
      <c r="H25" s="15">
        <f t="shared" si="1"/>
        <v>0.54903749999999996</v>
      </c>
      <c r="I25" s="15">
        <f t="shared" si="2"/>
        <v>3.3057851239669425E-3</v>
      </c>
      <c r="J25" s="11">
        <f t="shared" si="3"/>
        <v>1629.2825071874997</v>
      </c>
      <c r="K25" s="1"/>
    </row>
    <row r="26" spans="2:26" x14ac:dyDescent="0.25">
      <c r="F26" s="12">
        <v>2</v>
      </c>
      <c r="G26" s="13">
        <f t="shared" si="6"/>
        <v>0.5</v>
      </c>
      <c r="H26" s="15">
        <f t="shared" si="1"/>
        <v>1.6471125</v>
      </c>
      <c r="I26" s="15">
        <f t="shared" si="2"/>
        <v>1.1019283746556473E-3</v>
      </c>
      <c r="J26" s="11">
        <f t="shared" si="3"/>
        <v>14663.542564687503</v>
      </c>
      <c r="K26" s="1"/>
      <c r="L26" s="1"/>
      <c r="N26" s="1"/>
    </row>
    <row r="27" spans="2:26" x14ac:dyDescent="0.25">
      <c r="F27" s="12">
        <v>5</v>
      </c>
      <c r="G27" s="14">
        <f t="shared" si="6"/>
        <v>1.5</v>
      </c>
      <c r="H27" s="15">
        <f t="shared" si="1"/>
        <v>4.9413375000000004</v>
      </c>
      <c r="I27" s="15">
        <f t="shared" si="2"/>
        <v>3.6730945821854911E-4</v>
      </c>
      <c r="J27" s="11">
        <f t="shared" si="3"/>
        <v>131971.88308218753</v>
      </c>
      <c r="K27" s="1"/>
    </row>
    <row r="28" spans="2:26" x14ac:dyDescent="0.25">
      <c r="C28" s="1"/>
      <c r="O28" s="1"/>
      <c r="Z28" s="5"/>
    </row>
    <row r="29" spans="2:26" x14ac:dyDescent="0.25">
      <c r="C29" s="1"/>
      <c r="J29" s="1"/>
    </row>
    <row r="30" spans="2:26" x14ac:dyDescent="0.25">
      <c r="J30" s="4"/>
    </row>
    <row r="31" spans="2:26" x14ac:dyDescent="0.25">
      <c r="J31" s="4"/>
    </row>
    <row r="32" spans="2:26" x14ac:dyDescent="0.25">
      <c r="J32" s="4"/>
    </row>
    <row r="33" spans="3:12" x14ac:dyDescent="0.25">
      <c r="J33" s="4"/>
      <c r="L33" s="1"/>
    </row>
    <row r="34" spans="3:12" x14ac:dyDescent="0.25">
      <c r="J34" s="4"/>
    </row>
    <row r="35" spans="3:12" x14ac:dyDescent="0.25">
      <c r="J35" s="4"/>
    </row>
    <row r="36" spans="3:12" x14ac:dyDescent="0.25">
      <c r="D36" s="9"/>
      <c r="J36" s="4"/>
    </row>
    <row r="37" spans="3:12" x14ac:dyDescent="0.25">
      <c r="J37" s="4"/>
    </row>
    <row r="38" spans="3:12" x14ac:dyDescent="0.25">
      <c r="J38" s="4"/>
    </row>
    <row r="39" spans="3:12" x14ac:dyDescent="0.25">
      <c r="D39" s="8"/>
      <c r="J39" s="4"/>
    </row>
    <row r="40" spans="3:12" x14ac:dyDescent="0.25">
      <c r="C40" s="1"/>
      <c r="D40" s="1"/>
      <c r="J40" s="4"/>
    </row>
    <row r="41" spans="3:12" x14ac:dyDescent="0.25">
      <c r="J41" s="4"/>
    </row>
    <row r="42" spans="3:12" x14ac:dyDescent="0.25">
      <c r="C42" s="1"/>
      <c r="J42" s="4"/>
    </row>
    <row r="43" spans="3:12" x14ac:dyDescent="0.25">
      <c r="J43" s="4"/>
    </row>
    <row r="44" spans="3:12" x14ac:dyDescent="0.25">
      <c r="C44" s="1"/>
      <c r="J44" s="4"/>
    </row>
    <row r="45" spans="3:12" x14ac:dyDescent="0.25">
      <c r="C45" s="1"/>
      <c r="J45" s="4"/>
    </row>
    <row r="46" spans="3:12" x14ac:dyDescent="0.25">
      <c r="J46" s="4"/>
    </row>
    <row r="47" spans="3:12" x14ac:dyDescent="0.25">
      <c r="J47" s="4"/>
    </row>
    <row r="48" spans="3:12" x14ac:dyDescent="0.25">
      <c r="J48" s="4"/>
    </row>
    <row r="49" spans="10:10" x14ac:dyDescent="0.25">
      <c r="J49" s="4"/>
    </row>
    <row r="50" spans="10:10" x14ac:dyDescent="0.25">
      <c r="J50" s="4"/>
    </row>
    <row r="51" spans="10:10" x14ac:dyDescent="0.25">
      <c r="J51" s="4"/>
    </row>
    <row r="52" spans="10:10" x14ac:dyDescent="0.25">
      <c r="J52" s="4"/>
    </row>
    <row r="53" spans="10:10" x14ac:dyDescent="0.25">
      <c r="J53" s="4"/>
    </row>
    <row r="54" spans="10:10" x14ac:dyDescent="0.25">
      <c r="J54" s="4"/>
    </row>
    <row r="55" spans="10:10" x14ac:dyDescent="0.25">
      <c r="J55" s="4"/>
    </row>
    <row r="56" spans="10:10" x14ac:dyDescent="0.25">
      <c r="J56" s="4"/>
    </row>
    <row r="57" spans="10:10" x14ac:dyDescent="0.25">
      <c r="J57" s="4"/>
    </row>
    <row r="58" spans="10:10" x14ac:dyDescent="0.25">
      <c r="J58" s="4"/>
    </row>
    <row r="59" spans="10:10" x14ac:dyDescent="0.25">
      <c r="J59" s="4"/>
    </row>
    <row r="60" spans="10:10" x14ac:dyDescent="0.25">
      <c r="J60" s="4"/>
    </row>
    <row r="61" spans="10:10" x14ac:dyDescent="0.25">
      <c r="J61" s="4"/>
    </row>
    <row r="62" spans="10:10" x14ac:dyDescent="0.25">
      <c r="J62" s="4"/>
    </row>
    <row r="63" spans="10:10" x14ac:dyDescent="0.25">
      <c r="J63" s="4"/>
    </row>
    <row r="64" spans="10:10" x14ac:dyDescent="0.25">
      <c r="J64" s="4"/>
    </row>
    <row r="65" spans="7:10" x14ac:dyDescent="0.25">
      <c r="J65" s="4"/>
    </row>
    <row r="66" spans="7:10" x14ac:dyDescent="0.25">
      <c r="J66" s="4"/>
    </row>
    <row r="67" spans="7:10" x14ac:dyDescent="0.25">
      <c r="J67" s="4"/>
    </row>
    <row r="68" spans="7:10" x14ac:dyDescent="0.25">
      <c r="J68" s="4"/>
    </row>
    <row r="69" spans="7:10" x14ac:dyDescent="0.25">
      <c r="J69" s="4"/>
    </row>
    <row r="70" spans="7:10" x14ac:dyDescent="0.25">
      <c r="G70" s="2"/>
      <c r="H70" s="2"/>
      <c r="I70" s="2"/>
      <c r="J70" s="10"/>
    </row>
    <row r="71" spans="7:10" x14ac:dyDescent="0.25">
      <c r="J71" s="4"/>
    </row>
    <row r="72" spans="7:10" x14ac:dyDescent="0.25">
      <c r="J72" s="4"/>
    </row>
    <row r="73" spans="7:10" x14ac:dyDescent="0.25">
      <c r="J73" s="4"/>
    </row>
    <row r="74" spans="7:10" x14ac:dyDescent="0.25">
      <c r="J74" s="4"/>
    </row>
    <row r="75" spans="7:10" x14ac:dyDescent="0.25">
      <c r="J75" s="4"/>
    </row>
    <row r="76" spans="7:10" x14ac:dyDescent="0.25">
      <c r="J76" s="4"/>
    </row>
    <row r="77" spans="7:10" x14ac:dyDescent="0.25">
      <c r="J77" s="4"/>
    </row>
    <row r="78" spans="7:10" x14ac:dyDescent="0.25">
      <c r="J78" s="4"/>
    </row>
    <row r="79" spans="7:10" x14ac:dyDescent="0.25">
      <c r="J79" s="4"/>
    </row>
    <row r="80" spans="7:10" x14ac:dyDescent="0.25">
      <c r="J80" s="4"/>
    </row>
    <row r="81" spans="10:10" x14ac:dyDescent="0.25">
      <c r="J81" s="4"/>
    </row>
    <row r="82" spans="10:10" x14ac:dyDescent="0.25">
      <c r="J82" s="4"/>
    </row>
    <row r="83" spans="10:10" x14ac:dyDescent="0.25">
      <c r="J83" s="4"/>
    </row>
    <row r="84" spans="10:10" x14ac:dyDescent="0.25">
      <c r="J84" s="4"/>
    </row>
    <row r="85" spans="10:10" x14ac:dyDescent="0.25">
      <c r="J85" s="4"/>
    </row>
    <row r="86" spans="10:10" x14ac:dyDescent="0.25">
      <c r="J86" s="4"/>
    </row>
    <row r="87" spans="10:10" x14ac:dyDescent="0.25">
      <c r="J87" s="4"/>
    </row>
    <row r="88" spans="10:10" x14ac:dyDescent="0.25">
      <c r="J88" s="4"/>
    </row>
    <row r="89" spans="10:10" x14ac:dyDescent="0.25">
      <c r="J89" s="4"/>
    </row>
    <row r="90" spans="10:10" x14ac:dyDescent="0.25">
      <c r="J90" s="4"/>
    </row>
    <row r="91" spans="10:10" x14ac:dyDescent="0.25">
      <c r="J91" s="4"/>
    </row>
    <row r="92" spans="10:10" x14ac:dyDescent="0.25">
      <c r="J92" s="4"/>
    </row>
    <row r="93" spans="10:10" x14ac:dyDescent="0.25">
      <c r="J93" s="4"/>
    </row>
    <row r="94" spans="10:10" x14ac:dyDescent="0.25">
      <c r="J94" s="4"/>
    </row>
    <row r="95" spans="10:10" x14ac:dyDescent="0.25">
      <c r="J95" s="4"/>
    </row>
    <row r="96" spans="10:10" x14ac:dyDescent="0.25">
      <c r="J96" s="4"/>
    </row>
    <row r="97" spans="10:10" x14ac:dyDescent="0.25">
      <c r="J97" s="4"/>
    </row>
    <row r="98" spans="10:10" x14ac:dyDescent="0.25">
      <c r="J98" s="4"/>
    </row>
    <row r="99" spans="10:10" x14ac:dyDescent="0.25">
      <c r="J99" s="4"/>
    </row>
    <row r="100" spans="10:10" x14ac:dyDescent="0.25">
      <c r="J100" s="4"/>
    </row>
    <row r="101" spans="10:10" x14ac:dyDescent="0.25">
      <c r="J101" s="4"/>
    </row>
    <row r="102" spans="10:10" x14ac:dyDescent="0.25">
      <c r="J102" s="4"/>
    </row>
    <row r="103" spans="10:10" x14ac:dyDescent="0.25">
      <c r="J103" s="4"/>
    </row>
    <row r="104" spans="10:10" x14ac:dyDescent="0.25">
      <c r="J104" s="4"/>
    </row>
    <row r="105" spans="10:10" x14ac:dyDescent="0.25">
      <c r="J105" s="4"/>
    </row>
    <row r="106" spans="10:10" x14ac:dyDescent="0.25">
      <c r="J106" s="4"/>
    </row>
    <row r="107" spans="10:10" x14ac:dyDescent="0.25">
      <c r="J107" s="4"/>
    </row>
    <row r="108" spans="10:10" x14ac:dyDescent="0.25">
      <c r="J108" s="4"/>
    </row>
    <row r="109" spans="10:10" x14ac:dyDescent="0.25">
      <c r="J109" s="4"/>
    </row>
    <row r="110" spans="10:10" x14ac:dyDescent="0.25">
      <c r="J110" s="4"/>
    </row>
    <row r="111" spans="10:10" x14ac:dyDescent="0.25">
      <c r="J111" s="4"/>
    </row>
    <row r="112" spans="10:10" x14ac:dyDescent="0.25">
      <c r="J112" s="4"/>
    </row>
    <row r="113" spans="10:10" x14ac:dyDescent="0.25">
      <c r="J113" s="4"/>
    </row>
    <row r="114" spans="10:10" x14ac:dyDescent="0.25">
      <c r="J114" s="4"/>
    </row>
    <row r="115" spans="10:10" x14ac:dyDescent="0.25">
      <c r="J115" s="4"/>
    </row>
    <row r="116" spans="10:10" x14ac:dyDescent="0.25">
      <c r="J116" s="4"/>
    </row>
    <row r="117" spans="10:10" x14ac:dyDescent="0.25">
      <c r="J117" s="4"/>
    </row>
    <row r="118" spans="10:10" x14ac:dyDescent="0.25">
      <c r="J118" s="4"/>
    </row>
    <row r="119" spans="10:10" x14ac:dyDescent="0.25">
      <c r="J119" s="4"/>
    </row>
    <row r="120" spans="10:10" x14ac:dyDescent="0.25">
      <c r="J120" s="4"/>
    </row>
    <row r="121" spans="10:10" x14ac:dyDescent="0.25">
      <c r="J121" s="4"/>
    </row>
    <row r="122" spans="10:10" x14ac:dyDescent="0.25">
      <c r="J122" s="4"/>
    </row>
    <row r="123" spans="10:10" x14ac:dyDescent="0.25">
      <c r="J123" s="4"/>
    </row>
    <row r="124" spans="10:10" x14ac:dyDescent="0.25">
      <c r="J124" s="4"/>
    </row>
    <row r="125" spans="10:10" x14ac:dyDescent="0.25">
      <c r="J125" s="4"/>
    </row>
    <row r="126" spans="10:10" x14ac:dyDescent="0.25">
      <c r="J126" s="4"/>
    </row>
    <row r="127" spans="10:10" x14ac:dyDescent="0.25">
      <c r="J127" s="4"/>
    </row>
    <row r="128" spans="10:10" x14ac:dyDescent="0.25">
      <c r="J128" s="4"/>
    </row>
    <row r="129" spans="10:10" x14ac:dyDescent="0.25">
      <c r="J129" s="4"/>
    </row>
    <row r="130" spans="10:10" x14ac:dyDescent="0.25">
      <c r="J130" s="4"/>
    </row>
    <row r="131" spans="10:10" x14ac:dyDescent="0.25">
      <c r="J131" s="4"/>
    </row>
    <row r="132" spans="10:10" x14ac:dyDescent="0.25">
      <c r="J132" s="4"/>
    </row>
    <row r="133" spans="10:10" x14ac:dyDescent="0.25">
      <c r="J133" s="4"/>
    </row>
    <row r="134" spans="10:10" x14ac:dyDescent="0.25">
      <c r="J134" s="4"/>
    </row>
    <row r="135" spans="10:10" x14ac:dyDescent="0.25">
      <c r="J135" s="4"/>
    </row>
    <row r="136" spans="10:10" x14ac:dyDescent="0.25">
      <c r="J136" s="4"/>
    </row>
    <row r="137" spans="10:10" x14ac:dyDescent="0.25">
      <c r="J137" s="4"/>
    </row>
    <row r="138" spans="10:10" x14ac:dyDescent="0.25">
      <c r="J138" s="4"/>
    </row>
    <row r="139" spans="10:10" x14ac:dyDescent="0.25">
      <c r="J139" s="4"/>
    </row>
    <row r="140" spans="10:10" x14ac:dyDescent="0.25">
      <c r="J140" s="4"/>
    </row>
    <row r="141" spans="10:10" x14ac:dyDescent="0.25">
      <c r="J141" s="4"/>
    </row>
    <row r="142" spans="10:10" x14ac:dyDescent="0.25">
      <c r="J142" s="4"/>
    </row>
    <row r="143" spans="10:10" x14ac:dyDescent="0.25">
      <c r="J143" s="4"/>
    </row>
    <row r="144" spans="10:10" x14ac:dyDescent="0.25">
      <c r="J144" s="4"/>
    </row>
    <row r="145" spans="10:10" x14ac:dyDescent="0.25">
      <c r="J145" s="4"/>
    </row>
    <row r="146" spans="10:10" x14ac:dyDescent="0.25">
      <c r="J146" s="4"/>
    </row>
    <row r="147" spans="10:10" x14ac:dyDescent="0.25">
      <c r="J147" s="4"/>
    </row>
    <row r="148" spans="10:10" x14ac:dyDescent="0.25">
      <c r="J148" s="4"/>
    </row>
    <row r="149" spans="10:10" x14ac:dyDescent="0.25">
      <c r="J149" s="4"/>
    </row>
    <row r="150" spans="10:10" x14ac:dyDescent="0.25">
      <c r="J150" s="4"/>
    </row>
    <row r="151" spans="10:10" x14ac:dyDescent="0.25">
      <c r="J151" s="1"/>
    </row>
    <row r="152" spans="10:10" x14ac:dyDescent="0.25">
      <c r="J152" s="1"/>
    </row>
    <row r="153" spans="10:10" x14ac:dyDescent="0.25">
      <c r="J153" s="1"/>
    </row>
    <row r="154" spans="10:10" x14ac:dyDescent="0.25">
      <c r="J154" s="1"/>
    </row>
    <row r="155" spans="10:10" x14ac:dyDescent="0.25">
      <c r="J155" s="1"/>
    </row>
    <row r="156" spans="10:10" x14ac:dyDescent="0.25">
      <c r="J156" s="1"/>
    </row>
    <row r="157" spans="10:10" x14ac:dyDescent="0.25">
      <c r="J157" s="1"/>
    </row>
    <row r="158" spans="10:10" x14ac:dyDescent="0.25">
      <c r="J158" s="1"/>
    </row>
    <row r="159" spans="10:10" x14ac:dyDescent="0.25">
      <c r="J159" s="1"/>
    </row>
    <row r="160" spans="10:10" x14ac:dyDescent="0.25">
      <c r="J160" s="1"/>
    </row>
    <row r="161" spans="10:10" x14ac:dyDescent="0.25">
      <c r="J161" s="1"/>
    </row>
    <row r="162" spans="10:10" x14ac:dyDescent="0.25">
      <c r="J162" s="1"/>
    </row>
  </sheetData>
  <dataConsolidate link="1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Ferrari</dc:creator>
  <cp:lastModifiedBy>WaineJunior</cp:lastModifiedBy>
  <cp:lastPrinted>2019-10-16T11:38:51Z</cp:lastPrinted>
  <dcterms:created xsi:type="dcterms:W3CDTF">2019-10-04T14:15:48Z</dcterms:created>
  <dcterms:modified xsi:type="dcterms:W3CDTF">2021-02-16T19:37:31Z</dcterms:modified>
</cp:coreProperties>
</file>