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acg\Documents\EAGERS_wsu\Projects\INFEWS_CRB\"/>
    </mc:Choice>
  </mc:AlternateContent>
  <bookViews>
    <workbookView xWindow="0" yWindow="0" windowWidth="32910" windowHeight="14220"/>
  </bookViews>
  <sheets>
    <sheet name="Subed Data For Matlab to run" sheetId="1" r:id="rId1"/>
    <sheet name="Actual (Need more values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L38" i="1"/>
  <c r="P38" i="1"/>
  <c r="Q38" i="1"/>
  <c r="P12" i="1" l="1"/>
  <c r="Q6" i="1"/>
  <c r="Q7" i="1"/>
  <c r="Q8" i="1"/>
  <c r="Q9" i="1"/>
  <c r="Q10" i="1"/>
  <c r="Q11" i="1"/>
  <c r="Q12" i="1"/>
  <c r="Q13" i="1"/>
  <c r="Q15" i="1"/>
  <c r="Q16" i="1"/>
  <c r="Q17" i="1"/>
  <c r="Q18" i="1"/>
  <c r="Q19" i="1"/>
  <c r="Q22" i="1"/>
  <c r="Q23" i="1"/>
  <c r="Q25" i="1"/>
  <c r="Q26" i="1"/>
  <c r="Q27" i="1"/>
  <c r="Q30" i="1"/>
  <c r="Q32" i="1"/>
  <c r="Q33" i="1"/>
  <c r="Q34" i="1"/>
  <c r="Q35" i="1"/>
  <c r="Q36" i="1"/>
  <c r="Q37" i="1"/>
  <c r="Q39" i="1"/>
  <c r="Q40" i="1"/>
  <c r="Q41" i="1"/>
  <c r="Q42" i="1"/>
  <c r="Q43" i="1"/>
  <c r="Q44" i="1"/>
  <c r="Q45" i="1"/>
  <c r="Q46" i="1"/>
  <c r="Q48" i="1"/>
  <c r="Q49" i="1"/>
  <c r="Q50" i="1"/>
  <c r="Q2" i="1"/>
  <c r="P40" i="1" l="1"/>
  <c r="P35" i="1"/>
  <c r="P33" i="1"/>
  <c r="P32" i="1"/>
  <c r="P10" i="1"/>
  <c r="O51" i="1" l="1"/>
  <c r="P50" i="1"/>
  <c r="P49" i="1"/>
  <c r="P48" i="1"/>
  <c r="P47" i="1"/>
  <c r="P42" i="1"/>
  <c r="P41" i="1"/>
  <c r="P39" i="1"/>
  <c r="P37" i="1"/>
  <c r="P36" i="1"/>
  <c r="P34" i="1"/>
  <c r="O31" i="1"/>
  <c r="O29" i="1"/>
  <c r="O28" i="1"/>
  <c r="P26" i="1"/>
  <c r="P25" i="1"/>
  <c r="O24" i="1"/>
  <c r="P23" i="1"/>
  <c r="P21" i="1"/>
  <c r="O20" i="1"/>
  <c r="P20" i="1" s="1"/>
  <c r="O14" i="1"/>
  <c r="P5" i="1"/>
  <c r="O4" i="1"/>
  <c r="O3" i="1"/>
  <c r="N49" i="1"/>
  <c r="N42" i="1"/>
  <c r="N40" i="1"/>
  <c r="N35" i="1"/>
  <c r="N34" i="1"/>
  <c r="N26" i="1"/>
  <c r="N25" i="1"/>
  <c r="N24" i="1"/>
  <c r="N23" i="1"/>
  <c r="N14" i="1"/>
  <c r="N4" i="1"/>
  <c r="M47" i="1"/>
  <c r="N41" i="1"/>
  <c r="N39" i="1"/>
  <c r="N37" i="1"/>
  <c r="N36" i="1"/>
  <c r="N29" i="1"/>
  <c r="N28" i="1"/>
  <c r="M21" i="1"/>
  <c r="Q21" i="1" s="1"/>
  <c r="M20" i="1"/>
  <c r="M5" i="1"/>
  <c r="N51" i="1"/>
  <c r="K51" i="1"/>
  <c r="K50" i="1"/>
  <c r="K49" i="1"/>
  <c r="K48" i="1"/>
  <c r="K47" i="1"/>
  <c r="K42" i="1"/>
  <c r="K41" i="1"/>
  <c r="K40" i="1"/>
  <c r="K39" i="1"/>
  <c r="K37" i="1"/>
  <c r="K36" i="1"/>
  <c r="K35" i="1"/>
  <c r="K34" i="1"/>
  <c r="K32" i="1"/>
  <c r="K31" i="1"/>
  <c r="K29" i="1"/>
  <c r="K28" i="1"/>
  <c r="K27" i="1"/>
  <c r="K26" i="1"/>
  <c r="K25" i="1"/>
  <c r="K24" i="1"/>
  <c r="K23" i="1"/>
  <c r="K21" i="1"/>
  <c r="K20" i="1"/>
  <c r="K14" i="1"/>
  <c r="K12" i="1"/>
  <c r="K10" i="1"/>
  <c r="K5" i="1"/>
  <c r="K4" i="1"/>
  <c r="K3" i="1"/>
  <c r="K2" i="1"/>
  <c r="P24" i="1" l="1"/>
  <c r="Q24" i="1"/>
  <c r="P29" i="1"/>
  <c r="Q29" i="1"/>
  <c r="P3" i="1"/>
  <c r="Q3" i="1"/>
  <c r="P31" i="1"/>
  <c r="Q31" i="1"/>
  <c r="N47" i="1"/>
  <c r="Q47" i="1"/>
  <c r="P28" i="1"/>
  <c r="Q28" i="1"/>
  <c r="N20" i="1"/>
  <c r="Q20" i="1"/>
  <c r="P4" i="1"/>
  <c r="Q4" i="1"/>
  <c r="N5" i="1"/>
  <c r="Q5" i="1"/>
  <c r="P14" i="1"/>
  <c r="Q14" i="1"/>
  <c r="P51" i="1"/>
  <c r="Q51" i="1"/>
  <c r="L48" i="1"/>
  <c r="L49" i="1"/>
  <c r="L50" i="1"/>
  <c r="L51" i="1"/>
  <c r="L47" i="1"/>
  <c r="L35" i="1"/>
  <c r="L36" i="1"/>
  <c r="L37" i="1"/>
  <c r="L39" i="1"/>
  <c r="L40" i="1"/>
  <c r="L41" i="1"/>
  <c r="L42" i="1"/>
  <c r="L34" i="1"/>
  <c r="L32" i="1"/>
  <c r="L31" i="1"/>
  <c r="L24" i="1"/>
  <c r="L25" i="1"/>
  <c r="L26" i="1"/>
  <c r="L27" i="1"/>
  <c r="L28" i="1"/>
  <c r="L29" i="1"/>
  <c r="L23" i="1"/>
  <c r="L20" i="1"/>
  <c r="L21" i="1"/>
  <c r="L14" i="1"/>
  <c r="L12" i="1"/>
  <c r="L10" i="1"/>
  <c r="L3" i="1"/>
  <c r="L4" i="1"/>
  <c r="L5" i="1"/>
  <c r="L2" i="1"/>
  <c r="P29" i="2"/>
  <c r="O29" i="2"/>
  <c r="P27" i="1"/>
</calcChain>
</file>

<file path=xl/sharedStrings.xml><?xml version="1.0" encoding="utf-8"?>
<sst xmlns="http://schemas.openxmlformats.org/spreadsheetml/2006/main" count="920" uniqueCount="265">
  <si>
    <t>VIC ID</t>
  </si>
  <si>
    <t>VIC Name</t>
  </si>
  <si>
    <t>River</t>
  </si>
  <si>
    <t>Name</t>
  </si>
  <si>
    <t>Height (ft)</t>
  </si>
  <si>
    <t>Capacity (MW)</t>
  </si>
  <si>
    <t>Province/State(s)</t>
  </si>
  <si>
    <t>LatDD</t>
  </si>
  <si>
    <t>LongDD</t>
  </si>
  <si>
    <t>Year of completion</t>
  </si>
  <si>
    <t>Owner</t>
  </si>
  <si>
    <t>CHELA</t>
  </si>
  <si>
    <t>Chelan River</t>
  </si>
  <si>
    <t>Lake Chelan Dam</t>
  </si>
  <si>
    <t> Washington</t>
  </si>
  <si>
    <t>1892–1903 / 1927</t>
  </si>
  <si>
    <t>Chelan County Public Utility District</t>
  </si>
  <si>
    <t>Raised Lake Chelan</t>
  </si>
  <si>
    <t>Tributary -Chelan R</t>
  </si>
  <si>
    <t>NOXON</t>
  </si>
  <si>
    <t>Clark Fork</t>
  </si>
  <si>
    <t>Noxon Rapids Dam</t>
  </si>
  <si>
    <t> Montana</t>
  </si>
  <si>
    <t>Avista Corp.</t>
  </si>
  <si>
    <t>Noxon Reservoir</t>
  </si>
  <si>
    <t>run of the river</t>
  </si>
  <si>
    <t>CABIN</t>
  </si>
  <si>
    <t>Cabinet Gorge Dam</t>
  </si>
  <si>
    <t> Idaho</t>
  </si>
  <si>
    <t>Cabinet Gorge Reservoir</t>
  </si>
  <si>
    <t>THOMF</t>
  </si>
  <si>
    <t>Thompson Falls Dam</t>
  </si>
  <si>
    <t>Northwestern Energy</t>
  </si>
  <si>
    <t>Thompson Falls Reservoir</t>
  </si>
  <si>
    <t>GCOUL</t>
  </si>
  <si>
    <t>Columbia River</t>
  </si>
  <si>
    <t>Grand Coulee Dam</t>
  </si>
  <si>
    <t xml:space="preserve">1941 / 1974 </t>
  </si>
  <si>
    <t>USBR</t>
  </si>
  <si>
    <t>Franklin D. Roosevelt Lake</t>
  </si>
  <si>
    <t>MICAA</t>
  </si>
  <si>
    <t>Mica Dam</t>
  </si>
  <si>
    <t> British Columbia</t>
  </si>
  <si>
    <t>BC Hydro</t>
  </si>
  <si>
    <t>Kinbasket Lake</t>
  </si>
  <si>
    <t>CHIEF</t>
  </si>
  <si>
    <t>Chief Joseph Dam</t>
  </si>
  <si>
    <t>USACE</t>
  </si>
  <si>
    <t>Rufus Woods Lake</t>
  </si>
  <si>
    <t>JDAYY</t>
  </si>
  <si>
    <t>John Day Dam</t>
  </si>
  <si>
    <t> Washington /  Oregon border</t>
  </si>
  <si>
    <t>Lake Umatilla</t>
  </si>
  <si>
    <t>REVEL</t>
  </si>
  <si>
    <t>Revelstoke Dam</t>
  </si>
  <si>
    <t>Revelstoke Lake</t>
  </si>
  <si>
    <t>DALLE</t>
  </si>
  <si>
    <t>The Dalles Dam</t>
  </si>
  <si>
    <t>Lake Celilo</t>
  </si>
  <si>
    <t>ROCKY</t>
  </si>
  <si>
    <t>Rocky Reach Dam</t>
  </si>
  <si>
    <t>Chelan PUD</t>
  </si>
  <si>
    <t>Lake Entiat</t>
  </si>
  <si>
    <t>BONNE</t>
  </si>
  <si>
    <t>Bonneville Dam</t>
  </si>
  <si>
    <t xml:space="preserve">1937 / 1981 </t>
  </si>
  <si>
    <t>Lake Bonneville</t>
  </si>
  <si>
    <t>MCNAR</t>
  </si>
  <si>
    <t>McNary Dam</t>
  </si>
  <si>
    <t>Lake Wallula</t>
  </si>
  <si>
    <t>WANAP</t>
  </si>
  <si>
    <t>Wanapum Dam</t>
  </si>
  <si>
    <t>Grant PUD</t>
  </si>
  <si>
    <t>Lake Wanapum</t>
  </si>
  <si>
    <t>PRIRA</t>
  </si>
  <si>
    <t>Priest Rapids Dam</t>
  </si>
  <si>
    <t>Priest Rapids Lake</t>
  </si>
  <si>
    <t>WELLS</t>
  </si>
  <si>
    <t>Wells Dam</t>
  </si>
  <si>
    <t>Douglas PUD</t>
  </si>
  <si>
    <t>Lake Pateros</t>
  </si>
  <si>
    <t>RISLA</t>
  </si>
  <si>
    <t>Rock Island Dam</t>
  </si>
  <si>
    <t>Rock Island Pool</t>
  </si>
  <si>
    <t>ARROW</t>
  </si>
  <si>
    <t>Raised Arrow Lakes</t>
  </si>
  <si>
    <t>MOSSY</t>
  </si>
  <si>
    <t>Cowlitz River</t>
  </si>
  <si>
    <t>Mossyrock Dam</t>
  </si>
  <si>
    <t>Washington</t>
  </si>
  <si>
    <t>Tacoma PUD</t>
  </si>
  <si>
    <t>Riffe Lake</t>
  </si>
  <si>
    <t>DownStream of Bonnevile</t>
  </si>
  <si>
    <t>MAYFI</t>
  </si>
  <si>
    <t>Mayfield Dam</t>
  </si>
  <si>
    <t>Mayfield Lake</t>
  </si>
  <si>
    <t>PELTO</t>
  </si>
  <si>
    <t>Deschutes River</t>
  </si>
  <si>
    <t>Pelton Dam</t>
  </si>
  <si>
    <t>Oregon</t>
  </si>
  <si>
    <t>Portland General Electrick</t>
  </si>
  <si>
    <t>Lake Simtustus</t>
  </si>
  <si>
    <t>Storage dam</t>
  </si>
  <si>
    <t>DUNCA</t>
  </si>
  <si>
    <t>Duncan River</t>
  </si>
  <si>
    <t>Duncan Dam</t>
  </si>
  <si>
    <t>BC</t>
  </si>
  <si>
    <t>FLASF</t>
  </si>
  <si>
    <t>Flathead River</t>
  </si>
  <si>
    <t>Hungry Horse Dam</t>
  </si>
  <si>
    <t>Hungry Horse Reservoir</t>
  </si>
  <si>
    <t>FLAPO</t>
  </si>
  <si>
    <t>Kerr Dam</t>
  </si>
  <si>
    <t>Tribal</t>
  </si>
  <si>
    <t>LIBBY</t>
  </si>
  <si>
    <t>Kootenay River</t>
  </si>
  <si>
    <t>Libby Dam</t>
  </si>
  <si>
    <t>Lake Koocanusa</t>
  </si>
  <si>
    <t>KootCanalGenStat</t>
  </si>
  <si>
    <t>BRILL</t>
  </si>
  <si>
    <t>Brilliant Dam</t>
  </si>
  <si>
    <t>1944 / 2007</t>
  </si>
  <si>
    <t>Columbia Power Corporation</t>
  </si>
  <si>
    <t>SoSloc</t>
  </si>
  <si>
    <t>South Slocan Dam</t>
  </si>
  <si>
    <t>FortisBC</t>
  </si>
  <si>
    <t>UpBonFall</t>
  </si>
  <si>
    <t>Upper Bonnington Falls Dam</t>
  </si>
  <si>
    <t>CORRA</t>
  </si>
  <si>
    <t>Corra Linn Dam</t>
  </si>
  <si>
    <t>raised Kootenay Lake</t>
  </si>
  <si>
    <t>SPALD</t>
  </si>
  <si>
    <t>NorthFork Clearwater River</t>
  </si>
  <si>
    <t>Dworshak Dam</t>
  </si>
  <si>
    <t>Army Corps of Engineers</t>
  </si>
  <si>
    <t>Dworshak Reservoir</t>
  </si>
  <si>
    <t>OWYHE</t>
  </si>
  <si>
    <t>Owyhee River</t>
  </si>
  <si>
    <t>Owyhee Dam</t>
  </si>
  <si>
    <t>Owyhee Resevoir</t>
  </si>
  <si>
    <t>BOUND</t>
  </si>
  <si>
    <t>Pend Oreille</t>
  </si>
  <si>
    <t>Boundary Dam</t>
  </si>
  <si>
    <t>Seattle City Light</t>
  </si>
  <si>
    <t>Boundary Lake</t>
  </si>
  <si>
    <t>run of the river in ColSim, in reality storage dam</t>
  </si>
  <si>
    <t>SevMile</t>
  </si>
  <si>
    <t>Seven Mile Dam</t>
  </si>
  <si>
    <t>WANET</t>
  </si>
  <si>
    <t>Waneta Dam</t>
  </si>
  <si>
    <t>Teck Resources</t>
  </si>
  <si>
    <t>BOXCA</t>
  </si>
  <si>
    <t>Box Canyon Dam</t>
  </si>
  <si>
    <t>Pend Oreille PUD</t>
  </si>
  <si>
    <t>Box Canyon Reservoir</t>
  </si>
  <si>
    <t>ALBEN</t>
  </si>
  <si>
    <t>Albeni Falls Dam</t>
  </si>
  <si>
    <t>LGRAN</t>
  </si>
  <si>
    <t>Snake River</t>
  </si>
  <si>
    <t>Lower Granite Dam</t>
  </si>
  <si>
    <t xml:space="preserve">1975 / 1987 </t>
  </si>
  <si>
    <t>Lower Granite Lake</t>
  </si>
  <si>
    <t>LGOOS</t>
  </si>
  <si>
    <t>Little Goose Dam</t>
  </si>
  <si>
    <t>Lake Bryan</t>
  </si>
  <si>
    <t>LMONU</t>
  </si>
  <si>
    <t>Lower Monumental Dam</t>
  </si>
  <si>
    <t>Lake Herbert G. West</t>
  </si>
  <si>
    <t>ICEHA</t>
  </si>
  <si>
    <t>Ice Harbor Dam</t>
  </si>
  <si>
    <t xml:space="preserve">1961 / 1976 </t>
  </si>
  <si>
    <t>Lake Sacajawea</t>
  </si>
  <si>
    <t>BROWN</t>
  </si>
  <si>
    <t>Brownlee Dam</t>
  </si>
  <si>
    <t> Idaho /  Oregon border</t>
  </si>
  <si>
    <t>1959 / 1980</t>
  </si>
  <si>
    <t>Idaho Power Company</t>
  </si>
  <si>
    <t>Brownlee Reservoir</t>
  </si>
  <si>
    <t>HCANY</t>
  </si>
  <si>
    <t>Hells Canyon Dam</t>
  </si>
  <si>
    <t>Hells Canyon Reservoir</t>
  </si>
  <si>
    <t>OXBOW</t>
  </si>
  <si>
    <t>Oxbow Dam</t>
  </si>
  <si>
    <t>Oxbow Reservoir</t>
  </si>
  <si>
    <t>Palis</t>
  </si>
  <si>
    <t>Palisades Dam</t>
  </si>
  <si>
    <t>Palisades Reservoir</t>
  </si>
  <si>
    <t>AMERI</t>
  </si>
  <si>
    <t>American Falls Dam</t>
  </si>
  <si>
    <t>1927 / 1978</t>
  </si>
  <si>
    <t>American Falls Reservoir</t>
  </si>
  <si>
    <t>CJSTR</t>
  </si>
  <si>
    <t>C. J. Strike Dam</t>
  </si>
  <si>
    <t>C. J. Strike Reservoir</t>
  </si>
  <si>
    <t>Bliss</t>
  </si>
  <si>
    <t>Bliss Dam</t>
  </si>
  <si>
    <t>Bliss Reservoir</t>
  </si>
  <si>
    <t>ShoshFall</t>
  </si>
  <si>
    <t>Shoshone Falls Dam</t>
  </si>
  <si>
    <t>LwrSalmFall</t>
  </si>
  <si>
    <t>Lower Salmon Falls Dam</t>
  </si>
  <si>
    <t>1910 / 1949</t>
  </si>
  <si>
    <t>Lower Salmon Falls Reservoir</t>
  </si>
  <si>
    <t>MILNE</t>
  </si>
  <si>
    <t>Milner Dam</t>
  </si>
  <si>
    <t>Milner Dam, Inc.</t>
  </si>
  <si>
    <t>Milner Lake</t>
  </si>
  <si>
    <t>TwinFalls</t>
  </si>
  <si>
    <t>Twin Falls Dam</t>
  </si>
  <si>
    <t>1935 / 1995</t>
  </si>
  <si>
    <t>Spokane River</t>
  </si>
  <si>
    <t>Long Lake Dam</t>
  </si>
  <si>
    <t>Avista</t>
  </si>
  <si>
    <t>Long Lake</t>
  </si>
  <si>
    <t>Tributary-Spokane R</t>
  </si>
  <si>
    <t>Included in ColSim?</t>
  </si>
  <si>
    <t>Type</t>
  </si>
  <si>
    <t>in ColSim?</t>
  </si>
  <si>
    <t xml:space="preserve"> nat flow?</t>
  </si>
  <si>
    <t>ColAg Withd</t>
  </si>
  <si>
    <t>Mass Balance eq?</t>
  </si>
  <si>
    <t>stor-heigh rel?</t>
  </si>
  <si>
    <t>constraints on res?</t>
  </si>
  <si>
    <t>Bias Corr ColSim?</t>
  </si>
  <si>
    <t>RampUp(MW/hr)</t>
  </si>
  <si>
    <t>RampDown (MW/hr)</t>
  </si>
  <si>
    <t>MaxGenFlow (kcfs)</t>
  </si>
  <si>
    <t>MaxSpill Flow (kcfs)</t>
  </si>
  <si>
    <t>MinHead (ft)</t>
  </si>
  <si>
    <t>MaxHead (ft)</t>
  </si>
  <si>
    <t>Max Capacity (kAcre-ft)</t>
  </si>
  <si>
    <t>LLAKE</t>
  </si>
  <si>
    <t>Surface Area (kacre)</t>
  </si>
  <si>
    <t>Reservoir Name</t>
  </si>
  <si>
    <t>control to kootenay</t>
  </si>
  <si>
    <t>Raised Flathead Lake</t>
  </si>
  <si>
    <t>Raised Lake Pend Oreille</t>
  </si>
  <si>
    <t>Run-Of-River</t>
  </si>
  <si>
    <t>Shoshone Falls Reservoir ????</t>
  </si>
  <si>
    <t>Twin Falls Reservoir ????</t>
  </si>
  <si>
    <t>Pend d'Oreille River</t>
  </si>
  <si>
    <t>Keenleyside Dam</t>
  </si>
  <si>
    <t>Values</t>
  </si>
  <si>
    <t>Kootenay Canal Generating Station Dam</t>
  </si>
  <si>
    <t>Estimated Efficiency (%)</t>
  </si>
  <si>
    <t>Instream Constraint Schedule</t>
  </si>
  <si>
    <t>River Mile (upstream from sea)</t>
  </si>
  <si>
    <t>Chief_Joseph_Outflow</t>
  </si>
  <si>
    <t>Wells_Outflow</t>
  </si>
  <si>
    <t>Rock_Island_Outflow</t>
  </si>
  <si>
    <t>Wanapum_Outflow</t>
  </si>
  <si>
    <t>Priest_Rapids_Outflow</t>
  </si>
  <si>
    <t>McNary_Outflow</t>
  </si>
  <si>
    <t>John_Day_Outflow</t>
  </si>
  <si>
    <t>Dalles_Outflow</t>
  </si>
  <si>
    <t>Source</t>
  </si>
  <si>
    <t>Priest Rapids Dam, Ice Harbor Dam</t>
  </si>
  <si>
    <t>John Day Dam, Pelton Dam</t>
  </si>
  <si>
    <t>C. J. Strike Dam, Owyhee Dam</t>
  </si>
  <si>
    <t>Hells Canyon Dam, Dworshak Dam</t>
  </si>
  <si>
    <t>Upstream</t>
  </si>
  <si>
    <t>Downstream</t>
  </si>
  <si>
    <t>Electric Node</t>
  </si>
  <si>
    <t>Seattle</t>
  </si>
  <si>
    <t>Boise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</si>
</sst>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0" borderId="0" applyNumberFormat="0" applyFill="0" applyBorder="0" applyAlignment="0" applyProtection="0"/>
    <xf numFmtId="0" fontId="7" fillId="6" borderId="9" applyNumberFormat="0" applyAlignment="0" applyProtection="0"/>
    <xf numFmtId="0" fontId="8" fillId="7" borderId="0" applyNumberFormat="0" applyBorder="0" applyAlignment="0" applyProtection="0"/>
  </cellStyleXfs>
  <cellXfs count="3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0" fontId="3" fillId="4" borderId="1" xfId="3" applyBorder="1"/>
    <xf numFmtId="0" fontId="0" fillId="0" borderId="0" xfId="0" applyBorder="1"/>
    <xf numFmtId="0" fontId="1" fillId="2" borderId="0" xfId="1" applyBorder="1"/>
    <xf numFmtId="0" fontId="3" fillId="4" borderId="1" xfId="3"/>
    <xf numFmtId="0" fontId="3" fillId="5" borderId="1" xfId="3" applyFill="1"/>
    <xf numFmtId="0" fontId="0" fillId="5" borderId="0" xfId="0" applyFill="1"/>
    <xf numFmtId="0" fontId="3" fillId="5" borderId="1" xfId="3" applyFill="1" applyBorder="1"/>
    <xf numFmtId="0" fontId="0" fillId="5" borderId="0" xfId="0" applyFill="1" applyBorder="1"/>
    <xf numFmtId="0" fontId="3" fillId="5" borderId="2" xfId="3" applyFill="1" applyBorder="1"/>
    <xf numFmtId="0" fontId="0" fillId="5" borderId="3" xfId="0" applyFill="1" applyBorder="1"/>
    <xf numFmtId="0" fontId="3" fillId="5" borderId="4" xfId="3" applyFill="1" applyBorder="1"/>
    <xf numFmtId="0" fontId="5" fillId="0" borderId="0" xfId="4"/>
    <xf numFmtId="0" fontId="3" fillId="4" borderId="5" xfId="3" applyBorder="1"/>
    <xf numFmtId="0" fontId="3" fillId="4" borderId="6" xfId="3" applyBorder="1"/>
    <xf numFmtId="0" fontId="3" fillId="4" borderId="7" xfId="3" applyBorder="1"/>
    <xf numFmtId="0" fontId="0" fillId="0" borderId="8" xfId="0" applyBorder="1"/>
    <xf numFmtId="0" fontId="0" fillId="0" borderId="3" xfId="0" applyBorder="1"/>
    <xf numFmtId="0" fontId="0" fillId="0" borderId="0" xfId="0" applyNumberFormat="1"/>
    <xf numFmtId="0" fontId="0" fillId="0" borderId="0" xfId="0" applyAlignment="1">
      <alignment horizontal="right"/>
    </xf>
    <xf numFmtId="0" fontId="2" fillId="3" borderId="0" xfId="2"/>
    <xf numFmtId="0" fontId="2" fillId="3" borderId="0" xfId="2" applyBorder="1"/>
    <xf numFmtId="0" fontId="0" fillId="0" borderId="0" xfId="0" applyFill="1" applyBorder="1"/>
    <xf numFmtId="0" fontId="2" fillId="3" borderId="8" xfId="2" applyBorder="1"/>
    <xf numFmtId="3" fontId="0" fillId="0" borderId="0" xfId="0" applyNumberFormat="1" applyBorder="1"/>
    <xf numFmtId="0" fontId="6" fillId="0" borderId="0" xfId="0" applyFont="1"/>
    <xf numFmtId="0" fontId="7" fillId="6" borderId="9" xfId="5"/>
    <xf numFmtId="0" fontId="8" fillId="7" borderId="0" xfId="6" applyBorder="1"/>
    <xf numFmtId="0" fontId="8" fillId="7" borderId="0" xfId="6"/>
    <xf numFmtId="0" fontId="8" fillId="7" borderId="8" xfId="6" applyBorder="1"/>
  </cellXfs>
  <cellStyles count="7">
    <cellStyle name="Bad" xfId="2" builtinId="27"/>
    <cellStyle name="Check Cell" xfId="5" builtinId="23"/>
    <cellStyle name="Good" xfId="1" builtinId="26"/>
    <cellStyle name="Hyperlink" xfId="4" builtinId="8"/>
    <cellStyle name="Neutral" xfId="6" builtinId="2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52</xdr:row>
      <xdr:rowOff>10885</xdr:rowOff>
    </xdr:from>
    <xdr:to>
      <xdr:col>27</xdr:col>
      <xdr:colOff>730703</xdr:colOff>
      <xdr:row>82</xdr:row>
      <xdr:rowOff>20411</xdr:rowOff>
    </xdr:to>
    <xdr:pic>
      <xdr:nvPicPr>
        <xdr:cNvPr id="2" name="Picture 1" descr="Image result for snake rive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1043" y="10205356"/>
          <a:ext cx="6064703" cy="5561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br.gov/pn/snakeriver/dams/index.html" TargetMode="External"/><Relationship Id="rId2" Type="http://schemas.openxmlformats.org/officeDocument/2006/relationships/hyperlink" Target="https://www.usbr.gov/pn/snakeriver/dams/index.html" TargetMode="External"/><Relationship Id="rId1" Type="http://schemas.openxmlformats.org/officeDocument/2006/relationships/hyperlink" Target="https://www.usbr.gov/pn/snakeriver/dams/index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br.gov/pn/snakeriver/dams/index.html" TargetMode="External"/><Relationship Id="rId2" Type="http://schemas.openxmlformats.org/officeDocument/2006/relationships/hyperlink" Target="https://www.usbr.gov/pn/snakeriver/dams/index.html" TargetMode="External"/><Relationship Id="rId1" Type="http://schemas.openxmlformats.org/officeDocument/2006/relationships/hyperlink" Target="https://www.usbr.gov/pn/snakeriver/dams/index.html" TargetMode="External"/><Relationship Id="rId4" Type="http://schemas.openxmlformats.org/officeDocument/2006/relationships/hyperlink" Target="https://www.usbr.gov/pn/snakeriver/dam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M52"/>
  <sheetViews>
    <sheetView tabSelected="1" topLeftCell="A13" workbookViewId="0">
      <pane xSplit="4" topLeftCell="R1" activePane="topRight" state="frozen"/>
      <selection pane="topRight" activeCell="R32" sqref="R32"/>
    </sheetView>
  </sheetViews>
  <sheetFormatPr defaultRowHeight="14.75" x14ac:dyDescent="0.75"/>
  <cols>
    <col min="3" max="3" width="23.7265625" bestFit="1" customWidth="1"/>
    <col min="4" max="4" width="26.54296875" bestFit="1" customWidth="1"/>
    <col min="5" max="5" width="26.54296875" customWidth="1"/>
    <col min="6" max="6" width="18" customWidth="1"/>
    <col min="7" max="7" width="19.26953125" style="20" customWidth="1"/>
    <col min="8" max="8" width="10.7265625" customWidth="1"/>
    <col min="9" max="9" width="20.36328125" bestFit="1" customWidth="1"/>
    <col min="10" max="22" width="20.36328125" customWidth="1"/>
    <col min="23" max="23" width="21.1796875" bestFit="1" customWidth="1"/>
    <col min="24" max="24" width="24.54296875" bestFit="1" customWidth="1"/>
    <col min="25" max="25" width="9.36328125" bestFit="1" customWidth="1"/>
    <col min="26" max="26" width="9.08984375" bestFit="1" customWidth="1"/>
    <col min="27" max="27" width="11.26953125" bestFit="1" customWidth="1"/>
    <col min="28" max="28" width="15.7265625" bestFit="1" customWidth="1"/>
    <col min="29" max="29" width="12.7265625" bestFit="1" customWidth="1"/>
    <col min="30" max="30" width="16.54296875" bestFit="1" customWidth="1"/>
    <col min="31" max="31" width="15.26953125" bestFit="1" customWidth="1"/>
    <col min="32" max="32" width="20.36328125" customWidth="1"/>
    <col min="33" max="33" width="27.7265625" bestFit="1" customWidth="1"/>
    <col min="34" max="34" width="21" style="21" bestFit="1" customWidth="1"/>
    <col min="35" max="35" width="33" bestFit="1" customWidth="1"/>
  </cols>
  <sheetData>
    <row r="1" spans="1:126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233</v>
      </c>
      <c r="F1" s="1" t="s">
        <v>7</v>
      </c>
      <c r="G1" s="1" t="s">
        <v>8</v>
      </c>
      <c r="H1" s="1" t="s">
        <v>4</v>
      </c>
      <c r="I1" s="1" t="s">
        <v>5</v>
      </c>
      <c r="J1" s="1" t="s">
        <v>230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229</v>
      </c>
      <c r="P1" s="1" t="s">
        <v>228</v>
      </c>
      <c r="Q1" s="1" t="s">
        <v>244</v>
      </c>
      <c r="R1" s="1" t="s">
        <v>260</v>
      </c>
      <c r="S1" s="1" t="s">
        <v>261</v>
      </c>
      <c r="T1" s="1" t="s">
        <v>262</v>
      </c>
      <c r="U1" s="1" t="s">
        <v>245</v>
      </c>
      <c r="V1" s="1" t="s">
        <v>246</v>
      </c>
      <c r="W1" s="1" t="s">
        <v>215</v>
      </c>
      <c r="X1" s="1" t="s">
        <v>216</v>
      </c>
      <c r="Y1" s="1" t="s">
        <v>217</v>
      </c>
      <c r="Z1" s="1" t="s">
        <v>218</v>
      </c>
      <c r="AA1" s="1" t="s">
        <v>219</v>
      </c>
      <c r="AB1" s="1" t="s">
        <v>220</v>
      </c>
      <c r="AC1" s="1" t="s">
        <v>221</v>
      </c>
      <c r="AD1" s="1" t="s">
        <v>222</v>
      </c>
      <c r="AE1" s="1" t="s">
        <v>223</v>
      </c>
      <c r="AF1" s="1" t="s">
        <v>232</v>
      </c>
      <c r="AG1" s="1" t="s">
        <v>6</v>
      </c>
      <c r="AH1" s="2" t="s">
        <v>9</v>
      </c>
      <c r="AI1" s="1" t="s">
        <v>10</v>
      </c>
      <c r="AJ1" s="27"/>
    </row>
    <row r="2" spans="1:1261" x14ac:dyDescent="0.75">
      <c r="A2" s="3">
        <v>6041</v>
      </c>
      <c r="B2" s="3" t="s">
        <v>11</v>
      </c>
      <c r="C2" s="4" t="s">
        <v>12</v>
      </c>
      <c r="D2" s="4" t="s">
        <v>13</v>
      </c>
      <c r="E2" s="4" t="s">
        <v>17</v>
      </c>
      <c r="F2" s="4">
        <v>47.834440000000001</v>
      </c>
      <c r="G2" s="4">
        <v>-120.0125</v>
      </c>
      <c r="H2" s="4">
        <v>40</v>
      </c>
      <c r="I2" s="4">
        <v>59.2</v>
      </c>
      <c r="J2">
        <v>15800</v>
      </c>
      <c r="K2" s="4">
        <f>'Actual (Need more values)'!AG1*I2</f>
        <v>47.360000000000007</v>
      </c>
      <c r="L2" s="4">
        <f>K2</f>
        <v>47.360000000000007</v>
      </c>
      <c r="M2" s="29">
        <v>2.2000000000000002</v>
      </c>
      <c r="N2" s="30">
        <v>0.32</v>
      </c>
      <c r="O2" s="29">
        <v>400</v>
      </c>
      <c r="P2" s="29">
        <v>380</v>
      </c>
      <c r="Q2">
        <f>I2*1000/(M2*O2*84.674)</f>
        <v>0.79449095676036641</v>
      </c>
      <c r="R2" t="s">
        <v>255</v>
      </c>
      <c r="S2" t="s">
        <v>60</v>
      </c>
      <c r="T2" t="s">
        <v>263</v>
      </c>
      <c r="V2">
        <v>507.8</v>
      </c>
      <c r="W2" s="5">
        <v>0</v>
      </c>
      <c r="X2" s="4" t="s">
        <v>18</v>
      </c>
      <c r="Y2" s="22">
        <v>0</v>
      </c>
      <c r="Z2" s="22">
        <v>1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6"/>
      <c r="AG2" s="4" t="s">
        <v>14</v>
      </c>
      <c r="AH2" s="4" t="s">
        <v>15</v>
      </c>
      <c r="AI2" s="4" t="s">
        <v>16</v>
      </c>
    </row>
    <row r="3" spans="1:1261" x14ac:dyDescent="0.75">
      <c r="A3" s="6">
        <v>2003</v>
      </c>
      <c r="B3" s="6" t="s">
        <v>26</v>
      </c>
      <c r="C3" t="s">
        <v>20</v>
      </c>
      <c r="D3" t="s">
        <v>27</v>
      </c>
      <c r="E3" t="s">
        <v>29</v>
      </c>
      <c r="F3">
        <v>48.085560000000001</v>
      </c>
      <c r="G3">
        <v>-116.0575</v>
      </c>
      <c r="H3">
        <v>208</v>
      </c>
      <c r="I3">
        <v>255</v>
      </c>
      <c r="J3" s="30">
        <v>214</v>
      </c>
      <c r="K3" s="4">
        <f>'Actual (Need more values)'!AG1*I3</f>
        <v>204</v>
      </c>
      <c r="L3" s="4">
        <f>K3</f>
        <v>204</v>
      </c>
      <c r="M3">
        <v>35.700000000000003</v>
      </c>
      <c r="N3" s="30">
        <v>282</v>
      </c>
      <c r="O3" s="4">
        <f>'Actual (Need more values)'!AG2*J3</f>
        <v>107</v>
      </c>
      <c r="P3" s="4">
        <f>O3-O3*'Actual (Need more values)'!AG3</f>
        <v>96.3</v>
      </c>
      <c r="Q3">
        <f t="shared" ref="Q3:Q51" si="0">I3*1000/(M3*O3*84.674)</f>
        <v>0.78838455998665169</v>
      </c>
      <c r="R3" t="s">
        <v>21</v>
      </c>
      <c r="S3" t="s">
        <v>156</v>
      </c>
      <c r="T3" t="s">
        <v>263</v>
      </c>
      <c r="V3">
        <v>1057.9000000000001</v>
      </c>
      <c r="W3">
        <v>1</v>
      </c>
      <c r="X3" t="s">
        <v>25</v>
      </c>
      <c r="Y3">
        <v>1</v>
      </c>
      <c r="Z3">
        <v>1</v>
      </c>
      <c r="AA3" s="24">
        <v>0</v>
      </c>
      <c r="AB3">
        <v>1</v>
      </c>
      <c r="AC3">
        <v>0</v>
      </c>
      <c r="AD3">
        <v>0</v>
      </c>
      <c r="AE3">
        <v>1</v>
      </c>
      <c r="AF3">
        <v>3.2</v>
      </c>
      <c r="AG3" t="s">
        <v>28</v>
      </c>
      <c r="AH3">
        <v>1952</v>
      </c>
      <c r="AI3" t="s">
        <v>23</v>
      </c>
    </row>
    <row r="4" spans="1:1261" x14ac:dyDescent="0.75">
      <c r="A4" s="6">
        <v>3037</v>
      </c>
      <c r="B4" s="6" t="s">
        <v>19</v>
      </c>
      <c r="C4" t="s">
        <v>20</v>
      </c>
      <c r="D4" t="s">
        <v>21</v>
      </c>
      <c r="E4" t="s">
        <v>24</v>
      </c>
      <c r="F4">
        <v>47.960830000000001</v>
      </c>
      <c r="G4">
        <v>-115.73361</v>
      </c>
      <c r="H4">
        <v>260</v>
      </c>
      <c r="I4">
        <v>527</v>
      </c>
      <c r="J4">
        <v>400</v>
      </c>
      <c r="K4" s="4">
        <f>'Actual (Need more values)'!AG1*I4</f>
        <v>421.6</v>
      </c>
      <c r="L4" s="4">
        <f>K4</f>
        <v>421.6</v>
      </c>
      <c r="M4">
        <v>50</v>
      </c>
      <c r="N4">
        <f>M4+M4*'Actual (Need more values)'!AG1</f>
        <v>90</v>
      </c>
      <c r="O4" s="4">
        <f>'Actual (Need more values)'!AG2*J4</f>
        <v>200</v>
      </c>
      <c r="P4" s="4">
        <f>O4-O4*'Actual (Need more values)'!AG3</f>
        <v>180</v>
      </c>
      <c r="Q4">
        <f t="shared" si="0"/>
        <v>0.6223870373432222</v>
      </c>
      <c r="R4" t="s">
        <v>31</v>
      </c>
      <c r="S4" t="s">
        <v>27</v>
      </c>
      <c r="T4" t="s">
        <v>263</v>
      </c>
      <c r="V4">
        <v>1077.7</v>
      </c>
      <c r="W4">
        <v>1</v>
      </c>
      <c r="X4" t="s">
        <v>25</v>
      </c>
      <c r="Y4">
        <v>1</v>
      </c>
      <c r="Z4">
        <v>1</v>
      </c>
      <c r="AA4" s="24">
        <v>0</v>
      </c>
      <c r="AB4">
        <v>1</v>
      </c>
      <c r="AC4">
        <v>0</v>
      </c>
      <c r="AD4">
        <v>0</v>
      </c>
      <c r="AE4">
        <v>1</v>
      </c>
      <c r="AF4">
        <v>7.7</v>
      </c>
      <c r="AG4" t="s">
        <v>22</v>
      </c>
      <c r="AH4">
        <v>1959</v>
      </c>
      <c r="AI4" t="s">
        <v>23</v>
      </c>
    </row>
    <row r="5" spans="1:1261" x14ac:dyDescent="0.75">
      <c r="A5" s="6">
        <v>3036</v>
      </c>
      <c r="B5" s="6" t="s">
        <v>30</v>
      </c>
      <c r="C5" t="s">
        <v>20</v>
      </c>
      <c r="D5" t="s">
        <v>31</v>
      </c>
      <c r="E5" t="s">
        <v>33</v>
      </c>
      <c r="F5">
        <v>47.59111</v>
      </c>
      <c r="G5">
        <v>-115.35083</v>
      </c>
      <c r="H5">
        <v>110</v>
      </c>
      <c r="I5">
        <v>94</v>
      </c>
      <c r="J5">
        <v>8.3000000000000007</v>
      </c>
      <c r="K5" s="4">
        <f>'Actual (Need more values)'!AG1*I5</f>
        <v>75.2</v>
      </c>
      <c r="L5" s="4">
        <f>K5</f>
        <v>75.2</v>
      </c>
      <c r="M5">
        <f>'Actual (Need more values)'!AG1*I5</f>
        <v>75.2</v>
      </c>
      <c r="N5">
        <f>M5+M5*'Actual (Need more values)'!AG1</f>
        <v>135.36000000000001</v>
      </c>
      <c r="O5" s="29">
        <v>32</v>
      </c>
      <c r="P5" s="4">
        <f>O5-O5*'Actual (Need more values)'!AG3</f>
        <v>28.8</v>
      </c>
      <c r="Q5">
        <f t="shared" si="0"/>
        <v>0.46132815267968907</v>
      </c>
      <c r="R5" t="s">
        <v>112</v>
      </c>
      <c r="S5" t="s">
        <v>21</v>
      </c>
      <c r="T5" t="s">
        <v>263</v>
      </c>
      <c r="V5">
        <v>1116</v>
      </c>
      <c r="W5">
        <v>0</v>
      </c>
      <c r="X5" t="s">
        <v>25</v>
      </c>
      <c r="Y5" s="22">
        <v>0</v>
      </c>
      <c r="Z5" s="22">
        <v>1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G5" t="s">
        <v>22</v>
      </c>
      <c r="AH5">
        <v>1915</v>
      </c>
      <c r="AI5" t="s">
        <v>32</v>
      </c>
    </row>
    <row r="6" spans="1:1261" x14ac:dyDescent="0.75">
      <c r="A6" s="6">
        <v>4032</v>
      </c>
      <c r="B6" s="6" t="s">
        <v>63</v>
      </c>
      <c r="C6" t="s">
        <v>35</v>
      </c>
      <c r="D6" t="s">
        <v>64</v>
      </c>
      <c r="E6" t="s">
        <v>66</v>
      </c>
      <c r="F6">
        <v>45.645000000000003</v>
      </c>
      <c r="G6">
        <v>-121.94083000000001</v>
      </c>
      <c r="H6">
        <v>197</v>
      </c>
      <c r="I6">
        <v>1190</v>
      </c>
      <c r="J6">
        <v>537</v>
      </c>
      <c r="K6">
        <v>537</v>
      </c>
      <c r="L6">
        <v>491</v>
      </c>
      <c r="M6">
        <v>288</v>
      </c>
      <c r="N6">
        <v>317.8</v>
      </c>
      <c r="O6" s="29">
        <v>76.5</v>
      </c>
      <c r="P6">
        <v>37</v>
      </c>
      <c r="Q6">
        <f t="shared" si="0"/>
        <v>0.63788584074228616</v>
      </c>
      <c r="R6" t="s">
        <v>57</v>
      </c>
      <c r="T6" t="s">
        <v>263</v>
      </c>
      <c r="V6">
        <v>146.1</v>
      </c>
      <c r="W6">
        <v>1</v>
      </c>
      <c r="X6" t="s">
        <v>25</v>
      </c>
      <c r="Y6">
        <v>1</v>
      </c>
      <c r="Z6">
        <v>1</v>
      </c>
      <c r="AA6">
        <v>1</v>
      </c>
      <c r="AB6">
        <v>1</v>
      </c>
      <c r="AC6" s="24">
        <v>0</v>
      </c>
      <c r="AD6" s="24">
        <v>0</v>
      </c>
      <c r="AE6">
        <v>1</v>
      </c>
      <c r="AG6" t="s">
        <v>51</v>
      </c>
      <c r="AH6" t="s">
        <v>65</v>
      </c>
      <c r="AI6" t="s">
        <v>47</v>
      </c>
    </row>
    <row r="7" spans="1:1261" x14ac:dyDescent="0.75">
      <c r="A7" s="6">
        <v>6035</v>
      </c>
      <c r="B7" s="6" t="s">
        <v>45</v>
      </c>
      <c r="C7" t="s">
        <v>35</v>
      </c>
      <c r="D7" t="s">
        <v>46</v>
      </c>
      <c r="E7" t="s">
        <v>48</v>
      </c>
      <c r="F7">
        <v>47.994999999999997</v>
      </c>
      <c r="G7">
        <v>-119.63861</v>
      </c>
      <c r="H7">
        <v>236</v>
      </c>
      <c r="I7">
        <v>2620</v>
      </c>
      <c r="J7">
        <v>516</v>
      </c>
      <c r="K7">
        <v>1631</v>
      </c>
      <c r="L7">
        <v>1683</v>
      </c>
      <c r="M7">
        <v>219</v>
      </c>
      <c r="N7">
        <v>200.5</v>
      </c>
      <c r="O7">
        <v>199.8</v>
      </c>
      <c r="P7">
        <v>159</v>
      </c>
      <c r="Q7">
        <f t="shared" si="0"/>
        <v>0.70715011487588286</v>
      </c>
      <c r="R7" t="s">
        <v>36</v>
      </c>
      <c r="S7" t="s">
        <v>78</v>
      </c>
      <c r="T7" t="s">
        <v>263</v>
      </c>
      <c r="U7" t="s">
        <v>247</v>
      </c>
      <c r="V7">
        <v>545.1</v>
      </c>
      <c r="W7">
        <v>1</v>
      </c>
      <c r="X7" t="s">
        <v>25</v>
      </c>
      <c r="Y7">
        <v>1</v>
      </c>
      <c r="Z7">
        <v>1</v>
      </c>
      <c r="AA7">
        <v>1</v>
      </c>
      <c r="AB7">
        <v>1</v>
      </c>
      <c r="AC7" s="24">
        <v>0</v>
      </c>
      <c r="AD7" s="24">
        <v>0</v>
      </c>
      <c r="AE7">
        <v>1</v>
      </c>
      <c r="AF7">
        <v>8.3840000000000003</v>
      </c>
      <c r="AG7" t="s">
        <v>14</v>
      </c>
      <c r="AH7">
        <v>1955</v>
      </c>
      <c r="AI7" t="s">
        <v>47</v>
      </c>
    </row>
    <row r="8" spans="1:1261" x14ac:dyDescent="0.75">
      <c r="A8" s="7">
        <v>6034</v>
      </c>
      <c r="B8" s="7" t="s">
        <v>34</v>
      </c>
      <c r="C8" s="8" t="s">
        <v>35</v>
      </c>
      <c r="D8" s="8" t="s">
        <v>36</v>
      </c>
      <c r="E8" t="s">
        <v>39</v>
      </c>
      <c r="F8" s="8">
        <v>47.95722</v>
      </c>
      <c r="G8" s="8">
        <v>-118.97750000000001</v>
      </c>
      <c r="H8" s="8">
        <v>550</v>
      </c>
      <c r="I8" s="8">
        <v>6809</v>
      </c>
      <c r="J8" s="8">
        <v>9562</v>
      </c>
      <c r="K8" s="8">
        <v>3775</v>
      </c>
      <c r="L8" s="8">
        <v>3938</v>
      </c>
      <c r="M8" s="8">
        <v>280</v>
      </c>
      <c r="N8" s="8">
        <v>1000</v>
      </c>
      <c r="O8" s="8">
        <v>337</v>
      </c>
      <c r="P8" s="8">
        <v>170</v>
      </c>
      <c r="Q8">
        <f t="shared" si="0"/>
        <v>0.85220744833465112</v>
      </c>
      <c r="R8" t="s">
        <v>41</v>
      </c>
      <c r="S8" t="s">
        <v>46</v>
      </c>
      <c r="T8" t="s">
        <v>263</v>
      </c>
      <c r="V8">
        <v>596.29999999999995</v>
      </c>
      <c r="W8">
        <v>1</v>
      </c>
      <c r="X8" s="8"/>
      <c r="Y8">
        <v>0</v>
      </c>
      <c r="Z8">
        <v>1</v>
      </c>
      <c r="AA8" s="24">
        <v>0</v>
      </c>
      <c r="AB8">
        <v>1</v>
      </c>
      <c r="AC8">
        <v>1</v>
      </c>
      <c r="AD8">
        <v>0</v>
      </c>
      <c r="AE8">
        <v>1</v>
      </c>
      <c r="AF8" s="8">
        <v>80</v>
      </c>
      <c r="AG8" s="8" t="s">
        <v>14</v>
      </c>
      <c r="AH8" s="8" t="s">
        <v>37</v>
      </c>
      <c r="AI8" s="8" t="s">
        <v>38</v>
      </c>
    </row>
    <row r="9" spans="1:1261" x14ac:dyDescent="0.75">
      <c r="A9" s="6">
        <v>4021</v>
      </c>
      <c r="B9" s="6" t="s">
        <v>49</v>
      </c>
      <c r="C9" t="s">
        <v>35</v>
      </c>
      <c r="D9" t="s">
        <v>50</v>
      </c>
      <c r="E9" t="s">
        <v>52</v>
      </c>
      <c r="F9">
        <v>45.715829999999997</v>
      </c>
      <c r="G9">
        <v>-120.69361000000001</v>
      </c>
      <c r="H9">
        <v>184</v>
      </c>
      <c r="I9">
        <v>2485</v>
      </c>
      <c r="J9">
        <v>2530</v>
      </c>
      <c r="K9">
        <v>1252</v>
      </c>
      <c r="L9">
        <v>1107</v>
      </c>
      <c r="M9">
        <v>322</v>
      </c>
      <c r="N9">
        <v>270.60000000000002</v>
      </c>
      <c r="O9">
        <v>112.9</v>
      </c>
      <c r="P9">
        <v>92</v>
      </c>
      <c r="Q9">
        <f t="shared" si="0"/>
        <v>0.8072842938254351</v>
      </c>
      <c r="R9" t="s">
        <v>68</v>
      </c>
      <c r="S9" t="s">
        <v>57</v>
      </c>
      <c r="T9" t="s">
        <v>263</v>
      </c>
      <c r="U9" t="s">
        <v>253</v>
      </c>
      <c r="V9">
        <v>215.6</v>
      </c>
      <c r="W9">
        <v>1</v>
      </c>
      <c r="X9" t="s">
        <v>25</v>
      </c>
      <c r="Y9">
        <v>1</v>
      </c>
      <c r="Z9">
        <v>1</v>
      </c>
      <c r="AA9" s="24">
        <v>0</v>
      </c>
      <c r="AB9">
        <v>1</v>
      </c>
      <c r="AC9" s="24">
        <v>0</v>
      </c>
      <c r="AD9" s="24">
        <v>0</v>
      </c>
      <c r="AE9">
        <v>1</v>
      </c>
      <c r="AG9" t="s">
        <v>51</v>
      </c>
      <c r="AH9">
        <v>1971</v>
      </c>
      <c r="AI9" t="s">
        <v>47</v>
      </c>
    </row>
    <row r="10" spans="1:1261" x14ac:dyDescent="0.75">
      <c r="A10" s="7">
        <v>1019</v>
      </c>
      <c r="B10" s="7" t="s">
        <v>84</v>
      </c>
      <c r="C10" s="8" t="s">
        <v>35</v>
      </c>
      <c r="D10" s="8" t="s">
        <v>241</v>
      </c>
      <c r="E10" t="s">
        <v>85</v>
      </c>
      <c r="F10" s="8">
        <v>49.338329999999999</v>
      </c>
      <c r="G10" s="8">
        <v>-117.77167</v>
      </c>
      <c r="H10" s="8">
        <v>171</v>
      </c>
      <c r="I10" s="8">
        <v>185</v>
      </c>
      <c r="J10" s="8">
        <v>271.7</v>
      </c>
      <c r="K10" s="8">
        <f>'Actual (Need more values)'!AG1*I10</f>
        <v>148</v>
      </c>
      <c r="L10" s="8">
        <f>K10</f>
        <v>148</v>
      </c>
      <c r="M10" s="8">
        <v>13</v>
      </c>
      <c r="N10" s="8">
        <v>40</v>
      </c>
      <c r="O10" s="8">
        <v>257</v>
      </c>
      <c r="P10" s="4">
        <f>O10-O10*'Actual (Need more values)'!AG3</f>
        <v>231.3</v>
      </c>
      <c r="Q10">
        <f t="shared" si="0"/>
        <v>0.6539509521373863</v>
      </c>
      <c r="R10" t="s">
        <v>54</v>
      </c>
      <c r="S10" t="s">
        <v>36</v>
      </c>
      <c r="T10" t="s">
        <v>263</v>
      </c>
      <c r="V10">
        <v>780.6</v>
      </c>
      <c r="W10">
        <v>1</v>
      </c>
      <c r="X10" s="8"/>
      <c r="Y10">
        <v>0</v>
      </c>
      <c r="Z10">
        <v>1</v>
      </c>
      <c r="AA10" s="24">
        <v>0</v>
      </c>
      <c r="AB10">
        <v>1</v>
      </c>
      <c r="AC10">
        <v>1</v>
      </c>
      <c r="AD10" s="24">
        <v>0</v>
      </c>
      <c r="AE10">
        <v>1</v>
      </c>
      <c r="AF10" s="8"/>
      <c r="AG10" s="8" t="s">
        <v>42</v>
      </c>
      <c r="AH10" s="8">
        <v>1968</v>
      </c>
      <c r="AI10" s="8" t="s">
        <v>43</v>
      </c>
    </row>
    <row r="11" spans="1:1261" x14ac:dyDescent="0.75">
      <c r="A11" s="6">
        <v>4014</v>
      </c>
      <c r="B11" s="6" t="s">
        <v>67</v>
      </c>
      <c r="C11" t="s">
        <v>35</v>
      </c>
      <c r="D11" t="s">
        <v>68</v>
      </c>
      <c r="E11" t="s">
        <v>69</v>
      </c>
      <c r="F11">
        <v>45.935279999999999</v>
      </c>
      <c r="G11">
        <v>-119.29806000000001</v>
      </c>
      <c r="H11">
        <v>183</v>
      </c>
      <c r="I11">
        <v>1133</v>
      </c>
      <c r="J11">
        <v>1350</v>
      </c>
      <c r="K11">
        <v>355.2</v>
      </c>
      <c r="L11">
        <v>395.33</v>
      </c>
      <c r="M11">
        <v>232</v>
      </c>
      <c r="N11">
        <v>375.5</v>
      </c>
      <c r="O11">
        <v>78.14</v>
      </c>
      <c r="P11">
        <v>63.9</v>
      </c>
      <c r="Q11">
        <f t="shared" si="0"/>
        <v>0.7381055004525392</v>
      </c>
      <c r="R11" t="s">
        <v>256</v>
      </c>
      <c r="S11" t="s">
        <v>50</v>
      </c>
      <c r="T11" t="s">
        <v>263</v>
      </c>
      <c r="U11" t="s">
        <v>252</v>
      </c>
      <c r="V11">
        <v>292</v>
      </c>
      <c r="W11">
        <v>1</v>
      </c>
      <c r="X11" t="s">
        <v>25</v>
      </c>
      <c r="Y11">
        <v>1</v>
      </c>
      <c r="Z11">
        <v>1</v>
      </c>
      <c r="AA11">
        <v>1</v>
      </c>
      <c r="AB11">
        <v>1</v>
      </c>
      <c r="AC11" s="24">
        <v>0</v>
      </c>
      <c r="AD11" s="24">
        <v>0</v>
      </c>
      <c r="AE11">
        <v>1</v>
      </c>
      <c r="AG11" t="s">
        <v>51</v>
      </c>
      <c r="AH11">
        <v>1954</v>
      </c>
      <c r="AI11" t="s">
        <v>47</v>
      </c>
    </row>
    <row r="12" spans="1:1261" x14ac:dyDescent="0.75">
      <c r="A12" s="7">
        <v>1015</v>
      </c>
      <c r="B12" s="7" t="s">
        <v>40</v>
      </c>
      <c r="C12" s="8" t="s">
        <v>35</v>
      </c>
      <c r="D12" s="8" t="s">
        <v>41</v>
      </c>
      <c r="E12" t="s">
        <v>44</v>
      </c>
      <c r="F12" s="8">
        <v>52.077500000000001</v>
      </c>
      <c r="G12" s="8">
        <v>-118.56639</v>
      </c>
      <c r="H12" s="8">
        <v>787</v>
      </c>
      <c r="I12" s="30">
        <v>1736</v>
      </c>
      <c r="J12" s="8">
        <v>12000</v>
      </c>
      <c r="K12" s="8">
        <f>'Actual (Need more values)'!AG1*I12</f>
        <v>1388.8000000000002</v>
      </c>
      <c r="L12" s="8">
        <f>K12</f>
        <v>1388.8000000000002</v>
      </c>
      <c r="M12" s="30">
        <v>38.1</v>
      </c>
      <c r="N12" s="30">
        <v>150</v>
      </c>
      <c r="O12" s="30">
        <v>787</v>
      </c>
      <c r="P12" s="29">
        <f>O12-154</f>
        <v>633</v>
      </c>
      <c r="Q12">
        <f t="shared" si="0"/>
        <v>0.68375408892300649</v>
      </c>
      <c r="R12" t="s">
        <v>255</v>
      </c>
      <c r="S12" t="s">
        <v>54</v>
      </c>
      <c r="T12" t="s">
        <v>263</v>
      </c>
      <c r="V12">
        <v>1018.1</v>
      </c>
      <c r="W12">
        <v>1</v>
      </c>
      <c r="X12" s="8"/>
      <c r="Y12">
        <v>0</v>
      </c>
      <c r="Z12">
        <v>1</v>
      </c>
      <c r="AA12" s="24">
        <v>0</v>
      </c>
      <c r="AB12">
        <v>1</v>
      </c>
      <c r="AC12">
        <v>1</v>
      </c>
      <c r="AD12">
        <v>0</v>
      </c>
      <c r="AE12">
        <v>1</v>
      </c>
      <c r="AF12" s="8">
        <v>108.8</v>
      </c>
      <c r="AG12" s="8" t="s">
        <v>42</v>
      </c>
      <c r="AH12" s="8">
        <v>1973</v>
      </c>
      <c r="AI12" s="8" t="s">
        <v>43</v>
      </c>
    </row>
    <row r="13" spans="1:1261" x14ac:dyDescent="0.75">
      <c r="A13" s="6">
        <v>6061</v>
      </c>
      <c r="B13" s="6" t="s">
        <v>74</v>
      </c>
      <c r="C13" t="s">
        <v>35</v>
      </c>
      <c r="D13" t="s">
        <v>75</v>
      </c>
      <c r="E13" t="s">
        <v>76</v>
      </c>
      <c r="F13">
        <v>46.644170000000003</v>
      </c>
      <c r="G13">
        <v>-119.91</v>
      </c>
      <c r="H13">
        <v>178</v>
      </c>
      <c r="I13">
        <v>955.6</v>
      </c>
      <c r="J13">
        <v>237.1</v>
      </c>
      <c r="K13">
        <v>526.35</v>
      </c>
      <c r="L13">
        <v>513.70000000000005</v>
      </c>
      <c r="M13">
        <v>187</v>
      </c>
      <c r="N13">
        <v>306.10000000000002</v>
      </c>
      <c r="O13">
        <v>100.53</v>
      </c>
      <c r="P13">
        <v>54.84</v>
      </c>
      <c r="Q13">
        <f t="shared" si="0"/>
        <v>0.60032824304651655</v>
      </c>
      <c r="R13" t="s">
        <v>71</v>
      </c>
      <c r="S13" t="s">
        <v>68</v>
      </c>
      <c r="T13" t="s">
        <v>263</v>
      </c>
      <c r="U13" t="s">
        <v>251</v>
      </c>
      <c r="V13">
        <v>397.1</v>
      </c>
      <c r="W13">
        <v>1</v>
      </c>
      <c r="X13" t="s">
        <v>25</v>
      </c>
      <c r="Y13">
        <v>1</v>
      </c>
      <c r="Z13">
        <v>1</v>
      </c>
      <c r="AA13">
        <v>1</v>
      </c>
      <c r="AB13">
        <v>1</v>
      </c>
      <c r="AC13" s="24">
        <v>0</v>
      </c>
      <c r="AD13" s="24">
        <v>0</v>
      </c>
      <c r="AE13">
        <v>1</v>
      </c>
      <c r="AG13" t="s">
        <v>14</v>
      </c>
      <c r="AH13">
        <v>1961</v>
      </c>
      <c r="AI13" t="s">
        <v>72</v>
      </c>
    </row>
    <row r="14" spans="1:1261" x14ac:dyDescent="0.75">
      <c r="A14" s="7">
        <v>1017</v>
      </c>
      <c r="B14" s="7" t="s">
        <v>53</v>
      </c>
      <c r="C14" s="8" t="s">
        <v>35</v>
      </c>
      <c r="D14" s="8" t="s">
        <v>54</v>
      </c>
      <c r="E14" t="s">
        <v>55</v>
      </c>
      <c r="F14" s="8">
        <v>51.049169999999997</v>
      </c>
      <c r="G14" s="8">
        <v>-118.19333</v>
      </c>
      <c r="H14" s="8">
        <v>574</v>
      </c>
      <c r="I14" s="8">
        <v>2480</v>
      </c>
      <c r="J14" s="8">
        <v>1230.9000000000001</v>
      </c>
      <c r="K14" s="8">
        <f>'Actual (Need more values)'!AG1*I14</f>
        <v>1984</v>
      </c>
      <c r="L14" s="8">
        <f>K14</f>
        <v>1984</v>
      </c>
      <c r="M14" s="8">
        <v>56</v>
      </c>
      <c r="N14">
        <f>M14+M14*'Actual (Need more values)'!AG1</f>
        <v>100.80000000000001</v>
      </c>
      <c r="O14" s="8">
        <f>'Actual (Need more values)'!AG2*J14</f>
        <v>615.45000000000005</v>
      </c>
      <c r="P14" s="4">
        <f>O14-O14*'Actual (Need more values)'!AG3</f>
        <v>553.90500000000009</v>
      </c>
      <c r="Q14">
        <f t="shared" si="0"/>
        <v>0.84980797318245938</v>
      </c>
      <c r="R14" t="s">
        <v>41</v>
      </c>
      <c r="S14" t="s">
        <v>241</v>
      </c>
      <c r="T14" t="s">
        <v>263</v>
      </c>
      <c r="V14">
        <v>928.2</v>
      </c>
      <c r="W14">
        <v>1</v>
      </c>
      <c r="X14" s="8"/>
      <c r="Y14">
        <v>0</v>
      </c>
      <c r="Z14">
        <v>1</v>
      </c>
      <c r="AA14" s="24">
        <v>0</v>
      </c>
      <c r="AB14">
        <v>1</v>
      </c>
      <c r="AC14" s="24">
        <v>0</v>
      </c>
      <c r="AD14" s="24">
        <v>0</v>
      </c>
      <c r="AE14">
        <v>1</v>
      </c>
      <c r="AF14" s="8">
        <v>28.16</v>
      </c>
      <c r="AG14" s="8" t="s">
        <v>42</v>
      </c>
      <c r="AH14" s="8">
        <v>1984</v>
      </c>
      <c r="AI14" s="8" t="s">
        <v>43</v>
      </c>
    </row>
    <row r="15" spans="1:1261" s="8" customFormat="1" x14ac:dyDescent="0.75">
      <c r="A15" s="6">
        <v>6055</v>
      </c>
      <c r="B15" s="6" t="s">
        <v>81</v>
      </c>
      <c r="C15" t="s">
        <v>35</v>
      </c>
      <c r="D15" t="s">
        <v>82</v>
      </c>
      <c r="E15" t="s">
        <v>83</v>
      </c>
      <c r="F15">
        <v>47.342500000000001</v>
      </c>
      <c r="G15">
        <v>-120.09444000000001</v>
      </c>
      <c r="H15">
        <v>135</v>
      </c>
      <c r="I15">
        <v>660</v>
      </c>
      <c r="J15">
        <v>131</v>
      </c>
      <c r="K15">
        <v>342</v>
      </c>
      <c r="L15">
        <v>307</v>
      </c>
      <c r="M15">
        <v>220</v>
      </c>
      <c r="N15">
        <v>153.69999999999999</v>
      </c>
      <c r="O15">
        <v>50.76</v>
      </c>
      <c r="P15">
        <v>32.21</v>
      </c>
      <c r="Q15">
        <f t="shared" si="0"/>
        <v>0.69799058561465976</v>
      </c>
      <c r="R15" t="s">
        <v>60</v>
      </c>
      <c r="S15" t="s">
        <v>71</v>
      </c>
      <c r="T15" t="s">
        <v>263</v>
      </c>
      <c r="U15" t="s">
        <v>249</v>
      </c>
      <c r="V15">
        <v>453.4</v>
      </c>
      <c r="W15">
        <v>1</v>
      </c>
      <c r="X15" t="s">
        <v>25</v>
      </c>
      <c r="Y15">
        <v>1</v>
      </c>
      <c r="Z15">
        <v>1</v>
      </c>
      <c r="AA15" s="24">
        <v>0</v>
      </c>
      <c r="AB15">
        <v>1</v>
      </c>
      <c r="AC15" s="24">
        <v>0</v>
      </c>
      <c r="AD15" s="24">
        <v>0</v>
      </c>
      <c r="AE15">
        <v>1</v>
      </c>
      <c r="AF15"/>
      <c r="AG15" t="s">
        <v>14</v>
      </c>
      <c r="AH15">
        <v>1933</v>
      </c>
      <c r="AI15" t="s">
        <v>61</v>
      </c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</row>
    <row r="16" spans="1:1261" x14ac:dyDescent="0.75">
      <c r="A16" s="6">
        <v>6051</v>
      </c>
      <c r="B16" s="6" t="s">
        <v>59</v>
      </c>
      <c r="C16" t="s">
        <v>35</v>
      </c>
      <c r="D16" t="s">
        <v>60</v>
      </c>
      <c r="E16" t="s">
        <v>62</v>
      </c>
      <c r="F16">
        <v>47.533059999999999</v>
      </c>
      <c r="G16">
        <v>-120.29472</v>
      </c>
      <c r="H16">
        <v>130</v>
      </c>
      <c r="I16">
        <v>1287</v>
      </c>
      <c r="J16">
        <v>382</v>
      </c>
      <c r="K16">
        <v>705</v>
      </c>
      <c r="L16">
        <v>632</v>
      </c>
      <c r="M16">
        <v>220</v>
      </c>
      <c r="N16">
        <v>200.1</v>
      </c>
      <c r="O16">
        <v>97.81</v>
      </c>
      <c r="P16">
        <v>73.56</v>
      </c>
      <c r="Q16">
        <f t="shared" si="0"/>
        <v>0.70635419839801905</v>
      </c>
      <c r="R16" t="s">
        <v>78</v>
      </c>
      <c r="S16" t="s">
        <v>82</v>
      </c>
      <c r="T16" t="s">
        <v>263</v>
      </c>
      <c r="V16">
        <v>473.7</v>
      </c>
      <c r="W16">
        <v>1</v>
      </c>
      <c r="X16" t="s">
        <v>25</v>
      </c>
      <c r="Y16">
        <v>1</v>
      </c>
      <c r="Z16">
        <v>1</v>
      </c>
      <c r="AA16" s="24">
        <v>0</v>
      </c>
      <c r="AB16">
        <v>1</v>
      </c>
      <c r="AC16" s="24">
        <v>0</v>
      </c>
      <c r="AD16" s="24">
        <v>0</v>
      </c>
      <c r="AE16">
        <v>1</v>
      </c>
      <c r="AG16" t="s">
        <v>14</v>
      </c>
      <c r="AH16">
        <v>1961</v>
      </c>
      <c r="AI16" t="s">
        <v>61</v>
      </c>
    </row>
    <row r="17" spans="1:1261" x14ac:dyDescent="0.75">
      <c r="A17" s="6">
        <v>4030</v>
      </c>
      <c r="B17" s="6" t="s">
        <v>56</v>
      </c>
      <c r="C17" t="s">
        <v>35</v>
      </c>
      <c r="D17" t="s">
        <v>57</v>
      </c>
      <c r="E17" t="s">
        <v>58</v>
      </c>
      <c r="F17">
        <v>45.613889999999998</v>
      </c>
      <c r="G17">
        <v>-121.13388999999999</v>
      </c>
      <c r="H17">
        <v>260</v>
      </c>
      <c r="I17">
        <v>2038</v>
      </c>
      <c r="J17">
        <v>330</v>
      </c>
      <c r="K17">
        <v>607</v>
      </c>
      <c r="L17">
        <v>657.8</v>
      </c>
      <c r="M17">
        <v>375</v>
      </c>
      <c r="N17">
        <v>336.2</v>
      </c>
      <c r="O17">
        <v>87.1</v>
      </c>
      <c r="P17">
        <v>67.98</v>
      </c>
      <c r="Q17">
        <f t="shared" si="0"/>
        <v>0.73689342347116382</v>
      </c>
      <c r="R17" t="s">
        <v>257</v>
      </c>
      <c r="S17" t="s">
        <v>64</v>
      </c>
      <c r="T17" t="s">
        <v>263</v>
      </c>
      <c r="U17" t="s">
        <v>254</v>
      </c>
      <c r="V17">
        <v>191.5</v>
      </c>
      <c r="W17">
        <v>1</v>
      </c>
      <c r="X17" t="s">
        <v>25</v>
      </c>
      <c r="Y17">
        <v>1</v>
      </c>
      <c r="Z17">
        <v>1</v>
      </c>
      <c r="AA17">
        <v>1</v>
      </c>
      <c r="AB17">
        <v>1</v>
      </c>
      <c r="AC17" s="24">
        <v>0</v>
      </c>
      <c r="AD17" s="24">
        <v>0</v>
      </c>
      <c r="AE17">
        <v>1</v>
      </c>
      <c r="AG17" t="s">
        <v>51</v>
      </c>
      <c r="AH17">
        <v>1957</v>
      </c>
      <c r="AI17" t="s">
        <v>47</v>
      </c>
    </row>
    <row r="18" spans="1:1261" x14ac:dyDescent="0.75">
      <c r="A18" s="6">
        <v>6056</v>
      </c>
      <c r="B18" s="6" t="s">
        <v>70</v>
      </c>
      <c r="C18" t="s">
        <v>35</v>
      </c>
      <c r="D18" t="s">
        <v>71</v>
      </c>
      <c r="E18" t="s">
        <v>73</v>
      </c>
      <c r="F18">
        <v>46.877780000000001</v>
      </c>
      <c r="G18">
        <v>-119.97028</v>
      </c>
      <c r="H18">
        <v>185</v>
      </c>
      <c r="I18">
        <v>1092</v>
      </c>
      <c r="J18">
        <v>796</v>
      </c>
      <c r="K18">
        <v>444.92</v>
      </c>
      <c r="L18">
        <v>444.91</v>
      </c>
      <c r="M18">
        <v>220</v>
      </c>
      <c r="N18">
        <v>294.7</v>
      </c>
      <c r="O18">
        <v>91.29</v>
      </c>
      <c r="P18">
        <v>44.17</v>
      </c>
      <c r="Q18">
        <f t="shared" si="0"/>
        <v>0.64213549098234612</v>
      </c>
      <c r="R18" t="s">
        <v>82</v>
      </c>
      <c r="S18" t="s">
        <v>75</v>
      </c>
      <c r="T18" t="s">
        <v>263</v>
      </c>
      <c r="U18" t="s">
        <v>250</v>
      </c>
      <c r="V18">
        <v>415.8</v>
      </c>
      <c r="W18">
        <v>1</v>
      </c>
      <c r="X18" t="s">
        <v>25</v>
      </c>
      <c r="Y18">
        <v>1</v>
      </c>
      <c r="Z18">
        <v>1</v>
      </c>
      <c r="AA18" s="24">
        <v>0</v>
      </c>
      <c r="AB18">
        <v>1</v>
      </c>
      <c r="AC18" s="24">
        <v>0</v>
      </c>
      <c r="AD18" s="24">
        <v>0</v>
      </c>
      <c r="AE18">
        <v>1</v>
      </c>
      <c r="AG18" t="s">
        <v>14</v>
      </c>
      <c r="AH18">
        <v>1963</v>
      </c>
      <c r="AI18" t="s">
        <v>72</v>
      </c>
    </row>
    <row r="19" spans="1:1261" x14ac:dyDescent="0.75">
      <c r="A19" s="6">
        <v>6046</v>
      </c>
      <c r="B19" s="6" t="s">
        <v>77</v>
      </c>
      <c r="C19" t="s">
        <v>35</v>
      </c>
      <c r="D19" t="s">
        <v>78</v>
      </c>
      <c r="E19" t="s">
        <v>80</v>
      </c>
      <c r="F19">
        <v>47.947220000000002</v>
      </c>
      <c r="G19">
        <v>-119.86417</v>
      </c>
      <c r="H19">
        <v>160</v>
      </c>
      <c r="I19">
        <v>840</v>
      </c>
      <c r="J19">
        <v>331.2</v>
      </c>
      <c r="K19">
        <v>599.31799999999998</v>
      </c>
      <c r="L19">
        <v>613.31799999999998</v>
      </c>
      <c r="M19">
        <v>219.2</v>
      </c>
      <c r="N19">
        <v>185.5</v>
      </c>
      <c r="O19">
        <v>76.650000000000006</v>
      </c>
      <c r="P19">
        <v>46.91</v>
      </c>
      <c r="Q19">
        <f t="shared" si="0"/>
        <v>0.59044099133086902</v>
      </c>
      <c r="R19" t="s">
        <v>46</v>
      </c>
      <c r="S19" t="s">
        <v>60</v>
      </c>
      <c r="T19" t="s">
        <v>263</v>
      </c>
      <c r="U19" t="s">
        <v>248</v>
      </c>
      <c r="V19">
        <v>515.79999999999995</v>
      </c>
      <c r="W19">
        <v>1</v>
      </c>
      <c r="X19" t="s">
        <v>25</v>
      </c>
      <c r="Y19">
        <v>1</v>
      </c>
      <c r="Z19">
        <v>1</v>
      </c>
      <c r="AA19" s="24">
        <v>0</v>
      </c>
      <c r="AB19">
        <v>1</v>
      </c>
      <c r="AC19" s="24">
        <v>0</v>
      </c>
      <c r="AD19" s="24">
        <v>0</v>
      </c>
      <c r="AE19">
        <v>1</v>
      </c>
      <c r="AG19" t="s">
        <v>14</v>
      </c>
      <c r="AH19">
        <v>1967</v>
      </c>
      <c r="AI19" t="s">
        <v>79</v>
      </c>
    </row>
    <row r="20" spans="1:1261" x14ac:dyDescent="0.75">
      <c r="A20" s="6">
        <v>4026</v>
      </c>
      <c r="B20" s="6" t="s">
        <v>96</v>
      </c>
      <c r="C20" t="s">
        <v>97</v>
      </c>
      <c r="D20" t="s">
        <v>98</v>
      </c>
      <c r="E20" t="s">
        <v>101</v>
      </c>
      <c r="F20">
        <v>44.694299999999998</v>
      </c>
      <c r="G20">
        <v>-121.232</v>
      </c>
      <c r="H20">
        <v>204</v>
      </c>
      <c r="I20">
        <v>110</v>
      </c>
      <c r="J20" s="24">
        <v>33.19</v>
      </c>
      <c r="K20" s="4">
        <f>'Actual (Need more values)'!AG1*I20</f>
        <v>88</v>
      </c>
      <c r="L20" s="4">
        <f>K20</f>
        <v>88</v>
      </c>
      <c r="M20" s="4">
        <f>'Actual (Need more values)'!AG1*I20</f>
        <v>88</v>
      </c>
      <c r="N20">
        <f>M20+M20*'Actual (Need more values)'!AG1</f>
        <v>158.4</v>
      </c>
      <c r="O20">
        <f>'Actual (Need more values)'!AG2*J20</f>
        <v>16.594999999999999</v>
      </c>
      <c r="P20" s="4">
        <f>O20-O20*'Actual (Need more values)'!AG3</f>
        <v>14.935499999999999</v>
      </c>
      <c r="Q20">
        <f t="shared" si="0"/>
        <v>0.88957522661946697</v>
      </c>
      <c r="R20" t="s">
        <v>255</v>
      </c>
      <c r="S20" t="s">
        <v>57</v>
      </c>
      <c r="T20" t="s">
        <v>263</v>
      </c>
      <c r="V20">
        <v>304.3</v>
      </c>
      <c r="W20">
        <v>0</v>
      </c>
      <c r="X20" t="s">
        <v>102</v>
      </c>
      <c r="Y20" s="23">
        <v>0</v>
      </c>
      <c r="Z20" s="22">
        <v>1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>
        <v>0.54</v>
      </c>
      <c r="AG20" t="s">
        <v>99</v>
      </c>
      <c r="AH20">
        <v>1958</v>
      </c>
      <c r="AI20" t="s">
        <v>100</v>
      </c>
    </row>
    <row r="21" spans="1:1261" x14ac:dyDescent="0.75">
      <c r="A21" s="9">
        <v>1029</v>
      </c>
      <c r="B21" s="9" t="s">
        <v>103</v>
      </c>
      <c r="C21" s="10" t="s">
        <v>104</v>
      </c>
      <c r="D21" s="8" t="s">
        <v>105</v>
      </c>
      <c r="E21" t="s">
        <v>234</v>
      </c>
      <c r="F21" s="8">
        <v>50.2517</v>
      </c>
      <c r="G21" s="8">
        <v>-116.9464</v>
      </c>
      <c r="H21" s="8">
        <v>130</v>
      </c>
      <c r="I21" s="30">
        <v>0</v>
      </c>
      <c r="J21" s="8">
        <v>1400</v>
      </c>
      <c r="K21" s="4">
        <f>'Actual (Need more values)'!AG1*I21</f>
        <v>0</v>
      </c>
      <c r="L21" s="4">
        <f>K21</f>
        <v>0</v>
      </c>
      <c r="M21" s="4">
        <f>'Actual (Need more values)'!AG1*I21</f>
        <v>0</v>
      </c>
      <c r="N21" s="30">
        <v>57.7</v>
      </c>
      <c r="O21" s="30">
        <v>130</v>
      </c>
      <c r="P21" s="4">
        <f>O21-O21*'Actual (Need more values)'!AG3</f>
        <v>117</v>
      </c>
      <c r="Q21" t="e">
        <f>I21*1000/(M21*O21*84.674)</f>
        <v>#DIV/0!</v>
      </c>
      <c r="R21" t="s">
        <v>255</v>
      </c>
      <c r="S21" t="s">
        <v>129</v>
      </c>
      <c r="T21" t="s">
        <v>263</v>
      </c>
      <c r="V21">
        <v>867.31000000000006</v>
      </c>
      <c r="W21">
        <v>1</v>
      </c>
      <c r="X21" s="8"/>
      <c r="Y21">
        <v>0</v>
      </c>
      <c r="Z21">
        <v>1</v>
      </c>
      <c r="AA21" s="24">
        <v>0</v>
      </c>
      <c r="AB21">
        <v>1</v>
      </c>
      <c r="AC21">
        <v>1</v>
      </c>
      <c r="AD21" s="24">
        <v>0</v>
      </c>
      <c r="AE21">
        <v>1</v>
      </c>
      <c r="AF21" s="8"/>
      <c r="AG21" s="8" t="s">
        <v>106</v>
      </c>
      <c r="AH21" s="8">
        <v>1967</v>
      </c>
      <c r="AI21" s="8" t="s">
        <v>43</v>
      </c>
    </row>
    <row r="22" spans="1:1261" s="19" customFormat="1" ht="15.5" thickBot="1" x14ac:dyDescent="0.9">
      <c r="A22" s="11">
        <v>3028</v>
      </c>
      <c r="B22" s="11" t="s">
        <v>107</v>
      </c>
      <c r="C22" s="12" t="s">
        <v>108</v>
      </c>
      <c r="D22" s="12" t="s">
        <v>109</v>
      </c>
      <c r="E22" s="12" t="s">
        <v>110</v>
      </c>
      <c r="F22" s="12">
        <v>48.34111</v>
      </c>
      <c r="G22" s="12">
        <v>-114.01306</v>
      </c>
      <c r="H22" s="12">
        <v>564</v>
      </c>
      <c r="I22" s="12">
        <v>428</v>
      </c>
      <c r="J22" s="12">
        <v>3467.1790000000001</v>
      </c>
      <c r="K22" s="12">
        <v>307</v>
      </c>
      <c r="L22" s="12">
        <v>307</v>
      </c>
      <c r="M22" s="12">
        <v>12.048</v>
      </c>
      <c r="N22" s="12">
        <v>50</v>
      </c>
      <c r="O22" s="12">
        <v>555</v>
      </c>
      <c r="P22" s="12">
        <v>431</v>
      </c>
      <c r="Q22">
        <f t="shared" si="0"/>
        <v>0.75593725746874618</v>
      </c>
      <c r="R22" t="s">
        <v>255</v>
      </c>
      <c r="S22" t="s">
        <v>112</v>
      </c>
      <c r="T22" t="s">
        <v>263</v>
      </c>
      <c r="U22"/>
      <c r="V22">
        <v>1306.9000000000001</v>
      </c>
      <c r="W22">
        <v>1</v>
      </c>
      <c r="X22" s="12"/>
      <c r="Y22">
        <v>0</v>
      </c>
      <c r="Z22">
        <v>1</v>
      </c>
      <c r="AA22" s="24">
        <v>0</v>
      </c>
      <c r="AB22">
        <v>1</v>
      </c>
      <c r="AC22">
        <v>1</v>
      </c>
      <c r="AD22">
        <v>0</v>
      </c>
      <c r="AE22">
        <v>1</v>
      </c>
      <c r="AF22" s="12"/>
      <c r="AG22" s="12" t="s">
        <v>22</v>
      </c>
      <c r="AH22" s="12">
        <v>1953</v>
      </c>
      <c r="AI22" s="12" t="s">
        <v>38</v>
      </c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</row>
    <row r="23" spans="1:1261" x14ac:dyDescent="0.75">
      <c r="A23" s="13">
        <v>3032</v>
      </c>
      <c r="B23" s="13" t="s">
        <v>111</v>
      </c>
      <c r="C23" s="8" t="s">
        <v>108</v>
      </c>
      <c r="D23" s="8" t="s">
        <v>112</v>
      </c>
      <c r="E23" t="s">
        <v>235</v>
      </c>
      <c r="F23" s="8">
        <v>47.677219999999998</v>
      </c>
      <c r="G23" s="8">
        <v>-114.23389</v>
      </c>
      <c r="H23" s="8">
        <v>205</v>
      </c>
      <c r="I23" s="30">
        <v>208</v>
      </c>
      <c r="J23" s="8">
        <v>1217</v>
      </c>
      <c r="K23" s="8">
        <f>'Actual (Need more values)'!AG1*I23</f>
        <v>166.4</v>
      </c>
      <c r="L23" s="8">
        <f>K23</f>
        <v>166.4</v>
      </c>
      <c r="M23" s="8">
        <v>14.35</v>
      </c>
      <c r="N23">
        <f>M23+M23*'Actual (Need more values)'!AG1</f>
        <v>25.83</v>
      </c>
      <c r="O23" s="30">
        <v>205</v>
      </c>
      <c r="P23" s="4">
        <f>O23-O23*'Actual (Need more values)'!AG3</f>
        <v>184.5</v>
      </c>
      <c r="Q23">
        <f t="shared" si="0"/>
        <v>0.83504041723083489</v>
      </c>
      <c r="R23" t="s">
        <v>109</v>
      </c>
      <c r="S23" t="s">
        <v>31</v>
      </c>
      <c r="T23" t="s">
        <v>263</v>
      </c>
      <c r="V23">
        <v>1225</v>
      </c>
      <c r="W23">
        <v>1</v>
      </c>
      <c r="X23" s="8"/>
      <c r="Y23">
        <v>0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1</v>
      </c>
      <c r="AF23" s="8">
        <v>122.56</v>
      </c>
      <c r="AG23" s="8" t="s">
        <v>22</v>
      </c>
      <c r="AH23" s="8">
        <v>1938</v>
      </c>
      <c r="AI23" s="8" t="s">
        <v>113</v>
      </c>
    </row>
    <row r="24" spans="1:1261" x14ac:dyDescent="0.75">
      <c r="A24" s="6">
        <v>1022</v>
      </c>
      <c r="B24" s="6" t="s">
        <v>119</v>
      </c>
      <c r="C24" t="s">
        <v>115</v>
      </c>
      <c r="D24" t="s">
        <v>120</v>
      </c>
      <c r="E24" t="s">
        <v>237</v>
      </c>
      <c r="F24">
        <v>49.324719999999999</v>
      </c>
      <c r="G24">
        <v>-117.62</v>
      </c>
      <c r="H24">
        <v>140</v>
      </c>
      <c r="I24">
        <v>260</v>
      </c>
      <c r="J24">
        <v>500</v>
      </c>
      <c r="K24" s="8">
        <f>'Actual (Need more values)'!AG1*I24</f>
        <v>208</v>
      </c>
      <c r="L24" s="8">
        <f t="shared" ref="L24:L29" si="1">K24</f>
        <v>208</v>
      </c>
      <c r="M24">
        <v>18</v>
      </c>
      <c r="N24">
        <f>M24+M24*'Actual (Need more values)'!AG1</f>
        <v>32.4</v>
      </c>
      <c r="O24" s="8">
        <f>'Actual (Need more values)'!AG2*J24</f>
        <v>250</v>
      </c>
      <c r="P24" s="4">
        <f>O24-O24*'Actual (Need more values)'!AG3</f>
        <v>225</v>
      </c>
      <c r="Q24">
        <f t="shared" si="0"/>
        <v>0.68235559649689126</v>
      </c>
      <c r="R24" t="s">
        <v>243</v>
      </c>
      <c r="S24" t="s">
        <v>36</v>
      </c>
      <c r="T24" t="s">
        <v>263</v>
      </c>
      <c r="V24">
        <v>776.01</v>
      </c>
      <c r="W24">
        <v>1</v>
      </c>
      <c r="X24" t="s">
        <v>25</v>
      </c>
      <c r="Y24">
        <v>1</v>
      </c>
      <c r="Z24">
        <v>1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G24" t="s">
        <v>42</v>
      </c>
      <c r="AH24" t="s">
        <v>121</v>
      </c>
      <c r="AI24" t="s">
        <v>122</v>
      </c>
    </row>
    <row r="25" spans="1:1261" x14ac:dyDescent="0.75">
      <c r="A25" s="9">
        <v>1025</v>
      </c>
      <c r="B25" s="9" t="s">
        <v>128</v>
      </c>
      <c r="C25" s="8" t="s">
        <v>115</v>
      </c>
      <c r="D25" s="8" t="s">
        <v>129</v>
      </c>
      <c r="E25" t="s">
        <v>130</v>
      </c>
      <c r="F25" s="8">
        <v>49.467779999999998</v>
      </c>
      <c r="G25" s="8">
        <v>-117.46722</v>
      </c>
      <c r="H25" s="8">
        <v>52</v>
      </c>
      <c r="I25" s="30">
        <v>49</v>
      </c>
      <c r="J25" s="8">
        <v>7000</v>
      </c>
      <c r="K25" s="8">
        <f>'Actual (Need more values)'!AG1*I25</f>
        <v>39.200000000000003</v>
      </c>
      <c r="L25" s="8">
        <f t="shared" si="1"/>
        <v>39.200000000000003</v>
      </c>
      <c r="M25" s="8">
        <v>12.6</v>
      </c>
      <c r="N25">
        <f>M25+M25*'Actual (Need more values)'!AG1</f>
        <v>22.68</v>
      </c>
      <c r="O25" s="30">
        <v>50</v>
      </c>
      <c r="P25" s="4">
        <f>O25-O25*'Actual (Need more values)'!AG3</f>
        <v>45</v>
      </c>
      <c r="Q25">
        <f t="shared" si="0"/>
        <v>0.91855561066889213</v>
      </c>
      <c r="R25" t="s">
        <v>105</v>
      </c>
      <c r="S25" t="s">
        <v>127</v>
      </c>
      <c r="T25" t="s">
        <v>263</v>
      </c>
      <c r="V25">
        <v>790.2</v>
      </c>
      <c r="W25">
        <v>1</v>
      </c>
      <c r="X25" s="8"/>
      <c r="Y25" s="24">
        <v>0</v>
      </c>
      <c r="Z25">
        <v>1</v>
      </c>
      <c r="AA25">
        <v>1</v>
      </c>
      <c r="AB25">
        <v>1</v>
      </c>
      <c r="AC25">
        <v>1</v>
      </c>
      <c r="AD25" s="24">
        <v>0</v>
      </c>
      <c r="AE25">
        <v>1</v>
      </c>
      <c r="AF25" s="8"/>
      <c r="AG25" s="8" t="s">
        <v>42</v>
      </c>
      <c r="AH25" s="8">
        <v>1932</v>
      </c>
      <c r="AI25" s="8" t="s">
        <v>125</v>
      </c>
    </row>
    <row r="26" spans="1:1261" s="8" customFormat="1" x14ac:dyDescent="0.75">
      <c r="A26" s="6"/>
      <c r="B26" s="6" t="s">
        <v>118</v>
      </c>
      <c r="C26" t="s">
        <v>115</v>
      </c>
      <c r="D26" t="s">
        <v>243</v>
      </c>
      <c r="E26" t="s">
        <v>237</v>
      </c>
      <c r="F26">
        <v>49.452779999999997</v>
      </c>
      <c r="G26">
        <v>-117.51721999999999</v>
      </c>
      <c r="H26">
        <v>276</v>
      </c>
      <c r="I26">
        <v>583</v>
      </c>
      <c r="J26">
        <v>500</v>
      </c>
      <c r="K26" s="8">
        <f>'Actual (Need more values)'!AG1*I26</f>
        <v>466.40000000000003</v>
      </c>
      <c r="L26" s="8">
        <f t="shared" si="1"/>
        <v>466.40000000000003</v>
      </c>
      <c r="M26" s="8">
        <v>22</v>
      </c>
      <c r="N26">
        <f>M26+M26*'Actual (Need more values)'!AG1</f>
        <v>39.6</v>
      </c>
      <c r="O26" s="30">
        <v>400</v>
      </c>
      <c r="P26" s="4">
        <f>O26-O26*'Actual (Need more values)'!AG3</f>
        <v>360</v>
      </c>
      <c r="Q26">
        <f t="shared" si="0"/>
        <v>0.78241254694475271</v>
      </c>
      <c r="R26" t="s">
        <v>124</v>
      </c>
      <c r="S26" t="s">
        <v>120</v>
      </c>
      <c r="T26" t="s">
        <v>263</v>
      </c>
      <c r="U26"/>
      <c r="V26">
        <v>782.31000000000006</v>
      </c>
      <c r="W26">
        <v>0</v>
      </c>
      <c r="X26"/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>
        <v>96.128</v>
      </c>
      <c r="AG26" t="s">
        <v>42</v>
      </c>
      <c r="AH26">
        <v>1976</v>
      </c>
      <c r="AI26" t="s">
        <v>43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</row>
    <row r="27" spans="1:1261" s="8" customFormat="1" x14ac:dyDescent="0.75">
      <c r="A27" s="9">
        <v>3002</v>
      </c>
      <c r="B27" s="9" t="s">
        <v>114</v>
      </c>
      <c r="C27" s="8" t="s">
        <v>115</v>
      </c>
      <c r="D27" s="8" t="s">
        <v>116</v>
      </c>
      <c r="E27" t="s">
        <v>117</v>
      </c>
      <c r="F27" s="8">
        <v>48.41028</v>
      </c>
      <c r="G27" s="8">
        <v>-115.31444</v>
      </c>
      <c r="H27" s="8">
        <v>420</v>
      </c>
      <c r="I27" s="8">
        <v>604</v>
      </c>
      <c r="J27" s="8">
        <v>4979.5</v>
      </c>
      <c r="K27" s="8">
        <f>'Actual (Need more values)'!AG1*I27</f>
        <v>483.20000000000005</v>
      </c>
      <c r="L27" s="8">
        <f t="shared" si="1"/>
        <v>483.20000000000005</v>
      </c>
      <c r="M27" s="8">
        <v>24.1</v>
      </c>
      <c r="N27" s="8">
        <v>160</v>
      </c>
      <c r="O27" s="30">
        <v>350</v>
      </c>
      <c r="P27" s="8">
        <f>2280-2190</f>
        <v>90</v>
      </c>
      <c r="Q27">
        <f t="shared" si="0"/>
        <v>0.84567165714219616</v>
      </c>
      <c r="R27" t="s">
        <v>255</v>
      </c>
      <c r="S27" t="s">
        <v>129</v>
      </c>
      <c r="T27" t="s">
        <v>263</v>
      </c>
      <c r="U27"/>
      <c r="V27">
        <v>993</v>
      </c>
      <c r="W27">
        <v>1</v>
      </c>
      <c r="Y27" s="24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1</v>
      </c>
      <c r="AF27" s="8">
        <v>46.7</v>
      </c>
      <c r="AG27" s="8" t="s">
        <v>22</v>
      </c>
      <c r="AH27" s="8">
        <v>1972</v>
      </c>
      <c r="AI27" s="8" t="s">
        <v>47</v>
      </c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</row>
    <row r="28" spans="1:1261" s="8" customFormat="1" x14ac:dyDescent="0.75">
      <c r="A28" s="6"/>
      <c r="B28" s="6" t="s">
        <v>123</v>
      </c>
      <c r="C28" t="s">
        <v>115</v>
      </c>
      <c r="D28" t="s">
        <v>124</v>
      </c>
      <c r="E28" t="s">
        <v>237</v>
      </c>
      <c r="F28">
        <v>49.455559999999998</v>
      </c>
      <c r="G28">
        <v>-117.51972000000001</v>
      </c>
      <c r="H28">
        <v>59</v>
      </c>
      <c r="I28">
        <v>57</v>
      </c>
      <c r="J28">
        <v>500</v>
      </c>
      <c r="K28" s="8">
        <f>'Actual (Need more values)'!AG1*I28</f>
        <v>45.6</v>
      </c>
      <c r="L28" s="8">
        <f t="shared" si="1"/>
        <v>45.6</v>
      </c>
      <c r="M28" s="30">
        <v>4</v>
      </c>
      <c r="N28">
        <f>M28+M28*'Actual (Need more values)'!AG1</f>
        <v>7.2</v>
      </c>
      <c r="O28">
        <f>'Actual (Need more values)'!AG2*J28</f>
        <v>250</v>
      </c>
      <c r="P28" s="4">
        <f>O28-O28*'Actual (Need more values)'!AG3</f>
        <v>225</v>
      </c>
      <c r="Q28">
        <f t="shared" si="0"/>
        <v>0.67317004039020245</v>
      </c>
      <c r="R28" t="s">
        <v>127</v>
      </c>
      <c r="S28" t="s">
        <v>243</v>
      </c>
      <c r="T28" t="s">
        <v>263</v>
      </c>
      <c r="U28"/>
      <c r="V28">
        <v>787.5</v>
      </c>
      <c r="W28">
        <v>0</v>
      </c>
      <c r="X28"/>
      <c r="Y28" s="22">
        <v>0</v>
      </c>
      <c r="Z28" s="22">
        <v>1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/>
      <c r="AG28" t="s">
        <v>42</v>
      </c>
      <c r="AH28">
        <v>1928</v>
      </c>
      <c r="AI28" t="s">
        <v>125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</row>
    <row r="29" spans="1:1261" x14ac:dyDescent="0.75">
      <c r="A29" s="6"/>
      <c r="B29" s="6" t="s">
        <v>126</v>
      </c>
      <c r="C29" t="s">
        <v>115</v>
      </c>
      <c r="D29" t="s">
        <v>127</v>
      </c>
      <c r="E29" t="s">
        <v>237</v>
      </c>
      <c r="F29">
        <v>49.459719999999997</v>
      </c>
      <c r="G29">
        <v>-117.48417000000001</v>
      </c>
      <c r="H29">
        <v>69</v>
      </c>
      <c r="I29">
        <v>53</v>
      </c>
      <c r="J29">
        <v>500</v>
      </c>
      <c r="K29" s="8">
        <f>'Actual (Need more values)'!AG1*I29</f>
        <v>42.400000000000006</v>
      </c>
      <c r="L29" s="8">
        <f t="shared" si="1"/>
        <v>42.400000000000006</v>
      </c>
      <c r="M29" s="30">
        <v>4</v>
      </c>
      <c r="N29">
        <f>M29+M29*'Actual (Need more values)'!AG1</f>
        <v>7.2</v>
      </c>
      <c r="O29">
        <f>'Actual (Need more values)'!AG2*J29</f>
        <v>250</v>
      </c>
      <c r="P29" s="4">
        <f>O29-O29*'Actual (Need more values)'!AG3</f>
        <v>225</v>
      </c>
      <c r="Q29">
        <f t="shared" si="0"/>
        <v>0.62593003755580223</v>
      </c>
      <c r="R29" t="s">
        <v>129</v>
      </c>
      <c r="S29" t="s">
        <v>124</v>
      </c>
      <c r="T29" t="s">
        <v>263</v>
      </c>
      <c r="V29">
        <v>788.92000000000007</v>
      </c>
      <c r="W29">
        <v>0</v>
      </c>
      <c r="Y29" s="22">
        <v>0</v>
      </c>
      <c r="Z29" s="22">
        <v>1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G29" t="s">
        <v>42</v>
      </c>
      <c r="AH29">
        <v>1907</v>
      </c>
      <c r="AI29" t="s">
        <v>125</v>
      </c>
    </row>
    <row r="30" spans="1:1261" x14ac:dyDescent="0.75">
      <c r="A30" s="9">
        <v>2009</v>
      </c>
      <c r="B30" s="9" t="s">
        <v>131</v>
      </c>
      <c r="C30" s="8" t="s">
        <v>132</v>
      </c>
      <c r="D30" s="8" t="s">
        <v>133</v>
      </c>
      <c r="E30" t="s">
        <v>135</v>
      </c>
      <c r="F30" s="8">
        <v>46.5</v>
      </c>
      <c r="G30" s="8">
        <v>-116.3</v>
      </c>
      <c r="H30" s="8">
        <v>717</v>
      </c>
      <c r="I30" s="8">
        <v>400</v>
      </c>
      <c r="J30" s="8">
        <v>3468</v>
      </c>
      <c r="K30" s="8">
        <v>282.5</v>
      </c>
      <c r="L30" s="8">
        <v>313.7</v>
      </c>
      <c r="M30" s="30">
        <v>10.5</v>
      </c>
      <c r="N30" s="8">
        <v>150</v>
      </c>
      <c r="O30" s="30">
        <v>560</v>
      </c>
      <c r="P30" s="30">
        <v>155</v>
      </c>
      <c r="Q30">
        <f t="shared" si="0"/>
        <v>0.80340140874830213</v>
      </c>
      <c r="R30" t="s">
        <v>255</v>
      </c>
      <c r="S30" t="s">
        <v>159</v>
      </c>
      <c r="T30" t="s">
        <v>263</v>
      </c>
      <c r="V30">
        <v>506</v>
      </c>
      <c r="W30">
        <v>1</v>
      </c>
      <c r="X30" s="8"/>
      <c r="Y30" s="24">
        <v>0</v>
      </c>
      <c r="Z30">
        <v>1</v>
      </c>
      <c r="AA30">
        <v>1</v>
      </c>
      <c r="AB30">
        <v>1</v>
      </c>
      <c r="AC30">
        <v>1</v>
      </c>
      <c r="AD30" s="24">
        <v>0</v>
      </c>
      <c r="AE30">
        <v>1</v>
      </c>
      <c r="AF30" s="8">
        <v>17.09</v>
      </c>
      <c r="AG30" s="8" t="s">
        <v>28</v>
      </c>
      <c r="AH30" s="8">
        <v>1973</v>
      </c>
      <c r="AI30" s="8" t="s">
        <v>134</v>
      </c>
      <c r="AJ30" s="8"/>
    </row>
    <row r="31" spans="1:1261" s="18" customFormat="1" ht="15.5" thickBot="1" x14ac:dyDescent="0.9">
      <c r="A31" s="17">
        <v>6031</v>
      </c>
      <c r="B31" s="17" t="s">
        <v>231</v>
      </c>
      <c r="C31" s="18" t="s">
        <v>210</v>
      </c>
      <c r="D31" s="18" t="s">
        <v>211</v>
      </c>
      <c r="E31" s="18" t="s">
        <v>213</v>
      </c>
      <c r="F31" s="18">
        <v>47.837220000000002</v>
      </c>
      <c r="G31" s="18">
        <v>-117.83972</v>
      </c>
      <c r="H31" s="18">
        <v>213</v>
      </c>
      <c r="I31" s="18">
        <v>71</v>
      </c>
      <c r="J31" s="18">
        <v>105</v>
      </c>
      <c r="K31" s="18">
        <f>'Actual (Need more values)'!AG1*I31</f>
        <v>56.800000000000004</v>
      </c>
      <c r="L31" s="18">
        <f>K31</f>
        <v>56.800000000000004</v>
      </c>
      <c r="M31" s="31">
        <v>20</v>
      </c>
      <c r="N31" s="30">
        <v>100</v>
      </c>
      <c r="O31" s="18">
        <f>'Actual (Need more values)'!AG2*J31</f>
        <v>52.5</v>
      </c>
      <c r="P31" s="4">
        <f>O31-O31*'Actual (Need more values)'!AG3</f>
        <v>47.25</v>
      </c>
      <c r="Q31">
        <f t="shared" si="0"/>
        <v>0.79858100029581225</v>
      </c>
      <c r="R31" t="s">
        <v>255</v>
      </c>
      <c r="S31" t="s">
        <v>36</v>
      </c>
      <c r="T31" t="s">
        <v>263</v>
      </c>
      <c r="U31"/>
      <c r="V31">
        <v>676.9</v>
      </c>
      <c r="W31">
        <v>0</v>
      </c>
      <c r="X31" s="18" t="s">
        <v>214</v>
      </c>
      <c r="Y31" s="25">
        <v>0</v>
      </c>
      <c r="Z31" s="25">
        <v>1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G31" s="18" t="s">
        <v>14</v>
      </c>
      <c r="AH31" s="18">
        <v>1915</v>
      </c>
      <c r="AI31" s="18" t="s">
        <v>212</v>
      </c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  <c r="APH31"/>
      <c r="API31"/>
      <c r="APJ31"/>
      <c r="APK31"/>
      <c r="APL31"/>
      <c r="APM31"/>
      <c r="APN31"/>
      <c r="APO31"/>
      <c r="APP31"/>
      <c r="APQ31"/>
      <c r="APR31"/>
      <c r="APS31"/>
      <c r="APT31"/>
      <c r="APU31"/>
      <c r="APV31"/>
      <c r="APW31"/>
      <c r="APX31"/>
      <c r="APY31"/>
      <c r="APZ31"/>
      <c r="AQA31"/>
      <c r="AQB31"/>
      <c r="AQC31"/>
      <c r="AQD31"/>
      <c r="AQE31"/>
      <c r="AQF31"/>
      <c r="AQG31"/>
      <c r="AQH31"/>
      <c r="AQI31"/>
      <c r="AQJ31"/>
      <c r="AQK31"/>
      <c r="AQL31"/>
      <c r="AQM31"/>
      <c r="AQN31"/>
      <c r="AQO31"/>
      <c r="AQP31"/>
      <c r="AQQ31"/>
      <c r="AQR31"/>
      <c r="AQS31"/>
      <c r="AQT31"/>
      <c r="AQU31"/>
      <c r="AQV31"/>
      <c r="AQW31"/>
      <c r="AQX31"/>
      <c r="AQY31"/>
      <c r="AQZ31"/>
      <c r="ARA31"/>
      <c r="ARB31"/>
      <c r="ARC31"/>
      <c r="ARD31"/>
      <c r="ARE31"/>
      <c r="ARF31"/>
      <c r="ARG31"/>
      <c r="ARH31"/>
      <c r="ARI31"/>
      <c r="ARJ31"/>
      <c r="ARK31"/>
      <c r="ARL31"/>
      <c r="ARM31"/>
      <c r="ARN31"/>
      <c r="ARO31"/>
      <c r="ARP31"/>
      <c r="ARQ31"/>
      <c r="ARR31"/>
      <c r="ARS31"/>
      <c r="ART31"/>
      <c r="ARU31"/>
      <c r="ARV31"/>
      <c r="ARW31"/>
      <c r="ARX31"/>
      <c r="ARY31"/>
      <c r="ARZ31"/>
      <c r="ASA31"/>
      <c r="ASB31"/>
      <c r="ASC31"/>
      <c r="ASD31"/>
      <c r="ASE31"/>
      <c r="ASF31"/>
      <c r="ASG31"/>
      <c r="ASH31"/>
      <c r="ASI31"/>
      <c r="ASJ31"/>
      <c r="ASK31"/>
      <c r="ASL31"/>
      <c r="ASM31"/>
      <c r="ASN31"/>
      <c r="ASO31"/>
      <c r="ASP31"/>
      <c r="ASQ31"/>
      <c r="ASR31"/>
      <c r="ASS31"/>
      <c r="AST31"/>
      <c r="ASU31"/>
      <c r="ASV31"/>
      <c r="ASW31"/>
      <c r="ASX31"/>
      <c r="ASY31"/>
      <c r="ASZ31"/>
      <c r="ATA31"/>
      <c r="ATB31"/>
      <c r="ATC31"/>
      <c r="ATD31"/>
      <c r="ATE31"/>
      <c r="ATF31"/>
      <c r="ATG31"/>
      <c r="ATH31"/>
      <c r="ATI31"/>
      <c r="ATJ31"/>
      <c r="ATK31"/>
      <c r="ATL31"/>
      <c r="ATM31"/>
      <c r="ATN31"/>
      <c r="ATO31"/>
      <c r="ATP31"/>
      <c r="ATQ31"/>
      <c r="ATR31"/>
      <c r="ATS31"/>
      <c r="ATT31"/>
      <c r="ATU31"/>
      <c r="ATV31"/>
      <c r="ATW31"/>
      <c r="ATX31"/>
      <c r="ATY31"/>
      <c r="ATZ31"/>
      <c r="AUA31"/>
      <c r="AUB31"/>
      <c r="AUC31"/>
      <c r="AUD31"/>
      <c r="AUE31"/>
      <c r="AUF31"/>
      <c r="AUG31"/>
      <c r="AUH31"/>
      <c r="AUI31"/>
      <c r="AUJ31"/>
      <c r="AUK31"/>
      <c r="AUL31"/>
      <c r="AUM31"/>
      <c r="AUN31"/>
      <c r="AUO31"/>
      <c r="AUP31"/>
      <c r="AUQ31"/>
      <c r="AUR31"/>
      <c r="AUS31"/>
      <c r="AUT31"/>
      <c r="AUU31"/>
      <c r="AUV31"/>
      <c r="AUW31"/>
      <c r="AUX31"/>
      <c r="AUY31"/>
      <c r="AUZ31"/>
      <c r="AVA31"/>
      <c r="AVB31"/>
      <c r="AVC31"/>
      <c r="AVD31"/>
      <c r="AVE31"/>
      <c r="AVF31"/>
      <c r="AVG31"/>
      <c r="AVH31"/>
      <c r="AVI31"/>
      <c r="AVJ31"/>
      <c r="AVK31"/>
      <c r="AVL31"/>
      <c r="AVM31"/>
    </row>
    <row r="32" spans="1:1261" s="8" customFormat="1" ht="16.25" thickTop="1" thickBot="1" x14ac:dyDescent="0.9">
      <c r="A32" s="3">
        <v>4001</v>
      </c>
      <c r="B32" s="3" t="s">
        <v>136</v>
      </c>
      <c r="C32" s="4" t="s">
        <v>137</v>
      </c>
      <c r="D32" s="4" t="s">
        <v>138</v>
      </c>
      <c r="E32" s="4" t="s">
        <v>139</v>
      </c>
      <c r="F32" s="4">
        <v>43.641800000000003</v>
      </c>
      <c r="G32" s="4">
        <v>-117.2424</v>
      </c>
      <c r="H32" s="4">
        <v>417</v>
      </c>
      <c r="I32" s="4">
        <v>15</v>
      </c>
      <c r="J32" s="4">
        <v>1120</v>
      </c>
      <c r="K32" s="4">
        <f>'Actual (Need more values)'!AG1*I32</f>
        <v>12</v>
      </c>
      <c r="L32" s="18">
        <f>K32</f>
        <v>12</v>
      </c>
      <c r="M32" s="29">
        <v>3</v>
      </c>
      <c r="N32" s="4">
        <v>30</v>
      </c>
      <c r="O32" s="4">
        <v>80</v>
      </c>
      <c r="P32" s="4">
        <f>O32-O32*'Actual (Need more values)'!AG3</f>
        <v>72</v>
      </c>
      <c r="Q32">
        <f t="shared" si="0"/>
        <v>0.73812504428750259</v>
      </c>
      <c r="R32" t="s">
        <v>255</v>
      </c>
      <c r="S32" t="s">
        <v>173</v>
      </c>
      <c r="T32" t="s">
        <v>263</v>
      </c>
      <c r="U32"/>
      <c r="V32">
        <v>744.40000000000009</v>
      </c>
      <c r="W32">
        <v>0</v>
      </c>
      <c r="X32" t="s">
        <v>102</v>
      </c>
      <c r="Y32" s="23">
        <v>0</v>
      </c>
      <c r="Z32" s="23">
        <v>1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4"/>
      <c r="AG32" s="4" t="s">
        <v>99</v>
      </c>
      <c r="AH32" s="4">
        <v>1932</v>
      </c>
      <c r="AI32" s="4" t="s">
        <v>38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</row>
    <row r="33" spans="1:1261" ht="15.5" thickTop="1" x14ac:dyDescent="0.75">
      <c r="A33" s="9">
        <v>2005</v>
      </c>
      <c r="B33" s="9" t="s">
        <v>155</v>
      </c>
      <c r="C33" s="10" t="s">
        <v>141</v>
      </c>
      <c r="D33" s="10" t="s">
        <v>156</v>
      </c>
      <c r="E33" s="4" t="s">
        <v>236</v>
      </c>
      <c r="F33" s="10">
        <v>48.18</v>
      </c>
      <c r="G33" s="10">
        <v>-116.99972</v>
      </c>
      <c r="H33" s="10">
        <v>90</v>
      </c>
      <c r="I33" s="10">
        <v>42</v>
      </c>
      <c r="J33" s="10">
        <v>1041.92</v>
      </c>
      <c r="K33" s="10">
        <v>952.3</v>
      </c>
      <c r="L33" s="10">
        <v>952.3</v>
      </c>
      <c r="M33" s="10">
        <v>33</v>
      </c>
      <c r="N33" s="10">
        <v>95</v>
      </c>
      <c r="O33" s="10">
        <v>33</v>
      </c>
      <c r="P33" s="10">
        <f>O33-O33*'Actual (Need more values)'!AG3</f>
        <v>29.7</v>
      </c>
      <c r="Q33">
        <f t="shared" si="0"/>
        <v>0.45548212099283908</v>
      </c>
      <c r="R33" t="s">
        <v>27</v>
      </c>
      <c r="S33" t="s">
        <v>152</v>
      </c>
      <c r="T33" t="s">
        <v>264</v>
      </c>
      <c r="V33">
        <v>835.6</v>
      </c>
      <c r="W33">
        <v>1</v>
      </c>
      <c r="X33" s="10"/>
      <c r="Y33" s="24">
        <v>0</v>
      </c>
      <c r="Z33" s="4">
        <v>1</v>
      </c>
      <c r="AA33" s="4">
        <v>1</v>
      </c>
      <c r="AB33" s="4">
        <v>1</v>
      </c>
      <c r="AC33" s="24">
        <v>1</v>
      </c>
      <c r="AD33" s="24">
        <v>0</v>
      </c>
      <c r="AE33" s="24">
        <v>1</v>
      </c>
      <c r="AF33" s="10">
        <v>94.72</v>
      </c>
      <c r="AG33" s="10" t="s">
        <v>28</v>
      </c>
      <c r="AH33" s="10">
        <v>1955</v>
      </c>
      <c r="AI33" s="10" t="s">
        <v>47</v>
      </c>
    </row>
    <row r="34" spans="1:1261" x14ac:dyDescent="0.75">
      <c r="A34" s="6">
        <v>6024</v>
      </c>
      <c r="B34" s="6" t="s">
        <v>140</v>
      </c>
      <c r="C34" t="s">
        <v>141</v>
      </c>
      <c r="D34" t="s">
        <v>142</v>
      </c>
      <c r="E34" t="s">
        <v>144</v>
      </c>
      <c r="F34">
        <v>48.986939999999997</v>
      </c>
      <c r="G34">
        <v>-117.34806</v>
      </c>
      <c r="H34">
        <v>340</v>
      </c>
      <c r="I34">
        <v>1040</v>
      </c>
      <c r="J34">
        <v>95</v>
      </c>
      <c r="K34">
        <f>'Actual (Need more values)'!AG1*I34</f>
        <v>832</v>
      </c>
      <c r="L34">
        <f>K34</f>
        <v>832</v>
      </c>
      <c r="M34">
        <v>53</v>
      </c>
      <c r="N34">
        <f>M34+M34*'Actual (Need more values)'!AG1</f>
        <v>95.4</v>
      </c>
      <c r="O34" s="30">
        <v>300</v>
      </c>
      <c r="P34" s="4">
        <f>O34-O34*'Actual (Need more values)'!AG3</f>
        <v>270</v>
      </c>
      <c r="Q34">
        <f t="shared" si="0"/>
        <v>0.77247803377006563</v>
      </c>
      <c r="R34" t="s">
        <v>152</v>
      </c>
      <c r="S34" t="s">
        <v>147</v>
      </c>
      <c r="T34" t="s">
        <v>264</v>
      </c>
      <c r="V34">
        <v>761.5</v>
      </c>
      <c r="W34">
        <v>1</v>
      </c>
      <c r="X34" t="s">
        <v>145</v>
      </c>
      <c r="Y34" s="24">
        <v>1</v>
      </c>
      <c r="Z34">
        <v>1</v>
      </c>
      <c r="AA34" s="24">
        <v>0</v>
      </c>
      <c r="AB34">
        <v>1</v>
      </c>
      <c r="AC34" s="24">
        <v>0</v>
      </c>
      <c r="AD34" s="24">
        <v>0</v>
      </c>
      <c r="AE34">
        <v>1</v>
      </c>
      <c r="AF34">
        <v>1.6679999999999999</v>
      </c>
      <c r="AG34" t="s">
        <v>14</v>
      </c>
      <c r="AH34">
        <v>1967</v>
      </c>
      <c r="AI34" t="s">
        <v>143</v>
      </c>
    </row>
    <row r="35" spans="1:1261" s="8" customFormat="1" x14ac:dyDescent="0.75">
      <c r="A35" s="6">
        <v>6023</v>
      </c>
      <c r="B35" s="6" t="s">
        <v>151</v>
      </c>
      <c r="C35" t="s">
        <v>141</v>
      </c>
      <c r="D35" t="s">
        <v>152</v>
      </c>
      <c r="E35" t="s">
        <v>154</v>
      </c>
      <c r="F35">
        <v>48.780279999999998</v>
      </c>
      <c r="G35">
        <v>-117.41278</v>
      </c>
      <c r="H35">
        <v>62</v>
      </c>
      <c r="I35">
        <v>90</v>
      </c>
      <c r="J35">
        <v>60</v>
      </c>
      <c r="K35">
        <f>'Actual (Need more values)'!AG1*I35</f>
        <v>72</v>
      </c>
      <c r="L35">
        <f t="shared" ref="L35:L42" si="2">K35</f>
        <v>72</v>
      </c>
      <c r="M35">
        <v>29</v>
      </c>
      <c r="N35">
        <f>M35+M35*'Actual (Need more values)'!AG1</f>
        <v>52.2</v>
      </c>
      <c r="O35">
        <v>46</v>
      </c>
      <c r="P35" s="4">
        <f>O35-O35*'Actual (Need more values)'!AG3</f>
        <v>41.4</v>
      </c>
      <c r="Q35">
        <f t="shared" si="0"/>
        <v>0.79677665950075238</v>
      </c>
      <c r="R35" t="s">
        <v>156</v>
      </c>
      <c r="S35" t="s">
        <v>142</v>
      </c>
      <c r="T35" t="s">
        <v>264</v>
      </c>
      <c r="U35"/>
      <c r="V35">
        <v>779.91</v>
      </c>
      <c r="W35">
        <v>1</v>
      </c>
      <c r="X35" t="s">
        <v>25</v>
      </c>
      <c r="Y35" s="24">
        <v>1</v>
      </c>
      <c r="Z35">
        <v>1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>
        <v>5.0000000000000001E-3</v>
      </c>
      <c r="AG35" t="s">
        <v>14</v>
      </c>
      <c r="AH35">
        <v>1956</v>
      </c>
      <c r="AI35" t="s">
        <v>153</v>
      </c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  <c r="AMS35"/>
      <c r="AMT35"/>
      <c r="AMU35"/>
      <c r="AMV35"/>
      <c r="AMW35"/>
      <c r="AMX35"/>
      <c r="AMY35"/>
      <c r="AMZ35"/>
      <c r="ANA35"/>
      <c r="ANB35"/>
      <c r="ANC35"/>
      <c r="AND35"/>
      <c r="ANE35"/>
      <c r="ANF35"/>
      <c r="ANG35"/>
      <c r="ANH35"/>
      <c r="ANI35"/>
      <c r="ANJ35"/>
      <c r="ANK35"/>
      <c r="ANL35"/>
      <c r="ANM35"/>
      <c r="ANN35"/>
      <c r="ANO35"/>
      <c r="ANP35"/>
      <c r="ANQ35"/>
      <c r="ANR35"/>
      <c r="ANS35"/>
      <c r="ANT35"/>
      <c r="ANU35"/>
      <c r="ANV35"/>
      <c r="ANW35"/>
      <c r="ANX35"/>
      <c r="ANY35"/>
      <c r="ANZ35"/>
      <c r="AOA35"/>
      <c r="AOB35"/>
      <c r="AOC35"/>
      <c r="AOD35"/>
      <c r="AOE35"/>
      <c r="AOF35"/>
      <c r="AOG35"/>
      <c r="AOH35"/>
      <c r="AOI35"/>
      <c r="AOJ35"/>
      <c r="AOK35"/>
      <c r="AOL35"/>
      <c r="AOM35"/>
      <c r="AON35"/>
      <c r="AOO35"/>
      <c r="AOP35"/>
      <c r="AOQ35"/>
      <c r="AOR35"/>
      <c r="AOS35"/>
      <c r="AOT35"/>
      <c r="AOU35"/>
      <c r="AOV35"/>
      <c r="AOW35"/>
      <c r="AOX35"/>
      <c r="AOY35"/>
      <c r="AOZ35"/>
      <c r="APA35"/>
      <c r="APB35"/>
      <c r="APC35"/>
      <c r="APD35"/>
      <c r="APE35"/>
      <c r="APF35"/>
      <c r="APG35"/>
      <c r="APH35"/>
      <c r="API35"/>
      <c r="APJ35"/>
      <c r="APK35"/>
      <c r="APL35"/>
      <c r="APM35"/>
      <c r="APN35"/>
      <c r="APO35"/>
      <c r="APP35"/>
      <c r="APQ35"/>
      <c r="APR35"/>
      <c r="APS35"/>
      <c r="APT35"/>
      <c r="APU35"/>
      <c r="APV35"/>
      <c r="APW35"/>
      <c r="APX35"/>
      <c r="APY35"/>
      <c r="APZ35"/>
      <c r="AQA35"/>
      <c r="AQB35"/>
      <c r="AQC35"/>
      <c r="AQD35"/>
      <c r="AQE35"/>
      <c r="AQF35"/>
      <c r="AQG35"/>
      <c r="AQH35"/>
      <c r="AQI35"/>
      <c r="AQJ35"/>
      <c r="AQK35"/>
      <c r="AQL35"/>
      <c r="AQM35"/>
      <c r="AQN35"/>
      <c r="AQO35"/>
      <c r="AQP35"/>
      <c r="AQQ35"/>
      <c r="AQR35"/>
      <c r="AQS35"/>
      <c r="AQT35"/>
      <c r="AQU35"/>
      <c r="AQV35"/>
      <c r="AQW35"/>
      <c r="AQX35"/>
      <c r="AQY35"/>
      <c r="AQZ35"/>
      <c r="ARA35"/>
      <c r="ARB35"/>
      <c r="ARC35"/>
      <c r="ARD35"/>
      <c r="ARE35"/>
      <c r="ARF35"/>
      <c r="ARG35"/>
      <c r="ARH35"/>
      <c r="ARI35"/>
      <c r="ARJ35"/>
      <c r="ARK35"/>
      <c r="ARL35"/>
      <c r="ARM35"/>
      <c r="ARN35"/>
      <c r="ARO35"/>
      <c r="ARP35"/>
      <c r="ARQ35"/>
      <c r="ARR35"/>
      <c r="ARS35"/>
      <c r="ART35"/>
      <c r="ARU35"/>
      <c r="ARV35"/>
      <c r="ARW35"/>
      <c r="ARX35"/>
      <c r="ARY35"/>
      <c r="ARZ35"/>
      <c r="ASA35"/>
      <c r="ASB35"/>
      <c r="ASC35"/>
      <c r="ASD35"/>
      <c r="ASE35"/>
      <c r="ASF35"/>
      <c r="ASG35"/>
      <c r="ASH35"/>
      <c r="ASI35"/>
      <c r="ASJ35"/>
      <c r="ASK35"/>
      <c r="ASL35"/>
      <c r="ASM35"/>
      <c r="ASN35"/>
      <c r="ASO35"/>
      <c r="ASP35"/>
      <c r="ASQ35"/>
      <c r="ASR35"/>
      <c r="ASS35"/>
      <c r="AST35"/>
      <c r="ASU35"/>
      <c r="ASV35"/>
      <c r="ASW35"/>
      <c r="ASX35"/>
      <c r="ASY35"/>
      <c r="ASZ35"/>
      <c r="ATA35"/>
      <c r="ATB35"/>
      <c r="ATC35"/>
      <c r="ATD35"/>
      <c r="ATE35"/>
      <c r="ATF35"/>
      <c r="ATG35"/>
      <c r="ATH35"/>
      <c r="ATI35"/>
      <c r="ATJ35"/>
      <c r="ATK35"/>
      <c r="ATL35"/>
      <c r="ATM35"/>
      <c r="ATN35"/>
      <c r="ATO35"/>
      <c r="ATP35"/>
      <c r="ATQ35"/>
      <c r="ATR35"/>
      <c r="ATS35"/>
      <c r="ATT35"/>
      <c r="ATU35"/>
      <c r="ATV35"/>
      <c r="ATW35"/>
      <c r="ATX35"/>
      <c r="ATY35"/>
      <c r="ATZ35"/>
      <c r="AUA35"/>
      <c r="AUB35"/>
      <c r="AUC35"/>
      <c r="AUD35"/>
      <c r="AUE35"/>
      <c r="AUF35"/>
      <c r="AUG35"/>
      <c r="AUH35"/>
      <c r="AUI35"/>
      <c r="AUJ35"/>
      <c r="AUK35"/>
      <c r="AUL35"/>
      <c r="AUM35"/>
      <c r="AUN35"/>
      <c r="AUO35"/>
      <c r="AUP35"/>
      <c r="AUQ35"/>
      <c r="AUR35"/>
      <c r="AUS35"/>
      <c r="AUT35"/>
      <c r="AUU35"/>
      <c r="AUV35"/>
      <c r="AUW35"/>
      <c r="AUX35"/>
      <c r="AUY35"/>
      <c r="AUZ35"/>
      <c r="AVA35"/>
      <c r="AVB35"/>
      <c r="AVC35"/>
      <c r="AVD35"/>
      <c r="AVE35"/>
      <c r="AVF35"/>
      <c r="AVG35"/>
      <c r="AVH35"/>
      <c r="AVI35"/>
      <c r="AVJ35"/>
      <c r="AVK35"/>
      <c r="AVL35"/>
      <c r="AVM35"/>
    </row>
    <row r="36" spans="1:1261" s="8" customFormat="1" x14ac:dyDescent="0.75">
      <c r="A36" s="3"/>
      <c r="B36" s="3" t="s">
        <v>146</v>
      </c>
      <c r="C36" t="s">
        <v>141</v>
      </c>
      <c r="D36" t="s">
        <v>147</v>
      </c>
      <c r="E36" t="s">
        <v>240</v>
      </c>
      <c r="F36">
        <v>49.030279999999998</v>
      </c>
      <c r="G36">
        <v>-117.50360999999999</v>
      </c>
      <c r="H36">
        <v>260</v>
      </c>
      <c r="I36">
        <v>848</v>
      </c>
      <c r="J36">
        <v>1040</v>
      </c>
      <c r="K36">
        <f>'Actual (Need more values)'!AG1*I36</f>
        <v>678.40000000000009</v>
      </c>
      <c r="L36">
        <f t="shared" si="2"/>
        <v>678.40000000000009</v>
      </c>
      <c r="M36" s="30">
        <v>60</v>
      </c>
      <c r="N36">
        <f>M36+M36*'Actual (Need more values)'!AG1</f>
        <v>108</v>
      </c>
      <c r="O36" s="30">
        <v>213</v>
      </c>
      <c r="P36" s="4">
        <f>O36-O36*'Actual (Need more values)'!AG3</f>
        <v>191.7</v>
      </c>
      <c r="Q36">
        <f t="shared" si="0"/>
        <v>0.783636979725574</v>
      </c>
      <c r="R36" t="s">
        <v>142</v>
      </c>
      <c r="S36" t="s">
        <v>149</v>
      </c>
      <c r="T36" t="s">
        <v>264</v>
      </c>
      <c r="U36"/>
      <c r="V36">
        <v>751.6</v>
      </c>
      <c r="W36">
        <v>0</v>
      </c>
      <c r="X36"/>
      <c r="Y36" s="23">
        <v>0</v>
      </c>
      <c r="Z36" s="22">
        <v>1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/>
      <c r="AG36" t="s">
        <v>42</v>
      </c>
      <c r="AH36">
        <v>1979</v>
      </c>
      <c r="AI36" t="s">
        <v>43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  <c r="AMM36"/>
      <c r="AMN36"/>
      <c r="AMO36"/>
      <c r="AMP36"/>
      <c r="AMQ36"/>
      <c r="AMR36"/>
      <c r="AMS36"/>
      <c r="AMT36"/>
      <c r="AMU36"/>
      <c r="AMV36"/>
      <c r="AMW36"/>
      <c r="AMX36"/>
      <c r="AMY36"/>
      <c r="AMZ36"/>
      <c r="ANA36"/>
      <c r="ANB36"/>
      <c r="ANC36"/>
      <c r="AND36"/>
      <c r="ANE36"/>
      <c r="ANF36"/>
      <c r="ANG36"/>
      <c r="ANH36"/>
      <c r="ANI36"/>
      <c r="ANJ36"/>
      <c r="ANK36"/>
      <c r="ANL36"/>
      <c r="ANM36"/>
      <c r="ANN36"/>
      <c r="ANO36"/>
      <c r="ANP36"/>
      <c r="ANQ36"/>
      <c r="ANR36"/>
      <c r="ANS36"/>
      <c r="ANT36"/>
      <c r="ANU36"/>
      <c r="ANV36"/>
      <c r="ANW36"/>
      <c r="ANX36"/>
      <c r="ANY36"/>
      <c r="ANZ36"/>
      <c r="AOA36"/>
      <c r="AOB36"/>
      <c r="AOC36"/>
      <c r="AOD36"/>
      <c r="AOE36"/>
      <c r="AOF36"/>
      <c r="AOG36"/>
      <c r="AOH36"/>
      <c r="AOI36"/>
      <c r="AOJ36"/>
      <c r="AOK36"/>
      <c r="AOL36"/>
      <c r="AOM36"/>
      <c r="AON36"/>
      <c r="AOO36"/>
      <c r="AOP36"/>
      <c r="AOQ36"/>
      <c r="AOR36"/>
      <c r="AOS36"/>
      <c r="AOT36"/>
      <c r="AOU36"/>
      <c r="AOV36"/>
      <c r="AOW36"/>
      <c r="AOX36"/>
      <c r="AOY36"/>
      <c r="AOZ36"/>
      <c r="APA36"/>
      <c r="APB36"/>
      <c r="APC36"/>
      <c r="APD36"/>
      <c r="APE36"/>
      <c r="APF36"/>
      <c r="APG36"/>
      <c r="APH36"/>
      <c r="API36"/>
      <c r="APJ36"/>
      <c r="APK36"/>
      <c r="APL36"/>
      <c r="APM36"/>
      <c r="APN36"/>
      <c r="APO36"/>
      <c r="APP36"/>
      <c r="APQ36"/>
      <c r="APR36"/>
      <c r="APS36"/>
      <c r="APT36"/>
      <c r="APU36"/>
      <c r="APV36"/>
      <c r="APW36"/>
      <c r="APX36"/>
      <c r="APY36"/>
      <c r="APZ36"/>
      <c r="AQA36"/>
      <c r="AQB36"/>
      <c r="AQC36"/>
      <c r="AQD36"/>
      <c r="AQE36"/>
      <c r="AQF36"/>
      <c r="AQG36"/>
      <c r="AQH36"/>
      <c r="AQI36"/>
      <c r="AQJ36"/>
      <c r="AQK36"/>
      <c r="AQL36"/>
      <c r="AQM36"/>
      <c r="AQN36"/>
      <c r="AQO36"/>
      <c r="AQP36"/>
      <c r="AQQ36"/>
      <c r="AQR36"/>
      <c r="AQS36"/>
      <c r="AQT36"/>
      <c r="AQU36"/>
      <c r="AQV36"/>
      <c r="AQW36"/>
      <c r="AQX36"/>
      <c r="AQY36"/>
      <c r="AQZ36"/>
      <c r="ARA36"/>
      <c r="ARB36"/>
      <c r="ARC36"/>
      <c r="ARD36"/>
      <c r="ARE36"/>
      <c r="ARF36"/>
      <c r="ARG36"/>
      <c r="ARH36"/>
      <c r="ARI36"/>
      <c r="ARJ36"/>
      <c r="ARK36"/>
      <c r="ARL36"/>
      <c r="ARM36"/>
      <c r="ARN36"/>
      <c r="ARO36"/>
      <c r="ARP36"/>
      <c r="ARQ36"/>
      <c r="ARR36"/>
      <c r="ARS36"/>
      <c r="ART36"/>
      <c r="ARU36"/>
      <c r="ARV36"/>
      <c r="ARW36"/>
      <c r="ARX36"/>
      <c r="ARY36"/>
      <c r="ARZ36"/>
      <c r="ASA36"/>
      <c r="ASB36"/>
      <c r="ASC36"/>
      <c r="ASD36"/>
      <c r="ASE36"/>
      <c r="ASF36"/>
      <c r="ASG36"/>
      <c r="ASH36"/>
      <c r="ASI36"/>
      <c r="ASJ36"/>
      <c r="ASK36"/>
      <c r="ASL36"/>
      <c r="ASM36"/>
      <c r="ASN36"/>
      <c r="ASO36"/>
      <c r="ASP36"/>
      <c r="ASQ36"/>
      <c r="ASR36"/>
      <c r="ASS36"/>
      <c r="AST36"/>
      <c r="ASU36"/>
      <c r="ASV36"/>
      <c r="ASW36"/>
      <c r="ASX36"/>
      <c r="ASY36"/>
      <c r="ASZ36"/>
      <c r="ATA36"/>
      <c r="ATB36"/>
      <c r="ATC36"/>
      <c r="ATD36"/>
      <c r="ATE36"/>
      <c r="ATF36"/>
      <c r="ATG36"/>
      <c r="ATH36"/>
      <c r="ATI36"/>
      <c r="ATJ36"/>
      <c r="ATK36"/>
      <c r="ATL36"/>
      <c r="ATM36"/>
      <c r="ATN36"/>
      <c r="ATO36"/>
      <c r="ATP36"/>
      <c r="ATQ36"/>
      <c r="ATR36"/>
      <c r="ATS36"/>
      <c r="ATT36"/>
      <c r="ATU36"/>
      <c r="ATV36"/>
      <c r="ATW36"/>
      <c r="ATX36"/>
      <c r="ATY36"/>
      <c r="ATZ36"/>
      <c r="AUA36"/>
      <c r="AUB36"/>
      <c r="AUC36"/>
      <c r="AUD36"/>
      <c r="AUE36"/>
      <c r="AUF36"/>
      <c r="AUG36"/>
      <c r="AUH36"/>
      <c r="AUI36"/>
      <c r="AUJ36"/>
      <c r="AUK36"/>
      <c r="AUL36"/>
      <c r="AUM36"/>
      <c r="AUN36"/>
      <c r="AUO36"/>
      <c r="AUP36"/>
      <c r="AUQ36"/>
      <c r="AUR36"/>
      <c r="AUS36"/>
      <c r="AUT36"/>
      <c r="AUU36"/>
      <c r="AUV36"/>
      <c r="AUW36"/>
      <c r="AUX36"/>
      <c r="AUY36"/>
      <c r="AUZ36"/>
      <c r="AVA36"/>
      <c r="AVB36"/>
      <c r="AVC36"/>
      <c r="AVD36"/>
      <c r="AVE36"/>
      <c r="AVF36"/>
      <c r="AVG36"/>
      <c r="AVH36"/>
      <c r="AVI36"/>
      <c r="AVJ36"/>
      <c r="AVK36"/>
      <c r="AVL36"/>
      <c r="AVM36"/>
    </row>
    <row r="37" spans="1:1261" x14ac:dyDescent="0.75">
      <c r="A37" s="6">
        <v>1021</v>
      </c>
      <c r="B37" s="6" t="s">
        <v>148</v>
      </c>
      <c r="C37" t="s">
        <v>141</v>
      </c>
      <c r="D37" t="s">
        <v>149</v>
      </c>
      <c r="E37" t="s">
        <v>237</v>
      </c>
      <c r="F37">
        <v>49.003889999999998</v>
      </c>
      <c r="G37">
        <v>-117.61167</v>
      </c>
      <c r="H37">
        <v>249</v>
      </c>
      <c r="I37">
        <v>785</v>
      </c>
      <c r="J37">
        <v>500</v>
      </c>
      <c r="K37">
        <f>'Actual (Need more values)'!AG1*I37</f>
        <v>628</v>
      </c>
      <c r="L37">
        <f t="shared" si="2"/>
        <v>628</v>
      </c>
      <c r="M37" s="30">
        <v>50</v>
      </c>
      <c r="N37">
        <f>M37+M37*'Actual (Need more values)'!AG1</f>
        <v>90</v>
      </c>
      <c r="O37">
        <v>250</v>
      </c>
      <c r="P37" s="4">
        <f>O37-O37*'Actual (Need more values)'!AG3</f>
        <v>225</v>
      </c>
      <c r="Q37">
        <f t="shared" si="0"/>
        <v>0.74166804450008272</v>
      </c>
      <c r="R37" t="s">
        <v>147</v>
      </c>
      <c r="S37" t="s">
        <v>36</v>
      </c>
      <c r="T37" t="s">
        <v>264</v>
      </c>
      <c r="V37">
        <v>746.01</v>
      </c>
      <c r="W37">
        <v>0</v>
      </c>
      <c r="Y37" s="24">
        <v>0</v>
      </c>
      <c r="Z37">
        <v>1</v>
      </c>
      <c r="AA37">
        <v>1</v>
      </c>
      <c r="AB37" s="24">
        <v>0</v>
      </c>
      <c r="AC37" s="24">
        <v>0</v>
      </c>
      <c r="AD37" s="24">
        <v>0</v>
      </c>
      <c r="AE37" s="24">
        <v>0</v>
      </c>
      <c r="AG37" t="s">
        <v>42</v>
      </c>
      <c r="AH37">
        <v>1954</v>
      </c>
      <c r="AI37" t="s">
        <v>150</v>
      </c>
    </row>
    <row r="38" spans="1:1261" s="8" customFormat="1" x14ac:dyDescent="0.75">
      <c r="A38" s="3">
        <v>2015</v>
      </c>
      <c r="B38" s="3" t="s">
        <v>187</v>
      </c>
      <c r="C38" t="s">
        <v>158</v>
      </c>
      <c r="D38" t="s">
        <v>188</v>
      </c>
      <c r="E38" t="s">
        <v>190</v>
      </c>
      <c r="F38">
        <v>42.77861</v>
      </c>
      <c r="G38">
        <v>-112.87639</v>
      </c>
      <c r="H38">
        <v>104</v>
      </c>
      <c r="I38">
        <v>112.4</v>
      </c>
      <c r="J38">
        <v>1671.3</v>
      </c>
      <c r="K38">
        <f>'Actual (Need more values)'!AG1*I38</f>
        <v>89.920000000000016</v>
      </c>
      <c r="L38">
        <f t="shared" si="2"/>
        <v>89.920000000000016</v>
      </c>
      <c r="M38">
        <v>32.9</v>
      </c>
      <c r="N38">
        <v>87</v>
      </c>
      <c r="O38" s="30">
        <v>50</v>
      </c>
      <c r="P38" s="4">
        <f>O38-O38*'Actual (Need more values)'!AG3</f>
        <v>45</v>
      </c>
      <c r="Q38">
        <f t="shared" si="0"/>
        <v>0.80695688732318827</v>
      </c>
      <c r="R38" t="s">
        <v>255</v>
      </c>
      <c r="S38" t="s">
        <v>204</v>
      </c>
      <c r="T38" t="s">
        <v>264</v>
      </c>
      <c r="U38"/>
      <c r="V38">
        <v>1038.3</v>
      </c>
      <c r="W38">
        <v>0</v>
      </c>
      <c r="X38" t="s">
        <v>102</v>
      </c>
      <c r="Y38" s="22">
        <v>0</v>
      </c>
      <c r="Z38" s="22">
        <v>1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/>
      <c r="AG38" t="s">
        <v>28</v>
      </c>
      <c r="AH38" t="s">
        <v>189</v>
      </c>
      <c r="AI38" t="s">
        <v>38</v>
      </c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</row>
    <row r="39" spans="1:1261" s="8" customFormat="1" x14ac:dyDescent="0.75">
      <c r="A39" s="3"/>
      <c r="B39" s="3" t="s">
        <v>194</v>
      </c>
      <c r="C39" t="s">
        <v>158</v>
      </c>
      <c r="D39" t="s">
        <v>195</v>
      </c>
      <c r="E39" t="s">
        <v>196</v>
      </c>
      <c r="F39">
        <v>42.913609999999998</v>
      </c>
      <c r="G39">
        <v>-115.07111</v>
      </c>
      <c r="H39">
        <v>84</v>
      </c>
      <c r="I39">
        <v>75</v>
      </c>
      <c r="J39">
        <v>11</v>
      </c>
      <c r="K39">
        <f>'Actual (Need more values)'!AG1*I39</f>
        <v>60</v>
      </c>
      <c r="L39">
        <f t="shared" si="2"/>
        <v>60</v>
      </c>
      <c r="M39" s="30">
        <v>16</v>
      </c>
      <c r="N39">
        <f>M39+M39*'Actual (Need more values)'!AG1</f>
        <v>28.8</v>
      </c>
      <c r="O39" s="30">
        <v>70</v>
      </c>
      <c r="P39" s="4">
        <f>O39-O39*'Actual (Need more values)'!AG3</f>
        <v>63</v>
      </c>
      <c r="Q39">
        <f t="shared" si="0"/>
        <v>0.79084826173660994</v>
      </c>
      <c r="R39" t="s">
        <v>200</v>
      </c>
      <c r="S39" t="s">
        <v>192</v>
      </c>
      <c r="T39" t="s">
        <v>264</v>
      </c>
      <c r="U39"/>
      <c r="V39">
        <v>884.3</v>
      </c>
      <c r="W39" s="14">
        <v>1</v>
      </c>
      <c r="X39"/>
      <c r="Y39" s="24">
        <v>0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0</v>
      </c>
      <c r="AF39">
        <v>0.25600000000000001</v>
      </c>
      <c r="AG39" t="s">
        <v>28</v>
      </c>
      <c r="AH39">
        <v>1950</v>
      </c>
      <c r="AI39" t="s">
        <v>176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</row>
    <row r="40" spans="1:1261" x14ac:dyDescent="0.75">
      <c r="A40" s="9">
        <v>2027</v>
      </c>
      <c r="B40" s="9" t="s">
        <v>172</v>
      </c>
      <c r="C40" s="10" t="s">
        <v>158</v>
      </c>
      <c r="D40" s="10" t="s">
        <v>173</v>
      </c>
      <c r="E40" t="s">
        <v>177</v>
      </c>
      <c r="F40" s="10">
        <v>44.836939999999998</v>
      </c>
      <c r="G40" s="10">
        <v>-116.90083</v>
      </c>
      <c r="H40" s="10">
        <v>420</v>
      </c>
      <c r="I40" s="10">
        <v>585</v>
      </c>
      <c r="J40" s="10">
        <v>1426.7</v>
      </c>
      <c r="K40">
        <f>'Actual (Need more values)'!AG1*I40</f>
        <v>468</v>
      </c>
      <c r="L40">
        <f t="shared" si="2"/>
        <v>468</v>
      </c>
      <c r="M40" s="10">
        <v>34.5</v>
      </c>
      <c r="N40">
        <f>M40+M40*'Actual (Need more values)'!AG1</f>
        <v>62.1</v>
      </c>
      <c r="O40" s="29">
        <v>420</v>
      </c>
      <c r="P40" s="4">
        <f>O40-O40*'Actual (Need more values)'!AG3</f>
        <v>378</v>
      </c>
      <c r="Q40">
        <f t="shared" si="0"/>
        <v>0.47680127084410107</v>
      </c>
      <c r="R40" t="s">
        <v>258</v>
      </c>
      <c r="S40" t="s">
        <v>182</v>
      </c>
      <c r="T40" t="s">
        <v>264</v>
      </c>
      <c r="V40">
        <v>609.29999999999995</v>
      </c>
      <c r="W40">
        <v>1</v>
      </c>
      <c r="X40" s="10"/>
      <c r="Y40" s="24">
        <v>0</v>
      </c>
      <c r="Z40">
        <v>1</v>
      </c>
      <c r="AA40">
        <v>1</v>
      </c>
      <c r="AB40">
        <v>1</v>
      </c>
      <c r="AC40">
        <v>1</v>
      </c>
      <c r="AD40" s="24">
        <v>0</v>
      </c>
      <c r="AE40">
        <v>1</v>
      </c>
      <c r="AF40" s="10">
        <v>15</v>
      </c>
      <c r="AG40" s="10" t="s">
        <v>174</v>
      </c>
      <c r="AH40" s="10" t="s">
        <v>175</v>
      </c>
      <c r="AI40" s="10" t="s">
        <v>176</v>
      </c>
    </row>
    <row r="41" spans="1:1261" x14ac:dyDescent="0.75">
      <c r="A41" s="6">
        <v>2044</v>
      </c>
      <c r="B41" s="6" t="s">
        <v>191</v>
      </c>
      <c r="C41" t="s">
        <v>158</v>
      </c>
      <c r="D41" t="s">
        <v>192</v>
      </c>
      <c r="E41" t="s">
        <v>193</v>
      </c>
      <c r="F41">
        <v>42.947499999999998</v>
      </c>
      <c r="G41">
        <v>-115.97528</v>
      </c>
      <c r="H41">
        <v>115</v>
      </c>
      <c r="I41">
        <v>82.8</v>
      </c>
      <c r="J41">
        <v>247</v>
      </c>
      <c r="K41">
        <f>'Actual (Need more values)'!AG1*I41</f>
        <v>66.239999999999995</v>
      </c>
      <c r="L41">
        <f t="shared" si="2"/>
        <v>66.239999999999995</v>
      </c>
      <c r="M41" s="30">
        <v>12</v>
      </c>
      <c r="N41">
        <f>M41+M41*'Actual (Need more values)'!AG1</f>
        <v>21.6</v>
      </c>
      <c r="O41">
        <v>115</v>
      </c>
      <c r="P41" s="4">
        <f>O41-O41*'Actual (Need more values)'!AG3</f>
        <v>103.5</v>
      </c>
      <c r="Q41">
        <f t="shared" si="0"/>
        <v>0.7086000425160025</v>
      </c>
      <c r="R41" t="s">
        <v>195</v>
      </c>
      <c r="S41" t="s">
        <v>173</v>
      </c>
      <c r="T41" t="s">
        <v>264</v>
      </c>
      <c r="V41">
        <v>816.3</v>
      </c>
      <c r="W41">
        <v>0</v>
      </c>
      <c r="X41" t="s">
        <v>102</v>
      </c>
      <c r="Y41" s="22">
        <v>0</v>
      </c>
      <c r="Z41" s="22">
        <v>1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>
        <v>7.4240000000000004</v>
      </c>
      <c r="AG41" t="s">
        <v>28</v>
      </c>
      <c r="AH41">
        <v>1952</v>
      </c>
      <c r="AI41" t="s">
        <v>176</v>
      </c>
    </row>
    <row r="42" spans="1:1261" s="8" customFormat="1" x14ac:dyDescent="0.75">
      <c r="A42" s="3">
        <v>4010</v>
      </c>
      <c r="B42" s="3" t="s">
        <v>178</v>
      </c>
      <c r="C42" s="4" t="s">
        <v>158</v>
      </c>
      <c r="D42" s="4" t="s">
        <v>179</v>
      </c>
      <c r="E42" t="s">
        <v>180</v>
      </c>
      <c r="F42" s="4">
        <v>45.242780000000003</v>
      </c>
      <c r="G42" s="4">
        <v>-116.70139</v>
      </c>
      <c r="H42" s="4">
        <v>330</v>
      </c>
      <c r="I42" s="4">
        <v>450</v>
      </c>
      <c r="J42" s="4">
        <v>188</v>
      </c>
      <c r="K42">
        <f>'Actual (Need more values)'!AG1*I42</f>
        <v>360</v>
      </c>
      <c r="L42">
        <f t="shared" si="2"/>
        <v>360</v>
      </c>
      <c r="M42" s="24">
        <v>20</v>
      </c>
      <c r="N42">
        <f>M42+M42*'Actual (Need more values)'!AG1</f>
        <v>36</v>
      </c>
      <c r="O42" s="4">
        <v>330</v>
      </c>
      <c r="P42" s="4">
        <f>O42-O42*'Actual (Need more values)'!AG3</f>
        <v>297</v>
      </c>
      <c r="Q42">
        <f t="shared" si="0"/>
        <v>0.80522732104091199</v>
      </c>
      <c r="R42" t="s">
        <v>182</v>
      </c>
      <c r="S42" t="s">
        <v>159</v>
      </c>
      <c r="T42" t="s">
        <v>264</v>
      </c>
      <c r="U42"/>
      <c r="V42">
        <v>571.29999999999995</v>
      </c>
      <c r="W42" s="4">
        <v>1</v>
      </c>
      <c r="X42" s="4" t="s">
        <v>145</v>
      </c>
      <c r="Y42">
        <v>1</v>
      </c>
      <c r="Z42">
        <v>1</v>
      </c>
      <c r="AA42" s="24">
        <v>0</v>
      </c>
      <c r="AB42">
        <v>1</v>
      </c>
      <c r="AC42" s="24">
        <v>0</v>
      </c>
      <c r="AD42" s="24">
        <v>0</v>
      </c>
      <c r="AE42">
        <v>1</v>
      </c>
      <c r="AF42" s="24">
        <v>2.496</v>
      </c>
      <c r="AG42" s="4" t="s">
        <v>174</v>
      </c>
      <c r="AH42" s="4">
        <v>1967</v>
      </c>
      <c r="AI42" s="4" t="s">
        <v>176</v>
      </c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  <c r="AUX42"/>
      <c r="AUY42"/>
      <c r="AUZ42"/>
      <c r="AVA42"/>
      <c r="AVB42"/>
      <c r="AVC42"/>
      <c r="AVD42"/>
      <c r="AVE42"/>
      <c r="AVF42"/>
      <c r="AVG42"/>
      <c r="AVH42"/>
      <c r="AVI42"/>
      <c r="AVJ42"/>
      <c r="AVK42"/>
      <c r="AVL42"/>
      <c r="AVM42"/>
    </row>
    <row r="43" spans="1:1261" s="8" customFormat="1" x14ac:dyDescent="0.75">
      <c r="A43" s="6">
        <v>6078</v>
      </c>
      <c r="B43" s="6" t="s">
        <v>168</v>
      </c>
      <c r="C43" t="s">
        <v>158</v>
      </c>
      <c r="D43" t="s">
        <v>169</v>
      </c>
      <c r="E43" t="s">
        <v>171</v>
      </c>
      <c r="F43">
        <v>46.24944</v>
      </c>
      <c r="G43">
        <v>-118.87972000000001</v>
      </c>
      <c r="H43">
        <v>213</v>
      </c>
      <c r="I43">
        <v>693</v>
      </c>
      <c r="J43" s="24">
        <v>249</v>
      </c>
      <c r="K43" s="24">
        <v>401.16</v>
      </c>
      <c r="L43" s="24">
        <v>439.46</v>
      </c>
      <c r="M43" s="24">
        <v>106</v>
      </c>
      <c r="N43">
        <v>175.1</v>
      </c>
      <c r="O43">
        <v>102.32</v>
      </c>
      <c r="P43">
        <v>39.299999999999997</v>
      </c>
      <c r="Q43">
        <f t="shared" si="0"/>
        <v>0.75459993168489425</v>
      </c>
      <c r="R43" t="s">
        <v>166</v>
      </c>
      <c r="S43" t="s">
        <v>68</v>
      </c>
      <c r="T43" t="s">
        <v>264</v>
      </c>
      <c r="U43"/>
      <c r="V43">
        <v>334</v>
      </c>
      <c r="W43">
        <v>1</v>
      </c>
      <c r="X43" t="s">
        <v>25</v>
      </c>
      <c r="Y43" s="24">
        <v>1</v>
      </c>
      <c r="Z43">
        <v>1</v>
      </c>
      <c r="AA43">
        <v>1</v>
      </c>
      <c r="AB43">
        <v>1</v>
      </c>
      <c r="AC43" s="24">
        <v>0</v>
      </c>
      <c r="AD43" s="24">
        <v>0</v>
      </c>
      <c r="AE43">
        <v>1</v>
      </c>
      <c r="AF43">
        <v>8.375</v>
      </c>
      <c r="AG43" t="s">
        <v>14</v>
      </c>
      <c r="AH43" t="s">
        <v>170</v>
      </c>
      <c r="AI43" t="s">
        <v>47</v>
      </c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  <c r="AMM43"/>
      <c r="AMN43"/>
      <c r="AMO43"/>
      <c r="AMP43"/>
      <c r="AMQ43"/>
      <c r="AMR43"/>
      <c r="AMS43"/>
      <c r="AMT43"/>
      <c r="AMU43"/>
      <c r="AMV43"/>
      <c r="AMW43"/>
      <c r="AMX43"/>
      <c r="AMY43"/>
      <c r="AMZ43"/>
      <c r="ANA43"/>
      <c r="ANB43"/>
      <c r="ANC43"/>
      <c r="AND43"/>
      <c r="ANE43"/>
      <c r="ANF43"/>
      <c r="ANG43"/>
      <c r="ANH43"/>
      <c r="ANI43"/>
      <c r="ANJ43"/>
      <c r="ANK43"/>
      <c r="ANL43"/>
      <c r="ANM43"/>
      <c r="ANN43"/>
      <c r="ANO43"/>
      <c r="ANP43"/>
      <c r="ANQ43"/>
      <c r="ANR43"/>
      <c r="ANS43"/>
      <c r="ANT43"/>
      <c r="ANU43"/>
      <c r="ANV43"/>
      <c r="ANW43"/>
      <c r="ANX43"/>
      <c r="ANY43"/>
      <c r="ANZ43"/>
      <c r="AOA43"/>
      <c r="AOB43"/>
      <c r="AOC43"/>
      <c r="AOD43"/>
      <c r="AOE43"/>
      <c r="AOF43"/>
      <c r="AOG43"/>
      <c r="AOH43"/>
      <c r="AOI43"/>
      <c r="AOJ43"/>
      <c r="AOK43"/>
      <c r="AOL43"/>
      <c r="AOM43"/>
      <c r="AON43"/>
      <c r="AOO43"/>
      <c r="AOP43"/>
      <c r="AOQ43"/>
      <c r="AOR43"/>
      <c r="AOS43"/>
      <c r="AOT43"/>
      <c r="AOU43"/>
      <c r="AOV43"/>
      <c r="AOW43"/>
      <c r="AOX43"/>
      <c r="AOY43"/>
      <c r="AOZ43"/>
      <c r="APA43"/>
      <c r="APB43"/>
      <c r="APC43"/>
      <c r="APD43"/>
      <c r="APE43"/>
      <c r="APF43"/>
      <c r="APG43"/>
      <c r="APH43"/>
      <c r="API43"/>
      <c r="APJ43"/>
      <c r="APK43"/>
      <c r="APL43"/>
      <c r="APM43"/>
      <c r="APN43"/>
      <c r="APO43"/>
      <c r="APP43"/>
      <c r="APQ43"/>
      <c r="APR43"/>
      <c r="APS43"/>
      <c r="APT43"/>
      <c r="APU43"/>
      <c r="APV43"/>
      <c r="APW43"/>
      <c r="APX43"/>
      <c r="APY43"/>
      <c r="APZ43"/>
      <c r="AQA43"/>
      <c r="AQB43"/>
      <c r="AQC43"/>
      <c r="AQD43"/>
      <c r="AQE43"/>
      <c r="AQF43"/>
      <c r="AQG43"/>
      <c r="AQH43"/>
      <c r="AQI43"/>
      <c r="AQJ43"/>
      <c r="AQK43"/>
      <c r="AQL43"/>
      <c r="AQM43"/>
      <c r="AQN43"/>
      <c r="AQO43"/>
      <c r="AQP43"/>
      <c r="AQQ43"/>
      <c r="AQR43"/>
      <c r="AQS43"/>
      <c r="AQT43"/>
      <c r="AQU43"/>
      <c r="AQV43"/>
      <c r="AQW43"/>
      <c r="AQX43"/>
      <c r="AQY43"/>
      <c r="AQZ43"/>
      <c r="ARA43"/>
      <c r="ARB43"/>
      <c r="ARC43"/>
      <c r="ARD43"/>
      <c r="ARE43"/>
      <c r="ARF43"/>
      <c r="ARG43"/>
      <c r="ARH43"/>
      <c r="ARI43"/>
      <c r="ARJ43"/>
      <c r="ARK43"/>
      <c r="ARL43"/>
      <c r="ARM43"/>
      <c r="ARN43"/>
      <c r="ARO43"/>
      <c r="ARP43"/>
      <c r="ARQ43"/>
      <c r="ARR43"/>
      <c r="ARS43"/>
      <c r="ART43"/>
      <c r="ARU43"/>
      <c r="ARV43"/>
      <c r="ARW43"/>
      <c r="ARX43"/>
      <c r="ARY43"/>
      <c r="ARZ43"/>
      <c r="ASA43"/>
      <c r="ASB43"/>
      <c r="ASC43"/>
      <c r="ASD43"/>
      <c r="ASE43"/>
      <c r="ASF43"/>
      <c r="ASG43"/>
      <c r="ASH43"/>
      <c r="ASI43"/>
      <c r="ASJ43"/>
      <c r="ASK43"/>
      <c r="ASL43"/>
      <c r="ASM43"/>
      <c r="ASN43"/>
      <c r="ASO43"/>
      <c r="ASP43"/>
      <c r="ASQ43"/>
      <c r="ASR43"/>
      <c r="ASS43"/>
      <c r="AST43"/>
      <c r="ASU43"/>
      <c r="ASV43"/>
      <c r="ASW43"/>
      <c r="ASX43"/>
      <c r="ASY43"/>
      <c r="ASZ43"/>
      <c r="ATA43"/>
      <c r="ATB43"/>
      <c r="ATC43"/>
      <c r="ATD43"/>
      <c r="ATE43"/>
      <c r="ATF43"/>
      <c r="ATG43"/>
      <c r="ATH43"/>
      <c r="ATI43"/>
      <c r="ATJ43"/>
      <c r="ATK43"/>
      <c r="ATL43"/>
      <c r="ATM43"/>
      <c r="ATN43"/>
      <c r="ATO43"/>
      <c r="ATP43"/>
      <c r="ATQ43"/>
      <c r="ATR43"/>
      <c r="ATS43"/>
      <c r="ATT43"/>
      <c r="ATU43"/>
      <c r="ATV43"/>
      <c r="ATW43"/>
      <c r="ATX43"/>
      <c r="ATY43"/>
      <c r="ATZ43"/>
      <c r="AUA43"/>
      <c r="AUB43"/>
      <c r="AUC43"/>
      <c r="AUD43"/>
      <c r="AUE43"/>
      <c r="AUF43"/>
      <c r="AUG43"/>
      <c r="AUH43"/>
      <c r="AUI43"/>
      <c r="AUJ43"/>
      <c r="AUK43"/>
      <c r="AUL43"/>
      <c r="AUM43"/>
      <c r="AUN43"/>
      <c r="AUO43"/>
      <c r="AUP43"/>
      <c r="AUQ43"/>
      <c r="AUR43"/>
      <c r="AUS43"/>
      <c r="AUT43"/>
      <c r="AUU43"/>
      <c r="AUV43"/>
      <c r="AUW43"/>
      <c r="AUX43"/>
      <c r="AUY43"/>
      <c r="AUZ43"/>
      <c r="AVA43"/>
      <c r="AVB43"/>
      <c r="AVC43"/>
      <c r="AVD43"/>
      <c r="AVE43"/>
      <c r="AVF43"/>
      <c r="AVG43"/>
      <c r="AVH43"/>
      <c r="AVI43"/>
      <c r="AVJ43"/>
      <c r="AVK43"/>
      <c r="AVL43"/>
      <c r="AVM43"/>
    </row>
    <row r="44" spans="1:1261" s="8" customFormat="1" x14ac:dyDescent="0.75">
      <c r="A44" s="6">
        <v>6074</v>
      </c>
      <c r="B44" s="6" t="s">
        <v>162</v>
      </c>
      <c r="C44" t="s">
        <v>158</v>
      </c>
      <c r="D44" t="s">
        <v>163</v>
      </c>
      <c r="E44" t="s">
        <v>164</v>
      </c>
      <c r="F44">
        <v>46.586939999999998</v>
      </c>
      <c r="G44">
        <v>-118.02778000000001</v>
      </c>
      <c r="H44">
        <v>253</v>
      </c>
      <c r="I44">
        <v>932</v>
      </c>
      <c r="J44">
        <v>516.29999999999995</v>
      </c>
      <c r="K44">
        <v>517.64</v>
      </c>
      <c r="L44">
        <v>495.17</v>
      </c>
      <c r="M44">
        <v>130</v>
      </c>
      <c r="N44">
        <v>199.6</v>
      </c>
      <c r="O44">
        <v>100.3</v>
      </c>
      <c r="P44">
        <v>90.32</v>
      </c>
      <c r="Q44">
        <f t="shared" si="0"/>
        <v>0.84415374341707483</v>
      </c>
      <c r="R44" t="s">
        <v>159</v>
      </c>
      <c r="S44" t="s">
        <v>166</v>
      </c>
      <c r="T44" t="s">
        <v>264</v>
      </c>
      <c r="U44"/>
      <c r="V44">
        <v>394.6</v>
      </c>
      <c r="W44">
        <v>1</v>
      </c>
      <c r="X44" t="s">
        <v>25</v>
      </c>
      <c r="Y44" s="24">
        <v>1</v>
      </c>
      <c r="Z44">
        <v>1</v>
      </c>
      <c r="AA44" s="24">
        <v>0</v>
      </c>
      <c r="AB44">
        <v>1</v>
      </c>
      <c r="AC44" s="24">
        <v>0</v>
      </c>
      <c r="AD44" s="24">
        <v>0</v>
      </c>
      <c r="AE44">
        <v>1</v>
      </c>
      <c r="AF44">
        <v>10.025</v>
      </c>
      <c r="AG44" t="s">
        <v>14</v>
      </c>
      <c r="AH44">
        <v>1970</v>
      </c>
      <c r="AI44" t="s">
        <v>47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  <c r="AMM44"/>
      <c r="AMN44"/>
      <c r="AMO44"/>
      <c r="AMP44"/>
      <c r="AMQ44"/>
      <c r="AMR44"/>
      <c r="AMS44"/>
      <c r="AMT44"/>
      <c r="AMU44"/>
      <c r="AMV44"/>
      <c r="AMW44"/>
      <c r="AMX44"/>
      <c r="AMY44"/>
      <c r="AMZ44"/>
      <c r="ANA44"/>
      <c r="ANB44"/>
      <c r="ANC44"/>
      <c r="AND44"/>
      <c r="ANE44"/>
      <c r="ANF44"/>
      <c r="ANG44"/>
      <c r="ANH44"/>
      <c r="ANI44"/>
      <c r="ANJ44"/>
      <c r="ANK44"/>
      <c r="ANL44"/>
      <c r="ANM44"/>
      <c r="ANN44"/>
      <c r="ANO44"/>
      <c r="ANP44"/>
      <c r="ANQ44"/>
      <c r="ANR44"/>
      <c r="ANS44"/>
      <c r="ANT44"/>
      <c r="ANU44"/>
      <c r="ANV44"/>
      <c r="ANW44"/>
      <c r="ANX44"/>
      <c r="ANY44"/>
      <c r="ANZ44"/>
      <c r="AOA44"/>
      <c r="AOB44"/>
      <c r="AOC44"/>
      <c r="AOD44"/>
      <c r="AOE44"/>
      <c r="AOF44"/>
      <c r="AOG44"/>
      <c r="AOH44"/>
      <c r="AOI44"/>
      <c r="AOJ44"/>
      <c r="AOK44"/>
      <c r="AOL44"/>
      <c r="AOM44"/>
      <c r="AON44"/>
      <c r="AOO44"/>
      <c r="AOP44"/>
      <c r="AOQ44"/>
      <c r="AOR44"/>
      <c r="AOS44"/>
      <c r="AOT44"/>
      <c r="AOU44"/>
      <c r="AOV44"/>
      <c r="AOW44"/>
      <c r="AOX44"/>
      <c r="AOY44"/>
      <c r="AOZ44"/>
      <c r="APA44"/>
      <c r="APB44"/>
      <c r="APC44"/>
      <c r="APD44"/>
      <c r="APE44"/>
      <c r="APF44"/>
      <c r="APG44"/>
      <c r="APH44"/>
      <c r="API44"/>
      <c r="APJ44"/>
      <c r="APK44"/>
      <c r="APL44"/>
      <c r="APM44"/>
      <c r="APN44"/>
      <c r="APO44"/>
      <c r="APP44"/>
      <c r="APQ44"/>
      <c r="APR44"/>
      <c r="APS44"/>
      <c r="APT44"/>
      <c r="APU44"/>
      <c r="APV44"/>
      <c r="APW44"/>
      <c r="APX44"/>
      <c r="APY44"/>
      <c r="APZ44"/>
      <c r="AQA44"/>
      <c r="AQB44"/>
      <c r="AQC44"/>
      <c r="AQD44"/>
      <c r="AQE44"/>
      <c r="AQF44"/>
      <c r="AQG44"/>
      <c r="AQH44"/>
      <c r="AQI44"/>
      <c r="AQJ44"/>
      <c r="AQK44"/>
      <c r="AQL44"/>
      <c r="AQM44"/>
      <c r="AQN44"/>
      <c r="AQO44"/>
      <c r="AQP44"/>
      <c r="AQQ44"/>
      <c r="AQR44"/>
      <c r="AQS44"/>
      <c r="AQT44"/>
      <c r="AQU44"/>
      <c r="AQV44"/>
      <c r="AQW44"/>
      <c r="AQX44"/>
      <c r="AQY44"/>
      <c r="AQZ44"/>
      <c r="ARA44"/>
      <c r="ARB44"/>
      <c r="ARC44"/>
      <c r="ARD44"/>
      <c r="ARE44"/>
      <c r="ARF44"/>
      <c r="ARG44"/>
      <c r="ARH44"/>
      <c r="ARI44"/>
      <c r="ARJ44"/>
      <c r="ARK44"/>
      <c r="ARL44"/>
      <c r="ARM44"/>
      <c r="ARN44"/>
      <c r="ARO44"/>
      <c r="ARP44"/>
      <c r="ARQ44"/>
      <c r="ARR44"/>
      <c r="ARS44"/>
      <c r="ART44"/>
      <c r="ARU44"/>
      <c r="ARV44"/>
      <c r="ARW44"/>
      <c r="ARX44"/>
      <c r="ARY44"/>
      <c r="ARZ44"/>
      <c r="ASA44"/>
      <c r="ASB44"/>
      <c r="ASC44"/>
      <c r="ASD44"/>
      <c r="ASE44"/>
      <c r="ASF44"/>
      <c r="ASG44"/>
      <c r="ASH44"/>
      <c r="ASI44"/>
      <c r="ASJ44"/>
      <c r="ASK44"/>
      <c r="ASL44"/>
      <c r="ASM44"/>
      <c r="ASN44"/>
      <c r="ASO44"/>
      <c r="ASP44"/>
      <c r="ASQ44"/>
      <c r="ASR44"/>
      <c r="ASS44"/>
      <c r="AST44"/>
      <c r="ASU44"/>
      <c r="ASV44"/>
      <c r="ASW44"/>
      <c r="ASX44"/>
      <c r="ASY44"/>
      <c r="ASZ44"/>
      <c r="ATA44"/>
      <c r="ATB44"/>
      <c r="ATC44"/>
      <c r="ATD44"/>
      <c r="ATE44"/>
      <c r="ATF44"/>
      <c r="ATG44"/>
      <c r="ATH44"/>
      <c r="ATI44"/>
      <c r="ATJ44"/>
      <c r="ATK44"/>
      <c r="ATL44"/>
      <c r="ATM44"/>
      <c r="ATN44"/>
      <c r="ATO44"/>
      <c r="ATP44"/>
      <c r="ATQ44"/>
      <c r="ATR44"/>
      <c r="ATS44"/>
      <c r="ATT44"/>
      <c r="ATU44"/>
      <c r="ATV44"/>
      <c r="ATW44"/>
      <c r="ATX44"/>
      <c r="ATY44"/>
      <c r="ATZ44"/>
      <c r="AUA44"/>
      <c r="AUB44"/>
      <c r="AUC44"/>
      <c r="AUD44"/>
      <c r="AUE44"/>
      <c r="AUF44"/>
      <c r="AUG44"/>
      <c r="AUH44"/>
      <c r="AUI44"/>
      <c r="AUJ44"/>
      <c r="AUK44"/>
      <c r="AUL44"/>
      <c r="AUM44"/>
      <c r="AUN44"/>
      <c r="AUO44"/>
      <c r="AUP44"/>
      <c r="AUQ44"/>
      <c r="AUR44"/>
      <c r="AUS44"/>
      <c r="AUT44"/>
      <c r="AUU44"/>
      <c r="AUV44"/>
      <c r="AUW44"/>
      <c r="AUX44"/>
      <c r="AUY44"/>
      <c r="AUZ44"/>
      <c r="AVA44"/>
      <c r="AVB44"/>
      <c r="AVC44"/>
      <c r="AVD44"/>
      <c r="AVE44"/>
      <c r="AVF44"/>
      <c r="AVG44"/>
      <c r="AVH44"/>
      <c r="AVI44"/>
      <c r="AVJ44"/>
      <c r="AVK44"/>
      <c r="AVL44"/>
      <c r="AVM44"/>
    </row>
    <row r="45" spans="1:1261" x14ac:dyDescent="0.75">
      <c r="A45" s="6">
        <v>6073</v>
      </c>
      <c r="B45" s="6" t="s">
        <v>157</v>
      </c>
      <c r="C45" t="s">
        <v>158</v>
      </c>
      <c r="D45" t="s">
        <v>159</v>
      </c>
      <c r="E45" t="s">
        <v>161</v>
      </c>
      <c r="F45">
        <v>46.661110000000001</v>
      </c>
      <c r="G45">
        <v>-117.42806</v>
      </c>
      <c r="H45">
        <v>181</v>
      </c>
      <c r="I45">
        <v>932</v>
      </c>
      <c r="J45">
        <v>440.2</v>
      </c>
      <c r="K45">
        <v>336.77</v>
      </c>
      <c r="L45">
        <v>432</v>
      </c>
      <c r="M45">
        <v>130</v>
      </c>
      <c r="N45">
        <v>143.6</v>
      </c>
      <c r="O45">
        <v>104</v>
      </c>
      <c r="P45">
        <v>93.15</v>
      </c>
      <c r="Q45">
        <f t="shared" si="0"/>
        <v>0.81412135062242896</v>
      </c>
      <c r="R45" t="s">
        <v>259</v>
      </c>
      <c r="S45" t="s">
        <v>163</v>
      </c>
      <c r="T45" t="s">
        <v>264</v>
      </c>
      <c r="V45">
        <v>431.8</v>
      </c>
      <c r="W45">
        <v>1</v>
      </c>
      <c r="X45" t="s">
        <v>25</v>
      </c>
      <c r="Y45" s="24">
        <v>1</v>
      </c>
      <c r="Z45">
        <v>1</v>
      </c>
      <c r="AA45" s="24">
        <v>0</v>
      </c>
      <c r="AB45">
        <v>1</v>
      </c>
      <c r="AC45" s="24">
        <v>0</v>
      </c>
      <c r="AD45" s="24">
        <v>0</v>
      </c>
      <c r="AE45">
        <v>1</v>
      </c>
      <c r="AF45">
        <v>8.9</v>
      </c>
      <c r="AG45" t="s">
        <v>14</v>
      </c>
      <c r="AH45" t="s">
        <v>160</v>
      </c>
      <c r="AI45" t="s">
        <v>47</v>
      </c>
    </row>
    <row r="46" spans="1:1261" x14ac:dyDescent="0.75">
      <c r="A46" s="6">
        <v>6077</v>
      </c>
      <c r="B46" s="6" t="s">
        <v>165</v>
      </c>
      <c r="C46" t="s">
        <v>158</v>
      </c>
      <c r="D46" t="s">
        <v>166</v>
      </c>
      <c r="E46" t="s">
        <v>167</v>
      </c>
      <c r="F46">
        <v>46.563330000000001</v>
      </c>
      <c r="G46">
        <v>-118.53888999999999</v>
      </c>
      <c r="H46">
        <v>152</v>
      </c>
      <c r="I46">
        <v>930</v>
      </c>
      <c r="J46">
        <v>432</v>
      </c>
      <c r="K46">
        <v>536.05999999999995</v>
      </c>
      <c r="L46">
        <v>469.44</v>
      </c>
      <c r="M46">
        <v>130</v>
      </c>
      <c r="N46">
        <v>157.4</v>
      </c>
      <c r="O46">
        <v>103.54</v>
      </c>
      <c r="P46">
        <v>89.72</v>
      </c>
      <c r="Q46">
        <f t="shared" si="0"/>
        <v>0.81598346673883282</v>
      </c>
      <c r="R46" t="s">
        <v>163</v>
      </c>
      <c r="S46" t="s">
        <v>169</v>
      </c>
      <c r="T46" t="s">
        <v>264</v>
      </c>
      <c r="V46">
        <v>365.90000000000003</v>
      </c>
      <c r="W46">
        <v>1</v>
      </c>
      <c r="X46" t="s">
        <v>25</v>
      </c>
      <c r="Y46" s="24">
        <v>1</v>
      </c>
      <c r="Z46">
        <v>1</v>
      </c>
      <c r="AA46" s="24">
        <v>0</v>
      </c>
      <c r="AB46">
        <v>1</v>
      </c>
      <c r="AC46" s="24">
        <v>0</v>
      </c>
      <c r="AD46" s="24">
        <v>0</v>
      </c>
      <c r="AE46">
        <v>1</v>
      </c>
      <c r="AF46">
        <v>6.59</v>
      </c>
      <c r="AG46" t="s">
        <v>14</v>
      </c>
      <c r="AH46">
        <v>1969</v>
      </c>
      <c r="AI46" t="s">
        <v>47</v>
      </c>
    </row>
    <row r="47" spans="1:1261" x14ac:dyDescent="0.75">
      <c r="A47" s="3"/>
      <c r="B47" s="3" t="s">
        <v>199</v>
      </c>
      <c r="C47" t="s">
        <v>158</v>
      </c>
      <c r="D47" t="s">
        <v>200</v>
      </c>
      <c r="E47" t="s">
        <v>202</v>
      </c>
      <c r="F47">
        <v>42.841670000000001</v>
      </c>
      <c r="G47">
        <v>-114.91500000000001</v>
      </c>
      <c r="H47">
        <v>38</v>
      </c>
      <c r="I47">
        <v>60</v>
      </c>
      <c r="J47">
        <v>10.9</v>
      </c>
      <c r="K47">
        <f>'Actual (Need more values)'!AG1*I47</f>
        <v>48</v>
      </c>
      <c r="L47">
        <f t="shared" ref="L47:L51" si="3">K47</f>
        <v>48</v>
      </c>
      <c r="M47">
        <f>'Actual (Need more values)'!AG1*I47</f>
        <v>48</v>
      </c>
      <c r="N47">
        <f>M47+M47*'Actual (Need more values)'!AG1</f>
        <v>86.4</v>
      </c>
      <c r="O47" s="30">
        <v>30</v>
      </c>
      <c r="P47" s="4">
        <f>O47-O47*'Actual (Need more values)'!AG3</f>
        <v>27</v>
      </c>
      <c r="Q47">
        <f t="shared" si="0"/>
        <v>0.49208336285833504</v>
      </c>
      <c r="R47" t="s">
        <v>198</v>
      </c>
      <c r="S47" t="s">
        <v>195</v>
      </c>
      <c r="T47" t="s">
        <v>264</v>
      </c>
      <c r="V47">
        <v>897.2</v>
      </c>
      <c r="W47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>
        <v>0.25600000000000001</v>
      </c>
      <c r="AG47" t="s">
        <v>28</v>
      </c>
      <c r="AH47" t="s">
        <v>201</v>
      </c>
      <c r="AI47" t="s">
        <v>176</v>
      </c>
    </row>
    <row r="48" spans="1:1261" x14ac:dyDescent="0.75">
      <c r="A48" s="15">
        <v>2017</v>
      </c>
      <c r="B48" s="15" t="s">
        <v>203</v>
      </c>
      <c r="C48" t="s">
        <v>158</v>
      </c>
      <c r="D48" t="s">
        <v>204</v>
      </c>
      <c r="E48" t="s">
        <v>206</v>
      </c>
      <c r="F48">
        <v>42.524999999999999</v>
      </c>
      <c r="G48">
        <v>-114.00972</v>
      </c>
      <c r="H48">
        <v>38</v>
      </c>
      <c r="I48">
        <v>59.5</v>
      </c>
      <c r="J48">
        <v>36.299999999999997</v>
      </c>
      <c r="K48">
        <f>'Actual (Need more values)'!AG1*I48</f>
        <v>47.6</v>
      </c>
      <c r="L48">
        <f t="shared" si="3"/>
        <v>47.6</v>
      </c>
      <c r="M48" s="30">
        <v>15</v>
      </c>
      <c r="N48">
        <v>116.75</v>
      </c>
      <c r="O48" s="30">
        <v>73</v>
      </c>
      <c r="P48" s="4">
        <f>O48-O48*'Actual (Need more values)'!AG3</f>
        <v>65.7</v>
      </c>
      <c r="Q48">
        <f t="shared" si="0"/>
        <v>0.64173063211114378</v>
      </c>
      <c r="R48" t="s">
        <v>188</v>
      </c>
      <c r="S48" t="s">
        <v>208</v>
      </c>
      <c r="T48" t="s">
        <v>264</v>
      </c>
      <c r="V48">
        <v>964.3</v>
      </c>
      <c r="W48">
        <v>0</v>
      </c>
      <c r="X48" t="s">
        <v>102</v>
      </c>
      <c r="Y48">
        <v>0</v>
      </c>
      <c r="Z48">
        <v>1</v>
      </c>
      <c r="AA48">
        <v>1</v>
      </c>
      <c r="AB48" s="24">
        <v>0</v>
      </c>
      <c r="AC48" s="24">
        <v>0</v>
      </c>
      <c r="AD48" s="24">
        <v>0</v>
      </c>
      <c r="AE48">
        <v>1</v>
      </c>
      <c r="AF48">
        <v>3.9552</v>
      </c>
      <c r="AG48" t="s">
        <v>28</v>
      </c>
      <c r="AH48">
        <v>1905</v>
      </c>
      <c r="AI48" t="s">
        <v>205</v>
      </c>
    </row>
    <row r="49" spans="1:1261" x14ac:dyDescent="0.75">
      <c r="A49" s="16">
        <v>2028</v>
      </c>
      <c r="B49" s="16" t="s">
        <v>181</v>
      </c>
      <c r="C49" t="s">
        <v>158</v>
      </c>
      <c r="D49" t="s">
        <v>182</v>
      </c>
      <c r="E49" t="s">
        <v>183</v>
      </c>
      <c r="F49">
        <v>44.970829999999999</v>
      </c>
      <c r="G49">
        <v>-116.83528</v>
      </c>
      <c r="H49">
        <v>175</v>
      </c>
      <c r="I49">
        <v>220</v>
      </c>
      <c r="J49">
        <v>58.2</v>
      </c>
      <c r="K49">
        <f>'Actual (Need more values)'!AG1*I49</f>
        <v>176</v>
      </c>
      <c r="L49">
        <f t="shared" si="3"/>
        <v>176</v>
      </c>
      <c r="M49">
        <v>25</v>
      </c>
      <c r="N49">
        <f>M49+M49*'Actual (Need more values)'!AG1</f>
        <v>45</v>
      </c>
      <c r="O49" s="30">
        <v>175</v>
      </c>
      <c r="P49" s="4">
        <f>O49-O49*'Actual (Need more values)'!AG3</f>
        <v>157.5</v>
      </c>
      <c r="Q49">
        <f t="shared" si="0"/>
        <v>0.593874321346745</v>
      </c>
      <c r="R49" t="s">
        <v>173</v>
      </c>
      <c r="S49" t="s">
        <v>179</v>
      </c>
      <c r="T49" t="s">
        <v>264</v>
      </c>
      <c r="V49">
        <v>597.29999999999995</v>
      </c>
      <c r="W49">
        <v>1</v>
      </c>
      <c r="X49" t="s">
        <v>25</v>
      </c>
      <c r="Y49">
        <v>1</v>
      </c>
      <c r="Z49">
        <v>1</v>
      </c>
      <c r="AA49" s="24">
        <v>0</v>
      </c>
      <c r="AB49">
        <v>1</v>
      </c>
      <c r="AC49" s="24">
        <v>0</v>
      </c>
      <c r="AD49" s="24">
        <v>0</v>
      </c>
      <c r="AE49">
        <v>1</v>
      </c>
      <c r="AF49">
        <v>1.1499999999999999</v>
      </c>
      <c r="AG49" t="s">
        <v>174</v>
      </c>
      <c r="AH49">
        <v>1961</v>
      </c>
      <c r="AI49" t="s">
        <v>176</v>
      </c>
    </row>
    <row r="50" spans="1:1261" s="4" customFormat="1" x14ac:dyDescent="0.75">
      <c r="A50" s="16"/>
      <c r="B50" s="16" t="s">
        <v>197</v>
      </c>
      <c r="C50" t="s">
        <v>158</v>
      </c>
      <c r="D50" t="s">
        <v>198</v>
      </c>
      <c r="E50" t="s">
        <v>238</v>
      </c>
      <c r="F50">
        <v>42.59639</v>
      </c>
      <c r="G50">
        <v>-114.40111</v>
      </c>
      <c r="H50">
        <v>16</v>
      </c>
      <c r="I50" s="30">
        <v>30.5</v>
      </c>
      <c r="J50">
        <v>500</v>
      </c>
      <c r="K50">
        <f>'Actual (Need more values)'!AG1*I50</f>
        <v>24.400000000000002</v>
      </c>
      <c r="L50">
        <f t="shared" si="3"/>
        <v>24.400000000000002</v>
      </c>
      <c r="M50" s="30">
        <v>3</v>
      </c>
      <c r="N50" s="30">
        <v>84.7</v>
      </c>
      <c r="O50" s="30">
        <v>265</v>
      </c>
      <c r="P50" s="4">
        <f>O50-O50*'Actual (Need more values)'!AG3</f>
        <v>238.5</v>
      </c>
      <c r="Q50">
        <f t="shared" si="0"/>
        <v>0.45308807749975005</v>
      </c>
      <c r="R50" t="s">
        <v>208</v>
      </c>
      <c r="S50" t="s">
        <v>200</v>
      </c>
      <c r="T50" t="s">
        <v>264</v>
      </c>
      <c r="U50"/>
      <c r="V50">
        <v>939.3</v>
      </c>
      <c r="W50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/>
      <c r="AG50" t="s">
        <v>28</v>
      </c>
      <c r="AH50">
        <v>1907</v>
      </c>
      <c r="AI50" t="s">
        <v>176</v>
      </c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  <c r="AMM50"/>
      <c r="AMN50"/>
      <c r="AMO50"/>
      <c r="AMP50"/>
      <c r="AMQ50"/>
      <c r="AMR50"/>
      <c r="AMS50"/>
      <c r="AMT50"/>
      <c r="AMU50"/>
      <c r="AMV50"/>
      <c r="AMW50"/>
      <c r="AMX50"/>
      <c r="AMY50"/>
      <c r="AMZ50"/>
      <c r="ANA50"/>
      <c r="ANB50"/>
      <c r="ANC50"/>
      <c r="AND50"/>
      <c r="ANE50"/>
      <c r="ANF50"/>
      <c r="ANG50"/>
      <c r="ANH50"/>
      <c r="ANI50"/>
      <c r="ANJ50"/>
      <c r="ANK50"/>
      <c r="ANL50"/>
      <c r="ANM50"/>
      <c r="ANN50"/>
      <c r="ANO50"/>
      <c r="ANP50"/>
      <c r="ANQ50"/>
      <c r="ANR50"/>
      <c r="ANS50"/>
      <c r="ANT50"/>
      <c r="ANU50"/>
      <c r="ANV50"/>
      <c r="ANW50"/>
      <c r="ANX50"/>
      <c r="ANY50"/>
      <c r="ANZ50"/>
      <c r="AOA50"/>
      <c r="AOB50"/>
      <c r="AOC50"/>
      <c r="AOD50"/>
      <c r="AOE50"/>
      <c r="AOF50"/>
      <c r="AOG50"/>
      <c r="AOH50"/>
      <c r="AOI50"/>
      <c r="AOJ50"/>
      <c r="AOK50"/>
      <c r="AOL50"/>
      <c r="AOM50"/>
      <c r="AON50"/>
      <c r="AOO50"/>
      <c r="AOP50"/>
      <c r="AOQ50"/>
      <c r="AOR50"/>
      <c r="AOS50"/>
      <c r="AOT50"/>
      <c r="AOU50"/>
      <c r="AOV50"/>
      <c r="AOW50"/>
      <c r="AOX50"/>
      <c r="AOY50"/>
      <c r="AOZ50"/>
      <c r="APA50"/>
      <c r="APB50"/>
      <c r="APC50"/>
      <c r="APD50"/>
      <c r="APE50"/>
      <c r="APF50"/>
      <c r="APG50"/>
      <c r="APH50"/>
      <c r="API50"/>
      <c r="APJ50"/>
      <c r="APK50"/>
      <c r="APL50"/>
      <c r="APM50"/>
      <c r="APN50"/>
      <c r="APO50"/>
      <c r="APP50"/>
      <c r="APQ50"/>
      <c r="APR50"/>
      <c r="APS50"/>
      <c r="APT50"/>
      <c r="APU50"/>
      <c r="APV50"/>
      <c r="APW50"/>
      <c r="APX50"/>
      <c r="APY50"/>
      <c r="APZ50"/>
      <c r="AQA50"/>
      <c r="AQB50"/>
      <c r="AQC50"/>
      <c r="AQD50"/>
      <c r="AQE50"/>
      <c r="AQF50"/>
      <c r="AQG50"/>
      <c r="AQH50"/>
      <c r="AQI50"/>
      <c r="AQJ50"/>
      <c r="AQK50"/>
      <c r="AQL50"/>
      <c r="AQM50"/>
      <c r="AQN50"/>
      <c r="AQO50"/>
      <c r="AQP50"/>
      <c r="AQQ50"/>
      <c r="AQR50"/>
      <c r="AQS50"/>
      <c r="AQT50"/>
      <c r="AQU50"/>
      <c r="AQV50"/>
      <c r="AQW50"/>
      <c r="AQX50"/>
      <c r="AQY50"/>
      <c r="AQZ50"/>
      <c r="ARA50"/>
      <c r="ARB50"/>
      <c r="ARC50"/>
      <c r="ARD50"/>
      <c r="ARE50"/>
      <c r="ARF50"/>
      <c r="ARG50"/>
      <c r="ARH50"/>
      <c r="ARI50"/>
      <c r="ARJ50"/>
      <c r="ARK50"/>
      <c r="ARL50"/>
      <c r="ARM50"/>
      <c r="ARN50"/>
      <c r="ARO50"/>
      <c r="ARP50"/>
      <c r="ARQ50"/>
      <c r="ARR50"/>
      <c r="ARS50"/>
      <c r="ART50"/>
      <c r="ARU50"/>
      <c r="ARV50"/>
      <c r="ARW50"/>
      <c r="ARX50"/>
      <c r="ARY50"/>
      <c r="ARZ50"/>
      <c r="ASA50"/>
      <c r="ASB50"/>
      <c r="ASC50"/>
      <c r="ASD50"/>
      <c r="ASE50"/>
      <c r="ASF50"/>
      <c r="ASG50"/>
      <c r="ASH50"/>
      <c r="ASI50"/>
      <c r="ASJ50"/>
      <c r="ASK50"/>
      <c r="ASL50"/>
      <c r="ASM50"/>
      <c r="ASN50"/>
      <c r="ASO50"/>
      <c r="ASP50"/>
      <c r="ASQ50"/>
      <c r="ASR50"/>
      <c r="ASS50"/>
      <c r="AST50"/>
      <c r="ASU50"/>
      <c r="ASV50"/>
      <c r="ASW50"/>
      <c r="ASX50"/>
      <c r="ASY50"/>
      <c r="ASZ50"/>
      <c r="ATA50"/>
      <c r="ATB50"/>
      <c r="ATC50"/>
      <c r="ATD50"/>
      <c r="ATE50"/>
      <c r="ATF50"/>
      <c r="ATG50"/>
      <c r="ATH50"/>
      <c r="ATI50"/>
      <c r="ATJ50"/>
      <c r="ATK50"/>
      <c r="ATL50"/>
      <c r="ATM50"/>
      <c r="ATN50"/>
      <c r="ATO50"/>
      <c r="ATP50"/>
      <c r="ATQ50"/>
      <c r="ATR50"/>
      <c r="ATS50"/>
      <c r="ATT50"/>
      <c r="ATU50"/>
      <c r="ATV50"/>
      <c r="ATW50"/>
      <c r="ATX50"/>
      <c r="ATY50"/>
      <c r="ATZ50"/>
      <c r="AUA50"/>
      <c r="AUB50"/>
      <c r="AUC50"/>
      <c r="AUD50"/>
      <c r="AUE50"/>
      <c r="AUF50"/>
      <c r="AUG50"/>
      <c r="AUH50"/>
      <c r="AUI50"/>
      <c r="AUJ50"/>
      <c r="AUK50"/>
      <c r="AUL50"/>
      <c r="AUM50"/>
      <c r="AUN50"/>
      <c r="AUO50"/>
      <c r="AUP50"/>
      <c r="AUQ50"/>
      <c r="AUR50"/>
      <c r="AUS50"/>
      <c r="AUT50"/>
      <c r="AUU50"/>
      <c r="AUV50"/>
      <c r="AUW50"/>
      <c r="AUX50"/>
      <c r="AUY50"/>
      <c r="AUZ50"/>
      <c r="AVA50"/>
      <c r="AVB50"/>
      <c r="AVC50"/>
      <c r="AVD50"/>
      <c r="AVE50"/>
      <c r="AVF50"/>
      <c r="AVG50"/>
      <c r="AVH50"/>
      <c r="AVI50"/>
      <c r="AVJ50"/>
      <c r="AVK50"/>
      <c r="AVL50"/>
      <c r="AVM50"/>
    </row>
    <row r="51" spans="1:1261" ht="15.5" thickBot="1" x14ac:dyDescent="0.9">
      <c r="A51" s="16"/>
      <c r="B51" s="16" t="s">
        <v>207</v>
      </c>
      <c r="C51" s="4" t="s">
        <v>158</v>
      </c>
      <c r="D51" s="4" t="s">
        <v>208</v>
      </c>
      <c r="E51" s="18" t="s">
        <v>239</v>
      </c>
      <c r="F51" s="4">
        <v>42.589170000000003</v>
      </c>
      <c r="G51" s="4">
        <v>-114.35556</v>
      </c>
      <c r="H51" s="4">
        <v>25</v>
      </c>
      <c r="I51" s="4">
        <v>52.9</v>
      </c>
      <c r="J51" s="24">
        <v>500</v>
      </c>
      <c r="K51">
        <f>'Actual (Need more values)'!AG1*I51</f>
        <v>42.32</v>
      </c>
      <c r="L51">
        <f t="shared" si="3"/>
        <v>42.32</v>
      </c>
      <c r="M51" s="30">
        <v>5.2</v>
      </c>
      <c r="N51">
        <f>M51+M51*'Actual (Need more values)'!AG1</f>
        <v>9.36</v>
      </c>
      <c r="O51">
        <f>'Actual (Need more values)'!AG2*J51</f>
        <v>250</v>
      </c>
      <c r="P51" s="4">
        <f>O51-O51*'Actual (Need more values)'!AG3</f>
        <v>225</v>
      </c>
      <c r="Q51">
        <f t="shared" si="0"/>
        <v>0.48057618268072477</v>
      </c>
      <c r="R51" t="s">
        <v>204</v>
      </c>
      <c r="S51" t="s">
        <v>198</v>
      </c>
      <c r="T51" t="s">
        <v>264</v>
      </c>
      <c r="V51">
        <v>942.3</v>
      </c>
      <c r="W51">
        <v>0</v>
      </c>
      <c r="X51" s="4"/>
      <c r="Y51" s="23">
        <v>0</v>
      </c>
      <c r="Z51" s="23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4"/>
      <c r="AG51" s="4" t="s">
        <v>28</v>
      </c>
      <c r="AH51" s="4" t="s">
        <v>209</v>
      </c>
      <c r="AI51" s="4" t="s">
        <v>176</v>
      </c>
    </row>
    <row r="52" spans="1:1261" ht="15.5" thickTop="1" x14ac:dyDescent="0.75"/>
  </sheetData>
  <sortState ref="A2:AVK56">
    <sortCondition ref="C2:C54"/>
    <sortCondition ref="D2:D54"/>
  </sortState>
  <conditionalFormatting sqref="Y1:AE30 Y32:AE1048576">
    <cfRule type="containsBlanks" priority="2">
      <formula>LEN(TRIM(Y1))=0</formula>
    </cfRule>
  </conditionalFormatting>
  <conditionalFormatting sqref="Y31:AE31">
    <cfRule type="containsBlanks" priority="1">
      <formula>LEN(TRIM(Y31))=0</formula>
    </cfRule>
  </conditionalFormatting>
  <hyperlinks>
    <hyperlink ref="Y32" r:id="rId1" display="https://www.usbr.gov/pn/snakeriver/dams/index.html"/>
    <hyperlink ref="W39" r:id="rId2" display="https://www.usbr.gov/pn/snakeriver/dams/index.html"/>
    <hyperlink ref="Y38" r:id="rId3" display="https://www.usbr.gov/pn/snakeriver/dams/index.html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5"/>
  <sheetViews>
    <sheetView workbookViewId="0">
      <selection activeCell="D28" sqref="D28"/>
    </sheetView>
  </sheetViews>
  <sheetFormatPr defaultRowHeight="14.75" x14ac:dyDescent="0.75"/>
  <cols>
    <col min="4" max="4" width="30.08984375" bestFit="1" customWidth="1"/>
    <col min="9" max="9" width="13.26953125" bestFit="1" customWidth="1"/>
    <col min="10" max="10" width="20.54296875" bestFit="1" customWidth="1"/>
  </cols>
  <sheetData>
    <row r="1" spans="1:33" ht="16.25" thickTop="1" thickBot="1" x14ac:dyDescent="0.9">
      <c r="A1" s="1" t="s">
        <v>0</v>
      </c>
      <c r="B1" s="1" t="s">
        <v>1</v>
      </c>
      <c r="C1" s="1" t="s">
        <v>2</v>
      </c>
      <c r="D1" s="1" t="s">
        <v>3</v>
      </c>
      <c r="E1" s="1" t="s">
        <v>233</v>
      </c>
      <c r="F1" s="1" t="s">
        <v>7</v>
      </c>
      <c r="G1" s="1" t="s">
        <v>8</v>
      </c>
      <c r="H1" s="1" t="s">
        <v>4</v>
      </c>
      <c r="I1" s="1" t="s">
        <v>5</v>
      </c>
      <c r="J1" s="1" t="s">
        <v>230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229</v>
      </c>
      <c r="P1" s="1" t="s">
        <v>228</v>
      </c>
      <c r="Q1" s="1" t="s">
        <v>215</v>
      </c>
      <c r="R1" s="1" t="s">
        <v>216</v>
      </c>
      <c r="S1" s="1" t="s">
        <v>217</v>
      </c>
      <c r="T1" s="1" t="s">
        <v>218</v>
      </c>
      <c r="U1" s="1" t="s">
        <v>219</v>
      </c>
      <c r="V1" s="1" t="s">
        <v>220</v>
      </c>
      <c r="W1" s="1" t="s">
        <v>221</v>
      </c>
      <c r="X1" s="1" t="s">
        <v>222</v>
      </c>
      <c r="Y1" s="1" t="s">
        <v>223</v>
      </c>
      <c r="Z1" s="1" t="s">
        <v>232</v>
      </c>
      <c r="AA1" s="1" t="s">
        <v>6</v>
      </c>
      <c r="AB1" s="2" t="s">
        <v>9</v>
      </c>
      <c r="AC1" s="1" t="s">
        <v>10</v>
      </c>
      <c r="AF1" s="28" t="s">
        <v>242</v>
      </c>
      <c r="AG1" s="28">
        <v>0.8</v>
      </c>
    </row>
    <row r="2" spans="1:33" ht="15.5" thickTop="1" x14ac:dyDescent="0.75">
      <c r="A2" s="3">
        <v>6041</v>
      </c>
      <c r="B2" s="3" t="s">
        <v>11</v>
      </c>
      <c r="C2" s="4" t="s">
        <v>12</v>
      </c>
      <c r="D2" s="4" t="s">
        <v>13</v>
      </c>
      <c r="E2" s="4" t="s">
        <v>17</v>
      </c>
      <c r="F2" s="4">
        <v>47.834440000000001</v>
      </c>
      <c r="G2" s="4">
        <v>-120.0125</v>
      </c>
      <c r="H2" s="4">
        <v>40</v>
      </c>
      <c r="I2" s="4">
        <v>59.2</v>
      </c>
      <c r="J2" s="26">
        <v>15800</v>
      </c>
      <c r="K2" s="4"/>
      <c r="L2" s="4"/>
      <c r="M2" s="4"/>
      <c r="N2" s="4"/>
      <c r="O2" s="4"/>
      <c r="P2" s="4"/>
      <c r="Q2" s="5">
        <v>0</v>
      </c>
      <c r="R2" s="4" t="s">
        <v>18</v>
      </c>
      <c r="S2" s="22">
        <v>0</v>
      </c>
      <c r="T2" s="22">
        <v>1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6"/>
      <c r="AA2" s="4" t="s">
        <v>14</v>
      </c>
      <c r="AB2" s="4" t="s">
        <v>15</v>
      </c>
      <c r="AC2" s="4" t="s">
        <v>16</v>
      </c>
      <c r="AG2">
        <v>0.5</v>
      </c>
    </row>
    <row r="3" spans="1:33" x14ac:dyDescent="0.75">
      <c r="A3" s="6">
        <v>2003</v>
      </c>
      <c r="B3" s="6" t="s">
        <v>26</v>
      </c>
      <c r="C3" t="s">
        <v>20</v>
      </c>
      <c r="D3" t="s">
        <v>27</v>
      </c>
      <c r="E3" t="s">
        <v>29</v>
      </c>
      <c r="F3">
        <v>48.085560000000001</v>
      </c>
      <c r="G3">
        <v>-116.0575</v>
      </c>
      <c r="H3">
        <v>208</v>
      </c>
      <c r="I3">
        <v>255</v>
      </c>
      <c r="J3">
        <v>665.6</v>
      </c>
      <c r="M3">
        <v>35.700000000000003</v>
      </c>
      <c r="Q3">
        <v>1</v>
      </c>
      <c r="R3" t="s">
        <v>25</v>
      </c>
      <c r="S3">
        <v>1</v>
      </c>
      <c r="T3">
        <v>1</v>
      </c>
      <c r="U3" s="24">
        <v>0</v>
      </c>
      <c r="V3">
        <v>1</v>
      </c>
      <c r="W3">
        <v>0</v>
      </c>
      <c r="X3">
        <v>0</v>
      </c>
      <c r="Y3">
        <v>1</v>
      </c>
      <c r="Z3">
        <v>3.2</v>
      </c>
      <c r="AA3" t="s">
        <v>28</v>
      </c>
      <c r="AB3">
        <v>1952</v>
      </c>
      <c r="AC3" t="s">
        <v>23</v>
      </c>
      <c r="AG3">
        <v>0.1</v>
      </c>
    </row>
    <row r="4" spans="1:33" x14ac:dyDescent="0.75">
      <c r="A4" s="6">
        <v>3037</v>
      </c>
      <c r="B4" s="6" t="s">
        <v>19</v>
      </c>
      <c r="C4" t="s">
        <v>20</v>
      </c>
      <c r="D4" t="s">
        <v>21</v>
      </c>
      <c r="E4" t="s">
        <v>24</v>
      </c>
      <c r="F4">
        <v>47.960830000000001</v>
      </c>
      <c r="G4">
        <v>-115.73361</v>
      </c>
      <c r="H4">
        <v>260</v>
      </c>
      <c r="I4">
        <v>527</v>
      </c>
      <c r="J4">
        <v>400</v>
      </c>
      <c r="M4">
        <v>50</v>
      </c>
      <c r="Q4">
        <v>1</v>
      </c>
      <c r="R4" t="s">
        <v>25</v>
      </c>
      <c r="S4">
        <v>1</v>
      </c>
      <c r="T4">
        <v>1</v>
      </c>
      <c r="U4" s="24">
        <v>0</v>
      </c>
      <c r="V4">
        <v>1</v>
      </c>
      <c r="W4">
        <v>0</v>
      </c>
      <c r="X4">
        <v>0</v>
      </c>
      <c r="Y4">
        <v>1</v>
      </c>
      <c r="Z4">
        <v>7.7</v>
      </c>
      <c r="AA4" t="s">
        <v>22</v>
      </c>
      <c r="AB4">
        <v>1959</v>
      </c>
      <c r="AC4" t="s">
        <v>23</v>
      </c>
    </row>
    <row r="5" spans="1:33" x14ac:dyDescent="0.75">
      <c r="A5" s="6">
        <v>3036</v>
      </c>
      <c r="B5" s="6" t="s">
        <v>30</v>
      </c>
      <c r="C5" t="s">
        <v>20</v>
      </c>
      <c r="D5" t="s">
        <v>31</v>
      </c>
      <c r="E5" t="s">
        <v>33</v>
      </c>
      <c r="F5">
        <v>47.59111</v>
      </c>
      <c r="G5">
        <v>-115.35083</v>
      </c>
      <c r="H5">
        <v>110</v>
      </c>
      <c r="I5">
        <v>94</v>
      </c>
      <c r="J5">
        <v>8.3000000000000007</v>
      </c>
      <c r="Q5">
        <v>0</v>
      </c>
      <c r="R5" t="s">
        <v>25</v>
      </c>
      <c r="S5" s="22">
        <v>0</v>
      </c>
      <c r="T5" s="22">
        <v>1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AA5" t="s">
        <v>22</v>
      </c>
      <c r="AB5">
        <v>1915</v>
      </c>
      <c r="AC5" t="s">
        <v>32</v>
      </c>
    </row>
    <row r="6" spans="1:33" x14ac:dyDescent="0.75">
      <c r="A6" s="6">
        <v>4032</v>
      </c>
      <c r="B6" s="6" t="s">
        <v>63</v>
      </c>
      <c r="C6" t="s">
        <v>35</v>
      </c>
      <c r="D6" t="s">
        <v>64</v>
      </c>
      <c r="E6" t="s">
        <v>66</v>
      </c>
      <c r="F6">
        <v>45.645000000000003</v>
      </c>
      <c r="G6">
        <v>-121.94083000000001</v>
      </c>
      <c r="H6">
        <v>197</v>
      </c>
      <c r="I6">
        <v>1190</v>
      </c>
      <c r="J6">
        <v>537</v>
      </c>
      <c r="K6">
        <v>537</v>
      </c>
      <c r="L6">
        <v>491</v>
      </c>
      <c r="M6">
        <v>288</v>
      </c>
      <c r="N6">
        <v>317.8</v>
      </c>
      <c r="O6">
        <v>70.3</v>
      </c>
      <c r="P6">
        <v>37</v>
      </c>
      <c r="Q6">
        <v>1</v>
      </c>
      <c r="R6" t="s">
        <v>25</v>
      </c>
      <c r="S6">
        <v>1</v>
      </c>
      <c r="T6">
        <v>1</v>
      </c>
      <c r="U6">
        <v>1</v>
      </c>
      <c r="V6">
        <v>1</v>
      </c>
      <c r="W6" s="24">
        <v>0</v>
      </c>
      <c r="X6" s="24">
        <v>0</v>
      </c>
      <c r="Y6">
        <v>1</v>
      </c>
      <c r="AA6" t="s">
        <v>51</v>
      </c>
      <c r="AB6" t="s">
        <v>65</v>
      </c>
      <c r="AC6" t="s">
        <v>47</v>
      </c>
    </row>
    <row r="7" spans="1:33" x14ac:dyDescent="0.75">
      <c r="A7" s="6">
        <v>6035</v>
      </c>
      <c r="B7" s="6" t="s">
        <v>45</v>
      </c>
      <c r="C7" t="s">
        <v>35</v>
      </c>
      <c r="D7" t="s">
        <v>46</v>
      </c>
      <c r="E7" t="s">
        <v>48</v>
      </c>
      <c r="F7">
        <v>47.994999999999997</v>
      </c>
      <c r="G7">
        <v>-119.63861</v>
      </c>
      <c r="H7">
        <v>236</v>
      </c>
      <c r="I7">
        <v>2620</v>
      </c>
      <c r="J7">
        <v>516</v>
      </c>
      <c r="K7">
        <v>1631</v>
      </c>
      <c r="L7">
        <v>1683</v>
      </c>
      <c r="M7">
        <v>219</v>
      </c>
      <c r="N7">
        <v>200.5</v>
      </c>
      <c r="O7">
        <v>199.8</v>
      </c>
      <c r="P7">
        <v>159</v>
      </c>
      <c r="Q7">
        <v>1</v>
      </c>
      <c r="R7" t="s">
        <v>25</v>
      </c>
      <c r="S7">
        <v>1</v>
      </c>
      <c r="T7">
        <v>1</v>
      </c>
      <c r="U7">
        <v>1</v>
      </c>
      <c r="V7">
        <v>1</v>
      </c>
      <c r="W7" s="24">
        <v>0</v>
      </c>
      <c r="X7" s="24">
        <v>0</v>
      </c>
      <c r="Y7">
        <v>1</v>
      </c>
      <c r="Z7">
        <v>8.3840000000000003</v>
      </c>
      <c r="AA7" t="s">
        <v>14</v>
      </c>
      <c r="AB7">
        <v>1955</v>
      </c>
      <c r="AC7" t="s">
        <v>47</v>
      </c>
    </row>
    <row r="8" spans="1:33" x14ac:dyDescent="0.75">
      <c r="A8" s="7">
        <v>6034</v>
      </c>
      <c r="B8" s="7" t="s">
        <v>34</v>
      </c>
      <c r="C8" s="8" t="s">
        <v>35</v>
      </c>
      <c r="D8" s="8" t="s">
        <v>36</v>
      </c>
      <c r="E8" t="s">
        <v>39</v>
      </c>
      <c r="F8" s="8">
        <v>47.95722</v>
      </c>
      <c r="G8" s="8">
        <v>-118.97750000000001</v>
      </c>
      <c r="H8" s="8">
        <v>550</v>
      </c>
      <c r="I8" s="8">
        <v>6809</v>
      </c>
      <c r="J8" s="8">
        <v>9562</v>
      </c>
      <c r="K8" s="8">
        <v>3775</v>
      </c>
      <c r="L8" s="8">
        <v>3938</v>
      </c>
      <c r="M8" s="8">
        <v>280</v>
      </c>
      <c r="N8" s="8">
        <v>1000</v>
      </c>
      <c r="O8" s="8">
        <v>337</v>
      </c>
      <c r="P8" s="8">
        <v>170</v>
      </c>
      <c r="Q8">
        <v>1</v>
      </c>
      <c r="R8" s="8"/>
      <c r="S8">
        <v>0</v>
      </c>
      <c r="T8">
        <v>1</v>
      </c>
      <c r="U8" s="24">
        <v>0</v>
      </c>
      <c r="V8">
        <v>1</v>
      </c>
      <c r="W8">
        <v>1</v>
      </c>
      <c r="X8">
        <v>0</v>
      </c>
      <c r="Y8">
        <v>1</v>
      </c>
      <c r="Z8" s="8">
        <v>80</v>
      </c>
      <c r="AA8" s="8" t="s">
        <v>14</v>
      </c>
      <c r="AB8" s="8" t="s">
        <v>37</v>
      </c>
      <c r="AC8" s="8" t="s">
        <v>38</v>
      </c>
    </row>
    <row r="9" spans="1:33" x14ac:dyDescent="0.75">
      <c r="A9" s="6">
        <v>4021</v>
      </c>
      <c r="B9" s="6" t="s">
        <v>49</v>
      </c>
      <c r="C9" t="s">
        <v>35</v>
      </c>
      <c r="D9" t="s">
        <v>50</v>
      </c>
      <c r="E9" t="s">
        <v>52</v>
      </c>
      <c r="F9">
        <v>45.715829999999997</v>
      </c>
      <c r="G9">
        <v>-120.69361000000001</v>
      </c>
      <c r="H9">
        <v>184</v>
      </c>
      <c r="I9">
        <v>2485</v>
      </c>
      <c r="J9">
        <v>2530</v>
      </c>
      <c r="K9">
        <v>1252</v>
      </c>
      <c r="L9">
        <v>1107</v>
      </c>
      <c r="M9">
        <v>322</v>
      </c>
      <c r="N9">
        <v>270.60000000000002</v>
      </c>
      <c r="O9">
        <v>112.9</v>
      </c>
      <c r="P9">
        <v>92</v>
      </c>
      <c r="Q9">
        <v>1</v>
      </c>
      <c r="R9" t="s">
        <v>25</v>
      </c>
      <c r="S9">
        <v>1</v>
      </c>
      <c r="T9">
        <v>1</v>
      </c>
      <c r="U9" s="24">
        <v>0</v>
      </c>
      <c r="V9">
        <v>1</v>
      </c>
      <c r="W9" s="24">
        <v>0</v>
      </c>
      <c r="X9" s="24">
        <v>0</v>
      </c>
      <c r="Y9">
        <v>1</v>
      </c>
      <c r="AA9" t="s">
        <v>51</v>
      </c>
      <c r="AB9">
        <v>1971</v>
      </c>
      <c r="AC9" t="s">
        <v>47</v>
      </c>
    </row>
    <row r="10" spans="1:33" x14ac:dyDescent="0.75">
      <c r="A10" s="7">
        <v>1019</v>
      </c>
      <c r="B10" s="7" t="s">
        <v>84</v>
      </c>
      <c r="C10" s="8" t="s">
        <v>35</v>
      </c>
      <c r="D10" s="8" t="s">
        <v>241</v>
      </c>
      <c r="E10" t="s">
        <v>85</v>
      </c>
      <c r="F10" s="8">
        <v>49.338329999999999</v>
      </c>
      <c r="G10" s="8">
        <v>-117.77167</v>
      </c>
      <c r="H10" s="8">
        <v>171</v>
      </c>
      <c r="I10" s="8">
        <v>185</v>
      </c>
      <c r="J10" s="8">
        <v>271.7</v>
      </c>
      <c r="K10" s="8"/>
      <c r="L10" s="8"/>
      <c r="M10" s="8">
        <v>13</v>
      </c>
      <c r="N10" s="8">
        <v>40</v>
      </c>
      <c r="O10" s="8">
        <v>257</v>
      </c>
      <c r="P10" s="8"/>
      <c r="Q10">
        <v>1</v>
      </c>
      <c r="R10" s="8"/>
      <c r="S10">
        <v>0</v>
      </c>
      <c r="T10">
        <v>1</v>
      </c>
      <c r="U10" s="24">
        <v>0</v>
      </c>
      <c r="V10">
        <v>1</v>
      </c>
      <c r="W10">
        <v>1</v>
      </c>
      <c r="X10" s="24">
        <v>0</v>
      </c>
      <c r="Y10">
        <v>1</v>
      </c>
      <c r="Z10" s="8"/>
      <c r="AA10" s="8" t="s">
        <v>42</v>
      </c>
      <c r="AB10" s="8">
        <v>1968</v>
      </c>
      <c r="AC10" s="8" t="s">
        <v>43</v>
      </c>
    </row>
    <row r="11" spans="1:33" x14ac:dyDescent="0.75">
      <c r="A11" s="6">
        <v>4014</v>
      </c>
      <c r="B11" s="6" t="s">
        <v>67</v>
      </c>
      <c r="C11" t="s">
        <v>35</v>
      </c>
      <c r="D11" t="s">
        <v>68</v>
      </c>
      <c r="E11" t="s">
        <v>69</v>
      </c>
      <c r="F11">
        <v>45.935279999999999</v>
      </c>
      <c r="G11">
        <v>-119.29806000000001</v>
      </c>
      <c r="H11">
        <v>183</v>
      </c>
      <c r="I11">
        <v>1133</v>
      </c>
      <c r="J11">
        <v>1350</v>
      </c>
      <c r="K11">
        <v>355.2</v>
      </c>
      <c r="L11">
        <v>395.33</v>
      </c>
      <c r="M11">
        <v>232</v>
      </c>
      <c r="N11">
        <v>375.5</v>
      </c>
      <c r="O11">
        <v>78.14</v>
      </c>
      <c r="P11">
        <v>63.9</v>
      </c>
      <c r="Q11">
        <v>1</v>
      </c>
      <c r="R11" t="s">
        <v>25</v>
      </c>
      <c r="S11">
        <v>1</v>
      </c>
      <c r="T11">
        <v>1</v>
      </c>
      <c r="U11">
        <v>1</v>
      </c>
      <c r="V11">
        <v>1</v>
      </c>
      <c r="W11" s="24">
        <v>0</v>
      </c>
      <c r="X11" s="24">
        <v>0</v>
      </c>
      <c r="Y11">
        <v>1</v>
      </c>
      <c r="AA11" t="s">
        <v>51</v>
      </c>
      <c r="AB11">
        <v>1954</v>
      </c>
      <c r="AC11" t="s">
        <v>47</v>
      </c>
    </row>
    <row r="12" spans="1:33" x14ac:dyDescent="0.75">
      <c r="A12" s="7">
        <v>1015</v>
      </c>
      <c r="B12" s="7" t="s">
        <v>40</v>
      </c>
      <c r="C12" s="8" t="s">
        <v>35</v>
      </c>
      <c r="D12" s="8" t="s">
        <v>41</v>
      </c>
      <c r="E12" t="s">
        <v>44</v>
      </c>
      <c r="F12" s="8">
        <v>52.077500000000001</v>
      </c>
      <c r="G12" s="8">
        <v>-118.56639</v>
      </c>
      <c r="H12" s="8">
        <v>787</v>
      </c>
      <c r="I12" s="8">
        <v>2805</v>
      </c>
      <c r="J12" s="8">
        <v>20075</v>
      </c>
      <c r="K12" s="8"/>
      <c r="L12" s="8"/>
      <c r="M12" s="8">
        <v>41.6</v>
      </c>
      <c r="N12" s="8"/>
      <c r="O12" s="8"/>
      <c r="P12" s="8"/>
      <c r="Q12">
        <v>1</v>
      </c>
      <c r="R12" s="8"/>
      <c r="S12">
        <v>0</v>
      </c>
      <c r="T12">
        <v>1</v>
      </c>
      <c r="U12" s="24">
        <v>0</v>
      </c>
      <c r="V12">
        <v>1</v>
      </c>
      <c r="W12">
        <v>1</v>
      </c>
      <c r="X12">
        <v>0</v>
      </c>
      <c r="Y12">
        <v>1</v>
      </c>
      <c r="Z12" s="8">
        <v>108.8</v>
      </c>
      <c r="AA12" s="8" t="s">
        <v>42</v>
      </c>
      <c r="AB12" s="8">
        <v>1973</v>
      </c>
      <c r="AC12" s="8" t="s">
        <v>43</v>
      </c>
    </row>
    <row r="13" spans="1:33" x14ac:dyDescent="0.75">
      <c r="A13" s="6">
        <v>6061</v>
      </c>
      <c r="B13" s="6" t="s">
        <v>74</v>
      </c>
      <c r="C13" t="s">
        <v>35</v>
      </c>
      <c r="D13" t="s">
        <v>75</v>
      </c>
      <c r="E13" t="s">
        <v>76</v>
      </c>
      <c r="F13">
        <v>46.644170000000003</v>
      </c>
      <c r="G13">
        <v>-119.91</v>
      </c>
      <c r="H13">
        <v>178</v>
      </c>
      <c r="I13">
        <v>955.6</v>
      </c>
      <c r="J13">
        <v>237.1</v>
      </c>
      <c r="K13">
        <v>526.35</v>
      </c>
      <c r="L13">
        <v>513.70000000000005</v>
      </c>
      <c r="M13">
        <v>187</v>
      </c>
      <c r="N13">
        <v>306.10000000000002</v>
      </c>
      <c r="O13">
        <v>100.53</v>
      </c>
      <c r="P13">
        <v>54.84</v>
      </c>
      <c r="Q13">
        <v>1</v>
      </c>
      <c r="R13" t="s">
        <v>25</v>
      </c>
      <c r="S13">
        <v>1</v>
      </c>
      <c r="T13">
        <v>1</v>
      </c>
      <c r="U13">
        <v>1</v>
      </c>
      <c r="V13">
        <v>1</v>
      </c>
      <c r="W13" s="24">
        <v>0</v>
      </c>
      <c r="X13" s="24">
        <v>0</v>
      </c>
      <c r="Y13">
        <v>1</v>
      </c>
      <c r="AA13" t="s">
        <v>14</v>
      </c>
      <c r="AB13">
        <v>1961</v>
      </c>
      <c r="AC13" t="s">
        <v>72</v>
      </c>
    </row>
    <row r="14" spans="1:33" x14ac:dyDescent="0.75">
      <c r="A14" s="7">
        <v>1017</v>
      </c>
      <c r="B14" s="7" t="s">
        <v>53</v>
      </c>
      <c r="C14" s="8" t="s">
        <v>35</v>
      </c>
      <c r="D14" s="8" t="s">
        <v>54</v>
      </c>
      <c r="E14" t="s">
        <v>55</v>
      </c>
      <c r="F14" s="8">
        <v>51.049169999999997</v>
      </c>
      <c r="G14" s="8">
        <v>-118.19333</v>
      </c>
      <c r="H14" s="8">
        <v>574</v>
      </c>
      <c r="I14" s="8">
        <v>2480</v>
      </c>
      <c r="J14" s="8">
        <v>1230.9000000000001</v>
      </c>
      <c r="K14" s="8"/>
      <c r="L14" s="8"/>
      <c r="M14" s="8">
        <v>56</v>
      </c>
      <c r="N14" s="8"/>
      <c r="O14" s="8"/>
      <c r="P14" s="8"/>
      <c r="Q14">
        <v>1</v>
      </c>
      <c r="R14" s="8"/>
      <c r="S14">
        <v>0</v>
      </c>
      <c r="T14">
        <v>1</v>
      </c>
      <c r="U14" s="24">
        <v>0</v>
      </c>
      <c r="V14">
        <v>1</v>
      </c>
      <c r="W14" s="24">
        <v>0</v>
      </c>
      <c r="X14" s="24">
        <v>0</v>
      </c>
      <c r="Y14">
        <v>1</v>
      </c>
      <c r="Z14" s="8">
        <v>28.16</v>
      </c>
      <c r="AA14" s="8" t="s">
        <v>42</v>
      </c>
      <c r="AB14" s="8">
        <v>1984</v>
      </c>
      <c r="AC14" s="8" t="s">
        <v>43</v>
      </c>
    </row>
    <row r="15" spans="1:33" x14ac:dyDescent="0.75">
      <c r="A15" s="6">
        <v>6055</v>
      </c>
      <c r="B15" s="6" t="s">
        <v>81</v>
      </c>
      <c r="C15" t="s">
        <v>35</v>
      </c>
      <c r="D15" t="s">
        <v>82</v>
      </c>
      <c r="E15" t="s">
        <v>83</v>
      </c>
      <c r="F15">
        <v>47.342500000000001</v>
      </c>
      <c r="G15">
        <v>-120.09444000000001</v>
      </c>
      <c r="H15">
        <v>135</v>
      </c>
      <c r="I15">
        <v>660</v>
      </c>
      <c r="J15">
        <v>131</v>
      </c>
      <c r="K15">
        <v>342</v>
      </c>
      <c r="L15">
        <v>307</v>
      </c>
      <c r="M15">
        <v>220</v>
      </c>
      <c r="N15">
        <v>153.69999999999999</v>
      </c>
      <c r="O15">
        <v>50.76</v>
      </c>
      <c r="P15">
        <v>32.21</v>
      </c>
      <c r="Q15">
        <v>1</v>
      </c>
      <c r="R15" t="s">
        <v>25</v>
      </c>
      <c r="S15">
        <v>1</v>
      </c>
      <c r="T15">
        <v>1</v>
      </c>
      <c r="U15" s="24">
        <v>0</v>
      </c>
      <c r="V15">
        <v>1</v>
      </c>
      <c r="W15" s="24">
        <v>0</v>
      </c>
      <c r="X15" s="24">
        <v>0</v>
      </c>
      <c r="Y15">
        <v>1</v>
      </c>
      <c r="AA15" t="s">
        <v>14</v>
      </c>
      <c r="AB15">
        <v>1933</v>
      </c>
      <c r="AC15" t="s">
        <v>61</v>
      </c>
    </row>
    <row r="16" spans="1:33" x14ac:dyDescent="0.75">
      <c r="A16" s="6">
        <v>6051</v>
      </c>
      <c r="B16" s="6" t="s">
        <v>59</v>
      </c>
      <c r="C16" t="s">
        <v>35</v>
      </c>
      <c r="D16" t="s">
        <v>60</v>
      </c>
      <c r="E16" t="s">
        <v>62</v>
      </c>
      <c r="F16">
        <v>47.533059999999999</v>
      </c>
      <c r="G16">
        <v>-120.29472</v>
      </c>
      <c r="H16">
        <v>130</v>
      </c>
      <c r="I16">
        <v>1287</v>
      </c>
      <c r="J16">
        <v>382</v>
      </c>
      <c r="K16">
        <v>705</v>
      </c>
      <c r="L16">
        <v>632</v>
      </c>
      <c r="M16">
        <v>220</v>
      </c>
      <c r="N16">
        <v>200.1</v>
      </c>
      <c r="O16">
        <v>97.81</v>
      </c>
      <c r="P16">
        <v>73.56</v>
      </c>
      <c r="Q16">
        <v>1</v>
      </c>
      <c r="R16" t="s">
        <v>25</v>
      </c>
      <c r="S16">
        <v>1</v>
      </c>
      <c r="T16">
        <v>1</v>
      </c>
      <c r="U16" s="24">
        <v>0</v>
      </c>
      <c r="V16">
        <v>1</v>
      </c>
      <c r="W16" s="24">
        <v>0</v>
      </c>
      <c r="X16" s="24">
        <v>0</v>
      </c>
      <c r="Y16">
        <v>1</v>
      </c>
      <c r="AA16" t="s">
        <v>14</v>
      </c>
      <c r="AB16">
        <v>1961</v>
      </c>
      <c r="AC16" t="s">
        <v>61</v>
      </c>
    </row>
    <row r="17" spans="1:29" x14ac:dyDescent="0.75">
      <c r="A17" s="6">
        <v>4030</v>
      </c>
      <c r="B17" s="6" t="s">
        <v>56</v>
      </c>
      <c r="C17" t="s">
        <v>35</v>
      </c>
      <c r="D17" t="s">
        <v>57</v>
      </c>
      <c r="E17" t="s">
        <v>58</v>
      </c>
      <c r="F17">
        <v>45.613889999999998</v>
      </c>
      <c r="G17">
        <v>-121.13388999999999</v>
      </c>
      <c r="H17">
        <v>260</v>
      </c>
      <c r="I17">
        <v>2038</v>
      </c>
      <c r="J17">
        <v>330</v>
      </c>
      <c r="K17">
        <v>607</v>
      </c>
      <c r="L17">
        <v>657.8</v>
      </c>
      <c r="M17">
        <v>375</v>
      </c>
      <c r="N17">
        <v>336.2</v>
      </c>
      <c r="O17">
        <v>87.1</v>
      </c>
      <c r="P17">
        <v>67.98</v>
      </c>
      <c r="Q17">
        <v>1</v>
      </c>
      <c r="R17" t="s">
        <v>25</v>
      </c>
      <c r="S17">
        <v>1</v>
      </c>
      <c r="T17">
        <v>1</v>
      </c>
      <c r="U17">
        <v>1</v>
      </c>
      <c r="V17">
        <v>1</v>
      </c>
      <c r="W17" s="24">
        <v>0</v>
      </c>
      <c r="X17" s="24">
        <v>0</v>
      </c>
      <c r="Y17">
        <v>1</v>
      </c>
      <c r="AA17" t="s">
        <v>51</v>
      </c>
      <c r="AB17">
        <v>1957</v>
      </c>
      <c r="AC17" t="s">
        <v>47</v>
      </c>
    </row>
    <row r="18" spans="1:29" x14ac:dyDescent="0.75">
      <c r="A18" s="6">
        <v>6056</v>
      </c>
      <c r="B18" s="6" t="s">
        <v>70</v>
      </c>
      <c r="C18" t="s">
        <v>35</v>
      </c>
      <c r="D18" t="s">
        <v>71</v>
      </c>
      <c r="E18" t="s">
        <v>73</v>
      </c>
      <c r="F18">
        <v>46.877780000000001</v>
      </c>
      <c r="G18">
        <v>-119.97028</v>
      </c>
      <c r="H18">
        <v>185</v>
      </c>
      <c r="I18">
        <v>1092</v>
      </c>
      <c r="J18">
        <v>796</v>
      </c>
      <c r="K18">
        <v>444.92</v>
      </c>
      <c r="L18">
        <v>444.91</v>
      </c>
      <c r="M18">
        <v>220</v>
      </c>
      <c r="N18">
        <v>294.7</v>
      </c>
      <c r="O18">
        <v>91.29</v>
      </c>
      <c r="P18">
        <v>44.17</v>
      </c>
      <c r="Q18">
        <v>1</v>
      </c>
      <c r="R18" t="s">
        <v>25</v>
      </c>
      <c r="S18">
        <v>1</v>
      </c>
      <c r="T18">
        <v>1</v>
      </c>
      <c r="U18" s="24">
        <v>0</v>
      </c>
      <c r="V18">
        <v>1</v>
      </c>
      <c r="W18" s="24">
        <v>0</v>
      </c>
      <c r="X18" s="24">
        <v>0</v>
      </c>
      <c r="Y18">
        <v>1</v>
      </c>
      <c r="AA18" t="s">
        <v>14</v>
      </c>
      <c r="AB18">
        <v>1963</v>
      </c>
      <c r="AC18" t="s">
        <v>72</v>
      </c>
    </row>
    <row r="19" spans="1:29" x14ac:dyDescent="0.75">
      <c r="A19" s="6">
        <v>6046</v>
      </c>
      <c r="B19" s="6" t="s">
        <v>77</v>
      </c>
      <c r="C19" t="s">
        <v>35</v>
      </c>
      <c r="D19" t="s">
        <v>78</v>
      </c>
      <c r="E19" t="s">
        <v>80</v>
      </c>
      <c r="F19">
        <v>47.947220000000002</v>
      </c>
      <c r="G19">
        <v>-119.86417</v>
      </c>
      <c r="H19">
        <v>160</v>
      </c>
      <c r="I19">
        <v>840</v>
      </c>
      <c r="J19">
        <v>331.2</v>
      </c>
      <c r="K19">
        <v>599.31799999999998</v>
      </c>
      <c r="L19">
        <v>613.31799999999998</v>
      </c>
      <c r="M19">
        <v>219.2</v>
      </c>
      <c r="N19">
        <v>185.5</v>
      </c>
      <c r="O19">
        <v>76.650000000000006</v>
      </c>
      <c r="P19">
        <v>46.91</v>
      </c>
      <c r="Q19">
        <v>1</v>
      </c>
      <c r="R19" t="s">
        <v>25</v>
      </c>
      <c r="S19">
        <v>1</v>
      </c>
      <c r="T19">
        <v>1</v>
      </c>
      <c r="U19" s="24">
        <v>0</v>
      </c>
      <c r="V19">
        <v>1</v>
      </c>
      <c r="W19" s="24">
        <v>0</v>
      </c>
      <c r="X19" s="24">
        <v>0</v>
      </c>
      <c r="Y19">
        <v>1</v>
      </c>
      <c r="AA19" t="s">
        <v>14</v>
      </c>
      <c r="AB19">
        <v>1967</v>
      </c>
      <c r="AC19" t="s">
        <v>79</v>
      </c>
    </row>
    <row r="20" spans="1:29" x14ac:dyDescent="0.75">
      <c r="A20" s="3">
        <v>6095</v>
      </c>
      <c r="B20" s="3" t="s">
        <v>93</v>
      </c>
      <c r="C20" s="4" t="s">
        <v>87</v>
      </c>
      <c r="D20" s="4" t="s">
        <v>94</v>
      </c>
      <c r="E20" t="s">
        <v>95</v>
      </c>
      <c r="F20" s="4">
        <v>46.502899999999997</v>
      </c>
      <c r="G20" s="4">
        <v>-122.5882</v>
      </c>
      <c r="H20" s="4">
        <v>250</v>
      </c>
      <c r="I20" s="4">
        <v>162</v>
      </c>
      <c r="J20" s="4">
        <v>2.25</v>
      </c>
      <c r="K20" s="4"/>
      <c r="L20" s="4"/>
      <c r="M20" s="4"/>
      <c r="N20" s="4"/>
      <c r="O20" s="4"/>
      <c r="P20" s="4"/>
      <c r="Q20">
        <v>0</v>
      </c>
      <c r="R20" s="4" t="s">
        <v>92</v>
      </c>
      <c r="S20" s="23">
        <v>0</v>
      </c>
      <c r="T20" s="22">
        <v>1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4"/>
      <c r="AA20" s="4" t="s">
        <v>89</v>
      </c>
      <c r="AB20" s="4">
        <v>1963</v>
      </c>
      <c r="AC20" s="4" t="s">
        <v>90</v>
      </c>
    </row>
    <row r="21" spans="1:29" x14ac:dyDescent="0.75">
      <c r="A21" s="3">
        <v>6094</v>
      </c>
      <c r="B21" s="3" t="s">
        <v>86</v>
      </c>
      <c r="C21" s="4" t="s">
        <v>87</v>
      </c>
      <c r="D21" s="4" t="s">
        <v>88</v>
      </c>
      <c r="E21" s="4" t="s">
        <v>91</v>
      </c>
      <c r="F21" s="4">
        <v>46.534599999999998</v>
      </c>
      <c r="G21" s="4">
        <v>-122.42619999999999</v>
      </c>
      <c r="H21" s="4">
        <v>606</v>
      </c>
      <c r="I21" s="4">
        <v>300</v>
      </c>
      <c r="J21" s="24">
        <v>1685</v>
      </c>
      <c r="K21" s="4"/>
      <c r="L21" s="4"/>
      <c r="M21" s="4"/>
      <c r="N21" s="4"/>
      <c r="O21" s="4">
        <v>778.5</v>
      </c>
      <c r="P21" s="4">
        <v>600</v>
      </c>
      <c r="Q21">
        <v>0</v>
      </c>
      <c r="R21" t="s">
        <v>92</v>
      </c>
      <c r="S21" s="23">
        <v>0</v>
      </c>
      <c r="T21" s="23">
        <v>1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4">
        <v>11.83</v>
      </c>
      <c r="AA21" s="4" t="s">
        <v>89</v>
      </c>
      <c r="AB21" s="4">
        <v>1968</v>
      </c>
      <c r="AC21" s="4" t="s">
        <v>90</v>
      </c>
    </row>
    <row r="22" spans="1:29" x14ac:dyDescent="0.75">
      <c r="A22" s="6">
        <v>4026</v>
      </c>
      <c r="B22" s="6" t="s">
        <v>96</v>
      </c>
      <c r="C22" t="s">
        <v>97</v>
      </c>
      <c r="D22" t="s">
        <v>98</v>
      </c>
      <c r="E22" t="s">
        <v>101</v>
      </c>
      <c r="F22">
        <v>44.694299999999998</v>
      </c>
      <c r="G22">
        <v>-121.232</v>
      </c>
      <c r="H22">
        <v>204</v>
      </c>
      <c r="I22">
        <v>110</v>
      </c>
      <c r="J22" s="24">
        <v>33.19</v>
      </c>
      <c r="Q22">
        <v>0</v>
      </c>
      <c r="R22" t="s">
        <v>102</v>
      </c>
      <c r="S22" s="23">
        <v>0</v>
      </c>
      <c r="T22" s="22">
        <v>1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>
        <v>0.54</v>
      </c>
      <c r="AA22" t="s">
        <v>99</v>
      </c>
      <c r="AB22">
        <v>1958</v>
      </c>
      <c r="AC22" t="s">
        <v>100</v>
      </c>
    </row>
    <row r="23" spans="1:29" x14ac:dyDescent="0.75">
      <c r="A23" s="9">
        <v>1029</v>
      </c>
      <c r="B23" s="9" t="s">
        <v>103</v>
      </c>
      <c r="C23" s="10" t="s">
        <v>104</v>
      </c>
      <c r="D23" s="8" t="s">
        <v>105</v>
      </c>
      <c r="E23" t="s">
        <v>234</v>
      </c>
      <c r="F23" s="8">
        <v>50.2517</v>
      </c>
      <c r="G23" s="8">
        <v>-116.9464</v>
      </c>
      <c r="H23" s="8">
        <v>130</v>
      </c>
      <c r="I23" s="8">
        <v>0</v>
      </c>
      <c r="J23" s="8">
        <v>1400</v>
      </c>
      <c r="K23" s="8"/>
      <c r="L23" s="8"/>
      <c r="M23" s="8"/>
      <c r="N23" s="8"/>
      <c r="O23" s="8"/>
      <c r="P23" s="8"/>
      <c r="Q23">
        <v>1</v>
      </c>
      <c r="R23" s="8"/>
      <c r="S23">
        <v>0</v>
      </c>
      <c r="T23">
        <v>1</v>
      </c>
      <c r="U23" s="24">
        <v>0</v>
      </c>
      <c r="V23">
        <v>1</v>
      </c>
      <c r="W23">
        <v>1</v>
      </c>
      <c r="X23" s="24">
        <v>0</v>
      </c>
      <c r="Y23">
        <v>1</v>
      </c>
      <c r="Z23" s="8"/>
      <c r="AA23" s="8" t="s">
        <v>106</v>
      </c>
      <c r="AB23" s="8">
        <v>1967</v>
      </c>
      <c r="AC23" s="8" t="s">
        <v>43</v>
      </c>
    </row>
    <row r="24" spans="1:29" ht="15.5" thickBot="1" x14ac:dyDescent="0.9">
      <c r="A24" s="11">
        <v>3028</v>
      </c>
      <c r="B24" s="11" t="s">
        <v>107</v>
      </c>
      <c r="C24" s="12" t="s">
        <v>108</v>
      </c>
      <c r="D24" s="12" t="s">
        <v>109</v>
      </c>
      <c r="E24" s="12" t="s">
        <v>110</v>
      </c>
      <c r="F24" s="12">
        <v>48.34111</v>
      </c>
      <c r="G24" s="12">
        <v>-114.01306</v>
      </c>
      <c r="H24" s="12">
        <v>564</v>
      </c>
      <c r="I24" s="12">
        <v>428</v>
      </c>
      <c r="J24" s="12">
        <v>3467.1790000000001</v>
      </c>
      <c r="K24" s="12">
        <v>307</v>
      </c>
      <c r="L24" s="12">
        <v>307</v>
      </c>
      <c r="M24" s="12">
        <v>12.048</v>
      </c>
      <c r="N24" s="12">
        <v>50</v>
      </c>
      <c r="O24" s="12">
        <v>555</v>
      </c>
      <c r="P24" s="12">
        <v>431</v>
      </c>
      <c r="Q24">
        <v>1</v>
      </c>
      <c r="R24" s="12"/>
      <c r="S24">
        <v>0</v>
      </c>
      <c r="T24">
        <v>1</v>
      </c>
      <c r="U24" s="24">
        <v>0</v>
      </c>
      <c r="V24">
        <v>1</v>
      </c>
      <c r="W24">
        <v>1</v>
      </c>
      <c r="X24">
        <v>0</v>
      </c>
      <c r="Y24">
        <v>1</v>
      </c>
      <c r="Z24" s="12"/>
      <c r="AA24" s="12" t="s">
        <v>22</v>
      </c>
      <c r="AB24" s="12">
        <v>1953</v>
      </c>
      <c r="AC24" s="12" t="s">
        <v>38</v>
      </c>
    </row>
    <row r="25" spans="1:29" x14ac:dyDescent="0.75">
      <c r="A25" s="13">
        <v>3032</v>
      </c>
      <c r="B25" s="13" t="s">
        <v>111</v>
      </c>
      <c r="C25" s="8" t="s">
        <v>108</v>
      </c>
      <c r="D25" s="8" t="s">
        <v>112</v>
      </c>
      <c r="E25" t="s">
        <v>235</v>
      </c>
      <c r="F25" s="8">
        <v>47.677219999999998</v>
      </c>
      <c r="G25" s="8">
        <v>-114.23389</v>
      </c>
      <c r="H25" s="8">
        <v>205</v>
      </c>
      <c r="I25" s="8">
        <v>188</v>
      </c>
      <c r="J25" s="8">
        <v>1217</v>
      </c>
      <c r="K25" s="8"/>
      <c r="L25" s="8"/>
      <c r="M25" s="8">
        <v>14.35</v>
      </c>
      <c r="N25" s="8"/>
      <c r="O25" s="8"/>
      <c r="P25" s="8"/>
      <c r="Q25">
        <v>1</v>
      </c>
      <c r="R25" s="8"/>
      <c r="S25">
        <v>0</v>
      </c>
      <c r="T25">
        <v>1</v>
      </c>
      <c r="U25">
        <v>1</v>
      </c>
      <c r="V25">
        <v>1</v>
      </c>
      <c r="W25">
        <v>1</v>
      </c>
      <c r="X25">
        <v>0</v>
      </c>
      <c r="Y25">
        <v>1</v>
      </c>
      <c r="Z25" s="8">
        <v>122.56</v>
      </c>
      <c r="AA25" s="8" t="s">
        <v>22</v>
      </c>
      <c r="AB25" s="8">
        <v>1938</v>
      </c>
      <c r="AC25" s="8" t="s">
        <v>113</v>
      </c>
    </row>
    <row r="26" spans="1:29" x14ac:dyDescent="0.75">
      <c r="A26" s="6">
        <v>1022</v>
      </c>
      <c r="B26" s="6" t="s">
        <v>119</v>
      </c>
      <c r="C26" t="s">
        <v>115</v>
      </c>
      <c r="D26" t="s">
        <v>120</v>
      </c>
      <c r="E26" t="s">
        <v>237</v>
      </c>
      <c r="F26">
        <v>49.324719999999999</v>
      </c>
      <c r="G26">
        <v>-117.62</v>
      </c>
      <c r="H26">
        <v>140</v>
      </c>
      <c r="I26">
        <v>260</v>
      </c>
      <c r="J26">
        <v>0</v>
      </c>
      <c r="M26">
        <v>18</v>
      </c>
      <c r="Q26">
        <v>1</v>
      </c>
      <c r="R26" t="s">
        <v>25</v>
      </c>
      <c r="S26">
        <v>1</v>
      </c>
      <c r="T26">
        <v>1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AA26" t="s">
        <v>42</v>
      </c>
      <c r="AB26" t="s">
        <v>121</v>
      </c>
      <c r="AC26" t="s">
        <v>122</v>
      </c>
    </row>
    <row r="27" spans="1:29" x14ac:dyDescent="0.75">
      <c r="A27" s="9">
        <v>1025</v>
      </c>
      <c r="B27" s="9" t="s">
        <v>128</v>
      </c>
      <c r="C27" s="8" t="s">
        <v>115</v>
      </c>
      <c r="D27" s="8" t="s">
        <v>129</v>
      </c>
      <c r="E27" t="s">
        <v>130</v>
      </c>
      <c r="F27" s="8">
        <v>49.467779999999998</v>
      </c>
      <c r="G27" s="8">
        <v>-117.46722</v>
      </c>
      <c r="H27" s="8">
        <v>52</v>
      </c>
      <c r="I27" s="8">
        <v>51</v>
      </c>
      <c r="J27" s="8">
        <v>7000</v>
      </c>
      <c r="K27" s="8"/>
      <c r="L27" s="8"/>
      <c r="M27" s="8">
        <v>12.6</v>
      </c>
      <c r="N27" s="8"/>
      <c r="O27" s="8"/>
      <c r="P27" s="8"/>
      <c r="Q27">
        <v>1</v>
      </c>
      <c r="R27" s="8"/>
      <c r="S27" s="24">
        <v>0</v>
      </c>
      <c r="T27">
        <v>1</v>
      </c>
      <c r="U27">
        <v>1</v>
      </c>
      <c r="V27">
        <v>1</v>
      </c>
      <c r="W27">
        <v>1</v>
      </c>
      <c r="X27" s="24">
        <v>0</v>
      </c>
      <c r="Y27">
        <v>1</v>
      </c>
      <c r="Z27" s="8"/>
      <c r="AA27" s="8" t="s">
        <v>42</v>
      </c>
      <c r="AB27" s="8">
        <v>1932</v>
      </c>
      <c r="AC27" s="8" t="s">
        <v>125</v>
      </c>
    </row>
    <row r="28" spans="1:29" x14ac:dyDescent="0.75">
      <c r="A28" s="6"/>
      <c r="B28" s="6" t="s">
        <v>118</v>
      </c>
      <c r="C28" t="s">
        <v>115</v>
      </c>
      <c r="D28" t="s">
        <v>243</v>
      </c>
      <c r="E28" t="s">
        <v>237</v>
      </c>
      <c r="F28">
        <v>49.452779999999997</v>
      </c>
      <c r="G28">
        <v>-117.51721999999999</v>
      </c>
      <c r="H28">
        <v>276</v>
      </c>
      <c r="I28">
        <v>583</v>
      </c>
      <c r="J28">
        <v>0</v>
      </c>
      <c r="M28" s="8">
        <v>22</v>
      </c>
      <c r="Q28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>
        <v>96.128</v>
      </c>
      <c r="AA28" t="s">
        <v>42</v>
      </c>
      <c r="AB28">
        <v>1976</v>
      </c>
      <c r="AC28" t="s">
        <v>43</v>
      </c>
    </row>
    <row r="29" spans="1:29" x14ac:dyDescent="0.75">
      <c r="A29" s="9">
        <v>3002</v>
      </c>
      <c r="B29" s="9" t="s">
        <v>114</v>
      </c>
      <c r="C29" s="8" t="s">
        <v>115</v>
      </c>
      <c r="D29" s="8" t="s">
        <v>116</v>
      </c>
      <c r="E29" t="s">
        <v>117</v>
      </c>
      <c r="F29" s="8">
        <v>48.41028</v>
      </c>
      <c r="G29" s="8">
        <v>-115.31444</v>
      </c>
      <c r="H29" s="8">
        <v>420</v>
      </c>
      <c r="I29" s="8">
        <v>604</v>
      </c>
      <c r="J29" s="8">
        <v>4979.5</v>
      </c>
      <c r="K29" s="8"/>
      <c r="L29" s="8"/>
      <c r="M29" s="8">
        <v>24.1</v>
      </c>
      <c r="N29" s="8">
        <v>160</v>
      </c>
      <c r="O29" s="8">
        <f>2459-2287</f>
        <v>172</v>
      </c>
      <c r="P29" s="8">
        <f>2280-2190</f>
        <v>90</v>
      </c>
      <c r="Q29">
        <v>1</v>
      </c>
      <c r="R29" s="8"/>
      <c r="S29" s="24">
        <v>0</v>
      </c>
      <c r="T29">
        <v>1</v>
      </c>
      <c r="U29">
        <v>1</v>
      </c>
      <c r="V29">
        <v>1</v>
      </c>
      <c r="W29">
        <v>1</v>
      </c>
      <c r="X29">
        <v>0</v>
      </c>
      <c r="Y29">
        <v>1</v>
      </c>
      <c r="Z29" s="8">
        <v>46.7</v>
      </c>
      <c r="AA29" s="8" t="s">
        <v>22</v>
      </c>
      <c r="AB29" s="8">
        <v>1972</v>
      </c>
      <c r="AC29" s="8" t="s">
        <v>47</v>
      </c>
    </row>
    <row r="30" spans="1:29" x14ac:dyDescent="0.75">
      <c r="A30" s="6"/>
      <c r="B30" s="6" t="s">
        <v>123</v>
      </c>
      <c r="C30" t="s">
        <v>115</v>
      </c>
      <c r="D30" t="s">
        <v>124</v>
      </c>
      <c r="E30" t="s">
        <v>237</v>
      </c>
      <c r="F30">
        <v>49.455559999999998</v>
      </c>
      <c r="G30">
        <v>-117.51972000000001</v>
      </c>
      <c r="H30">
        <v>59</v>
      </c>
      <c r="I30">
        <v>57</v>
      </c>
      <c r="J30">
        <v>0</v>
      </c>
      <c r="Q30">
        <v>0</v>
      </c>
      <c r="S30" s="22">
        <v>0</v>
      </c>
      <c r="T30" s="22">
        <v>1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AA30" t="s">
        <v>42</v>
      </c>
      <c r="AB30">
        <v>1928</v>
      </c>
      <c r="AC30" t="s">
        <v>125</v>
      </c>
    </row>
    <row r="31" spans="1:29" x14ac:dyDescent="0.75">
      <c r="A31" s="6"/>
      <c r="B31" s="6" t="s">
        <v>126</v>
      </c>
      <c r="C31" t="s">
        <v>115</v>
      </c>
      <c r="D31" t="s">
        <v>127</v>
      </c>
      <c r="E31" t="s">
        <v>237</v>
      </c>
      <c r="F31">
        <v>49.459719999999997</v>
      </c>
      <c r="G31">
        <v>-117.48417000000001</v>
      </c>
      <c r="H31">
        <v>69</v>
      </c>
      <c r="I31">
        <v>53</v>
      </c>
      <c r="J31">
        <v>0</v>
      </c>
      <c r="Q31">
        <v>0</v>
      </c>
      <c r="S31" s="22">
        <v>0</v>
      </c>
      <c r="T31" s="22">
        <v>1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AA31" t="s">
        <v>42</v>
      </c>
      <c r="AB31">
        <v>1907</v>
      </c>
      <c r="AC31" t="s">
        <v>125</v>
      </c>
    </row>
    <row r="32" spans="1:29" x14ac:dyDescent="0.75">
      <c r="A32" s="9">
        <v>2009</v>
      </c>
      <c r="B32" s="9" t="s">
        <v>131</v>
      </c>
      <c r="C32" s="8" t="s">
        <v>132</v>
      </c>
      <c r="D32" s="8" t="s">
        <v>133</v>
      </c>
      <c r="E32" t="s">
        <v>135</v>
      </c>
      <c r="F32" s="8">
        <v>46.5</v>
      </c>
      <c r="G32" s="8">
        <v>-116.3</v>
      </c>
      <c r="H32" s="8">
        <v>717</v>
      </c>
      <c r="I32" s="8">
        <v>400</v>
      </c>
      <c r="J32" s="8">
        <v>3468</v>
      </c>
      <c r="K32" s="8">
        <v>282.5</v>
      </c>
      <c r="L32" s="8">
        <v>313.7</v>
      </c>
      <c r="M32" s="8">
        <v>110.3</v>
      </c>
      <c r="N32" s="8">
        <v>150</v>
      </c>
      <c r="O32" s="8">
        <v>629.5</v>
      </c>
      <c r="P32" s="8">
        <v>468</v>
      </c>
      <c r="Q32">
        <v>1</v>
      </c>
      <c r="R32" s="8"/>
      <c r="S32" s="24">
        <v>0</v>
      </c>
      <c r="T32">
        <v>1</v>
      </c>
      <c r="U32">
        <v>1</v>
      </c>
      <c r="V32">
        <v>1</v>
      </c>
      <c r="W32">
        <v>1</v>
      </c>
      <c r="X32" s="24">
        <v>0</v>
      </c>
      <c r="Y32">
        <v>1</v>
      </c>
      <c r="Z32" s="8">
        <v>17.09</v>
      </c>
      <c r="AA32" s="8" t="s">
        <v>28</v>
      </c>
      <c r="AB32" s="8">
        <v>1973</v>
      </c>
      <c r="AC32" s="8" t="s">
        <v>134</v>
      </c>
    </row>
    <row r="33" spans="1:29" ht="15.5" thickBot="1" x14ac:dyDescent="0.9">
      <c r="A33" s="17">
        <v>6031</v>
      </c>
      <c r="B33" s="17" t="s">
        <v>231</v>
      </c>
      <c r="C33" s="18" t="s">
        <v>210</v>
      </c>
      <c r="D33" s="18" t="s">
        <v>211</v>
      </c>
      <c r="E33" s="18" t="s">
        <v>213</v>
      </c>
      <c r="F33" s="18">
        <v>47.837220000000002</v>
      </c>
      <c r="G33" s="18">
        <v>-117.83972</v>
      </c>
      <c r="H33" s="18">
        <v>213</v>
      </c>
      <c r="I33" s="18">
        <v>71</v>
      </c>
      <c r="J33" s="18">
        <v>105</v>
      </c>
      <c r="K33" s="18"/>
      <c r="L33" s="18"/>
      <c r="M33" s="18"/>
      <c r="N33" s="18"/>
      <c r="O33" s="18"/>
      <c r="P33" s="18"/>
      <c r="Q33">
        <v>0</v>
      </c>
      <c r="R33" s="18" t="s">
        <v>214</v>
      </c>
      <c r="S33" s="25">
        <v>0</v>
      </c>
      <c r="T33" s="25">
        <v>1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18"/>
      <c r="AA33" s="18" t="s">
        <v>14</v>
      </c>
      <c r="AB33" s="18">
        <v>1915</v>
      </c>
      <c r="AC33" s="18" t="s">
        <v>212</v>
      </c>
    </row>
    <row r="34" spans="1:29" ht="15.5" thickTop="1" x14ac:dyDescent="0.75">
      <c r="A34" s="3">
        <v>4001</v>
      </c>
      <c r="B34" s="3" t="s">
        <v>136</v>
      </c>
      <c r="C34" s="4" t="s">
        <v>137</v>
      </c>
      <c r="D34" s="4" t="s">
        <v>138</v>
      </c>
      <c r="E34" s="4" t="s">
        <v>139</v>
      </c>
      <c r="F34" s="4">
        <v>43.641800000000003</v>
      </c>
      <c r="G34" s="4">
        <v>-117.2424</v>
      </c>
      <c r="H34" s="4">
        <v>417</v>
      </c>
      <c r="I34" s="4">
        <v>15</v>
      </c>
      <c r="J34" s="4">
        <v>1120</v>
      </c>
      <c r="K34" s="4"/>
      <c r="L34" s="4"/>
      <c r="M34" s="4"/>
      <c r="N34" s="4">
        <v>30</v>
      </c>
      <c r="O34" s="4">
        <v>80</v>
      </c>
      <c r="P34" s="4"/>
      <c r="Q34">
        <v>0</v>
      </c>
      <c r="R34" t="s">
        <v>102</v>
      </c>
      <c r="S34" s="23">
        <v>0</v>
      </c>
      <c r="T34" s="23">
        <v>1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4"/>
      <c r="AA34" s="4" t="s">
        <v>99</v>
      </c>
      <c r="AB34" s="4">
        <v>1932</v>
      </c>
      <c r="AC34" s="4" t="s">
        <v>38</v>
      </c>
    </row>
    <row r="35" spans="1:29" x14ac:dyDescent="0.75">
      <c r="A35" s="9">
        <v>2005</v>
      </c>
      <c r="B35" s="9" t="s">
        <v>155</v>
      </c>
      <c r="C35" s="10" t="s">
        <v>141</v>
      </c>
      <c r="D35" s="10" t="s">
        <v>156</v>
      </c>
      <c r="E35" s="4" t="s">
        <v>236</v>
      </c>
      <c r="F35" s="10">
        <v>48.18</v>
      </c>
      <c r="G35" s="10">
        <v>-116.99972</v>
      </c>
      <c r="H35" s="10">
        <v>90</v>
      </c>
      <c r="I35" s="10">
        <v>42</v>
      </c>
      <c r="J35" s="10">
        <v>1041.92</v>
      </c>
      <c r="K35" s="10">
        <v>952.3</v>
      </c>
      <c r="L35" s="10">
        <v>952.3</v>
      </c>
      <c r="M35" s="10">
        <v>33</v>
      </c>
      <c r="N35" s="10">
        <v>95</v>
      </c>
      <c r="O35" s="10">
        <v>33</v>
      </c>
      <c r="P35" s="10">
        <v>1</v>
      </c>
      <c r="Q35">
        <v>1</v>
      </c>
      <c r="R35" s="10"/>
      <c r="S35" s="24">
        <v>0</v>
      </c>
      <c r="T35" s="4">
        <v>1</v>
      </c>
      <c r="U35" s="4">
        <v>1</v>
      </c>
      <c r="V35" s="4">
        <v>1</v>
      </c>
      <c r="W35" s="24">
        <v>1</v>
      </c>
      <c r="X35" s="24">
        <v>0</v>
      </c>
      <c r="Y35" s="24">
        <v>1</v>
      </c>
      <c r="Z35" s="10">
        <v>94.72</v>
      </c>
      <c r="AA35" s="10" t="s">
        <v>28</v>
      </c>
      <c r="AB35" s="10">
        <v>1955</v>
      </c>
      <c r="AC35" s="10" t="s">
        <v>47</v>
      </c>
    </row>
    <row r="36" spans="1:29" x14ac:dyDescent="0.75">
      <c r="A36" s="6">
        <v>6024</v>
      </c>
      <c r="B36" s="6" t="s">
        <v>140</v>
      </c>
      <c r="C36" t="s">
        <v>141</v>
      </c>
      <c r="D36" t="s">
        <v>142</v>
      </c>
      <c r="E36" t="s">
        <v>144</v>
      </c>
      <c r="F36">
        <v>48.986939999999997</v>
      </c>
      <c r="G36">
        <v>-117.34806</v>
      </c>
      <c r="H36">
        <v>340</v>
      </c>
      <c r="I36">
        <v>1040</v>
      </c>
      <c r="J36">
        <v>95</v>
      </c>
      <c r="M36">
        <v>53</v>
      </c>
      <c r="Q36">
        <v>1</v>
      </c>
      <c r="R36" t="s">
        <v>145</v>
      </c>
      <c r="S36" s="24">
        <v>1</v>
      </c>
      <c r="T36">
        <v>1</v>
      </c>
      <c r="U36" s="24">
        <v>0</v>
      </c>
      <c r="V36">
        <v>1</v>
      </c>
      <c r="W36" s="24">
        <v>0</v>
      </c>
      <c r="X36" s="24">
        <v>0</v>
      </c>
      <c r="Y36">
        <v>1</v>
      </c>
      <c r="Z36">
        <v>1.6679999999999999</v>
      </c>
      <c r="AA36" t="s">
        <v>14</v>
      </c>
      <c r="AB36">
        <v>1967</v>
      </c>
      <c r="AC36" t="s">
        <v>143</v>
      </c>
    </row>
    <row r="37" spans="1:29" x14ac:dyDescent="0.75">
      <c r="A37" s="6">
        <v>6023</v>
      </c>
      <c r="B37" s="6" t="s">
        <v>151</v>
      </c>
      <c r="C37" t="s">
        <v>141</v>
      </c>
      <c r="D37" t="s">
        <v>152</v>
      </c>
      <c r="E37" t="s">
        <v>154</v>
      </c>
      <c r="F37">
        <v>48.780279999999998</v>
      </c>
      <c r="G37">
        <v>-117.41278</v>
      </c>
      <c r="H37">
        <v>62</v>
      </c>
      <c r="I37">
        <v>90</v>
      </c>
      <c r="J37">
        <v>60</v>
      </c>
      <c r="M37">
        <v>29</v>
      </c>
      <c r="O37">
        <v>46</v>
      </c>
      <c r="Q37">
        <v>1</v>
      </c>
      <c r="R37" t="s">
        <v>25</v>
      </c>
      <c r="S37" s="24">
        <v>1</v>
      </c>
      <c r="T37">
        <v>1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>
        <v>5.0000000000000001E-3</v>
      </c>
      <c r="AA37" t="s">
        <v>14</v>
      </c>
      <c r="AB37">
        <v>1956</v>
      </c>
      <c r="AC37" t="s">
        <v>153</v>
      </c>
    </row>
    <row r="38" spans="1:29" x14ac:dyDescent="0.75">
      <c r="A38" s="3"/>
      <c r="B38" s="3" t="s">
        <v>146</v>
      </c>
      <c r="C38" t="s">
        <v>141</v>
      </c>
      <c r="D38" t="s">
        <v>147</v>
      </c>
      <c r="E38" t="s">
        <v>240</v>
      </c>
      <c r="F38">
        <v>49.030279999999998</v>
      </c>
      <c r="G38">
        <v>-117.50360999999999</v>
      </c>
      <c r="H38">
        <v>260</v>
      </c>
      <c r="I38">
        <v>848</v>
      </c>
      <c r="J38">
        <v>1040</v>
      </c>
      <c r="Q38">
        <v>0</v>
      </c>
      <c r="S38" s="23">
        <v>0</v>
      </c>
      <c r="T38" s="22">
        <v>1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AA38" t="s">
        <v>42</v>
      </c>
      <c r="AB38">
        <v>1979</v>
      </c>
      <c r="AC38" t="s">
        <v>43</v>
      </c>
    </row>
    <row r="39" spans="1:29" x14ac:dyDescent="0.75">
      <c r="A39" s="6">
        <v>1021</v>
      </c>
      <c r="B39" s="6" t="s">
        <v>148</v>
      </c>
      <c r="C39" t="s">
        <v>141</v>
      </c>
      <c r="D39" t="s">
        <v>149</v>
      </c>
      <c r="E39" t="s">
        <v>237</v>
      </c>
      <c r="F39">
        <v>49.003889999999998</v>
      </c>
      <c r="G39">
        <v>-117.61167</v>
      </c>
      <c r="H39">
        <v>249</v>
      </c>
      <c r="I39">
        <v>785</v>
      </c>
      <c r="J39">
        <v>0</v>
      </c>
      <c r="Q39">
        <v>0</v>
      </c>
      <c r="S39" s="24">
        <v>0</v>
      </c>
      <c r="T39">
        <v>1</v>
      </c>
      <c r="U39">
        <v>1</v>
      </c>
      <c r="V39" s="24">
        <v>0</v>
      </c>
      <c r="W39" s="24">
        <v>0</v>
      </c>
      <c r="X39" s="24">
        <v>0</v>
      </c>
      <c r="Y39" s="24">
        <v>0</v>
      </c>
      <c r="AA39" t="s">
        <v>42</v>
      </c>
      <c r="AB39">
        <v>1954</v>
      </c>
      <c r="AC39" t="s">
        <v>150</v>
      </c>
    </row>
    <row r="40" spans="1:29" x14ac:dyDescent="0.75">
      <c r="A40" s="3">
        <v>2015</v>
      </c>
      <c r="B40" s="3" t="s">
        <v>187</v>
      </c>
      <c r="C40" t="s">
        <v>158</v>
      </c>
      <c r="D40" t="s">
        <v>188</v>
      </c>
      <c r="E40" t="s">
        <v>190</v>
      </c>
      <c r="F40">
        <v>42.77861</v>
      </c>
      <c r="G40">
        <v>-112.87639</v>
      </c>
      <c r="H40">
        <v>104</v>
      </c>
      <c r="I40">
        <v>112.4</v>
      </c>
      <c r="J40">
        <v>1671.3</v>
      </c>
      <c r="M40">
        <v>32.9</v>
      </c>
      <c r="N40">
        <v>87</v>
      </c>
      <c r="Q40">
        <v>0</v>
      </c>
      <c r="R40" t="s">
        <v>102</v>
      </c>
      <c r="S40" s="22">
        <v>0</v>
      </c>
      <c r="T40" s="22">
        <v>1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AA40" t="s">
        <v>28</v>
      </c>
      <c r="AB40" t="s">
        <v>189</v>
      </c>
      <c r="AC40" t="s">
        <v>38</v>
      </c>
    </row>
    <row r="41" spans="1:29" x14ac:dyDescent="0.75">
      <c r="A41" s="3"/>
      <c r="B41" s="3" t="s">
        <v>194</v>
      </c>
      <c r="C41" t="s">
        <v>158</v>
      </c>
      <c r="D41" t="s">
        <v>195</v>
      </c>
      <c r="E41" t="s">
        <v>196</v>
      </c>
      <c r="F41">
        <v>42.913609999999998</v>
      </c>
      <c r="G41">
        <v>-115.07111</v>
      </c>
      <c r="H41">
        <v>84</v>
      </c>
      <c r="I41">
        <v>75</v>
      </c>
      <c r="J41">
        <v>11</v>
      </c>
      <c r="Q41" s="14">
        <v>1</v>
      </c>
      <c r="S41" s="24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>
        <v>0.25600000000000001</v>
      </c>
      <c r="AA41" t="s">
        <v>28</v>
      </c>
      <c r="AB41">
        <v>1950</v>
      </c>
      <c r="AC41" t="s">
        <v>176</v>
      </c>
    </row>
    <row r="42" spans="1:29" x14ac:dyDescent="0.75">
      <c r="A42" s="9">
        <v>2027</v>
      </c>
      <c r="B42" s="9" t="s">
        <v>172</v>
      </c>
      <c r="C42" s="10" t="s">
        <v>158</v>
      </c>
      <c r="D42" s="10" t="s">
        <v>173</v>
      </c>
      <c r="E42" t="s">
        <v>177</v>
      </c>
      <c r="F42" s="10">
        <v>44.836939999999998</v>
      </c>
      <c r="G42" s="10">
        <v>-116.90083</v>
      </c>
      <c r="H42" s="10">
        <v>420</v>
      </c>
      <c r="I42" s="10">
        <v>585</v>
      </c>
      <c r="J42" s="10">
        <v>1426.7</v>
      </c>
      <c r="K42" s="10"/>
      <c r="L42" s="10"/>
      <c r="M42" s="10">
        <v>34.5</v>
      </c>
      <c r="N42" s="10"/>
      <c r="O42" s="10">
        <v>1097</v>
      </c>
      <c r="P42" s="10"/>
      <c r="Q42">
        <v>1</v>
      </c>
      <c r="R42" s="10"/>
      <c r="S42" s="24">
        <v>0</v>
      </c>
      <c r="T42">
        <v>1</v>
      </c>
      <c r="U42">
        <v>1</v>
      </c>
      <c r="V42">
        <v>1</v>
      </c>
      <c r="W42">
        <v>1</v>
      </c>
      <c r="X42" s="24">
        <v>0</v>
      </c>
      <c r="Y42">
        <v>1</v>
      </c>
      <c r="Z42" s="10">
        <v>15</v>
      </c>
      <c r="AA42" s="10" t="s">
        <v>174</v>
      </c>
      <c r="AB42" s="10" t="s">
        <v>175</v>
      </c>
      <c r="AC42" s="10" t="s">
        <v>176</v>
      </c>
    </row>
    <row r="43" spans="1:29" x14ac:dyDescent="0.75">
      <c r="A43" s="6">
        <v>2044</v>
      </c>
      <c r="B43" s="6" t="s">
        <v>191</v>
      </c>
      <c r="C43" t="s">
        <v>158</v>
      </c>
      <c r="D43" t="s">
        <v>192</v>
      </c>
      <c r="E43" t="s">
        <v>193</v>
      </c>
      <c r="F43">
        <v>42.947499999999998</v>
      </c>
      <c r="G43">
        <v>-115.97528</v>
      </c>
      <c r="H43">
        <v>115</v>
      </c>
      <c r="I43">
        <v>82.8</v>
      </c>
      <c r="J43">
        <v>247</v>
      </c>
      <c r="Q43">
        <v>0</v>
      </c>
      <c r="R43" t="s">
        <v>102</v>
      </c>
      <c r="S43" s="22">
        <v>0</v>
      </c>
      <c r="T43" s="22">
        <v>1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>
        <v>7.4240000000000004</v>
      </c>
      <c r="AA43" t="s">
        <v>28</v>
      </c>
      <c r="AB43">
        <v>1952</v>
      </c>
      <c r="AC43" t="s">
        <v>176</v>
      </c>
    </row>
    <row r="44" spans="1:29" x14ac:dyDescent="0.75">
      <c r="A44" s="3">
        <v>4010</v>
      </c>
      <c r="B44" s="3" t="s">
        <v>178</v>
      </c>
      <c r="C44" s="4" t="s">
        <v>158</v>
      </c>
      <c r="D44" s="4" t="s">
        <v>179</v>
      </c>
      <c r="E44" t="s">
        <v>180</v>
      </c>
      <c r="F44" s="4">
        <v>45.242780000000003</v>
      </c>
      <c r="G44" s="4">
        <v>-116.70139</v>
      </c>
      <c r="H44" s="4">
        <v>330</v>
      </c>
      <c r="I44" s="4">
        <v>450</v>
      </c>
      <c r="J44" s="4">
        <v>188</v>
      </c>
      <c r="K44" s="4"/>
      <c r="L44" s="4"/>
      <c r="M44" s="24">
        <v>30</v>
      </c>
      <c r="N44" s="4"/>
      <c r="O44" s="4"/>
      <c r="P44" s="4"/>
      <c r="Q44" s="4">
        <v>1</v>
      </c>
      <c r="R44" s="4" t="s">
        <v>145</v>
      </c>
      <c r="S44">
        <v>1</v>
      </c>
      <c r="T44">
        <v>1</v>
      </c>
      <c r="U44" s="24">
        <v>0</v>
      </c>
      <c r="V44">
        <v>1</v>
      </c>
      <c r="W44" s="24">
        <v>0</v>
      </c>
      <c r="X44" s="24">
        <v>0</v>
      </c>
      <c r="Y44">
        <v>1</v>
      </c>
      <c r="Z44" s="24">
        <v>2.496</v>
      </c>
      <c r="AA44" s="4" t="s">
        <v>174</v>
      </c>
      <c r="AB44" s="4">
        <v>1967</v>
      </c>
      <c r="AC44" s="4" t="s">
        <v>176</v>
      </c>
    </row>
    <row r="45" spans="1:29" x14ac:dyDescent="0.75">
      <c r="A45" s="6">
        <v>6078</v>
      </c>
      <c r="B45" s="6" t="s">
        <v>168</v>
      </c>
      <c r="C45" t="s">
        <v>158</v>
      </c>
      <c r="D45" t="s">
        <v>169</v>
      </c>
      <c r="E45" t="s">
        <v>171</v>
      </c>
      <c r="F45">
        <v>46.24944</v>
      </c>
      <c r="G45">
        <v>-118.87972000000001</v>
      </c>
      <c r="H45">
        <v>213</v>
      </c>
      <c r="I45">
        <v>693</v>
      </c>
      <c r="J45" s="24">
        <v>249</v>
      </c>
      <c r="K45" s="24">
        <v>401.16</v>
      </c>
      <c r="L45" s="24">
        <v>439.46</v>
      </c>
      <c r="M45" s="24">
        <v>106</v>
      </c>
      <c r="N45">
        <v>175.1</v>
      </c>
      <c r="O45">
        <v>102.32</v>
      </c>
      <c r="P45">
        <v>39.299999999999997</v>
      </c>
      <c r="Q45">
        <v>1</v>
      </c>
      <c r="R45" t="s">
        <v>25</v>
      </c>
      <c r="S45" s="24">
        <v>1</v>
      </c>
      <c r="T45">
        <v>1</v>
      </c>
      <c r="U45">
        <v>1</v>
      </c>
      <c r="V45">
        <v>1</v>
      </c>
      <c r="W45" s="24">
        <v>0</v>
      </c>
      <c r="X45" s="24">
        <v>0</v>
      </c>
      <c r="Y45">
        <v>1</v>
      </c>
      <c r="Z45">
        <v>8.375</v>
      </c>
      <c r="AA45" t="s">
        <v>14</v>
      </c>
      <c r="AB45" t="s">
        <v>170</v>
      </c>
      <c r="AC45" t="s">
        <v>47</v>
      </c>
    </row>
    <row r="46" spans="1:29" x14ac:dyDescent="0.75">
      <c r="A46" s="6">
        <v>6074</v>
      </c>
      <c r="B46" s="6" t="s">
        <v>162</v>
      </c>
      <c r="C46" t="s">
        <v>158</v>
      </c>
      <c r="D46" t="s">
        <v>163</v>
      </c>
      <c r="E46" t="s">
        <v>164</v>
      </c>
      <c r="F46">
        <v>46.586939999999998</v>
      </c>
      <c r="G46">
        <v>-118.02778000000001</v>
      </c>
      <c r="H46">
        <v>253</v>
      </c>
      <c r="I46">
        <v>932</v>
      </c>
      <c r="J46">
        <v>516.29999999999995</v>
      </c>
      <c r="K46">
        <v>517.64</v>
      </c>
      <c r="L46">
        <v>495.17</v>
      </c>
      <c r="M46">
        <v>130</v>
      </c>
      <c r="N46">
        <v>199.6</v>
      </c>
      <c r="O46">
        <v>100.3</v>
      </c>
      <c r="P46">
        <v>90.32</v>
      </c>
      <c r="Q46">
        <v>1</v>
      </c>
      <c r="R46" t="s">
        <v>25</v>
      </c>
      <c r="S46" s="24">
        <v>1</v>
      </c>
      <c r="T46">
        <v>1</v>
      </c>
      <c r="U46" s="24">
        <v>0</v>
      </c>
      <c r="V46">
        <v>1</v>
      </c>
      <c r="W46" s="24">
        <v>0</v>
      </c>
      <c r="X46" s="24">
        <v>0</v>
      </c>
      <c r="Y46">
        <v>1</v>
      </c>
      <c r="Z46">
        <v>10.025</v>
      </c>
      <c r="AA46" t="s">
        <v>14</v>
      </c>
      <c r="AB46">
        <v>1970</v>
      </c>
      <c r="AC46" t="s">
        <v>47</v>
      </c>
    </row>
    <row r="47" spans="1:29" x14ac:dyDescent="0.75">
      <c r="A47" s="6">
        <v>6073</v>
      </c>
      <c r="B47" s="6" t="s">
        <v>157</v>
      </c>
      <c r="C47" t="s">
        <v>158</v>
      </c>
      <c r="D47" t="s">
        <v>159</v>
      </c>
      <c r="E47" t="s">
        <v>161</v>
      </c>
      <c r="F47">
        <v>46.661110000000001</v>
      </c>
      <c r="G47">
        <v>-117.42806</v>
      </c>
      <c r="H47">
        <v>181</v>
      </c>
      <c r="I47">
        <v>932</v>
      </c>
      <c r="J47">
        <v>440.2</v>
      </c>
      <c r="K47">
        <v>336.77</v>
      </c>
      <c r="L47">
        <v>432</v>
      </c>
      <c r="M47">
        <v>130</v>
      </c>
      <c r="N47">
        <v>143.6</v>
      </c>
      <c r="O47">
        <v>104</v>
      </c>
      <c r="P47">
        <v>93.15</v>
      </c>
      <c r="Q47">
        <v>1</v>
      </c>
      <c r="R47" t="s">
        <v>25</v>
      </c>
      <c r="S47" s="24">
        <v>1</v>
      </c>
      <c r="T47">
        <v>1</v>
      </c>
      <c r="U47" s="24">
        <v>0</v>
      </c>
      <c r="V47">
        <v>1</v>
      </c>
      <c r="W47" s="24">
        <v>0</v>
      </c>
      <c r="X47" s="24">
        <v>0</v>
      </c>
      <c r="Y47">
        <v>1</v>
      </c>
      <c r="Z47">
        <v>8.9</v>
      </c>
      <c r="AA47" t="s">
        <v>14</v>
      </c>
      <c r="AB47" t="s">
        <v>160</v>
      </c>
      <c r="AC47" t="s">
        <v>47</v>
      </c>
    </row>
    <row r="48" spans="1:29" x14ac:dyDescent="0.75">
      <c r="A48" s="6">
        <v>6077</v>
      </c>
      <c r="B48" s="6" t="s">
        <v>165</v>
      </c>
      <c r="C48" t="s">
        <v>158</v>
      </c>
      <c r="D48" t="s">
        <v>166</v>
      </c>
      <c r="E48" t="s">
        <v>167</v>
      </c>
      <c r="F48">
        <v>46.563330000000001</v>
      </c>
      <c r="G48">
        <v>-118.53888999999999</v>
      </c>
      <c r="H48">
        <v>152</v>
      </c>
      <c r="I48">
        <v>930</v>
      </c>
      <c r="J48">
        <v>432</v>
      </c>
      <c r="K48">
        <v>536.05999999999995</v>
      </c>
      <c r="L48">
        <v>469.44</v>
      </c>
      <c r="M48">
        <v>130</v>
      </c>
      <c r="N48">
        <v>157.4</v>
      </c>
      <c r="O48">
        <v>103.54</v>
      </c>
      <c r="P48">
        <v>89.72</v>
      </c>
      <c r="Q48">
        <v>1</v>
      </c>
      <c r="R48" t="s">
        <v>25</v>
      </c>
      <c r="S48" s="24">
        <v>1</v>
      </c>
      <c r="T48">
        <v>1</v>
      </c>
      <c r="U48" s="24">
        <v>0</v>
      </c>
      <c r="V48">
        <v>1</v>
      </c>
      <c r="W48" s="24">
        <v>0</v>
      </c>
      <c r="X48" s="24">
        <v>0</v>
      </c>
      <c r="Y48">
        <v>1</v>
      </c>
      <c r="Z48">
        <v>6.59</v>
      </c>
      <c r="AA48" t="s">
        <v>14</v>
      </c>
      <c r="AB48">
        <v>1969</v>
      </c>
      <c r="AC48" t="s">
        <v>47</v>
      </c>
    </row>
    <row r="49" spans="1:29" x14ac:dyDescent="0.75">
      <c r="A49" s="3"/>
      <c r="B49" s="3" t="s">
        <v>199</v>
      </c>
      <c r="C49" t="s">
        <v>158</v>
      </c>
      <c r="D49" t="s">
        <v>200</v>
      </c>
      <c r="E49" t="s">
        <v>202</v>
      </c>
      <c r="F49">
        <v>42.841670000000001</v>
      </c>
      <c r="G49">
        <v>-114.91500000000001</v>
      </c>
      <c r="H49">
        <v>38</v>
      </c>
      <c r="I49">
        <v>60</v>
      </c>
      <c r="J49">
        <v>10.9</v>
      </c>
      <c r="Q49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>
        <v>0.25600000000000001</v>
      </c>
      <c r="AA49" t="s">
        <v>28</v>
      </c>
      <c r="AB49" t="s">
        <v>201</v>
      </c>
      <c r="AC49" t="s">
        <v>176</v>
      </c>
    </row>
    <row r="50" spans="1:29" x14ac:dyDescent="0.75">
      <c r="A50" s="15">
        <v>2017</v>
      </c>
      <c r="B50" s="15" t="s">
        <v>203</v>
      </c>
      <c r="C50" t="s">
        <v>158</v>
      </c>
      <c r="D50" t="s">
        <v>204</v>
      </c>
      <c r="E50" t="s">
        <v>206</v>
      </c>
      <c r="F50">
        <v>42.524999999999999</v>
      </c>
      <c r="G50">
        <v>-114.00972</v>
      </c>
      <c r="H50">
        <v>38</v>
      </c>
      <c r="I50">
        <v>59.5</v>
      </c>
      <c r="J50">
        <v>36.299999999999997</v>
      </c>
      <c r="N50">
        <v>116.75</v>
      </c>
      <c r="Q50">
        <v>0</v>
      </c>
      <c r="R50" t="s">
        <v>102</v>
      </c>
      <c r="S50">
        <v>0</v>
      </c>
      <c r="T50">
        <v>1</v>
      </c>
      <c r="U50">
        <v>1</v>
      </c>
      <c r="V50" s="24">
        <v>0</v>
      </c>
      <c r="W50" s="24">
        <v>0</v>
      </c>
      <c r="X50" s="24">
        <v>0</v>
      </c>
      <c r="Y50">
        <v>1</v>
      </c>
      <c r="Z50">
        <v>3.9552</v>
      </c>
      <c r="AA50" t="s">
        <v>28</v>
      </c>
      <c r="AB50">
        <v>1905</v>
      </c>
      <c r="AC50" t="s">
        <v>205</v>
      </c>
    </row>
    <row r="51" spans="1:29" x14ac:dyDescent="0.75">
      <c r="A51" s="16">
        <v>2028</v>
      </c>
      <c r="B51" s="16" t="s">
        <v>181</v>
      </c>
      <c r="C51" t="s">
        <v>158</v>
      </c>
      <c r="D51" t="s">
        <v>182</v>
      </c>
      <c r="E51" t="s">
        <v>183</v>
      </c>
      <c r="F51">
        <v>44.970829999999999</v>
      </c>
      <c r="G51">
        <v>-116.83528</v>
      </c>
      <c r="H51">
        <v>175</v>
      </c>
      <c r="I51">
        <v>220</v>
      </c>
      <c r="J51">
        <v>58.2</v>
      </c>
      <c r="M51">
        <v>25</v>
      </c>
      <c r="Q51">
        <v>1</v>
      </c>
      <c r="R51" t="s">
        <v>25</v>
      </c>
      <c r="S51">
        <v>1</v>
      </c>
      <c r="T51">
        <v>1</v>
      </c>
      <c r="U51" s="24">
        <v>0</v>
      </c>
      <c r="V51">
        <v>1</v>
      </c>
      <c r="W51" s="24">
        <v>0</v>
      </c>
      <c r="X51" s="24">
        <v>0</v>
      </c>
      <c r="Y51">
        <v>1</v>
      </c>
      <c r="Z51">
        <v>1.1499999999999999</v>
      </c>
      <c r="AA51" t="s">
        <v>174</v>
      </c>
      <c r="AB51">
        <v>1961</v>
      </c>
      <c r="AC51" t="s">
        <v>176</v>
      </c>
    </row>
    <row r="52" spans="1:29" x14ac:dyDescent="0.75">
      <c r="A52" s="16"/>
      <c r="B52" s="16" t="s">
        <v>184</v>
      </c>
      <c r="C52" t="s">
        <v>158</v>
      </c>
      <c r="D52" t="s">
        <v>185</v>
      </c>
      <c r="E52" t="s">
        <v>186</v>
      </c>
      <c r="F52">
        <v>43.333060000000003</v>
      </c>
      <c r="G52">
        <v>-111.20332999999999</v>
      </c>
      <c r="H52">
        <v>270</v>
      </c>
      <c r="I52">
        <v>176.6</v>
      </c>
      <c r="J52">
        <v>1200</v>
      </c>
      <c r="N52">
        <v>48.5</v>
      </c>
      <c r="Q52" s="14">
        <v>1</v>
      </c>
      <c r="S52" s="24">
        <v>0</v>
      </c>
      <c r="T52" s="24">
        <v>0</v>
      </c>
      <c r="U52" s="24">
        <v>0</v>
      </c>
      <c r="V52" s="24">
        <v>0</v>
      </c>
      <c r="W52" s="24">
        <v>0</v>
      </c>
      <c r="X52" s="24">
        <v>0</v>
      </c>
      <c r="Y52" s="24">
        <v>0</v>
      </c>
      <c r="AA52" t="s">
        <v>28</v>
      </c>
      <c r="AB52">
        <v>1957</v>
      </c>
      <c r="AC52" t="s">
        <v>38</v>
      </c>
    </row>
    <row r="53" spans="1:29" x14ac:dyDescent="0.75">
      <c r="A53" s="16"/>
      <c r="B53" s="16" t="s">
        <v>197</v>
      </c>
      <c r="C53" t="s">
        <v>158</v>
      </c>
      <c r="D53" t="s">
        <v>198</v>
      </c>
      <c r="E53" t="s">
        <v>238</v>
      </c>
      <c r="F53">
        <v>42.59639</v>
      </c>
      <c r="G53">
        <v>-114.40111</v>
      </c>
      <c r="H53">
        <v>16</v>
      </c>
      <c r="I53">
        <v>64</v>
      </c>
      <c r="J53">
        <v>0</v>
      </c>
      <c r="Q53">
        <v>0</v>
      </c>
      <c r="R53" s="4"/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AA53" t="s">
        <v>28</v>
      </c>
      <c r="AB53">
        <v>1907</v>
      </c>
      <c r="AC53" t="s">
        <v>176</v>
      </c>
    </row>
    <row r="54" spans="1:29" ht="15.5" thickBot="1" x14ac:dyDescent="0.9">
      <c r="A54" s="16"/>
      <c r="B54" s="16" t="s">
        <v>207</v>
      </c>
      <c r="C54" s="4" t="s">
        <v>158</v>
      </c>
      <c r="D54" s="4" t="s">
        <v>208</v>
      </c>
      <c r="E54" s="18" t="s">
        <v>239</v>
      </c>
      <c r="F54" s="4">
        <v>42.589170000000003</v>
      </c>
      <c r="G54" s="4">
        <v>-114.35556</v>
      </c>
      <c r="H54" s="4">
        <v>25</v>
      </c>
      <c r="I54" s="4">
        <v>52.9</v>
      </c>
      <c r="J54" s="24">
        <v>0</v>
      </c>
      <c r="K54" s="4"/>
      <c r="L54" s="4"/>
      <c r="M54" s="4"/>
      <c r="N54" s="4"/>
      <c r="O54" s="4"/>
      <c r="P54" s="4"/>
      <c r="Q54">
        <v>0</v>
      </c>
      <c r="R54" s="4"/>
      <c r="S54" s="23">
        <v>0</v>
      </c>
      <c r="T54" s="23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4"/>
      <c r="AA54" s="4" t="s">
        <v>28</v>
      </c>
      <c r="AB54" s="4" t="s">
        <v>209</v>
      </c>
      <c r="AC54" s="4" t="s">
        <v>176</v>
      </c>
    </row>
    <row r="55" spans="1:29" ht="15.5" thickTop="1" x14ac:dyDescent="0.75"/>
  </sheetData>
  <conditionalFormatting sqref="S1:Y32 S34:Y54">
    <cfRule type="containsBlanks" priority="2">
      <formula>LEN(TRIM(S1))=0</formula>
    </cfRule>
  </conditionalFormatting>
  <conditionalFormatting sqref="S33:Y33">
    <cfRule type="containsBlanks" priority="1">
      <formula>LEN(TRIM(S33))=0</formula>
    </cfRule>
  </conditionalFormatting>
  <hyperlinks>
    <hyperlink ref="S34" r:id="rId1" display="https://www.usbr.gov/pn/snakeriver/dams/index.html"/>
    <hyperlink ref="S40" r:id="rId2" display="https://www.usbr.gov/pn/snakeriver/dams/index.html"/>
    <hyperlink ref="Q52" r:id="rId3" display="https://www.usbr.gov/pn/snakeriver/dams/index.html"/>
    <hyperlink ref="Q41" r:id="rId4" display="https://www.usbr.gov/pn/snakeriver/dams/index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Subed Data For Matlab to run</vt:lpstr>
      <vt:lpstr>Actual (Need more values)</vt:lpstr>
    </vt:vector>
  </TitlesOfParts>
  <Company>MME WSU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MME-Admin</dc:creator>
  <cp:lastModifiedBy>Sasha Richey</cp:lastModifiedBy>
  <dcterms:created xsi:type="dcterms:W3CDTF">2018-04-24T17:58:20Z</dcterms:created>
  <dcterms:modified xsi:type="dcterms:W3CDTF">2018-09-18T21:12:02Z</dcterms:modified>
</cp:coreProperties>
</file>