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usch\Documents\Bestellung\"/>
    </mc:Choice>
  </mc:AlternateContent>
  <bookViews>
    <workbookView xWindow="0" yWindow="0" windowWidth="18180" windowHeight="14160"/>
  </bookViews>
  <sheets>
    <sheet name="Bestellschein" sheetId="1" r:id="rId1"/>
    <sheet name="Bestellschein (Erweiterung)" sheetId="7" r:id="rId2"/>
    <sheet name="Lieferanten" sheetId="8" r:id="rId3"/>
    <sheet name="KstStPlan" sheetId="6" state="hidden" r:id="rId4"/>
    <sheet name="Kostenarten" sheetId="10" state="hidden" r:id="rId5"/>
    <sheet name="Listen" sheetId="3" state="hidden" r:id="rId6"/>
    <sheet name="Zwischenablage" sheetId="4" r:id="rId7"/>
  </sheets>
  <definedNames>
    <definedName name="Abteilung">KstStPlan!$B$3:$B$300</definedName>
    <definedName name="Bereich">Listen!$A$3:$A$20</definedName>
    <definedName name="Bezeichnung">KstStPlan!$D$3:$D$300</definedName>
    <definedName name="BezeichnungEtat">OFFSET(KstStPlan!$A$3,,,COUNTA(KstStPlan!$A$3:$A$300))</definedName>
    <definedName name="Firmenanschrift_1">OFFSET(Lieferanten!$A$3,,,COUNTA(Lieferanten!$A$3:$A$500))</definedName>
    <definedName name="Gefahrstoff">Listen!$A$53:$A$54</definedName>
    <definedName name="KoArt_Auswahlliste">Kostenarten!$D$5:$D$311</definedName>
    <definedName name="Kostenart">OFFSET(Kostenarten!$B$5,,,COUNTA(Kostenarten!$B$5:$B$600))</definedName>
    <definedName name="Kostenart_Nr">Kostenarten!$A$5:$A$600</definedName>
    <definedName name="Kriterien">Listen!$A$33:$A$38</definedName>
    <definedName name="Kundennummer">Lieferanten!$C$3:$C$500</definedName>
    <definedName name="Lieferanschrift">Listen!$A$23:$A$27</definedName>
    <definedName name="RaumNr">KstStPlan!$E$3:$E$300</definedName>
    <definedName name="Sachgebiet">KstStPlan!$C$3:$C$300</definedName>
    <definedName name="Ust.">Listen!$A$63:$A$66</definedName>
    <definedName name="Verantwortlichkeit">KstStPlan!$F$3:$F$300</definedName>
    <definedName name="Verwendungszweck">Listen!$A$43:$A$48</definedName>
  </definedNames>
  <calcPr calcId="152511"/>
</workbook>
</file>

<file path=xl/calcChain.xml><?xml version="1.0" encoding="utf-8"?>
<calcChain xmlns="http://schemas.openxmlformats.org/spreadsheetml/2006/main">
  <c r="D7" i="10" l="1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6" i="10"/>
  <c r="E40" i="1"/>
  <c r="E42" i="1" l="1"/>
  <c r="F81" i="1" l="1"/>
  <c r="B44" i="1" l="1"/>
  <c r="B45" i="1"/>
  <c r="B49" i="1"/>
  <c r="B50" i="1"/>
  <c r="C52" i="1"/>
  <c r="B59" i="1"/>
  <c r="B61" i="1"/>
  <c r="B63" i="1"/>
  <c r="B70" i="1"/>
  <c r="B71" i="1"/>
  <c r="B72" i="1"/>
  <c r="B73" i="1"/>
  <c r="B74" i="1"/>
  <c r="B75" i="1"/>
  <c r="B78" i="1"/>
  <c r="J2" i="7" l="1"/>
  <c r="A1" i="7" l="1"/>
  <c r="G4" i="7" l="1"/>
  <c r="A4" i="7"/>
  <c r="G49" i="7" l="1"/>
  <c r="I51" i="7" l="1"/>
  <c r="G50" i="7" l="1"/>
  <c r="G48" i="7"/>
  <c r="I7" i="7"/>
  <c r="I10" i="1" s="1"/>
  <c r="J7" i="7"/>
  <c r="J10" i="1" s="1"/>
  <c r="E8" i="1" l="1"/>
  <c r="A5" i="7" l="1"/>
  <c r="J9" i="7" l="1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8" i="7"/>
  <c r="B26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11" i="1"/>
  <c r="G30" i="1" l="1"/>
  <c r="I29" i="1"/>
  <c r="G29" i="1"/>
  <c r="J48" i="7"/>
  <c r="J50" i="7" s="1"/>
  <c r="J28" i="1" s="1"/>
  <c r="J26" i="1" l="1"/>
  <c r="J3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G28" i="1" l="1"/>
  <c r="G26" i="1" l="1"/>
  <c r="J51" i="7"/>
  <c r="J29" i="1" s="1"/>
  <c r="A3" i="1"/>
  <c r="A3" i="7" l="1"/>
  <c r="J52" i="7"/>
  <c r="J30" i="1" s="1"/>
  <c r="E34" i="1" l="1"/>
  <c r="A12" i="1" l="1"/>
  <c r="A13" i="1" s="1"/>
  <c r="A14" i="1" s="1"/>
  <c r="A15" i="1" s="1"/>
  <c r="A16" i="1" s="1"/>
  <c r="A17" i="1" s="1"/>
  <c r="A18" i="1" s="1"/>
  <c r="A19" i="1" l="1"/>
  <c r="A20" i="1" s="1"/>
  <c r="A21" i="1" s="1"/>
  <c r="A22" i="1" s="1"/>
  <c r="A23" i="1" s="1"/>
  <c r="A24" i="1" s="1"/>
  <c r="A25" i="1" s="1"/>
  <c r="G7" i="1" l="1"/>
  <c r="G5" i="7" s="1"/>
</calcChain>
</file>

<file path=xl/comments1.xml><?xml version="1.0" encoding="utf-8"?>
<comments xmlns="http://schemas.openxmlformats.org/spreadsheetml/2006/main">
  <authors>
    <author xml:space="preserve">Maier Sebastian </author>
    <author>Sebastian Maier</author>
    <author>S. Maier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Textfeld zur freien Platzierung, für Anmerkungen, etc.</t>
        </r>
      </text>
    </comment>
    <comment ref="H5" authorId="1" shapeId="0">
      <text>
        <r>
          <rPr>
            <b/>
            <sz val="9"/>
            <color indexed="81"/>
            <rFont val="Tahoma"/>
            <family val="2"/>
          </rPr>
          <t>Tagesdatum durch drücken von 
"Strg" und "." 
oder beliebiges Datum eingeben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tragen Sie hier falls vorhanden die Angebotsnummer ein</t>
        </r>
      </text>
    </comment>
    <comment ref="A10" authorId="2" shapeId="0">
      <text>
        <r>
          <rPr>
            <b/>
            <sz val="8"/>
            <color indexed="81"/>
            <rFont val="Tahoma"/>
            <family val="2"/>
          </rPr>
          <t>Diese Spalte wird automatisch ausgefüllt</t>
        </r>
      </text>
    </comment>
    <comment ref="I28" authorId="1" shapeId="0">
      <text>
        <r>
          <rPr>
            <b/>
            <sz val="9"/>
            <color indexed="81"/>
            <rFont val="Tahoma"/>
            <family val="2"/>
          </rPr>
          <t>tragen Sie die Versandkosten bitte hier ein!</t>
        </r>
      </text>
    </comment>
    <comment ref="I29" authorId="1" shapeId="0">
      <text>
        <r>
          <rPr>
            <b/>
            <sz val="9"/>
            <color indexed="81"/>
            <rFont val="Tahoma"/>
            <family val="2"/>
          </rPr>
          <t>* Standard 19 % USt., Ermäßigung oder Steuersatz für Österreich bitte selbst auswählen. Für Bruttopreise wählen Sie 0%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Nähere Bezeichnung</t>
        </r>
      </text>
    </comment>
    <comment ref="B78" authorId="1" shapeId="0">
      <text>
        <r>
          <rPr>
            <b/>
            <sz val="9"/>
            <color indexed="81"/>
            <rFont val="Tahoma"/>
            <family val="2"/>
          </rPr>
          <t>dieses Feld wird automatisch ausgefüllt</t>
        </r>
      </text>
    </comment>
    <comment ref="I78" authorId="1" shapeId="0">
      <text>
        <r>
          <rPr>
            <b/>
            <sz val="9"/>
            <color indexed="81"/>
            <rFont val="Tahoma"/>
            <family val="2"/>
          </rPr>
          <t>Tragen Sie hier Ihren Namen ein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dieses Feld wird automatisch ausgefüllt</t>
        </r>
      </text>
    </comment>
  </commentList>
</comments>
</file>

<file path=xl/comments2.xml><?xml version="1.0" encoding="utf-8"?>
<comments xmlns="http://schemas.openxmlformats.org/spreadsheetml/2006/main">
  <authors>
    <author>Sebastian Maier</author>
    <author>S. Maier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dieses Feld wird automatisch ausgefüllt</t>
        </r>
      </text>
    </comment>
    <comment ref="A7" authorId="1" shapeId="0">
      <text>
        <r>
          <rPr>
            <b/>
            <sz val="8"/>
            <color indexed="81"/>
            <rFont val="Tahoma"/>
            <family val="2"/>
          </rPr>
          <t>Diese Spalte wird automatisch ausgefüllt</t>
        </r>
      </text>
    </comment>
    <comment ref="J50" authorId="0" shapeId="0">
      <text>
        <r>
          <rPr>
            <b/>
            <sz val="9"/>
            <color indexed="81"/>
            <rFont val="Tahoma"/>
            <family val="2"/>
          </rPr>
          <t>geben Sie die Versandkosten auf dem "Bestellschein" an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</rPr>
          <t>Wählen Sie die Ust. auf dem "Bestellschein" aus</t>
        </r>
      </text>
    </comment>
  </commentList>
</comments>
</file>

<file path=xl/comments3.xml><?xml version="1.0" encoding="utf-8"?>
<comments xmlns="http://schemas.openxmlformats.org/spreadsheetml/2006/main">
  <authors>
    <author>Sebastian Maier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Bezugsfeld für Auswahlliste</t>
        </r>
      </text>
    </comment>
  </commentList>
</comments>
</file>

<file path=xl/comments4.xml><?xml version="1.0" encoding="utf-8"?>
<comments xmlns="http://schemas.openxmlformats.org/spreadsheetml/2006/main">
  <authors>
    <author>Sebastian Maier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Bezugsfeld für Auswahlliste</t>
        </r>
      </text>
    </comment>
  </commentList>
</comments>
</file>

<file path=xl/comments5.xml><?xml version="1.0" encoding="utf-8"?>
<comments xmlns="http://schemas.openxmlformats.org/spreadsheetml/2006/main">
  <authors>
    <author xml:space="preserve">Maier Sebastian </author>
    <author>Sebastian Maier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ehemals 
Fakultaet_Sachgebiet</t>
        </r>
      </text>
    </comment>
    <comment ref="A2" authorId="1" shapeId="0">
      <text>
        <r>
          <rPr>
            <b/>
            <sz val="9"/>
            <color indexed="81"/>
            <rFont val="Tahoma"/>
            <family val="2"/>
          </rPr>
          <t>Bezugsfeld für Auswahlliste</t>
        </r>
      </text>
    </comment>
  </commentList>
</comments>
</file>

<file path=xl/sharedStrings.xml><?xml version="1.0" encoding="utf-8"?>
<sst xmlns="http://schemas.openxmlformats.org/spreadsheetml/2006/main" count="1902" uniqueCount="1385">
  <si>
    <t>Bestell Nr.</t>
  </si>
  <si>
    <t>Menge</t>
  </si>
  <si>
    <t>Verbrauchsmaterial</t>
  </si>
  <si>
    <t>Fakultät Maschinenbau</t>
  </si>
  <si>
    <t>Fakultät Informatik</t>
  </si>
  <si>
    <t xml:space="preserve">Pos. </t>
  </si>
  <si>
    <t>Verwendungszweck</t>
  </si>
  <si>
    <t>Hausverwaltung</t>
  </si>
  <si>
    <t>Fakultät Soziale Arbeit</t>
  </si>
  <si>
    <t>Fakultät Betriebswirtschaft</t>
  </si>
  <si>
    <t>Bibliothek</t>
  </si>
  <si>
    <t xml:space="preserve">Bezeichnung </t>
  </si>
  <si>
    <t xml:space="preserve">ET/WI allgemein </t>
  </si>
  <si>
    <t>Elektro u. Informationstechnik</t>
  </si>
  <si>
    <t>Wirtschaftsingenieurwesen</t>
  </si>
  <si>
    <t>Automobilwirtschaft und -technik</t>
  </si>
  <si>
    <t>Energiewirtschaft und -technik</t>
  </si>
  <si>
    <t>Biomedizinische Technik</t>
  </si>
  <si>
    <t>Master Elektrotechnik</t>
  </si>
  <si>
    <t>Master Wirtschaftsingenieurwesen</t>
  </si>
  <si>
    <t>Bestellung</t>
  </si>
  <si>
    <t>Gesamtpreis (brutto)</t>
  </si>
  <si>
    <t>HOCHSCHULE LANDSHUT | Am Lurzenhof 1 | D-84036 Landshut | Germany</t>
  </si>
  <si>
    <t>Firmenanschrift 2</t>
  </si>
  <si>
    <t xml:space="preserve">Tel. : +49(0)30 820 99 490 
Fax : +49(0)30 820 99 499 </t>
  </si>
  <si>
    <t xml:space="preserve">Telefon +49 8024 3007-0
Fax +49 8024 3007-10 </t>
  </si>
  <si>
    <t xml:space="preserve">Fon: 0208 / 85 09 - 255
Fax: 0208 / 85 09 - 250 </t>
  </si>
  <si>
    <t>Tel.: 06403 - 90 50 37 60
Fax: 06403 - 90 50 37 69</t>
  </si>
  <si>
    <t xml:space="preserve">Fon: +49 6074 491 100 
Fax: +49 6074 491 111 </t>
  </si>
  <si>
    <t xml:space="preserve">Fax: 07161 922 164 
Fon: 07161 503 11 48 </t>
  </si>
  <si>
    <t xml:space="preserve">Tel. +49 (0)30-723 87-184
Fax. +49 (0)30-723 87-702 </t>
  </si>
  <si>
    <t>Tel.: +49 (0) 69 - 74 09 328 - 0
Fax: +49 (0) 69 - 74 09 328 - 55</t>
  </si>
  <si>
    <t>Fon: 02207 709-0 
Fax: 02207 6713</t>
  </si>
  <si>
    <t xml:space="preserve">Telefon 09 444 / 976-0 
Telefax 09 444 / 976-177 </t>
  </si>
  <si>
    <t xml:space="preserve">Fon: 0871 3 22 51 
Fax: 0871 3 49 25 
Mobil: 0179 46 18 37 4 </t>
  </si>
  <si>
    <t xml:space="preserve">Fon: +49 39204 796-0 </t>
  </si>
  <si>
    <t xml:space="preserve">Fon: 0871 70 01-0 
Fax: 0871 70 01-40 </t>
  </si>
  <si>
    <t>Fon: +49 (0)711-715 46-0 
Fax: +49 (0)711-715 46-40</t>
  </si>
  <si>
    <t>Fax: 0711 318 359
Fon: 0711 312 854</t>
  </si>
  <si>
    <t>Tel: +49 (0) 89.670 10 15
Fax: +49 (0) 89.637 61 71</t>
  </si>
  <si>
    <t xml:space="preserve">Tel: 07347/61-137 
Fax: 07347/61-141 </t>
  </si>
  <si>
    <t xml:space="preserve">Tel. 0871 - 6 90 85 
Fax 0871 - 6 30 33 9 
Mobil: 0172 - 620 11 54 </t>
  </si>
  <si>
    <t xml:space="preserve">Tel. 07745 - 9214 0 
Fax 07745 - 9214 50 </t>
  </si>
  <si>
    <t>Fon: 0871 2 24 68</t>
  </si>
  <si>
    <t xml:space="preserve">Fax: 0871 973 95 50 </t>
  </si>
  <si>
    <t xml:space="preserve">Fax: 0871 7004 - 50 
Fon: 0871 7004 - 10 </t>
  </si>
  <si>
    <t xml:space="preserve">Fon: 0871 9 75 53 - 0 
Fax: 0871 9 75 53 - 20 </t>
  </si>
  <si>
    <t xml:space="preserve">Phone +49 5154 82 0
Fax +49 5154 82 2800 </t>
  </si>
  <si>
    <t xml:space="preserve">Telefon: 02273 / 567-0
Telefax: 02273 / 567-69 </t>
  </si>
  <si>
    <t xml:space="preserve">Tel: 0 54 81 / 93 85-0
Fax: 0 54 81 / 93 85-12 </t>
  </si>
  <si>
    <t>Tel: 0871 973 22-0</t>
  </si>
  <si>
    <t xml:space="preserve">Fon +49-89-858369-13
Fax +49-89-858369-70 </t>
  </si>
  <si>
    <t xml:space="preserve">Fon: +49 871 9 73 55-0 
Fax: +49 871 9 73 55-18 </t>
  </si>
  <si>
    <t xml:space="preserve">Fon: 0871 7 58 - 0 
Fax: 0871 7 58 - 155 </t>
  </si>
  <si>
    <t>Fon: 07243 / 383 250
Fax: 07243 / 383 260</t>
  </si>
  <si>
    <t>Tel.: (05593) 803-0 
Fax: (05593) 803-50</t>
  </si>
  <si>
    <t xml:space="preserve">Fon: 0871 / 966 46 96 </t>
  </si>
  <si>
    <t xml:space="preserve">Telefon: 0711 / 838883-59 
Fax: 0711 / 83888-353 od. -358 </t>
  </si>
  <si>
    <t>Telefon (07082) 794-613
Telefax (07082) 794-151</t>
  </si>
  <si>
    <t>Fon: 0871 97563-0 
Fax: 0871 97563-99</t>
  </si>
  <si>
    <t>Telefon: +49 (0)69 5806-0 
Telefax: +49 (0)69 5806-7788</t>
  </si>
  <si>
    <t>Am Lurzenhof 1
D-84036 Landshut
Tel. +49 (0)871 – 506 0
Fax +49 (0)871 – 506 506
finanzen@haw-landshut.de
www.haw-landshut.de</t>
  </si>
  <si>
    <t>Firmenanschrift 1</t>
  </si>
  <si>
    <t>Ust.</t>
  </si>
  <si>
    <t>Mit freundlichen Grüßen</t>
  </si>
  <si>
    <t>Unterschrift Service Finanzen</t>
  </si>
  <si>
    <t>Unterschrift Budgetverantwortlicher</t>
  </si>
  <si>
    <t>DATUM</t>
  </si>
  <si>
    <t/>
  </si>
  <si>
    <t xml:space="preserve">Air Liquide Deutschland GmbH 
Im Lipperfeld 2 
46047 Oberhausen </t>
  </si>
  <si>
    <t>Begründung der Beschaffungsmaßnahme:</t>
  </si>
  <si>
    <t>1.</t>
  </si>
  <si>
    <t>2.</t>
  </si>
  <si>
    <t>Kundennummer</t>
  </si>
  <si>
    <t>AH0030530</t>
  </si>
  <si>
    <t xml:space="preserve">EMS Elektromotoren GmbH 
Gewerbegebiet - Egelsee 13 
93353 Siegenburg </t>
  </si>
  <si>
    <t xml:space="preserve">Forster Reinhold Schreinerei 
Eugenbacher Str. 13 
84032 Altdorf </t>
  </si>
  <si>
    <t xml:space="preserve">HARTMETALLWERKZEUGFABRIK 
ANDREAS MAIER GMBH 
Stegwiesen 2 
88477 Schwendi-Hörenhausen </t>
  </si>
  <si>
    <t xml:space="preserve">Hugo Huber 
Kälte- und Klimaanlagen 
Gabelsbergerstr. 59 
84034 Landshut </t>
  </si>
  <si>
    <t xml:space="preserve">Kleebauer Elektro 
Steckengasse 305 
84028 Landshut </t>
  </si>
  <si>
    <t xml:space="preserve">Krüger &amp; Sohn GmbH 
Robert Bosch Strasse 1 - 3 
84030 Landshut </t>
  </si>
  <si>
    <t xml:space="preserve">Küblbeck GmbH &amp; Co. KG 
Liebigstraße 3 
84030 Landshut </t>
  </si>
  <si>
    <t xml:space="preserve">MEYER Industrie-Electronic GmbH 
Carl-Bosch-Straße 8 
49525 Lengerich </t>
  </si>
  <si>
    <t xml:space="preserve">MVA Mess- und VerfahrensTechnik GmbH 
Am Kirchenhoelzl 7 
D 82166 Graefelfing </t>
  </si>
  <si>
    <t xml:space="preserve">Rauschhuber Electronic 
Postfach 11 16 
84004 Landshut </t>
  </si>
  <si>
    <t xml:space="preserve">WIEGEL Feuerverzinken GmbH &amp; Co.KG 
Siemensstr. 15 
84051 Essenbach / Altheim </t>
  </si>
  <si>
    <t>____________________________________</t>
  </si>
  <si>
    <t>Gefahrstoff</t>
  </si>
  <si>
    <t xml:space="preserve">Beschreibung: </t>
  </si>
  <si>
    <t>Lieferanschrift</t>
  </si>
  <si>
    <t>Hochschule Landshut, Am Lurzenhof 1, 84036 Landshut</t>
  </si>
  <si>
    <t>3.</t>
  </si>
  <si>
    <t>Angaben zur Art der Auftragsvergabe</t>
  </si>
  <si>
    <t>3.1</t>
  </si>
  <si>
    <t>Die Auftragserteilung erfolgt nach folgenden Kriterien:</t>
  </si>
  <si>
    <t>Ja</t>
  </si>
  <si>
    <t>Nein</t>
  </si>
  <si>
    <t>nein</t>
  </si>
  <si>
    <t>ja, Datenblatt liegt ausgefüllt bei.</t>
  </si>
  <si>
    <t>Der Auftrag wird der Firma erteilt, die das preisgünstigste bzw. wirtschaftlichste Angebot abgegeben hat.</t>
  </si>
  <si>
    <t>Firma / Ort:</t>
  </si>
  <si>
    <t>Bemerkungen</t>
  </si>
  <si>
    <t>Gesamtpreis
netto:</t>
  </si>
  <si>
    <t>(Fakultät / Organisationseinheit / Raum-Nr.)</t>
  </si>
  <si>
    <t>ABTEILUNG
Service Finanzen</t>
  </si>
  <si>
    <t>3.   Versand- und Lieferanschrift:</t>
  </si>
  <si>
    <t>Kriterien</t>
  </si>
  <si>
    <t>bei Beschränkter Ausschreibung: Leistungsverzeichnis liegt bei.</t>
  </si>
  <si>
    <t>3.2</t>
  </si>
  <si>
    <t>Leistungsverzeichnis liegt bei. Der Ablauf des Verfahrens ist frühzeitig mit dem Service Finanzen abzusprechen!</t>
  </si>
  <si>
    <t>3.3</t>
  </si>
  <si>
    <t>4.</t>
  </si>
  <si>
    <t>Inventarisierung</t>
  </si>
  <si>
    <t>(bei Investitionen über 410 Euro netto / Software generell)</t>
  </si>
  <si>
    <t>Gebäude</t>
  </si>
  <si>
    <t>Raum-Nr.</t>
  </si>
  <si>
    <t>Zubehör / Erweiterung zu Inv.-Nr.</t>
  </si>
  <si>
    <t>Hinweis: Es können nur vollständig ausgefüllte Bestellungen bearbeitet werden!</t>
  </si>
  <si>
    <t>Neu- Ersatzbeschaffung über 410€</t>
  </si>
  <si>
    <t>Neubeschaffung bis 410€</t>
  </si>
  <si>
    <t>Reparatur / Wartung</t>
  </si>
  <si>
    <t>Software</t>
  </si>
  <si>
    <t>Sonstiges</t>
  </si>
  <si>
    <t>Neuanschaffung, Ersatzbeschaffung für verschrottetes Gerät – Wert über 410 €</t>
  </si>
  <si>
    <t>Neuanschaffung – Wert bis 410 € - gehört zur Sachgesamtheit</t>
  </si>
  <si>
    <t>Reparatur/Wartung</t>
  </si>
  <si>
    <t>Beschränkte Ausschreibung mit LV</t>
  </si>
  <si>
    <t>5.</t>
  </si>
  <si>
    <t>Bestätigung</t>
  </si>
  <si>
    <t>Ich bestätige die Richtigkeit der Angabe und die Beachtung der Vorgaben der VOL/A.</t>
  </si>
  <si>
    <t>Datum</t>
  </si>
  <si>
    <t>6.</t>
  </si>
  <si>
    <t>Geprüft</t>
  </si>
  <si>
    <t>Unterschrift des/ der Budgetverantwortlichen</t>
  </si>
  <si>
    <r>
      <rPr>
        <b/>
        <i/>
        <sz val="8"/>
        <rFont val="Arial"/>
        <family val="2"/>
      </rPr>
      <t>Beschaffung für:</t>
    </r>
    <r>
      <rPr>
        <sz val="8"/>
        <rFont val="Arial"/>
        <family val="2"/>
      </rPr>
      <t xml:space="preserve"> </t>
    </r>
  </si>
  <si>
    <t>von dem Einholen dreier schriftlicher Angebote oder Preisvergleiche wurde abgesehen – Begründung auf Beiblatt</t>
  </si>
  <si>
    <t>USt.*</t>
  </si>
  <si>
    <r>
      <t xml:space="preserve">TG 73 </t>
    </r>
    <r>
      <rPr>
        <sz val="11"/>
        <rFont val="Wingdings 2"/>
        <family val="1"/>
        <charset val="2"/>
      </rPr>
      <t>£</t>
    </r>
  </si>
  <si>
    <r>
      <t xml:space="preserve">TG 96 </t>
    </r>
    <r>
      <rPr>
        <sz val="11"/>
        <rFont val="Wingdings 2"/>
        <family val="1"/>
        <charset val="2"/>
      </rPr>
      <t>£</t>
    </r>
  </si>
  <si>
    <t>(nur für Fakultäten)</t>
  </si>
  <si>
    <t>0020269</t>
  </si>
  <si>
    <t>0010392598</t>
  </si>
  <si>
    <t>Sachgebiet</t>
  </si>
  <si>
    <t>017147</t>
  </si>
  <si>
    <t>D12897</t>
  </si>
  <si>
    <t>D007520</t>
  </si>
  <si>
    <t>K 9999</t>
  </si>
  <si>
    <t>FALA01</t>
  </si>
  <si>
    <t>FALA02</t>
  </si>
  <si>
    <t>D35122</t>
  </si>
  <si>
    <t>C001047</t>
  </si>
  <si>
    <t>3702214/936</t>
  </si>
  <si>
    <t>7272-2009</t>
  </si>
  <si>
    <t>Kostenstelle:</t>
  </si>
  <si>
    <t>Die Mittel stehen zur Verfügung.</t>
  </si>
  <si>
    <t xml:space="preserve">Sonstiges </t>
  </si>
  <si>
    <t>STIEI</t>
  </si>
  <si>
    <t>40207</t>
  </si>
  <si>
    <t>20079656</t>
  </si>
  <si>
    <t>2020761</t>
  </si>
  <si>
    <t>601</t>
  </si>
  <si>
    <t>10092</t>
  </si>
  <si>
    <t>48648475</t>
  </si>
  <si>
    <t>11999</t>
  </si>
  <si>
    <t>500122</t>
  </si>
  <si>
    <t>1085132</t>
  </si>
  <si>
    <t>3304</t>
  </si>
  <si>
    <t>15185</t>
  </si>
  <si>
    <t>19250</t>
  </si>
  <si>
    <t>90483</t>
  </si>
  <si>
    <t>29758</t>
  </si>
  <si>
    <t>701066</t>
  </si>
  <si>
    <t>1744061701</t>
  </si>
  <si>
    <t>4149126</t>
  </si>
  <si>
    <t>47036</t>
  </si>
  <si>
    <t>31657</t>
  </si>
  <si>
    <t>104030</t>
  </si>
  <si>
    <t>206660</t>
  </si>
  <si>
    <t>1075902</t>
  </si>
  <si>
    <t>1348346</t>
  </si>
  <si>
    <t>120101</t>
  </si>
  <si>
    <t>11376</t>
  </si>
  <si>
    <t>14425</t>
  </si>
  <si>
    <t>37371</t>
  </si>
  <si>
    <t>196722</t>
  </si>
  <si>
    <t>10434</t>
  </si>
  <si>
    <t>70524</t>
  </si>
  <si>
    <t>7861061</t>
  </si>
  <si>
    <t>188300</t>
  </si>
  <si>
    <t>51139</t>
  </si>
  <si>
    <t>45652</t>
  </si>
  <si>
    <t>148401</t>
  </si>
  <si>
    <t>1019</t>
  </si>
  <si>
    <t>90541</t>
  </si>
  <si>
    <t>31105</t>
  </si>
  <si>
    <t>12054</t>
  </si>
  <si>
    <t>2526</t>
  </si>
  <si>
    <t>10956</t>
  </si>
  <si>
    <t>7020</t>
  </si>
  <si>
    <t>428593</t>
  </si>
  <si>
    <t>131051093</t>
  </si>
  <si>
    <t>140008</t>
  </si>
  <si>
    <t>904274</t>
  </si>
  <si>
    <t>325044</t>
  </si>
  <si>
    <t>15001</t>
  </si>
  <si>
    <t>18140</t>
  </si>
  <si>
    <t>10181</t>
  </si>
  <si>
    <t>101168</t>
  </si>
  <si>
    <t>99007959</t>
  </si>
  <si>
    <t>2756</t>
  </si>
  <si>
    <t>1205116</t>
  </si>
  <si>
    <t>10222</t>
  </si>
  <si>
    <t>Fakultät Elektrotechnik und Wirtschaftsingenieurwesen</t>
  </si>
  <si>
    <t>Um Rückfragen bzw. Falschlieferungen auszuschließen bitten wir Sie, folgende Punkte zu beachten:</t>
  </si>
  <si>
    <t>Dekanat Elektrotechnik/Wirtschaftsingenieurwesen</t>
  </si>
  <si>
    <t>Dekan</t>
  </si>
  <si>
    <t>Internationales Wirtschaftsingenieurwesen</t>
  </si>
  <si>
    <t>Zentralwerkstatt &gt;MRS&lt;</t>
  </si>
  <si>
    <t>Maier Sebastian</t>
  </si>
  <si>
    <t>7400100 / 0115</t>
  </si>
  <si>
    <t>Netzausbau und Reparatur</t>
  </si>
  <si>
    <r>
      <rPr>
        <b/>
        <sz val="11"/>
        <rFont val="Arial"/>
        <family val="2"/>
      </rPr>
      <t>Abteilung</t>
    </r>
  </si>
  <si>
    <r>
      <rPr>
        <b/>
        <sz val="11"/>
        <rFont val="Arial"/>
        <family val="2"/>
      </rPr>
      <t>RaumNr</t>
    </r>
  </si>
  <si>
    <r>
      <rPr>
        <b/>
        <sz val="11"/>
        <rFont val="Arial"/>
        <family val="2"/>
      </rPr>
      <t>Verantwortlichkeit</t>
    </r>
  </si>
  <si>
    <t>Tel.: +49 (0) 5131 7095-0
Fax: +49 (0) 5131 7095-90</t>
  </si>
  <si>
    <t>MB allgemein</t>
  </si>
  <si>
    <t>Dekanat MB</t>
  </si>
  <si>
    <t>Räume/Labore MB</t>
  </si>
  <si>
    <t>Fahrzeugtechnik</t>
  </si>
  <si>
    <t>Werkstofftechnik</t>
  </si>
  <si>
    <t>Messtechnik</t>
  </si>
  <si>
    <t>Regelungs- und Steuerungstechnik</t>
  </si>
  <si>
    <t>Energie- und Umwelttechnik</t>
  </si>
  <si>
    <t>Werkzeugmaschinen</t>
  </si>
  <si>
    <t>Zentrale Werkstatt</t>
  </si>
  <si>
    <t>Physik</t>
  </si>
  <si>
    <t>Chemie</t>
  </si>
  <si>
    <t>Klebtechnik/Faserverbundwerkstoffe</t>
  </si>
  <si>
    <t>Produktionssystematik</t>
  </si>
  <si>
    <t>PKW Fahrzeugtechnik</t>
  </si>
  <si>
    <t>Strömungsmechanik</t>
  </si>
  <si>
    <t>Leichtbaukonstruktion</t>
  </si>
  <si>
    <t>Fluidtechnik</t>
  </si>
  <si>
    <t>Leichtbaumechanik, Strukturdynamik</t>
  </si>
  <si>
    <t>Physikalische Analytik</t>
  </si>
  <si>
    <t>Kunststofftechnik</t>
  </si>
  <si>
    <t xml:space="preserve">Network Computing </t>
  </si>
  <si>
    <t>Nutzfahrzeugtechnik</t>
  </si>
  <si>
    <t>Leichtbauwerkstoffe</t>
  </si>
  <si>
    <t>Verbrennungsmotoren</t>
  </si>
  <si>
    <t>Maschinenbau</t>
  </si>
  <si>
    <t>Automobil- und Nutzfahrzeugtechnik</t>
  </si>
  <si>
    <t>Energie- und Leichtbautechnik</t>
  </si>
  <si>
    <t>Leichtbau und Simulation</t>
  </si>
  <si>
    <t>LW016/024</t>
  </si>
  <si>
    <t>LS001/003</t>
  </si>
  <si>
    <t>LS002/004</t>
  </si>
  <si>
    <t>LS018</t>
  </si>
  <si>
    <t>LS029</t>
  </si>
  <si>
    <t>LW043</t>
  </si>
  <si>
    <t>LW038/040</t>
  </si>
  <si>
    <t>BS103/104</t>
  </si>
  <si>
    <t>BS108/109/110</t>
  </si>
  <si>
    <t>LW042</t>
  </si>
  <si>
    <t>TI022</t>
  </si>
  <si>
    <t>TI018</t>
  </si>
  <si>
    <t>TI023</t>
  </si>
  <si>
    <t>HK001</t>
  </si>
  <si>
    <t>TI025/027/029</t>
  </si>
  <si>
    <t>LW045</t>
  </si>
  <si>
    <t>TI011/013</t>
  </si>
  <si>
    <t>LS005</t>
  </si>
  <si>
    <t>LS111</t>
  </si>
  <si>
    <t>FL</t>
  </si>
  <si>
    <t>HK003</t>
  </si>
  <si>
    <t>LW047/049</t>
  </si>
  <si>
    <t>Prof. Zimmer/Prof. Prexler</t>
  </si>
  <si>
    <t>Prof. Saage</t>
  </si>
  <si>
    <t>Prof. Prexler</t>
  </si>
  <si>
    <t>Prof. Jautze</t>
  </si>
  <si>
    <t>Prof. Hofmann</t>
  </si>
  <si>
    <t>Prof. Reimann</t>
  </si>
  <si>
    <t>Erwin Köglmeier</t>
  </si>
  <si>
    <t>Prof. Förg</t>
  </si>
  <si>
    <t>Prof. Reiling</t>
  </si>
  <si>
    <t>Prof. Roeren</t>
  </si>
  <si>
    <t>Prof. Strohe</t>
  </si>
  <si>
    <t>Prof. Holbein</t>
  </si>
  <si>
    <t>Prof. Huber</t>
  </si>
  <si>
    <t>Prof. Pütz</t>
  </si>
  <si>
    <t>Prof. Maurer</t>
  </si>
  <si>
    <t>Prof. Klaus</t>
  </si>
  <si>
    <t>Prof. Barthelmä</t>
  </si>
  <si>
    <t>-------------------- Studiengänge MB ------------------------</t>
  </si>
  <si>
    <t>36335</t>
  </si>
  <si>
    <t>Kosten- und Erlösartenhandbuch</t>
  </si>
  <si>
    <t>Stand: 12.11.2014</t>
  </si>
  <si>
    <t xml:space="preserve">KoArten- Nummer </t>
  </si>
  <si>
    <t>vollständige Bezeichnung</t>
  </si>
  <si>
    <t xml:space="preserve">Praxisbeispiele </t>
  </si>
  <si>
    <t>Sach- und Dienstleistungskosten</t>
  </si>
  <si>
    <t>Büro- und Verwaltungskosten</t>
  </si>
  <si>
    <t>Literatur und Informationsversorgung</t>
  </si>
  <si>
    <t>Zeitungen / Zeitschriften (auch Abonnements)</t>
  </si>
  <si>
    <t xml:space="preserve">Zeitungen </t>
  </si>
  <si>
    <t>Zeitschriften (auch Abonnements)</t>
  </si>
  <si>
    <t>Werkstattmagazin</t>
  </si>
  <si>
    <t>Loseblattsammlungen und Ergänzungslieferungen</t>
  </si>
  <si>
    <t>Bücher und Broschüren</t>
  </si>
  <si>
    <t>Rotabsetzung für Wertersatz, Jahrbücher</t>
  </si>
  <si>
    <t>Elektronische Medien</t>
  </si>
  <si>
    <t>bestandsfähig, z. B. e-Medien auf CD-ROM/DVD, einzelne pdf-Datei, e-Medienkombinationen, e-Books</t>
  </si>
  <si>
    <t>Lizenzen für elektronische Informationsmittel</t>
  </si>
  <si>
    <t>Literatur in CD- oder DVD-Format, Bildrechte; nicht bestandsfähig, z. B. Lizenzen für Datenbanken, Konsortien und E-Books, Online-Zugänge, E-Zeitschriften-Lizenzen</t>
  </si>
  <si>
    <t>AV Medien</t>
  </si>
  <si>
    <t>Audio-CD, Video-DVD, AV-Medienkombinationen</t>
  </si>
  <si>
    <t>Literaturdatenbank</t>
  </si>
  <si>
    <t>Buchbindekosten/Bestandserhalt</t>
  </si>
  <si>
    <t>Sonstige Kosten Literatur</t>
  </si>
  <si>
    <t>Tragetaschen Bibliothek, Benutzerkarten</t>
  </si>
  <si>
    <t>Normen</t>
  </si>
  <si>
    <t>DIN, VDI, VDE</t>
  </si>
  <si>
    <t>Elektronische Literatur</t>
  </si>
  <si>
    <t>Elektronische Zeitschriften</t>
  </si>
  <si>
    <t>Elektronische Ergänzunglieferungen</t>
  </si>
  <si>
    <t>Elektronische Bücher</t>
  </si>
  <si>
    <t>Entnahme aus dem Lager</t>
  </si>
  <si>
    <t>Sonstige Geräte und Maschinen</t>
  </si>
  <si>
    <t>Befreiung gesetzliche Festlegung (§6)</t>
  </si>
  <si>
    <t xml:space="preserve">Toner, Druckeretiketten, Druckerkassette, Druckerpatronen, Inkjet Folien, Fotopapier für den Drucker, Plotter-Papier, "Kits", </t>
  </si>
  <si>
    <t>Speichermedien</t>
  </si>
  <si>
    <t>USB-Stick, CDs</t>
  </si>
  <si>
    <t>Sonstiges EDV-Material</t>
  </si>
  <si>
    <t>CD-Boxen</t>
  </si>
  <si>
    <t>Bürobedarf</t>
  </si>
  <si>
    <t>Papier</t>
  </si>
  <si>
    <t>Papierbedarf für das Büro</t>
  </si>
  <si>
    <t>Visitenkarten</t>
  </si>
  <si>
    <t>Visitenkartendruck durch die Öffentlichkeitsarbeit</t>
  </si>
  <si>
    <t>Vordrucke, Formulare</t>
  </si>
  <si>
    <t>Urkunden, Zeugnisse, Dienstausweise</t>
  </si>
  <si>
    <t>Lehr- und Unterrichtsmaterialien</t>
  </si>
  <si>
    <t>Stifte, Kreide, Folienstifte, Tafel, Moderationsmaterialien, Flipchart, Vorlesungsunterlagen, Skripte, Laserpointer, Zirkel, Taschenrechner, Lineal, Geodreieck, Seidentücher, Magnete, Schablonen</t>
  </si>
  <si>
    <t>Sonstiger Bürobedarf</t>
  </si>
  <si>
    <t>Logo, Stifte, Locher, Tacker, Farbbandkassetten, Toner für Fax, Kopierfolien, Ordner, Mappen, Stempel, Klemmschienen, Kuverts, Rückenschilder für Ordner, Namensschilder, Pinnwand, Versandtaschen, Büroreinigungsset, Briefumschläge, Hängeregistratur, Trennstreifen</t>
  </si>
  <si>
    <t>Vervielfältigungskosten</t>
  </si>
  <si>
    <t>Mieten Kopierer</t>
  </si>
  <si>
    <t>Unterhaltung / Wartung Kopierer</t>
  </si>
  <si>
    <t>Übermengenabrechnung, All-In-Vertrag</t>
  </si>
  <si>
    <t>Kopierkarten</t>
  </si>
  <si>
    <t>Druckkosten intern (Hausdruckerei)</t>
  </si>
  <si>
    <t>Druckkosten extern</t>
  </si>
  <si>
    <t>igeko, Belichtung von Fotomaterial, Bücher, Umschläge
Plakate, Flyer etc. bitte unter 68011</t>
  </si>
  <si>
    <t>Reparaturen Kopierer</t>
  </si>
  <si>
    <t>Druckaufträge Fakultät</t>
  </si>
  <si>
    <t>Tasse</t>
  </si>
  <si>
    <t>Inanspruchnahme der Druckerei</t>
  </si>
  <si>
    <t>Sonstige Vervielfältigungskosten</t>
  </si>
  <si>
    <t>Heftklammern für den Kopierer, Toner, Versand und Druck der Verdingungsunterlagen für Ausschreibungen, falzen und kuvertieren</t>
  </si>
  <si>
    <t>interne Nutzungen</t>
  </si>
  <si>
    <t>Nutzung Zentralwerkstatt</t>
  </si>
  <si>
    <t>Nutzung Elektrowerkstatt</t>
  </si>
  <si>
    <t>Nutzung Schreinerei</t>
  </si>
  <si>
    <t>Nutzung Metallwerkstatt</t>
  </si>
  <si>
    <t>Nutzung Sanitärwerkstatt</t>
  </si>
  <si>
    <t>Nutzung Telefonie</t>
  </si>
  <si>
    <t>Nutzung Streifenkarten</t>
  </si>
  <si>
    <t>Nutzung Druckerei</t>
  </si>
  <si>
    <t>externe Nutzungen</t>
  </si>
  <si>
    <t>Nutzung technische Geräte extern</t>
  </si>
  <si>
    <t>Kosten aus dienstlicher Veranlassung</t>
  </si>
  <si>
    <t>Umzugs- und Verlegungskosten</t>
  </si>
  <si>
    <t>für FKs</t>
  </si>
  <si>
    <t>Transportkosten</t>
  </si>
  <si>
    <t>Personalkosten, Energiekosten (z. B. Benzin)</t>
  </si>
  <si>
    <t>Versicherungen</t>
  </si>
  <si>
    <t>Mietfahrzeuge</t>
  </si>
  <si>
    <t>interne Umzüge</t>
  </si>
  <si>
    <t>Umzug von einem Gebäude zum anderen</t>
  </si>
  <si>
    <t>Sonstige Umzugs- und Verlegungskosten</t>
  </si>
  <si>
    <t>Abbau und Wiederaufbau von Projektoren</t>
  </si>
  <si>
    <t>Kommunikations- und Reisekosten</t>
  </si>
  <si>
    <t>Kommunikationskosten</t>
  </si>
  <si>
    <t>Telefon</t>
  </si>
  <si>
    <t>Festnetz und Fax</t>
  </si>
  <si>
    <t>Mobil</t>
  </si>
  <si>
    <t>Datenleitungen</t>
  </si>
  <si>
    <t>R-Kom, Interneteinrichtung und -gebühren</t>
  </si>
  <si>
    <t>GEZ</t>
  </si>
  <si>
    <t>GEMA</t>
  </si>
  <si>
    <t>Notrufaufschaltungen</t>
  </si>
  <si>
    <t>Brandmelder</t>
  </si>
  <si>
    <t>Wartungen Telefonanlagen</t>
  </si>
  <si>
    <t>Kabelgebühren (Rundfunk / Fernsehen)</t>
  </si>
  <si>
    <t>Miet- / Kaufverträge Telefonanlagen</t>
  </si>
  <si>
    <t>Sonstige Telefonkosten</t>
  </si>
  <si>
    <t>Post / Porto</t>
  </si>
  <si>
    <t>Briefe / Frankiermaschine (Inland)</t>
  </si>
  <si>
    <t>Pakete (Inland)</t>
  </si>
  <si>
    <t>Kurier- und Transportkosten (Inland)</t>
  </si>
  <si>
    <t>Kraftstofflieferungen, Gerätelieferungen, Fracht</t>
  </si>
  <si>
    <t>Auslandssendungen</t>
  </si>
  <si>
    <t>Sendungen von Deutschland ins Ausland</t>
  </si>
  <si>
    <t>Sonstige Post-/Portokosten (Inland)</t>
  </si>
  <si>
    <t>Frankierstreifen, Farbpatronen für Frankiermaschine, Nachsendeauftrag, Dienstverzeichnis für Bürgermeisteranschriften</t>
  </si>
  <si>
    <t>Material, Hilfs- und Betriebsstoffe sowie Kosten für Fuhrpark, Geräte und Ausstattungen</t>
  </si>
  <si>
    <t>Kosten für Material, Hilfs- und Betriebsstoffe</t>
  </si>
  <si>
    <t>Holz und Holzerzeugnisse</t>
  </si>
  <si>
    <t>Spanplatten, Leisten, Dübel, Gitterglötze, Multiplexplatte, Holzlaufrost</t>
  </si>
  <si>
    <t>Metall und Metallerzeugnisse</t>
  </si>
  <si>
    <t>Normteile, Wälzlager, Schrauben, Bohrer für Bohrmaschine, Edelstahlbleche, Kühlschiene, Pinzetten, Magnetfolie, (Hochleistungs-) Magnet, Sägeblätter, Bits für Akkuschrauber, Metallstangen, Feilen, Edelstahlrohre</t>
  </si>
  <si>
    <t>Kunststoff und Kunststofferzeugnisse</t>
  </si>
  <si>
    <t>Gummilager, Kabelbinder, Elastosil, Silikonschlauch, Silikonschaummatte, Dichtungsring, Exsikkator, Siliconkautschuk, Messzylinder, Vorratsflaschen, Gummikordel, Wasserschläuche, Styroporköpfe, Kohle, Acrylglasplatte</t>
  </si>
  <si>
    <t>Elektro und Elektronikmaterial</t>
  </si>
  <si>
    <t>Dioden, Kabel, Leitungen, Stromumwandler, Elektronikkleinmaterial, Elektrozubehör, Geräteinstallationsmaterial, Kondensatoren, Batterien, Leuchtstoffe, Musterplatine, Steckverbinder, Steckdosenleisten, Ladegeräte, Adapter, Widerstände, Kabel, Elektromotor, Steuerungsgerät für Motoren, Leiterplatten</t>
  </si>
  <si>
    <t>Gase</t>
  </si>
  <si>
    <t>flüssiger Stickstoff, Wasserstoff, Brennstoffe (Heizöl)</t>
  </si>
  <si>
    <t>Chemikalien</t>
  </si>
  <si>
    <t>Säuren, Laugen</t>
  </si>
  <si>
    <t>Künstlerisches Material</t>
  </si>
  <si>
    <t>Farben, Pinsel, Ton</t>
  </si>
  <si>
    <t>Medizinisches Material</t>
  </si>
  <si>
    <t>Erste Hilfe Koffer, Erste Hilfe Handschuhe, Pflaster, Verbandskasten</t>
  </si>
  <si>
    <t>Organisches Material</t>
  </si>
  <si>
    <t>Pflanzen, Tiere, Kompost, Rasen</t>
  </si>
  <si>
    <t>Foto-, Optik-, Glas-Material</t>
  </si>
  <si>
    <t xml:space="preserve">Entwicklung Filme </t>
  </si>
  <si>
    <t>Gebrauchsmaterial</t>
  </si>
  <si>
    <t>Lehrmaterial</t>
  </si>
  <si>
    <t>Tonträger aller Art, DVD, (Musik-) CD, Diaserien, Videos, Landkarten, Lehrfilme, Lehrspiele, Zeichnungen, Landschaftsmodelle, Boxen, Baukästen, Smartpen</t>
  </si>
  <si>
    <t>Laborutensilien</t>
  </si>
  <si>
    <t>Pipetten, Schalen, Flaschen, Messzylinder, Petrischalen, Reaktionsgefäße, Universalbehälter, Zellkulturflaschen, Dispensette</t>
  </si>
  <si>
    <t>Modellbau</t>
  </si>
  <si>
    <t>Pappe für Modelle (Architektur)</t>
  </si>
  <si>
    <t>Schutzmaßnahmen Labor</t>
  </si>
  <si>
    <t>Dosimetrie (Strahlenschutz; Messung der Strahlendosis), Löschdecke, Hinweisschilder</t>
  </si>
  <si>
    <t>Sonstige Kosten für Material, Hilfs- und Betriebsstoffe Labor</t>
  </si>
  <si>
    <t>Latexhandschuhe, Schleifpapier, Lötkolben, Laminiertaschen, Heißklebepistolen, Zweikomponenten Klebstoff</t>
  </si>
  <si>
    <t>Sonstige Kosten für Material, Hilfs- und Betriebsstoffe Werkstatt</t>
  </si>
  <si>
    <t>Sprit</t>
  </si>
  <si>
    <t>Fuhrpark</t>
  </si>
  <si>
    <t>Dienstfahrzeuge sowie Fahrzeuge für die Labore</t>
  </si>
  <si>
    <t>eigener Fuhrpark</t>
  </si>
  <si>
    <t>Kfz-Steuer Fuhrpark</t>
  </si>
  <si>
    <t>Wartung, Reparatur Fuhrpark</t>
  </si>
  <si>
    <t>Austausch von Autobatterie, TÜV, Reparatur Rasenmäher mit Kfz-Kennzeichen</t>
  </si>
  <si>
    <t>Kfz-Versicherung Fuhrpark</t>
  </si>
  <si>
    <t>Kraftstoffe Fuhrpark</t>
  </si>
  <si>
    <t>Autopflege Fuhrpark</t>
  </si>
  <si>
    <t>Sonstige Kosten für den Fuhrpark</t>
  </si>
  <si>
    <t>Glühbirne, Dienstfahrrad</t>
  </si>
  <si>
    <t>Geräte und Ausstattung bis 410 Euro</t>
  </si>
  <si>
    <t>EDV-Ausstattung (gekauft)</t>
  </si>
  <si>
    <t>Hardware</t>
  </si>
  <si>
    <t>Copy Station, Festplatten, Grafikkarte, Drucker, TV-Karte, Mainboard, Scanner, Hubs, Switches, Mouse, Box, Tonabnehmer, PC-Lautsprecher, Busklemme, Arbeitsspeicher</t>
  </si>
  <si>
    <t>Updates, Upgrades, Software für die Lehre, Lizenzen, Passwortgeschützte Kennwerte als Excel- oder pdf-Dateien</t>
  </si>
  <si>
    <t>Lizenzen</t>
  </si>
  <si>
    <t>bitte unter der Nummer 62301 erfassen</t>
  </si>
  <si>
    <t>Netzwerk</t>
  </si>
  <si>
    <t>Netzwerkkarte</t>
  </si>
  <si>
    <t>Bestellungen über das Rechenzentrum</t>
  </si>
  <si>
    <t>Rechner, PC, Notebooks</t>
  </si>
  <si>
    <t>Sonstige Kosten für die EDV</t>
  </si>
  <si>
    <t>Null-Modem Adapter, Ersatzteile, Garantieverlängerung Notebook, PC, Heizeinheit für EDV, Scart-Umschalter, Fernbedienung für PC, diverse Kabel, Netzteile, Adapter, Steckdosenleiste, USB- Verlängerung, Minikabel, Notebook- und Ipadtaschen, Akkus für Notebooks</t>
  </si>
  <si>
    <t>Labor- und Geschäftsausstattung unter 410 Euro (netto)</t>
  </si>
  <si>
    <t>Mobiliar</t>
  </si>
  <si>
    <t>Lampe, Container, Schrankschienen, Bürodrehstuhl, Freischwinger, Stehpult, Wickeltisch, Deckenventialtoren</t>
  </si>
  <si>
    <t>Maschinen und Geräte</t>
  </si>
  <si>
    <t>Schreibmaschinen, Netzgeräte, Klimaanlage, Pumpe, Antenne, Messfühler, Temperaturfühler, Raumfeuchtefühler, Staubsauger, Diktiergerät, Garderobenständer, Tresor, Stuhlkarre, Gasflaschenheber, Temperaturmessgerät, Wärmetauscher, Kompressor, Schriftbandkassetten, Fahrrad-Bügelparker, Schaumlöscher, Getriebesensoren, Tischwagen, Stoppuhr, Differenztastköpfe, Lötstadion, Hubwagen</t>
  </si>
  <si>
    <t>Medien, Video, Fotografie</t>
  </si>
  <si>
    <t>Bildwände, TV, DVD-Player, Kamera, Videorekorder, Lampen für Beamer, Radiorecorder, Akkus für Fotokameras, Fotostativ, Cordless Presenter, Fotografien, Mikrofonhalterung, Projektor, Projektionsfläche, Internetkamera, Fernseher, Roll Up Display</t>
  </si>
  <si>
    <t>Fax, Telefongeräte</t>
  </si>
  <si>
    <t>Ladegeräte</t>
  </si>
  <si>
    <t>Kopierergeräte</t>
  </si>
  <si>
    <t>Dienst- und Schutzkleidung</t>
  </si>
  <si>
    <t>Sicherheitsschuhe</t>
  </si>
  <si>
    <t>Unterrichtsgerätschaften</t>
  </si>
  <si>
    <t>Judomatten, Musikinstrumente, Schneesägen, Spielzeug Kinderkrippe( Bücher, CDs, Spiele…), Pinsel, Farben, Holzperlen, Musikinstrumente, Joystick</t>
  </si>
  <si>
    <t>Sonstige Labor- und Geschäftsausstattung</t>
  </si>
  <si>
    <t>Deckenhalterung, Teppichböden, Schlüssel für Rollcontainer, Wanduhr, Metallschilder, Gardinen, Untergestelle für Aquarien, Stufenleiter, Ventilatoren, Alu- Koffer, Kühlschrank, Geschirrspüler, Papierkörbe, Arbeitsplatzmatten, Flipcart,  Microfon, Einhand Spültischbatterie, Palettenregal, Zubehör für Server- und Netzwerkregal, Drehturm,  Einweg-Bettunterlagen</t>
  </si>
  <si>
    <t>Geräte, Maschinen und Ausstattung</t>
  </si>
  <si>
    <t>Reparaturen</t>
  </si>
  <si>
    <t>Reparaturen Geräte und Maschinen</t>
  </si>
  <si>
    <t>Laborgeräte, Fax-, Drucker, Rechner, Kamera, Videogeräte</t>
  </si>
  <si>
    <t>Reparaturen Ausstattung</t>
  </si>
  <si>
    <t>Mobiliar, Musikinstrumente, Klaviere gestimmt</t>
  </si>
  <si>
    <t>Sonstige Kosten für Reparaturen</t>
  </si>
  <si>
    <t>Kleinteile, Kostenvoranschlag</t>
  </si>
  <si>
    <t>Wartungen</t>
  </si>
  <si>
    <t>Wartungen Geräte und Maschinen</t>
  </si>
  <si>
    <t>All-In-Vertrag, auch Anfahrtspauschale, Backup-Roboter, Isgus-Terminal</t>
  </si>
  <si>
    <t>Wartungen EDV</t>
  </si>
  <si>
    <t>Supportverträge, Software, Hardware, Installation von Software</t>
  </si>
  <si>
    <t>Sonstige Kosten für Wartungen</t>
  </si>
  <si>
    <t>Verlängerung Garantieverträge Geräte, Masch., Ausstattg., Ersatzteile zur Wartung</t>
  </si>
  <si>
    <t>Prüfungen</t>
  </si>
  <si>
    <t>Prüfungen Geräte und Maschinen</t>
  </si>
  <si>
    <t>Jahresgebühren für TÜV-Prüfungen, Kalibrierschein</t>
  </si>
  <si>
    <t>Sonstige Kosten für Prüfungen</t>
  </si>
  <si>
    <t>Kauf von Geräten und Maschinen &lt; 410,00 Euro</t>
  </si>
  <si>
    <t>Werkzeug</t>
  </si>
  <si>
    <t>Schraubzwingen, Spannvorrichtung, Akkuschrauber</t>
  </si>
  <si>
    <t>Montage</t>
  </si>
  <si>
    <t>Montage Geräte und Maschinen</t>
  </si>
  <si>
    <t>Montage Türbeschlag</t>
  </si>
  <si>
    <t>Sonstige Kosten für Montagen</t>
  </si>
  <si>
    <t>Kosten für Unterhaltung und Bewirtschaftung</t>
  </si>
  <si>
    <t>Bewirtschaftungskosten</t>
  </si>
  <si>
    <t>Energie</t>
  </si>
  <si>
    <t>Strom (Heizstrom)</t>
  </si>
  <si>
    <t>Strom für Nachtspeicheröfen</t>
  </si>
  <si>
    <t>Beleuchtung und elektrische Kraft</t>
  </si>
  <si>
    <t>Strom</t>
  </si>
  <si>
    <t>Gas</t>
  </si>
  <si>
    <t>Erdgas (auch für FKen)</t>
  </si>
  <si>
    <t>Fernwärme</t>
  </si>
  <si>
    <t>Heizöl</t>
  </si>
  <si>
    <t>auch Heizöl für Fakultäten</t>
  </si>
  <si>
    <t>regenerative Energie</t>
  </si>
  <si>
    <t>Heizung durch Gas</t>
  </si>
  <si>
    <t>Sonstige Energiekosten</t>
  </si>
  <si>
    <t>Be- und Entwässerungskosten</t>
  </si>
  <si>
    <t>Wasser</t>
  </si>
  <si>
    <t>Kanalgebühren / Grundgebühren</t>
  </si>
  <si>
    <t>Abwasseruntersuchungen</t>
  </si>
  <si>
    <t>Sondernutzungsgebühren</t>
  </si>
  <si>
    <t>Sonstige Be- und Entwässerungskosten</t>
  </si>
  <si>
    <t>Unterhaltungskosten</t>
  </si>
  <si>
    <t>Reinigung</t>
  </si>
  <si>
    <t>laufende Unterhaltsreinigung</t>
  </si>
  <si>
    <t>Grundreinigung</t>
  </si>
  <si>
    <t>Sonderreinigung</t>
  </si>
  <si>
    <t>Sonderreinigungen außerhalb des üblichen Reinigungsplans für Raumüberlassungen</t>
  </si>
  <si>
    <t>Glasreinigung</t>
  </si>
  <si>
    <t>Schmutzfangmatten</t>
  </si>
  <si>
    <t>Textilreinigung</t>
  </si>
  <si>
    <t>Reinigung von Tankanlagen / Rohrreinigung</t>
  </si>
  <si>
    <t>Reinigungsmaterial</t>
  </si>
  <si>
    <t>für Eigen- &amp; Fremdreinigung (z.B. Papierhandtücher, Seife)</t>
  </si>
  <si>
    <t>Leerung der Hygienebehälter</t>
  </si>
  <si>
    <t>Sonstige Reinigungskosten</t>
  </si>
  <si>
    <t>Steuern und Abgaben</t>
  </si>
  <si>
    <t>Straßenreinigung / Abgabe</t>
  </si>
  <si>
    <t>Grundsteuer</t>
  </si>
  <si>
    <t>Sonstige Steuern und Abgaben</t>
  </si>
  <si>
    <t>Entsorgungskosten</t>
  </si>
  <si>
    <t>Grundabgaben</t>
  </si>
  <si>
    <t>Container- und Transportkosten</t>
  </si>
  <si>
    <t>Gewerbemüllverwertung</t>
  </si>
  <si>
    <t>Sondermüll</t>
  </si>
  <si>
    <t>Entsorgung Elektronik-Schrott, Metall</t>
  </si>
  <si>
    <t>Altpapierentsorgung</t>
  </si>
  <si>
    <t>Containermiete</t>
  </si>
  <si>
    <t>Sonstige Entsorgungskosten</t>
  </si>
  <si>
    <t>Altfett, Datenschutzboxen; im Allgemeinen alle Entsorgungskosten, die keiner anderen "Entsorgungskostenart" (6312X) zuzuordnen sind</t>
  </si>
  <si>
    <t>Bewachung</t>
  </si>
  <si>
    <t>Schließ- und Wachdienste</t>
  </si>
  <si>
    <t>Sondereinsätze</t>
  </si>
  <si>
    <t>Störungsweiterleitung</t>
  </si>
  <si>
    <t>Sonstige Bewachungskosten</t>
  </si>
  <si>
    <t>Wartungskosten der technischen Anlagen</t>
  </si>
  <si>
    <t>Wartung von Brandschutzanlagen</t>
  </si>
  <si>
    <t>Wartung von Aufzügen</t>
  </si>
  <si>
    <t>Vollunterhaltung</t>
  </si>
  <si>
    <t>Wartung von Heizung</t>
  </si>
  <si>
    <t>Wartung von raumlufttechnischen Anlagen</t>
  </si>
  <si>
    <t>Wartung von Sanitäranlagen</t>
  </si>
  <si>
    <t>Abflussreinigungsmittel</t>
  </si>
  <si>
    <t>Wartung von Gaswarnanlagen</t>
  </si>
  <si>
    <t>Wartung von automatischen Tor-, Tür- und Fensteranlagen</t>
  </si>
  <si>
    <t>Wartung von Kraftstoffversorgungsanlage</t>
  </si>
  <si>
    <t>Sonstige Wartungskosten</t>
  </si>
  <si>
    <t>Reparaturkosten der technischen Anlagen</t>
  </si>
  <si>
    <t>Reparatur von Brandschutzanlagen</t>
  </si>
  <si>
    <t>Reparatur von Aufzügen</t>
  </si>
  <si>
    <t>Reparatur von Heizung</t>
  </si>
  <si>
    <t>Reparatur von Klimaanlagen</t>
  </si>
  <si>
    <t>Reparatur von Sanitäranlagen</t>
  </si>
  <si>
    <t>Reparatur von Gaswarnanlagen</t>
  </si>
  <si>
    <t>Reparatur von automatischen Tor-, Tür- und Fensteranlagen</t>
  </si>
  <si>
    <t>Reparatur Kraftstoffversorgungsanlage</t>
  </si>
  <si>
    <t>Sonstige Reparaturkosten</t>
  </si>
  <si>
    <t>Reparatur Rasenmäher ohne Kfz-Kennzeichen, Spülmaschine Mensa</t>
  </si>
  <si>
    <t>Unterhaltungskosten der baulichen Anlagen</t>
  </si>
  <si>
    <t>Bauunterhalt Gebäude</t>
  </si>
  <si>
    <t>kleinere Baumaßnahmen bis 25 000 Euro</t>
  </si>
  <si>
    <t>Bauunterhalt haustechnische Anlagen</t>
  </si>
  <si>
    <t>Heizung, Lüftung, Sanitär, Aufzugsanlagen, Verlegen von elektrische Leitungen</t>
  </si>
  <si>
    <t>Bauunterhalt Außenanlagen</t>
  </si>
  <si>
    <t>Bauunterhalt Geräte und Ausstattungen</t>
  </si>
  <si>
    <t>Landschafts- / Gartenbauarbeiten / Grünflachenpflege</t>
  </si>
  <si>
    <t>Hecken schneiden, Rasen mähen</t>
  </si>
  <si>
    <t>Sonstige bauseitige Kosten</t>
  </si>
  <si>
    <t>Umbauarbeiten</t>
  </si>
  <si>
    <t>Schließanlagen</t>
  </si>
  <si>
    <t>Zylinder, Schlüssel, Türschließer, Türsprechanlagen, Türknopf, Türzutrittskontrolle mit Kartenleser</t>
  </si>
  <si>
    <t>Sonstige Unterhaltungskosten der baulichen Anlagen</t>
  </si>
  <si>
    <t>EVGs (Tafelbeleuchtung)</t>
  </si>
  <si>
    <t>Prüfungen der technische Anlagen</t>
  </si>
  <si>
    <t>Prüfung der Aufzüge</t>
  </si>
  <si>
    <t>Prüfung der elektrischen Geräte</t>
  </si>
  <si>
    <t>i.d.R. interne Prüfung</t>
  </si>
  <si>
    <t>Prüfung nach der Druckkesselverordnung</t>
  </si>
  <si>
    <t>Prüfungen nach der Versammlungsstättenverordnung</t>
  </si>
  <si>
    <t>Prüfungen nach der Tiefgaragenordnung</t>
  </si>
  <si>
    <t>Prüfungen nach der Gemeinsamen Bekanntmachung der Bay. Staatsministerien des Innern und der Finanzen</t>
  </si>
  <si>
    <t>Regelmäßige Prüfung der elektrischen Anlagen, Blitzschutz- &amp; der Antennenanlagen</t>
  </si>
  <si>
    <t>Hausbewirtschaftungskosten</t>
  </si>
  <si>
    <t>Kaminkehrer</t>
  </si>
  <si>
    <t>Schädlingsbekämpfung</t>
  </si>
  <si>
    <t>Außenreinigung / Winterdienst</t>
  </si>
  <si>
    <t>Streumaterial</t>
  </si>
  <si>
    <t>Sanitär- und Toiletten-Ausstattung</t>
  </si>
  <si>
    <t>Toilettenpapier, Toilettendeckel, Wasserhähne Dichtungen, Füllventil für Spülkasten</t>
  </si>
  <si>
    <t>Sonstige Hausbewirtschaftungskosten</t>
  </si>
  <si>
    <t>Lagepläne; Mietnebenkosten für Müll, Unterhaltung und Aufzug, Tafelschwämme</t>
  </si>
  <si>
    <t>Sonstige Unterhaltungskosten</t>
  </si>
  <si>
    <t>Facility Management</t>
  </si>
  <si>
    <t>Hausmeisterdienste</t>
  </si>
  <si>
    <t>Leuchtmittel</t>
  </si>
  <si>
    <t>Glühbirnen, Leuchtstoffröhren, Reflektor</t>
  </si>
  <si>
    <t>Hilfs- und Betriebsstoffe zur Hausbewirtschaftung</t>
  </si>
  <si>
    <t>Hilfs- und Betriebsstoffe zur baulichen Unterhaltung</t>
  </si>
  <si>
    <t>Kraftstoffe</t>
  </si>
  <si>
    <t>Benzin für den Rasenmäher</t>
  </si>
  <si>
    <t>Holz und Holzerzeugnisse (Gebäudemanagement)</t>
  </si>
  <si>
    <t>Metall und Metallerzeugnisse (Gebäudemanagement)</t>
  </si>
  <si>
    <t>Kunststoff und Kunststofferzeugnisse (Gebäudemanagement)</t>
  </si>
  <si>
    <t>Elektro und Elektronikmaterial (Gebäudemanagement)</t>
  </si>
  <si>
    <t>Akkus für die Zentralwerkstatt im Rahmen der Ersteinrichtungsmittel</t>
  </si>
  <si>
    <t>Gase (Gebäudemanagement)</t>
  </si>
  <si>
    <t>Chemikalien (Gebäudemanagement)</t>
  </si>
  <si>
    <t>Sonstige Kosten für Material, Hilfs- &amp; Betriebsstoffe (Gebäudemanagement)</t>
  </si>
  <si>
    <t>Enthärtungsmittel für Wasser, Tiefgaragenkarten, Foliensäcke</t>
  </si>
  <si>
    <t>Dienstleistungskosten</t>
  </si>
  <si>
    <t>Gebäude, Räume und Grundstücke</t>
  </si>
  <si>
    <t>Mieten Gebäude, Räume und Grundstücke</t>
  </si>
  <si>
    <t>Grundmiete Gebäude, Räume und Grundstücke</t>
  </si>
  <si>
    <t>Anmietung Räume ZWW</t>
  </si>
  <si>
    <t>Mietnebenkosten Gebäude, Räume und Grundstücke</t>
  </si>
  <si>
    <t>Sonstige Mietkosten Gebäude, Räume und Grundstücke</t>
  </si>
  <si>
    <t>Stornogebühren für Räume</t>
  </si>
  <si>
    <t>Pachten Gebäude, Räume und Grundstücke</t>
  </si>
  <si>
    <t>Grundpacht Gebäude, Räume und Grundstücke</t>
  </si>
  <si>
    <t>Pachtnebenkosten Gebäude, Räume und Grundstücke</t>
  </si>
  <si>
    <t>Sonstige Pachtkosten Gebäude, Räume &amp; Grundstücke</t>
  </si>
  <si>
    <t>Mieten Maschinen und Geräte</t>
  </si>
  <si>
    <t>Grundmiete Maschinen und Geräte</t>
  </si>
  <si>
    <t>Miete von Gasflaschen, Mobiliar</t>
  </si>
  <si>
    <t>Mietnebenkosten Maschinen und Geräte</t>
  </si>
  <si>
    <t>Sonstige Mietkosten Maschinen und Geräte</t>
  </si>
  <si>
    <t>Rücktransport angemietete Gasflaschen</t>
  </si>
  <si>
    <t>Leasing Maschinen und Geräte</t>
  </si>
  <si>
    <t>Leasingrate Maschinen und Geräte</t>
  </si>
  <si>
    <t>Leasingnebenkosten Maschinen und Geräte</t>
  </si>
  <si>
    <t>Sonstige Leasingkosten Maschinen und Geräte</t>
  </si>
  <si>
    <t>Mieten Fuhrpark</t>
  </si>
  <si>
    <t>Grundmiete Fuhrpark</t>
  </si>
  <si>
    <t>Mietnebenkosten Fuhrpark</t>
  </si>
  <si>
    <t>Sonstige Mietkosten Fuhrpark</t>
  </si>
  <si>
    <t>Leasing Fuhrpark</t>
  </si>
  <si>
    <t>Leasingrate Fuhrpark</t>
  </si>
  <si>
    <t>Leasingnebenkosten Fuhrpark</t>
  </si>
  <si>
    <t>Sonstige Leasingkosten Fuhrpark</t>
  </si>
  <si>
    <t>EDV</t>
  </si>
  <si>
    <t>Miete Hardware</t>
  </si>
  <si>
    <t>Grundmiete Hardware</t>
  </si>
  <si>
    <t>Mietnebenkosten Hardware</t>
  </si>
  <si>
    <t>Sonstige Mietkosten Hardware</t>
  </si>
  <si>
    <t>Leasing Hardware</t>
  </si>
  <si>
    <t>Leasingrate Hardware</t>
  </si>
  <si>
    <t>Leasingnebenkosten Hardware</t>
  </si>
  <si>
    <t>Sonstige Leasingkosten Hardware</t>
  </si>
  <si>
    <t>Miete Software</t>
  </si>
  <si>
    <t>Grundmiete Software</t>
  </si>
  <si>
    <t>Miete für Kurssysteme, HIS, Backup</t>
  </si>
  <si>
    <t>Mietnebenkosten Software</t>
  </si>
  <si>
    <t>Sonstige Mietkosten Software</t>
  </si>
  <si>
    <t>Leasing Software</t>
  </si>
  <si>
    <t>Leasingrate Software</t>
  </si>
  <si>
    <t>Leasingnebenkosten Software</t>
  </si>
  <si>
    <t>Sonstige Leasingkosten Software</t>
  </si>
  <si>
    <t>Sonstige Kosten EDV</t>
  </si>
  <si>
    <t>Sonstige Nebenkosten der Datenverarbeitung</t>
  </si>
  <si>
    <t>Domainjahresentgelt, Entrichtungsentgelt (Entgelt für Internetseite)</t>
  </si>
  <si>
    <t>Sonstige Kosten für die Vergabe von Aufträgen für Datenerfassung, Softwareentwicklung u.ä.</t>
  </si>
  <si>
    <t>Datenbank, SWOT-Analyse Tool Software</t>
  </si>
  <si>
    <t>Nutzungsgebühr Online-Plattform</t>
  </si>
  <si>
    <t>Verrechnungs-, Abgrenzungs- und Abschlusskonten</t>
  </si>
  <si>
    <t>Abgrenzungskonten</t>
  </si>
  <si>
    <t>Investitionen über 410 Euro netto</t>
  </si>
  <si>
    <t>Investitionen technische Anlagen und Maschinen</t>
  </si>
  <si>
    <t>Investitionen Büro- und Geschäftsausstattung</t>
  </si>
  <si>
    <t>Investitionen Fuhrpark</t>
  </si>
  <si>
    <t>Investitionen Hard- und Software</t>
  </si>
  <si>
    <t>Investitionen Bauausgaben</t>
  </si>
  <si>
    <t>Welter</t>
  </si>
  <si>
    <t>Röh</t>
  </si>
  <si>
    <t>Timinger</t>
  </si>
  <si>
    <t>Gebert</t>
  </si>
  <si>
    <t>Roderer</t>
  </si>
  <si>
    <t>Kligge</t>
  </si>
  <si>
    <t>Gruber</t>
  </si>
  <si>
    <t>Schmitt</t>
  </si>
  <si>
    <t>Tippmann-Krayer</t>
  </si>
  <si>
    <t>Rausch</t>
  </si>
  <si>
    <t>Kleimaier</t>
  </si>
  <si>
    <t>Elektronik</t>
  </si>
  <si>
    <t>Schmid</t>
  </si>
  <si>
    <t>Arlt</t>
  </si>
  <si>
    <t>Denk</t>
  </si>
  <si>
    <t>Maier</t>
  </si>
  <si>
    <t>Studt</t>
  </si>
  <si>
    <t>Giersch</t>
  </si>
  <si>
    <t>Koller</t>
  </si>
  <si>
    <t>Englmaier</t>
  </si>
  <si>
    <t>Ivanov</t>
  </si>
  <si>
    <t>Kiermaier</t>
  </si>
  <si>
    <t>Dietl</t>
  </si>
  <si>
    <t>Pörnbacher</t>
  </si>
  <si>
    <t>Badura</t>
  </si>
  <si>
    <t>Faldum</t>
  </si>
  <si>
    <t>Schiegl</t>
  </si>
  <si>
    <t>Jaud</t>
  </si>
  <si>
    <t>Remmele</t>
  </si>
  <si>
    <t>Spindler</t>
  </si>
  <si>
    <t>Schneider</t>
  </si>
  <si>
    <t>Meißner</t>
  </si>
  <si>
    <t>Dieterle</t>
  </si>
  <si>
    <t>Tuczek</t>
  </si>
  <si>
    <t>Soika</t>
  </si>
  <si>
    <t>Mareczek</t>
  </si>
  <si>
    <t>Wolf</t>
  </si>
  <si>
    <t>Faber</t>
  </si>
  <si>
    <t>Kreis</t>
  </si>
  <si>
    <t>Automatisierungstechnik &gt;WLT&gt;</t>
  </si>
  <si>
    <t>Automobilwirtschaft &gt;ROH&lt;</t>
  </si>
  <si>
    <t>Biomedizinsche Technik &gt;TMG&lt;</t>
  </si>
  <si>
    <t>Bordnetzentwicklung 1 &gt;GBT&lt;</t>
  </si>
  <si>
    <t>Bordnetzentwicklung 2 &gt;RDR&lt;</t>
  </si>
  <si>
    <t>BWL/KLAR &gt;KGG&lt;</t>
  </si>
  <si>
    <t>Chemie &gt;GRB&lt;</t>
  </si>
  <si>
    <t>Controlling &gt;SMT&lt;</t>
  </si>
  <si>
    <t>Datenkommunikation &gt;TKR&lt;</t>
  </si>
  <si>
    <t>Digitaltechnik &gt;RSH&lt;</t>
  </si>
  <si>
    <t>Elektrische Antriebe &gt;KLM&lt;</t>
  </si>
  <si>
    <t>Energie- und Umwelttechnik &gt;ARL&lt;</t>
  </si>
  <si>
    <t>Energietechnik &gt;ARL&lt;</t>
  </si>
  <si>
    <t>Energiewirtschaft und -technik &gt;DNK&lt;</t>
  </si>
  <si>
    <t>ET-Zentralwerkstatt &gt;MRS&lt;</t>
  </si>
  <si>
    <t>Geschäftsprozessmanagement &gt;STT&lt;</t>
  </si>
  <si>
    <t>Grundlagen Elektrotechnik &gt;GRS&lt;</t>
  </si>
  <si>
    <t>Grundlagen E-Technik II &gt;EMR&lt;</t>
  </si>
  <si>
    <t>Hybridelektronik &gt;IVN&lt;</t>
  </si>
  <si>
    <t>Informatik &gt;KMR&lt;</t>
  </si>
  <si>
    <t>Kommunikationstechnik &gt;DTL&lt;</t>
  </si>
  <si>
    <t>Lasertechnik &gt;PBR&lt;</t>
  </si>
  <si>
    <t>Marketing &gt;BDR&lt;</t>
  </si>
  <si>
    <t>Mathematik 1 &gt;FLD&lt;</t>
  </si>
  <si>
    <t>Mathematik 2 &gt;SHG&lt;</t>
  </si>
  <si>
    <t>Medizintechnik 1 &gt;JAD&lt;</t>
  </si>
  <si>
    <t>Medizintechnik 2 &gt;RMM&lt;</t>
  </si>
  <si>
    <t>Microcomputertechnik &gt;SPN&lt;</t>
  </si>
  <si>
    <t>Produktion und Logistik &gt;SDR&lt;</t>
  </si>
  <si>
    <t>Produktionsmanagement und Logistik &gt;MSN&lt;</t>
  </si>
  <si>
    <t>Produktionstechnik &gt;DTR&lt;</t>
  </si>
  <si>
    <t>Projektmanagement und -führung &gt;TUC&lt;</t>
  </si>
  <si>
    <t>Regelungstechnik &gt;SKA&lt;</t>
  </si>
  <si>
    <t>Robotik &gt;MRC&lt;</t>
  </si>
  <si>
    <t>Schaltungstechnik &gt;WLF&lt;</t>
  </si>
  <si>
    <t>Sensorik &gt;FBR&lt;</t>
  </si>
  <si>
    <t>Technische Mechanik &gt;KRS&lt;</t>
  </si>
  <si>
    <t>Master Bordnetzentwicklung</t>
  </si>
  <si>
    <t>---------------- Studiengänge ET &amp; WI ------------------</t>
  </si>
  <si>
    <t>Service IT 
- im Haus -</t>
  </si>
  <si>
    <t>Hausverwaltung 
- im Haus -</t>
  </si>
  <si>
    <t>Tel:0871-50246</t>
  </si>
  <si>
    <t>Telefon:08703 93140</t>
  </si>
  <si>
    <t>Fon: 089-829228-0
Fax: 089-829228-50</t>
  </si>
  <si>
    <t>Telefon 06050 971012
Telefax 06050 971090</t>
  </si>
  <si>
    <t>Telefon: +49-(0)221-347-1234
Telefax: +49-(0)221-347-1245</t>
  </si>
  <si>
    <t>03830194</t>
  </si>
  <si>
    <t>FHFHLA</t>
  </si>
  <si>
    <t>Unterschrift des / der BestellerIn</t>
  </si>
  <si>
    <t>----------------------- Maschinenbau ----------------------</t>
  </si>
  <si>
    <t>------------------------ Liegenschaft -----------------------</t>
  </si>
  <si>
    <t>--------------------------- Projekte -------------------------</t>
  </si>
  <si>
    <t>Energie- und Umwelttechnik; Projekt LBM</t>
  </si>
  <si>
    <t>Nachtmann Korbinian</t>
  </si>
  <si>
    <t>D/176797</t>
  </si>
  <si>
    <t>6019391/ 1</t>
  </si>
  <si>
    <t xml:space="preserve">Bestellnummer </t>
  </si>
  <si>
    <t xml:space="preserve">Kundennummer </t>
  </si>
  <si>
    <t>0820405</t>
  </si>
  <si>
    <t xml:space="preserve">Fon: 08744 519 
Fax: 08744 7148 </t>
  </si>
  <si>
    <t>Ausstattungsmaßnahmen</t>
  </si>
  <si>
    <t>TZ PuLS</t>
  </si>
  <si>
    <t>HOCHSCHULE FÜR ANGEWANDTE
WISSENSCHAFTEN LANDSHUT</t>
  </si>
  <si>
    <t>Hochschule Landshut, Altstadt 357, 84028 Landshut</t>
  </si>
  <si>
    <t xml:space="preserve">Technologiezentrum Energie der Hochschule Landshut, Wiesenweg 1, 94099 Ruhstorf a.d. Rott </t>
  </si>
  <si>
    <t>Technologiezentrum PULS Dingolfing, Bräuhausgasse 33, 84130 Dingolfing</t>
  </si>
  <si>
    <t xml:space="preserve">1.   Auf allen Zuschriften (Lieferscheinen / Rechnungen etc.) ist unsere Bestellnummer anzugeben.
2.   Bei Aufträgen, die mehrere Einheiten umfassen ist der Auftragnehmer nicht berechtigt nach Teillieferungen / -leistungen Rechnung zu legen. </t>
  </si>
  <si>
    <t>Zahlungen an die Staatsoberkasse Bayern | Vermerk: Hochschule Landshut
Bayerische Landesbank München | IBAN: DE75 7005 0000 0001 1903 15 | BIC: BYLADEMM
Steuernummer: 132/114/20760 | Ust-IdNr: DE 811 335 517</t>
  </si>
  <si>
    <t>Folgende Gegenstände und / oder Leistungen sind gemäß den Auftragsbedingungen der Hochschule Landshut 
zu liefern bzw. zu erbringen:</t>
  </si>
  <si>
    <t>Blatt 2</t>
  </si>
  <si>
    <t>Breidenassel</t>
  </si>
  <si>
    <t>D015784</t>
  </si>
  <si>
    <t xml:space="preserve">Telefon:  +49 721 627 37 30
</t>
  </si>
  <si>
    <t xml:space="preserve">Telefon:  +49 21 969 47 06-0
</t>
  </si>
  <si>
    <t>127450/82</t>
  </si>
  <si>
    <t>Telefon: +49 (0)8104 628 0
Telefax: +49 (0)8104 628 160</t>
  </si>
  <si>
    <t>Telefon: 04141 / 787 60 -30
Telefax: 04141 / 787 60 -39</t>
  </si>
  <si>
    <t xml:space="preserve">
Telefon: 0911 / 55 59 19
Telefax: 0911 / 58 13 41</t>
  </si>
  <si>
    <t xml:space="preserve">Tel. 030 447 15181
Fax. 030 44 71 51 82 </t>
  </si>
  <si>
    <t xml:space="preserve">Telefon:  +49 (0)89 520 462 110
Fax:  +49 (0)89 520 462 120 </t>
  </si>
  <si>
    <t>Telefon +49/ (0) 2261/50198-0
Telefax +49/ (0) 2261/50198-20</t>
  </si>
  <si>
    <t>Telefon +49 6659981773
Telefax +49 6659981777</t>
  </si>
  <si>
    <t>Tel.  +49 341 2120340
Fax  +49 341 21203429</t>
  </si>
  <si>
    <t>Telefon: 07042 / 8363-21
Telefax: 07042 / 8363-33</t>
  </si>
  <si>
    <t>699 035</t>
  </si>
  <si>
    <t xml:space="preserve">Tel.: 08761 - 66 99 12 
Fax: 08761 - 66 99 33 </t>
  </si>
  <si>
    <t xml:space="preserve">Telefon 0871 34994 
Telefax 0871 31233 </t>
  </si>
  <si>
    <t xml:space="preserve">Re-In Retail International GmbH 
Nordring 98a 
90409 Nürnberg </t>
  </si>
  <si>
    <t>Telefon:  +49 180 5 712271 
Fax:  +49 180 5 712272 
Tel.:0911 32689888
Fax.:0911 32689889</t>
  </si>
  <si>
    <t xml:space="preserve">MIRA - ELECTRONIC GdbR 
Beckschlagergasse 9 
90403 Nürnberg </t>
  </si>
  <si>
    <t>Telefon: +49 (0) 8121 / 774 - 0
Fax: +49 (0) 8121 / 774 - 422</t>
  </si>
  <si>
    <t xml:space="preserve">Consolar Solare Energiesysteme GmbH 
Strubbergstraße 70 
60489 Frankfurt a. M. </t>
  </si>
  <si>
    <t>00997 / 0 / 2010018</t>
  </si>
  <si>
    <t>GroAx Projektpauschale</t>
  </si>
  <si>
    <t>LinkPack Verbrauchsmaterial</t>
  </si>
  <si>
    <t>00997 / 0 / 2056003</t>
  </si>
  <si>
    <t>LinkPack Projektpauschale</t>
  </si>
  <si>
    <t xml:space="preserve">Förderprojekt „FHprofUnt IMiSens“ </t>
  </si>
  <si>
    <t>7970/7970 001/5600 355</t>
  </si>
  <si>
    <t>7970/7970 001/5600 325</t>
  </si>
  <si>
    <t>7970/7970 001/5600 342</t>
  </si>
  <si>
    <t>7970/7970 001/5600 309</t>
  </si>
  <si>
    <t>7970/7970 001/5600 323</t>
  </si>
  <si>
    <t>7970/7970 001/5600 303</t>
  </si>
  <si>
    <t>7970/7970 001/5600 324</t>
  </si>
  <si>
    <t>7970/7970 001/5600 302</t>
  </si>
  <si>
    <t>7970/7970 001/5600 330</t>
  </si>
  <si>
    <t>7970/7970 001/5600 341</t>
  </si>
  <si>
    <t>7970/7970 001/5600 306</t>
  </si>
  <si>
    <t>7970/7970 001/5600 350</t>
  </si>
  <si>
    <t>7970/7970 001/5600 361</t>
  </si>
  <si>
    <t>7970/7970 001/5600 322</t>
  </si>
  <si>
    <t>9010001/5600100</t>
  </si>
  <si>
    <t>Freundeskreis der Hochschule</t>
  </si>
  <si>
    <t>0004/5600</t>
  </si>
  <si>
    <t>Stellenausschreibungen</t>
  </si>
  <si>
    <t>0005/5600</t>
  </si>
  <si>
    <t>Erstausstattung</t>
  </si>
  <si>
    <t xml:space="preserve">Telefon: +49 7428 932-0
Telefax: +49 7428 932-209
</t>
  </si>
  <si>
    <t>---------------------- Labore ET &amp; WI -----------------------</t>
  </si>
  <si>
    <t xml:space="preserve">Telefon: +49 (0) 40 53 80 92 - 20
Fax: +49 (0) 40 53 80 92 - 84
</t>
  </si>
  <si>
    <t xml:space="preserve">Telefax: (089) 55 875-421
 </t>
  </si>
  <si>
    <t>-------------------- Sonstiges ET &amp; WI ---------------------</t>
  </si>
  <si>
    <t xml:space="preserve">Fon: 089 72 60 93-13 
Fax: 089 72 60 93-20 
</t>
  </si>
  <si>
    <t xml:space="preserve">Telefon: 0257292391-2216
Fax: 0257292391-2299
</t>
  </si>
  <si>
    <t xml:space="preserve">Telefon: +49 83 31 83 71 0
Telefax: +49 83 31 8371 99
</t>
  </si>
  <si>
    <t xml:space="preserve">Telefon: 0160-1828691
Telefax: 08062-725976
</t>
  </si>
  <si>
    <t xml:space="preserve">Tel.: 09622 / 30 - 0 
Fax: 0180 5 312110 
</t>
  </si>
  <si>
    <t xml:space="preserve">Telefon  +49 (0) 7222 - 96 96-60    
Telefax    +49 (0) 7222 - 96 96-88
</t>
  </si>
  <si>
    <t xml:space="preserve">Tel.: 0 71 21 - 51 50 50
</t>
  </si>
  <si>
    <t xml:space="preserve">Fon: 0 23 39 / 90 98 50
Fax: 0 23 39 / 90 95 01 
</t>
  </si>
  <si>
    <t xml:space="preserve">Tel. (08721) 9668-0 
Fax. (08721) 9668-30 
</t>
  </si>
  <si>
    <t xml:space="preserve">Tel.: (+49) 60 81 / 94 19 0
Fax: (+49) 60 81 / 94 19 1000
</t>
  </si>
  <si>
    <t xml:space="preserve">Telefon: +49 (0) 6128 / 9755 - 0
Fax: +49 (0) 6128 / 9755 - 55
</t>
  </si>
  <si>
    <t xml:space="preserve">Tel: +49 (0)6104 405980
Fax: +49 (0)6104 405990
</t>
  </si>
  <si>
    <t xml:space="preserve">Tel: +49 8707 920199
Fax: +49 8707 1004
</t>
  </si>
  <si>
    <t xml:space="preserve">Telefon: +49 871 65336
Telefax: +49 871 65337
</t>
  </si>
  <si>
    <t xml:space="preserve">Fax: +31 (0)53 484 9583 
</t>
  </si>
  <si>
    <t xml:space="preserve">Phone: 0421 3654 200
Fax: 0421 3654 236
</t>
  </si>
  <si>
    <t xml:space="preserve">Telefon: +49 (0) 7031 / 638 - 0
Fax: +49 (0) 7031 / 638 - 100
</t>
  </si>
  <si>
    <t xml:space="preserve">Telefon:  03546-229960 
Fax:  03546-2296961 
</t>
  </si>
  <si>
    <t xml:space="preserve">Tel. : (08021) 905 000 
Fax : (08021) 905 002 
</t>
  </si>
  <si>
    <t xml:space="preserve">Fax. 0871 1 43 90 59 
</t>
  </si>
  <si>
    <t xml:space="preserve">Tel.: 089 13 40 04
Fax: 089 16 62 31
</t>
  </si>
  <si>
    <t xml:space="preserve">Fon 0871 96 66 - 0 
Herr Küster 
Fon 0871 96 66 - 32 
</t>
  </si>
  <si>
    <t xml:space="preserve">Tel.: 08654 - 77 1 889 
Fax: 08654 - 77 1 890 
</t>
  </si>
  <si>
    <t xml:space="preserve">Telefon: 09837/976693
Fax: 09837/976699
</t>
  </si>
  <si>
    <t xml:space="preserve">Tel: +43 1 865 92 60 – 0 
Fax: +43 1 869 83 18 
</t>
  </si>
  <si>
    <t xml:space="preserve">Telefon: +49 89 61 30 30
Fax: +49 89 61 30 33 51
</t>
  </si>
  <si>
    <t xml:space="preserve">Tel.: +49 871 92290-0
Fax: +49 871 92290-33
</t>
  </si>
  <si>
    <t xml:space="preserve">Telefon: (023 02) 2 82 55-0 
</t>
  </si>
  <si>
    <t xml:space="preserve">Tel: +49 (0)69 2222 20 210 
Fax: +49 (0)69 2222 20 211 
</t>
  </si>
  <si>
    <t xml:space="preserve">Telefon +49 (0) 203 / 8094-0
Telefax +49 (0) 203 / 8094-4215
</t>
  </si>
  <si>
    <t xml:space="preserve">Telefon: 05031-1720
Fax: 05031-9179446
</t>
  </si>
  <si>
    <t xml:space="preserve">Fon: 0941 696 81-0 
Fax: 0941 696 81-49 
 </t>
  </si>
  <si>
    <t xml:space="preserve">Fon: +49 (030) 42410690 
Fax: +49 (030) 42804950 
</t>
  </si>
  <si>
    <t xml:space="preserve">Fon: 0911 8602 - 0 
Fon Kal.-Service: 0911 8177180 
Fax: 0911 8602 - 669 
</t>
  </si>
  <si>
    <t xml:space="preserve">Tel.: +49 911 86 02 181
Fax: +49 911 86 02 142
</t>
  </si>
  <si>
    <t xml:space="preserve">Telefon: 0271/35954-0 
Fax: 0271/3595499 
</t>
  </si>
  <si>
    <t xml:space="preserve">Tel.: 0871 974826-0
Fax: 0871 974826-10
</t>
  </si>
  <si>
    <t xml:space="preserve">Tel:  +49 911/ 93 61 66
Fax:  +49 911/ 936 16 78 
</t>
  </si>
  <si>
    <t xml:space="preserve">Tel.: +49 7720 601 0
Fax: +49 7720 601 290
</t>
  </si>
  <si>
    <t>Fon: 08131 28 08 - 0
Fax: 08131 2808 - 59 
Fon: 08131 28 08 - 51</t>
  </si>
  <si>
    <t xml:space="preserve">Telefon: 0871 / 9753610
Fax: 0871 / 9753611
</t>
  </si>
  <si>
    <t xml:space="preserve">Fon: 089 83 91-0 
Fax: 089 83 91-89 
</t>
  </si>
  <si>
    <t xml:space="preserve">Fon: 0871 / 97 410 - 0 
Fax 0871 / 97 410 - 55
</t>
  </si>
  <si>
    <t xml:space="preserve">Telefon: +49 (0) 7134 / 96196-0
Fax: +49 (0) 7134 / 96196-99
</t>
  </si>
  <si>
    <t xml:space="preserve">Fon: +49 831 575000 u. +49 (0)831 52387070 
Fax: +49 831 5750040 u. +49 (0)831 523870740 
</t>
  </si>
  <si>
    <t xml:space="preserve">Fon: +49 911 955 1790 
Fax: +49 911 955 17938 
</t>
  </si>
  <si>
    <t xml:space="preserve">Tel: +49 40 89706-0
Fax: +49 40 89706-111
</t>
  </si>
  <si>
    <t xml:space="preserve">Telefon +49 (0) 711 / 3465 - 60
Telefax +49 (0) 711 / 3465 - 6100
</t>
  </si>
  <si>
    <t xml:space="preserve">Fon: 0721 / 95 89 7 - 0
Fax: 0721 / 95 89 7 - 77
</t>
  </si>
  <si>
    <t xml:space="preserve">Tel: 07664-59090
</t>
  </si>
  <si>
    <t xml:space="preserve">Fon: +49 (0) 6192 299-0 
Fax: +49 (0) 6192 233-98 
</t>
  </si>
  <si>
    <t xml:space="preserve">Telefon +49 8105 7727-100
Telefax +49 8105 7727-101
</t>
  </si>
  <si>
    <t xml:space="preserve">Tel. +49 - (0) 711 - 93934 - 17 
Fax. +49 - (0) 711 - 93934 - 50 
www.kyocerasolar.de </t>
  </si>
  <si>
    <t xml:space="preserve">Phone: (+49 89) 42 77 03 
Fax: (+49 89) 420 21 92 
</t>
  </si>
  <si>
    <t xml:space="preserve">Telefon: +49 2233 604-0
Telefax: +49 2233 604-222
</t>
  </si>
  <si>
    <t xml:space="preserve">Fon: 0911 8 14 70 21
Fax: 0911 86 48 68
</t>
  </si>
  <si>
    <t xml:space="preserve">Telefon + 49 711 720 95-0
Telefax + 49 711 720 95-33
</t>
  </si>
  <si>
    <t xml:space="preserve">Telefon: +49 (0) 71 61/9 99 09 - 0 
Telefax: +49 (0) 71 61/9 99 09 - 99 
</t>
  </si>
  <si>
    <t xml:space="preserve">Tel: +49 (0)2173 51094 
Fax: +49 (0)2173 58623 
</t>
  </si>
  <si>
    <t xml:space="preserve">Fon: 08141 5271-0 
Fax: 08141 5271-129 
</t>
  </si>
  <si>
    <t xml:space="preserve">Fon: +49 - 89 - 48 90 75 - 0
Fax: +49 - 89 - 48 90 75 - 99
</t>
  </si>
  <si>
    <t xml:space="preserve">Telefon: +49 6196 7746 0
Telefax: +49 6196 7746 360
</t>
  </si>
  <si>
    <t xml:space="preserve">Fon: +49 8122 999 83 60 
Fax: +49 8122 999 83 66 
</t>
  </si>
  <si>
    <t xml:space="preserve">Telefon: +49 (0) 931 / 35960-28
Fax: +49 (0) 931 / 35960-20
</t>
  </si>
  <si>
    <t xml:space="preserve">Telefon: (08121) 2506 - 0
Telefax: (08121) 2506 - 200
</t>
  </si>
  <si>
    <t xml:space="preserve">Tel. +49/76 21/6 67 - 0 
Fax +49/76 21/6 67 - 100 
</t>
  </si>
  <si>
    <t xml:space="preserve">Telefon: +49 (0) 7159 / 4207329
Fax: +49 (0) 7159 / 17562
</t>
  </si>
  <si>
    <t xml:space="preserve">Telefon: +49 (0) 89 / 741 31 30
Fax: +49 (0) 89 / 714 60 35
</t>
  </si>
  <si>
    <t xml:space="preserve">
Tel.: 0511-53326-18
Fax: 0511-53326-17 </t>
  </si>
  <si>
    <t xml:space="preserve">Verkauf (07145) 206-41 bis 43
Zentrale (07145) 206-0
Telefax (07145) 206-66
www.norelem.de
</t>
  </si>
  <si>
    <t xml:space="preserve">Tel.: 0871 974260
</t>
  </si>
  <si>
    <t xml:space="preserve">Telefon: 0202 / 28077 - 60
Telefax: 0202 / 28077 - 69
internet: www.online-schrauben.de
</t>
  </si>
  <si>
    <t xml:space="preserve">Telefon: +49-6262-92670-75
Fax: +49-6262-92670-9075
</t>
  </si>
  <si>
    <t xml:space="preserve">Telefon: +49-(0)9372-9864-0 
Telefax: +49-(0)9372-9864-20 
</t>
  </si>
  <si>
    <t xml:space="preserve">Telefon : 04422/955-333
Fax : 04422/955-111
</t>
  </si>
  <si>
    <t xml:space="preserve">Telefon: +49 (421) 2010150
Telefax: +49 (421) 2010151
</t>
  </si>
  <si>
    <t xml:space="preserve">Telefon: +49 (5232) 606-260
Telefax:: +49 (5232) 606-0
</t>
  </si>
  <si>
    <t>Tel: +49 964592220
Fax: +49 9645922222
www.rogerscorp.com/pes</t>
  </si>
  <si>
    <t xml:space="preserve">Tel. 0049 (0) 89 / 99 135-0
Fax 0049 (0) 89 / 99 135-120
</t>
  </si>
  <si>
    <t xml:space="preserve">Tel.: +49 (0)2762 400 779 
Fax: +49 (0)2762 400 965 
</t>
  </si>
  <si>
    <t xml:space="preserve">Tel 08703 9393-0
Fax 08703 9393-54
</t>
  </si>
  <si>
    <t xml:space="preserve">Telefon  0171-5455154 oder 05341-225556
Fax  05326 - 929360 oder 05341-225556
</t>
  </si>
  <si>
    <t xml:space="preserve">Fon: 0871 95 35 50 
Fax: 08 71 - 9 53 55-50
</t>
  </si>
  <si>
    <t xml:space="preserve">Tel. Nr.: 02823-976336-0
Fax: 02823-976336-6
</t>
  </si>
  <si>
    <t xml:space="preserve">Tel.: 07121-300781 
Fax: 07121-370833 
</t>
  </si>
  <si>
    <t xml:space="preserve">Telefon :02741-286222
Fax: 02741-286233
</t>
  </si>
  <si>
    <t xml:space="preserve">Telefon: +49 (0) 6181 / 211 01
Telefax: +49 (0) 6181 / 211 18
</t>
  </si>
  <si>
    <t xml:space="preserve">Telefon: +49-89-45235-6791
Fax: +49-89-45235-6710
</t>
  </si>
  <si>
    <t xml:space="preserve">Telefon (0 23 30) 97 91 91
Telefax (0 23 30) 97 91 97
</t>
  </si>
  <si>
    <t xml:space="preserve">Tel. +49(0)2822 9778-55
Fax +49(0)2822 9778-56
</t>
  </si>
  <si>
    <t xml:space="preserve">Telefon: 06128 / 873-0 
Telefax: 06128 / 84084 
</t>
  </si>
  <si>
    <t xml:space="preserve">Tel.: +49 (0)8141 / 36 36 - 0
Fax: +49 (0)8141 / 36 36 - 1 55
</t>
  </si>
  <si>
    <t xml:space="preserve">Telefon: 08784-96940-0 
Telefax: 08784-96940-10
</t>
  </si>
  <si>
    <t>Medizinische Gerätetechnik &gt;BRD&lt;</t>
  </si>
  <si>
    <t>7970/7970 001/5600 352</t>
  </si>
  <si>
    <t>7970/7970 001/5600 313</t>
  </si>
  <si>
    <t>Grundlagen E-Technik &gt;KLR&lt;</t>
  </si>
  <si>
    <t xml:space="preserve">+44 (0)1508 486048 Phone
+44 (0)1508 550391 Fax
+44 (0)7718 650819 Cell
www.semidicecomponents.co.uk </t>
  </si>
  <si>
    <t>0064494</t>
  </si>
  <si>
    <t>Tel:08631 / 605-0
Fax: 08631 / 605-500
Internet: www.mbm-gmbh.com</t>
  </si>
  <si>
    <t>Tel. +49 211 5301-301
Fax +49 211 5301-302
www.sick.de</t>
  </si>
  <si>
    <t xml:space="preserve">SICK Vertriebs-GmbH 
Willstätterstr. 30 
40549 Düsseldorf </t>
  </si>
  <si>
    <t xml:space="preserve">Telefon-Nr. 08631/16752166
Fax-Nr. 08631/16752199 </t>
  </si>
  <si>
    <t xml:space="preserve">Telefon: +49 5235 312 000
Telefax: +49 5235 312 999
phoenixcontact.de
</t>
  </si>
  <si>
    <t xml:space="preserve">Tel +49 6251 9632-0
Fax +49 6251 56819
</t>
  </si>
  <si>
    <t>Tel.: +49 (0)6205 3103997
Fax: +49 (0)6205 3057629 
Web: http://www.mytoolstore.de</t>
  </si>
  <si>
    <t xml:space="preserve">Telefon: 089/80091-0
Fax: 089/80091-11 </t>
  </si>
  <si>
    <t>Sonepar Deutschland Region Süd GmbH 
Keplerring 6 
84030 Landshut 
info.ergolding@sonepar.de</t>
  </si>
  <si>
    <t xml:space="preserve">RS Components GmbH 
Hessenring 13b 
64546 Mörfelden-Walldorf 
kundenservice@rsonline.de </t>
  </si>
  <si>
    <t xml:space="preserve">reichelt elektronik GmbH &amp; Co. KG 
Elektronikring 1 
26452 Sande Germany 
info@reichelt.de </t>
  </si>
  <si>
    <t>Tel.: +49 8142 4670-19
Fax: +49 8142 54 54 1
www.pilz.com</t>
  </si>
  <si>
    <t>National Instruments Germany GmbH 
Ganghoferstraße 70b 
80339 München 
michael.bahmer@ni.com</t>
  </si>
  <si>
    <t>Most Industrieprodukte 
Waldweg 11 
85461 Grünbach 
info@most-industrieprodukte.de</t>
  </si>
  <si>
    <t>LEMO Elektronik GmbH 
Hanns-Schwindt-Str. 6 
81829 München 
info@lemo.de</t>
  </si>
  <si>
    <t xml:space="preserve">KYOCERA FINECERAMICS GMBH 
Solar Division 
Fritz-Müller-Str. 107 
73730 Esslingen/Germany 
solar@kyocera.de </t>
  </si>
  <si>
    <t xml:space="preserve">Breuell &amp; Hilgenfeldt GmbH 
ebmpapst Service-Center 
Postfach 2002 
22810 Norderstedt 
info@bh-gmbh.com </t>
  </si>
  <si>
    <t>Bürklin OHG 
Grünwalder Weg 30 
82041 Oberhaching 
info@buerklin.de</t>
  </si>
  <si>
    <t>DELTA-V GmbH 
Eichenhofer Weg 71 
42279 Wuppertal 
info@delta-v.de</t>
  </si>
  <si>
    <t xml:space="preserve">Digi-Key 
701 Brooks Avenue South 
Thief River Falls 
MN 56701 USA 
eu.support@digikey.com </t>
  </si>
  <si>
    <t>Distrelec Schuricht GmbH
Lise-Meitner-Str. 4 
28359 Bremen
verkauf@distrelec.de</t>
  </si>
  <si>
    <t xml:space="preserve">Dr. Fritz Faulhaber GmbH &amp; Co. KG
Antriebssysteme 
Daimlerstrasse 23/25 
71101 Schönaich 
info@faulhaber.com </t>
  </si>
  <si>
    <t xml:space="preserve">DREKO-WERBUNG GbR 
Gubener Strasse 25 
15907 Lübben 
 info@dreko-werbung.de </t>
  </si>
  <si>
    <t xml:space="preserve">EA Elektro-Automatik GmbH &amp; Co.KG 
Setzbergstrasse 4 
83679 Sachsenkam 
ea-sued@elektroautomatik.de </t>
  </si>
  <si>
    <t xml:space="preserve">ebm-papst Landshut GmbH 
Hofmark-Aich-Str. 25 
84030 Landshut 
info3@de.ebmpapst.com </t>
  </si>
  <si>
    <t>EFG-Gienger KG 
Gartenstraße 1
84030 Ergolding
michael.kuester@gc-gruppe.de</t>
  </si>
  <si>
    <t xml:space="preserve">ENERGIEWENDE Verlag &amp; Vertrieb 
Sägewerkstr. 3 
83395 Freilassing 
service@solarshop.net </t>
  </si>
  <si>
    <t xml:space="preserve">Erwin REUMÜLLER 
TEWA Elektromotoren Ges.mbH 
Johann Josef Krätzergasse 6 
A-1230 Wien 
reuli@reumueller-tewa.at </t>
  </si>
  <si>
    <t xml:space="preserve">FEGA &amp; Schmitt Landshut 
Elektrogroßhandel GmbH 
Ludmillastraße 30 
84034 Landshut 
landshut@fega-schmitt.de </t>
  </si>
  <si>
    <t>Gehmeyr GmbH &amp; Co. KG, Techn. Vertrieb 
Auerbacher Straße 2 
93057 Regensburg 
info@gehmeyr.de</t>
  </si>
  <si>
    <t xml:space="preserve">Hermann Adam &amp; Co. KG 
Felix-Wankel-Strasse 1 
85221 Dachau 
marianne.rummel@adam-gmbh.de </t>
  </si>
  <si>
    <t xml:space="preserve">SR electronic GmbH 
Unter den Linden 15 
72762 Reutlingen 
info@sr-battery.de </t>
  </si>
  <si>
    <t>07039</t>
  </si>
  <si>
    <t xml:space="preserve">Akkuplus.de 
Lohwiese 1 
35108 Allendorf [Eder] </t>
  </si>
  <si>
    <t>Telefon: 02151 501600
Telefax: 02151 501601</t>
  </si>
  <si>
    <t xml:space="preserve">EMCOM GmbH 
Lessingstr. 49 
47799 Krefeld 
eMail: info@akku500.de </t>
  </si>
  <si>
    <t xml:space="preserve">Hoffmann GmbH Qualitätswerkzeuge 
Haberlandstraße 55 
81241 München 
info@hoffmann-group.com </t>
  </si>
  <si>
    <t xml:space="preserve">IKARUS Solarsysteme GmbH 
Dieselstr. 45 
87437 Kempten 
info@ikarus-solar.de </t>
  </si>
  <si>
    <t xml:space="preserve">Lucas-Nülle 
Lehr- und Meßgeräte GmbH 
Siemensstraße 2 
50170 Kerpen-Sindorf </t>
  </si>
  <si>
    <t xml:space="preserve">Leybold Didactic GmbH 
Leyboldstraße 1 
50354 Hürth 
info@leybold-didactic.de </t>
  </si>
  <si>
    <t xml:space="preserve">Lenze AG 
Postfach 10 13 52 
31763 Hameln </t>
  </si>
  <si>
    <t xml:space="preserve">AEG Industrial Engineering GmbH 
Hohenzollerndamm 152 
14199 Berlin </t>
  </si>
  <si>
    <t xml:space="preserve">ARP DATACON GmbH 
Waldstrasse 23 
63128 Dietzenbach </t>
  </si>
  <si>
    <t xml:space="preserve">AUCOSYS e. K. 
Hofhalde 12 
73035 Göppigen </t>
  </si>
  <si>
    <t>Automatic Systeme GmbH 
Welser Strasse 5 
81373 München 
robfix@automatic-systeme.de</t>
  </si>
  <si>
    <t>Christ-Elektronik GmbH 
Alpenstraße 34 
87700 Memmingen 
info@christ-elektronik.de</t>
  </si>
  <si>
    <t xml:space="preserve">E. Kretzschmar GmbH 
Alte Schulstrasse 32 
51515  Kürten-Bechen </t>
  </si>
  <si>
    <t xml:space="preserve">Fischer Oberflächentechnik GmbH 
Wullener Feld 15a 
58454 Witten 
info@fot.de </t>
  </si>
  <si>
    <t xml:space="preserve">General Elektronik GmbH 
Am Stadtweg 3 
39167 Hohendodeleben </t>
  </si>
  <si>
    <t xml:space="preserve">Gerhard Mann GmbH &amp; Co. KG 
Postfach 1592  
84003 Landshut </t>
  </si>
  <si>
    <t xml:space="preserve">Gerhard Schützinger Labor-Schütz GmbH 
Eichwiesenring 6 
70567 Stuttgart </t>
  </si>
  <si>
    <t>Giseke GmbH &amp; Co. KG 
Pankstraße 8-10 
13127 Berlin 
service@akku.net</t>
  </si>
  <si>
    <t xml:space="preserve">HUG Industrietechnik und Arbeitssicherheit GmbH 
Am Industriegleis 7 
84030 Ergolding 
verkauf@hug-technik.com </t>
  </si>
  <si>
    <t>INNO-Systems Handels GMBH 
Hohenbruckstraße 8 
90425 Nürnberg 
inno-systems@ipz-group.com</t>
  </si>
  <si>
    <t xml:space="preserve">KOBOLD Messring GmbH 
Nordring 22-24 
65719 Hofheim / Taunus 
info.de@kobold.com </t>
  </si>
  <si>
    <t xml:space="preserve">LPKF Laser &amp; Electronics AG 
Osteriede 7 
30827 Garbsen </t>
  </si>
  <si>
    <t xml:space="preserve">MAKRA Norbert Kraft GmbH 
Zillenhardtstraße 29 
73037 Göppingen/Voralb 
info@makra.de </t>
  </si>
  <si>
    <t>mawi-therm Temperatur-Prozeßtechnik GmbH 
Hofstraße 23 
40789 Monheim am Rhein 
info@mawi-therm.com</t>
  </si>
  <si>
    <t xml:space="preserve">Multi Printed Circuit Boards Ltd. 
Brunnthaler Straße 2 
85649 Brunnthal – Hofolding </t>
  </si>
  <si>
    <t>Multi-Contact Deutschland GmbH 
Postfach 1606 
79551 Weil am Rhein 
weil@multi-contact.com</t>
  </si>
  <si>
    <t xml:space="preserve">R+W Antriebselemente GmbH 
Alexander-Wiegand-Str. 8 
63911 Klingenberg 
info@rw-kupplungen.de </t>
  </si>
  <si>
    <t xml:space="preserve">Ruhstrat GmbH 
Heinestraße 12 
37120 Bovenden-Lenglern </t>
  </si>
  <si>
    <t xml:space="preserve">Schonert Briefkasten / SECUTRADA 
Lotterbergstrasse 24 / 1 
70499 Stuttgart </t>
  </si>
  <si>
    <t xml:space="preserve">Sneganas Anton GmbH 
Landshuter Straße 64 
84030 Ergolding </t>
  </si>
  <si>
    <t xml:space="preserve">Tecsis GmbH 
Carl-Legien-Straße 40 
63073 Offenbach am Main </t>
  </si>
  <si>
    <t xml:space="preserve">Toellner Electronic Instrumente GmbH 
Gahlenfeldstraße 31 
58313 Herdecke 
info@toellner.de </t>
  </si>
  <si>
    <t xml:space="preserve">W. SÖHNGEN GMBH 
Erste Hilfe  +  Notfallmedizin 
Platter Str. 84 
65232 Taunusstein 
info@soehngen.com </t>
  </si>
  <si>
    <t xml:space="preserve">Zimmermann Modellbau GmbH 
Riesenfeldstraße 16 
80809 München </t>
  </si>
  <si>
    <t xml:space="preserve">ACS Control-System GmbH 
Lauterbachstr. 57 1/2 
84307 Eggenfelden 
info@acs-controlsystem.de  </t>
  </si>
  <si>
    <t>Bezeichnung &amp; Etat</t>
  </si>
  <si>
    <t>Digitaltechnik &gt;RSH&lt; Investitionsmittel</t>
  </si>
  <si>
    <t>Elektrische Antriebe &gt;KLM&lt; Investitionsmittel</t>
  </si>
  <si>
    <t>Grundlagen E-Technik II &gt;EMR&lt; Investitionsmittel</t>
  </si>
  <si>
    <t>Hybridelektronik &gt;IVN&lt; Investitionsmittel</t>
  </si>
  <si>
    <t xml:space="preserve">Mathematik 1 &gt;FLD&lt; Investitionsmittel </t>
  </si>
  <si>
    <t xml:space="preserve">Medizintechnik 1 &gt;JAD&lt; Investitionsmittel </t>
  </si>
  <si>
    <t xml:space="preserve">Medizintechnik 2 &gt;RMM&lt; Investitionsmittel </t>
  </si>
  <si>
    <t xml:space="preserve">Robotik &gt;MRC&lt; Investitionsmittel </t>
  </si>
  <si>
    <t xml:space="preserve">Sensorik &gt;FBR&lt; Investitionsmittel </t>
  </si>
  <si>
    <t>Automatisierungstechnik &gt;WLT&gt; Investitionsmittel</t>
  </si>
  <si>
    <t>Biomedizinsche Technik &gt;TMG&lt; Investitionsmittel</t>
  </si>
  <si>
    <t>7970/7970 001/5600 337</t>
  </si>
  <si>
    <t>Bordnetzentwicklung 1 &gt;GBT&lt; Investitionsmittel</t>
  </si>
  <si>
    <t>7970/7970 001/5600 359</t>
  </si>
  <si>
    <t xml:space="preserve">Bordnetzentwicklung 1 &gt;GBT&lt; </t>
  </si>
  <si>
    <t>Bordnetzentwicklung 2 &gt;RDR&lt; Investitionsmittel</t>
  </si>
  <si>
    <t>7970/7970 001/5600 360</t>
  </si>
  <si>
    <t xml:space="preserve">Bordnetzentwicklung 2 &gt;RDR&lt; </t>
  </si>
  <si>
    <t>Chemie &gt;GRB&lt; Investitionsmittel</t>
  </si>
  <si>
    <t>7970/7970 001/5600 343</t>
  </si>
  <si>
    <t xml:space="preserve">Chemie &gt;GRB&lt; </t>
  </si>
  <si>
    <t>Datenkommunikation &gt;TKR&lt; Investitionsmittel</t>
  </si>
  <si>
    <t xml:space="preserve">Datenkommunikation &gt;TKR&lt; </t>
  </si>
  <si>
    <t xml:space="preserve">Digitaltechnik &gt;RSH&lt; </t>
  </si>
  <si>
    <t xml:space="preserve">Elektrische Antriebe &gt;KLM&lt; </t>
  </si>
  <si>
    <t>Energietechnik &gt;ARL&lt; Investitionsmittel</t>
  </si>
  <si>
    <t>7970/7970 001/5600 338</t>
  </si>
  <si>
    <t>Geschäftsprozessmanagement &gt;STT&lt; Investitionsmittel</t>
  </si>
  <si>
    <t>7970/7970 001/5600 351</t>
  </si>
  <si>
    <t>Grundlagen Elektrotechnik &gt;GRS&lt; Investitionsmittel</t>
  </si>
  <si>
    <t xml:space="preserve">Grundlagen Elektrotechnik &gt;GRS&lt; </t>
  </si>
  <si>
    <t>Grundlagen E-Technik &gt;KLR&lt; Investitionsmittel</t>
  </si>
  <si>
    <t>7970/7970 001/5600 334</t>
  </si>
  <si>
    <t xml:space="preserve">Grundlagen E-Technik II &gt;EMR&lt; </t>
  </si>
  <si>
    <t xml:space="preserve">Hybridelektronik &gt;IVN&lt; </t>
  </si>
  <si>
    <t>Kommunikationstechnik &gt;DTL&lt; Investitionsmittel</t>
  </si>
  <si>
    <t xml:space="preserve">Kommunikationstechnik &gt;DTL&lt; </t>
  </si>
  <si>
    <t>Lasertechnik &gt;PBR&lt; Investitionsmittel</t>
  </si>
  <si>
    <t>7970/7970 001/5600 326</t>
  </si>
  <si>
    <t xml:space="preserve">Mathematik 1 &gt;FLD&lt; </t>
  </si>
  <si>
    <t>Medizinische Gerätetechnik &gt;BRD&lt; Investitionsmittel</t>
  </si>
  <si>
    <t xml:space="preserve">Medizinische Gerätetechnik &gt;BRD&lt; </t>
  </si>
  <si>
    <t xml:space="preserve">Medizintechnik 1 &gt;JAD&lt; </t>
  </si>
  <si>
    <t xml:space="preserve">Medizintechnik 2 &gt;RMM&lt; </t>
  </si>
  <si>
    <t>Microcomputertechnik &gt;SPN&lt; Investitionsmittel</t>
  </si>
  <si>
    <t>7970/7970 001/5600 333</t>
  </si>
  <si>
    <t xml:space="preserve">Microcomputertechnik &gt;SPN&lt; </t>
  </si>
  <si>
    <t>Regelungstechnik &gt;SKA&lt; Investitionsmittel</t>
  </si>
  <si>
    <t xml:space="preserve">Regelungstechnik &gt;SKA&lt; </t>
  </si>
  <si>
    <t>Schaltungstechnik &gt;WLF&lt; Investitionsmittel</t>
  </si>
  <si>
    <t xml:space="preserve">Schaltungstechnik &gt;WLF&lt; </t>
  </si>
  <si>
    <t xml:space="preserve">Sensorik &gt;FBR&lt; </t>
  </si>
  <si>
    <t>Zielerreichungsmittel</t>
  </si>
  <si>
    <t>7960/7960 000/5600 100</t>
  </si>
  <si>
    <t>Foris Maria</t>
  </si>
  <si>
    <t>Hochschule dual, Hopfenstraße 4, 80335 München</t>
  </si>
  <si>
    <t>Freihändige Vergabe / Beschränkte Ausschreibung (Auftragswert unter 50.000 € netto)</t>
  </si>
  <si>
    <t>bis 1000 € netto - Direktkauf</t>
  </si>
  <si>
    <t>über 1000 € netto: Es wurden mindestens drei schriftliche Angebote/Preisvergleiche eingeholt und liegen der Bestellung bei.</t>
  </si>
  <si>
    <t>Öffentliche/Beschränkte Ausschreibung (national; Auftragswert ab 50.000 € netto)</t>
  </si>
  <si>
    <t xml:space="preserve">bis 1000 € netto </t>
  </si>
  <si>
    <t>über 1000 € netto und 3 Angebote</t>
  </si>
  <si>
    <t>über 1000 € netto ohne Vergleichsangebote (Begründung auf Beiblatt)</t>
  </si>
  <si>
    <t>ab 50.000 € netto &gt;&gt; nationale Auschreibung &lt;&lt;</t>
  </si>
  <si>
    <t>ab 207.000 € netto &gt;&gt; EU-weite Auschreibung &lt;&lt;</t>
  </si>
  <si>
    <t>Öffentliche Ausschreibung in der EU (EU-weit; Auftragswert ab 209.000 €)</t>
  </si>
  <si>
    <t>Service IT</t>
  </si>
  <si>
    <t>Fakultät Interdisziplinäre Studien</t>
  </si>
  <si>
    <t xml:space="preserve">Tel.: +49 351 3395-7000
Fax: +49 351 3395-849
</t>
  </si>
  <si>
    <t xml:space="preserve">Tel +49 (0)30 706 30 05
Fax +49 (0)30 802 20 94
</t>
  </si>
  <si>
    <t xml:space="preserve">Telefon: 0731-23232
Fax: 0731-27676
</t>
  </si>
  <si>
    <t xml:space="preserve">Tel.:  +49 6151 / 8173-20
http://www.peak-system.com
</t>
  </si>
  <si>
    <t xml:space="preserve">Tel.: +49 (0)5223 65301-0
Fax: +49 (0)5223 65301-30
</t>
  </si>
  <si>
    <t xml:space="preserve">Telefon: 0911 32689888
Fax: 0911 32689889
</t>
  </si>
  <si>
    <t>International Management and Business Administration  &gt;KMM&lt;</t>
  </si>
  <si>
    <t>Intern. Management and Business Admin.</t>
  </si>
  <si>
    <t xml:space="preserve">Telefon: 02331 355 - 0 
Fax: 02331 355 - 530
</t>
  </si>
  <si>
    <t>Fon: 08703 93 07 - 0 
Fax: 08703 93 07 - 10</t>
  </si>
  <si>
    <t xml:space="preserve">Tel. +49 9372 132-0 
Fax +49 9372 132-406
</t>
  </si>
  <si>
    <t xml:space="preserve">Tel. +49 871 95371 0 
Fax. +49 871 95371 50
</t>
  </si>
  <si>
    <t xml:space="preserve">Telefon: +49 (0) 871 9746409 
Fax: +49 (0) 871 9746420
</t>
  </si>
  <si>
    <t xml:space="preserve">Fax: 089 35 07 17 0 </t>
  </si>
  <si>
    <t>Telefon: 089/451023-0
Fax: 089/451023-33</t>
  </si>
  <si>
    <t xml:space="preserve">Siemens AG 
Herr Jürgen Kramer 
RC-DE DF S-AREA 5 4 
Richard-Strauss-Str. 76 
81679 München 
kramer.juergen@siemens.com </t>
  </si>
  <si>
    <t xml:space="preserve">SemiDice Components Ltd. 
Unit 32 Brooke Industrial Park 
Norwich 
Norfolk 
NR15 1HJ 
dbaily@semidicecomponents.co.uk </t>
  </si>
  <si>
    <t>Adam Hall GmbH 
Daimlerstr. 9 
61267 Neu-Anspach 
mail@adamhall.com</t>
  </si>
  <si>
    <t xml:space="preserve">A-Drive Technology GmbH 
Ziegelhüttenweg 4 
65232 Taunusstein 
info@a-drive.de </t>
  </si>
  <si>
    <t xml:space="preserve">Ahlborn Mess- und Regelungstechnik GmbH 
Eichenfeldstraße 1-3 
83607 Holzkirchen </t>
  </si>
  <si>
    <t>Allmeson GmbH 
Ottostraße 9-11 
63150 Heusenstamm 
info@allmeson.de</t>
  </si>
  <si>
    <t xml:space="preserve">ALTERNATE GmbH 
Philipp-Reis-Str. 9 
35440 Linden </t>
  </si>
  <si>
    <t xml:space="preserve">Apotheke am Kaserneneck 
Ritter-von-Schoch-Str.21a 
84036 Landshut </t>
  </si>
  <si>
    <t xml:space="preserve">Arndt GmbH &amp; Co. KG 
Oskar-von-Miller-Straße 6 
84051 Essenbach </t>
  </si>
  <si>
    <t xml:space="preserve">BEZET-WERK GmbH 
Nahmitzer Damm 30 
12277 Berlin </t>
  </si>
  <si>
    <t xml:space="preserve">Blickle Räder+Rollen 
GmbH u. Co. KG 
Heinrich-Blickle-Str. 1 
72348 Rosenfeld 
info@blickle.com </t>
  </si>
  <si>
    <t>Bürkert GmbH 
Elsenheimer Strasse 47 
80687 München</t>
  </si>
  <si>
    <t xml:space="preserve">celexon Germany GmbH &amp; Co.KG 
Gutenbergstr. 2 
48282 Emsdetten </t>
  </si>
  <si>
    <t>Christian Haßler 
Amselweg 3 
83052 Bruckmühl 
info@outlet76.de</t>
  </si>
  <si>
    <t xml:space="preserve">Conrad Electronic SE 
Klaus-Conrad-Straße 1 
92240 Hirschau 
webmaster@conrad.de </t>
  </si>
  <si>
    <t>dataTec AG 
Ferdinand-Lassalle-Str. 52 
72770 Reutlingen 
Fax: 0 71 21 - 51 50 10 
info@datatec.de</t>
  </si>
  <si>
    <t>Dastex Reinraumzubehör GmbH &amp; Co. KG 
Draisstr. 23 
76461 Muggensturm 
Email: info@dastex.com</t>
  </si>
  <si>
    <t xml:space="preserve">Cyberport GmbH 
Postfach 10 11 41 
01081 Dresden 
E-Mail: geschaeftskunden@cyberport.de </t>
  </si>
  <si>
    <t>DEUTRONIC ELEKTRONIK GmbH 
Deutronicstr. 5 
84166 Adlkofen 
sales@deutronic.com</t>
  </si>
  <si>
    <t xml:space="preserve">Diesner AG 
Paul-Klee-Strasse 32 
84034 Landshut 
info@Laser-Technik.de </t>
  </si>
  <si>
    <t xml:space="preserve">EBV Elektronik GmbH &amp; Co KG 
Im Technologiepark 2-8 
85586 Poing </t>
  </si>
  <si>
    <t xml:space="preserve">ECA 
Fodermayrstr. 24 
80993 München 
info@eca.de </t>
  </si>
  <si>
    <t>Edmund Optics GmbH Deutschland 
Zur Giesserei 8 
76227 Karlsruhe</t>
  </si>
  <si>
    <t xml:space="preserve">Telefon: 0871/962250
Fax: 0871/9622514 </t>
  </si>
  <si>
    <t>efa&amp;käufl
Liebigstr.3 
84030 Landshut 
info@efa-kaeufl.de</t>
  </si>
  <si>
    <t xml:space="preserve">Engelbert Strauss GmbH &amp;Co.KG 
Frankfurter Straße 98-102 
63599 Biebergmünd </t>
  </si>
  <si>
    <t xml:space="preserve">Epoxy Produkte GmbH 
Kalbensteinberg 57 
91720 Absberg 
hs@epoxy-produkte.de </t>
  </si>
  <si>
    <t xml:space="preserve">Erich Grau GmbH Stanzwerk 
Uhlandstraße 3-7 
74372 Sersheim </t>
  </si>
  <si>
    <t xml:space="preserve">Farnell GmbH 
Keltenring 14 
82041 Oberhaching 
verkauf@farnell.com </t>
  </si>
  <si>
    <t xml:space="preserve">Fluke Deutschland GmbH 
Service und DKD Kalibrierlabor 
Heinrich-Pesch-Straße 9-11 
50739 Köln 
service.de@fluke.com </t>
  </si>
  <si>
    <t>FLYERALARM GmbH 
Postfach 55 69 
97005 Würzburg</t>
  </si>
  <si>
    <t>Gaerner GmbH 
Ruhrorter Str. 195 
47119 Duisburg 
service@gaerner.de</t>
  </si>
  <si>
    <t>GE Sensing &amp; Inspection Technologies GmbH 
Niels- Bohr - Straße 7 
31515 Wunstorf 
E- Mail: service.phoenix@ge.com</t>
  </si>
  <si>
    <t>GOSSEN Foto- und Lichtmesstechnik GmbH 
Lina-Ammon-Str. 22 
90471 Nürnberg 
stephan.frahnert@gossen-photo.de</t>
  </si>
  <si>
    <t xml:space="preserve">Gras Maschinenbau GmbH 
Hirschlandstrasse 18 
73730 Esslingen </t>
  </si>
  <si>
    <t xml:space="preserve">GRONARD Metallbau &amp; Stadtmobiliar GmbH 
Bayerwaldstraße 23 
81737 München </t>
  </si>
  <si>
    <t xml:space="preserve">H&amp;S Kunststofftechnik GmbH 
Charlottenhütte 2 
57080 Siegen 
info@hs-kunststoffe.de </t>
  </si>
  <si>
    <t xml:space="preserve">H. Gautzsch Großhandel Bayern GmbH &amp; Co. KG 
Edisonstr. 13 
84453 Mühldorf 
Wolfgang.Bichlmaier@GautzschBayern.de </t>
  </si>
  <si>
    <t xml:space="preserve">Hadersdorfer Reisen Moosburg GmbH &amp; Co. KG 
Neue Industriestr. 12 
85368 Moosburg </t>
  </si>
  <si>
    <t xml:space="preserve">Hagemeyer Deutschland GmbH &amp; Co. KG 
Ottostraße 16 a 
84030 Landshut 
info.landshut@hagemeyerce.com </t>
  </si>
  <si>
    <t xml:space="preserve">Hans-Erich Gemmel &amp; Co. GmbH 
Industriestraße 5 
90765 Fürth 
info@gemmel-metalle.de </t>
  </si>
  <si>
    <t xml:space="preserve">Heinz Büchner Elektronik 
Greifenhager Str. 22 
10437 Berlin 
</t>
  </si>
  <si>
    <t xml:space="preserve">Herbert Waldmann GmbH &amp; Co. KG 
Peter-Henlein-Straße 5 
78056 VILLINGEN-SCHWENNINGEN 
info@waldmann.com </t>
  </si>
  <si>
    <t xml:space="preserve">Hilti Center Landshut 
Industriestrasse 11 
84030 Ergolding 
de.Kundenservice@Hilti.com </t>
  </si>
  <si>
    <t xml:space="preserve">IBS Magnet 
Ing. K.-H. Schroeter 
Kurfürstenstrasse 92 
12105 Berlin </t>
  </si>
  <si>
    <t xml:space="preserve">Idel Versandhandel GmbH 
Osterbrooksweg 83 
22869 Schenefeld 
service@kabeldirekt-shop.de </t>
  </si>
  <si>
    <t xml:space="preserve">IDS Imaging Development Systems GmbH 
Dimbacher Strasse 6-8 
74182 Obersulm 
info@ids-imaging.de </t>
  </si>
  <si>
    <t xml:space="preserve">ifm electronic gmbh 
Niederlassung Bayern 
Boschstraße 1 
82178 Puchheim 
info.ifm.com </t>
  </si>
  <si>
    <t xml:space="preserve">Telefon: 040 537997410
Telefax: 040 537997414
</t>
  </si>
  <si>
    <t xml:space="preserve">isel Germany AG 
Untere Röde 2 
36466 Dermbach </t>
  </si>
  <si>
    <t xml:space="preserve">Jäger Messtechnik 
Rheinstraße 2-4 
64653 Lorsch 
info@adwin.de </t>
  </si>
  <si>
    <t xml:space="preserve">Jungheinrich PROFISHOP AG &amp; Co. KG 
Haferweg 24 
22769 Hamburg 
info@jh-profishop.de </t>
  </si>
  <si>
    <t xml:space="preserve">KAISER+KRAFT GmbH 
Presselstr. 12 
70191 Stuttgart 
service@kaiserkraft.de </t>
  </si>
  <si>
    <t xml:space="preserve">Karlsruher Glastechnisches Werk 
Gablonzerstrasse 6 
76185 Karlsruhe 
info@kgw-isotherm.de </t>
  </si>
  <si>
    <t xml:space="preserve">KELLER Gesellschaft für Druckmesstechnik mbH 
Schwarzwaldstr. 17 
D 79798 Jestetten </t>
  </si>
  <si>
    <t xml:space="preserve">Kemmerich Elektromotoren 
GmbH &amp; Co. KG 
Hückeswagenerstr. 120a 
51647 Gummersbach </t>
  </si>
  <si>
    <t xml:space="preserve">KNF Neuberger 
Alter Weg 3 
79112 Freiburg 
E Mail: info@knf.de </t>
  </si>
  <si>
    <t xml:space="preserve">König GmbH Kunststoffprodukte 
Zeppelinstraße 14 
82205 Gilching 
verwaltung@koenig-kunststoffe.de </t>
  </si>
  <si>
    <t xml:space="preserve">Konrad GmbH &amp; Co. KG 
Liebigstrasse 9 
84030 Landshut </t>
  </si>
  <si>
    <t xml:space="preserve">Leybold Vakuum GmbH 
Bonner Straße 498 
50968 Köln </t>
  </si>
  <si>
    <t>M. Carl e.Kfr. 
Bertold-Brecht-Strasse 60 
90471 Nürnberg 
m.carl@t-online.de</t>
  </si>
  <si>
    <t xml:space="preserve">MÄDLER GmbH 
Tränkestr. 6-8 
70597 Stuttgart 
info@maedler.de </t>
  </si>
  <si>
    <t xml:space="preserve">MBM Maschinenbau Mühldorf GmbH 
Münchnerstraße 64 
84444 Mühldorf am Inn </t>
  </si>
  <si>
    <t xml:space="preserve">Meilhaus Electronic GmbH 
Am Sonnenlicht 2 
82239 Alling / Germany 
sales@meilhaus.com </t>
  </si>
  <si>
    <t xml:space="preserve">microstaxx GmbH 
Wilhelm-Kuhnert-Straße 26 
81543 München 
info@microstaxx.de </t>
  </si>
  <si>
    <t xml:space="preserve">MIPA Fachmarkt 
Altdorferstrasse 1 
84032 Landshut </t>
  </si>
  <si>
    <t xml:space="preserve">MISUMI Europa GmbH 
Katharina-Paulus-Str. 6 
65824 Schwalbach am Taunus 
verkauf@misumi-europe.com </t>
  </si>
  <si>
    <t xml:space="preserve">Mouser Electronics 
Elsenheimerstr. 11 
80687 München </t>
  </si>
  <si>
    <t xml:space="preserve">MR Datentechnik Vertriebs- und Service GmbH 
Friedrich-Bergius Ring 34 
97076 Würzburg 
d.mehring@mr-daten.de </t>
  </si>
  <si>
    <t xml:space="preserve">Multi-Bauelemente-Service 
Vertrieb von elektronischen Bauelementen GmbH 
Römerstraße 8 
85661 Forstinning 
multi.bauelemente@mbs.to </t>
  </si>
  <si>
    <t xml:space="preserve">MVT - Mess- und Video-Technik 
Berliner Strasse 12 
71272 Renningen 
info@mv-technik.de </t>
  </si>
  <si>
    <t>myToolStore GmbH 
Wilhelmstraße 78 
68799 Reilingen 
info@mytoolstore.de</t>
  </si>
  <si>
    <t xml:space="preserve">Newsales - Inh. A. Gruppe 
Kapellenstr. 9a 
30625 Hannover 
info@elko-verkauf.de </t>
  </si>
  <si>
    <t xml:space="preserve">Nordic Panel GmbH 
Ohle Kamp 5 
21684 Stade </t>
  </si>
  <si>
    <t xml:space="preserve">norelem Normelemente KG 
Postfach 1163 
71702 Markgröningen 
info@norelem.de </t>
  </si>
  <si>
    <t xml:space="preserve">OBI Markt Landshut 
Neidenburger Str. 1 
84030 Landshut 
landshut@obi.de </t>
  </si>
  <si>
    <t xml:space="preserve">Omnibusse Richard Petz GmbH 
Opalstraße 30 
84032 Altdorf </t>
  </si>
  <si>
    <t xml:space="preserve">Omnibusunternehmen GÜNTER UNGER 
Eichenstr. 7 + 9 
84172 Buch am Erlbach </t>
  </si>
  <si>
    <t xml:space="preserve">online-schrauben.de, e.K 
Am Brögel 21 
42285 Wuppertal 
info@online-schrauben.de </t>
  </si>
  <si>
    <t xml:space="preserve">Paulitschek Maschinen- und 
Warenvertriebsgesellschaft mbH 
Zeppelinstraße 3 
D-89231 Neu-Ulm 
E-Mail: info@paulimot.de </t>
  </si>
  <si>
    <t xml:space="preserve">PEAK-System Technik GmbH 
Hauptgeschäftsstelle Darmstadt 
Otto-Röhm-Straße 69 
64293 Darmstadt 
E-Mail:  order@peak-system.com </t>
  </si>
  <si>
    <t xml:space="preserve">PHOENIX CONTACT Deutschland GmbH 
Flachsmarktstraße 8 
32825 Blomberg 
bestellung@phoenixcontact.de </t>
  </si>
  <si>
    <t xml:space="preserve">PINTER Mess- und Regeltechnik GmbH 
Kraichgaublick 17 
74847 Obrigheim 
peter.schwindt@pinter-gmbh.de </t>
  </si>
  <si>
    <t>Reimer Armaturen GmbH 
Am Mohrenshof 6c 
28277 Bremen 
info@armaturenshop.de</t>
  </si>
  <si>
    <t>REMKO GmbH &amp; Co. KG 
Klima- und Wärmetechnik 
Postfach 1827 
32777 Lage 
info@remko.de</t>
  </si>
  <si>
    <t xml:space="preserve">Richter + Frenzel 
Industriestr. 18A 
84030 Ergolding </t>
  </si>
  <si>
    <t xml:space="preserve">Robotics Equipment Corporation GmbH 
Robert-Koch-Str. 2 
82152 Planegg 
info@roboparts.de </t>
  </si>
  <si>
    <t xml:space="preserve">Rogers Germany GmbH 
Am Stadtwald 2 
92676 Eschenbach 
info@curamik.com </t>
  </si>
  <si>
    <t xml:space="preserve">ROTRONIC Messgeräte GmbH 
Einsteinstrasse 17 - 23 
D - 76275 Ettlingen </t>
  </si>
  <si>
    <t xml:space="preserve">SAHLBERG GmbH &amp; Co. KG 
Friedrich-Schüle-Str. 20 
85622 Feldkirchen / München 
info@sahlberg.de </t>
  </si>
  <si>
    <t xml:space="preserve">Schiltknecht Messtechnik AG  
Niederlassung Deutschland 
Johann-von-Bever-Strasse 1 
57482 Wenden 
sales-de@schiltknecht.com </t>
  </si>
  <si>
    <t xml:space="preserve">Schmideder Hermann Werkzeuge u. Eisenwaren 
Regierungsstraße 574 
84028 Landshut </t>
  </si>
  <si>
    <t xml:space="preserve">Schönreiter Baustoffe GmbH 
Siemensstrasse 7 
84051 Essenbach 
essenbach@schoenreiter.de </t>
  </si>
  <si>
    <t xml:space="preserve">SCHROFF  GmbH 
Baugruppenträger und Systeme 
Postfach 3 
75332 Straubenhardt </t>
  </si>
  <si>
    <t xml:space="preserve">Schubert + Lange GbR 
Am Wagenberg 20 
38685 Langelsheim 
info@akkuseite.de </t>
  </si>
  <si>
    <t xml:space="preserve">Seefelder GmbH 
Maybachstrasse 4 
84030 Landshut </t>
  </si>
  <si>
    <t xml:space="preserve">S-POLYTEC GmbH 
Jurgensstraße 5 
47574 Goch 
info@s-polytec.de </t>
  </si>
  <si>
    <t xml:space="preserve">Telefon: +49 (0) 89 9221-6375
Fax: +49 (0) 89 992-4266 
</t>
  </si>
  <si>
    <t xml:space="preserve">SSI Schäfer Shop GmbH 
Industriestraße 65 
57518 Betzdorf  
bestellen@schaefer-shop.de </t>
  </si>
  <si>
    <t xml:space="preserve">Streppel Glasfaser Optik OHG 
Döllersweg 3 
42929 Wermelskirchen </t>
  </si>
  <si>
    <t xml:space="preserve">Temperatur Messelemente Hettstedt GmbH 
Marie-Curie-Ring 34 
63477 Maintal 
info@temperaturmesstechnik.de </t>
  </si>
  <si>
    <t xml:space="preserve">The MathWorks GmbH 
Adalperostr. 45 
85737 Ismaning 
manfred.noethen@mathworks.de </t>
  </si>
  <si>
    <t xml:space="preserve">TME Germany GmbH 
Humboldtstrasse 2 
04105 Leipzig </t>
  </si>
  <si>
    <t xml:space="preserve">Transoplast GmbH 
Groendahlscher Weg 87 
46446  Emmerich 
info@transoplast.com </t>
  </si>
  <si>
    <t xml:space="preserve">Trenz Electronic GmbH 
Holzweg 19A 
D-32257 Bünde 
E-Mail: info@trenz-electronic.de </t>
  </si>
  <si>
    <t xml:space="preserve">Völkner 
Re-In Retail International GmbH 
Nordring 98a 
90409 Nürnberg  
E-Mail: info@voelkner.de </t>
  </si>
  <si>
    <t xml:space="preserve">Wagner &amp; Munz 
In der Rosenau 4 
81829 München </t>
  </si>
  <si>
    <t xml:space="preserve">Watterott electronic GmbH 
Breitenhölzer Str. 6 
37327 Leinefelde </t>
  </si>
  <si>
    <t xml:space="preserve">Tel.: 03605-578010
Fax.: 03605-5780109
http://www.watterott.com </t>
  </si>
  <si>
    <t xml:space="preserve">Weidinger GmbH 
Ringstraße 17 
D - 82223 Eichenau 
info@weidinger.eu </t>
  </si>
  <si>
    <t xml:space="preserve">Westfalia Werkzeugcompany GmbH &amp; Co KG 
Werkzeugstr. 1 
58093 Hagen 
info@westfalia.de </t>
  </si>
  <si>
    <t xml:space="preserve">WIKA Alexander Wiegand SE &amp; Co. KG 
Alexander-Wiegand-Straße 30 
63911 Klingenberg 
info@wika.de </t>
  </si>
  <si>
    <t xml:space="preserve">Würth Niederlassung Landshut 
Siemensstraße 21a 
84030 Landshut 
nl.landshut@wuerth.com </t>
  </si>
  <si>
    <t xml:space="preserve">Zacherl Markus Modellbau 
Opalstrasse 44a 
84032 Landshut 
info@mzm-shop.de </t>
  </si>
  <si>
    <t xml:space="preserve">Zimmerer-Werk GmbH 
Untergambach 10 
84098 Hohenthann 
info@zimmererwerk.de </t>
  </si>
  <si>
    <t>Telefon: +49 (0) 7952 6030
Telefax: +49 (0) 7952 603-102
E-Mail: info@ju-online.de</t>
  </si>
  <si>
    <t>JU-Gruppe 
Landauerstr. 14, 21-23 
D-74582 Gerabronn 
schnelldienst@ju-briefkasten.de</t>
  </si>
  <si>
    <t xml:space="preserve">Fon: 0871 / 97 38 9 - 0
Fax: 0871 / 97 38 9 - 79 
la@seefelder.net </t>
  </si>
  <si>
    <t xml:space="preserve">Telefon 06023/92 0 
Telefax 06023/92 3300 </t>
  </si>
  <si>
    <t>ABB Automation Products GmbH 
Postfach 12 67 
63754 Alzenau 
vzmuc.deapr@de.abb.com</t>
  </si>
  <si>
    <t>Telefon: 0 41 74 / 592 145
Telefax: 0 41 74 / 592 155</t>
  </si>
  <si>
    <t xml:space="preserve">Telefon: +49 / (0) 5102 / 9196-0 
Telefax: +49 / (0) 5102 / 9196-20 </t>
  </si>
  <si>
    <t>JAERA GmbH &amp; Co. KG 
Greifswalder Straße 2 
D-30880 Laatzen / Deutschland 
info@jaera.de</t>
  </si>
  <si>
    <t xml:space="preserve">T: +49 721 59 88-0
F: +49 721 59 28 28
info-de@krausnaimer.com
</t>
  </si>
  <si>
    <t>Kraus &amp; Naimer GmbH
Postfach 10 01 24 
D-76231 Karlsruhe 
thomas.lillich@krausnaimer.com</t>
  </si>
  <si>
    <t>Mensa / Küche</t>
  </si>
  <si>
    <t xml:space="preserve">Training Center München 
Phone: +49 89 5791-2654 
Fax:     +49 89 5791-2671 </t>
  </si>
  <si>
    <t xml:space="preserve">TÜV SÜD Akademie GmbH 
Westendstraße 160 
80339 München 
akd.muenchen@tuev-sued.de </t>
  </si>
  <si>
    <t xml:space="preserve">Alex Metall und Baustoffhandel GmbH 
Mühlenstrasse 72 
41352 Korschenbroich 
E-Mail: info@alex-metall.com </t>
  </si>
  <si>
    <t>Telefon: 02161 99946-00
Telefax: 02161 99946-11</t>
  </si>
  <si>
    <t>Ostermeier Andreas 
Groß- und Einzelhandel 
Schmidgasse 7 
84178 Magersdorf 
r.a.ostermeier@t-online.de</t>
  </si>
  <si>
    <t>Thorlabs GmbH
Hans-Boeckler-Str. 6 
85221 Dachau
europe@thorlabs.com</t>
  </si>
  <si>
    <t xml:space="preserve">Telefon: +49 (0) 8131 5956-0 
Fax: +49 (0) 8131 5956-99 </t>
  </si>
  <si>
    <t>Tel: 06131/57 00 0</t>
  </si>
  <si>
    <t>Edmund Optics GmbH
Isaac-Fulda-Allee 5 
52124 Mainz
sales@edmundoptics.de</t>
  </si>
  <si>
    <t>Telefon: 0551 604 - 0
Fax: 0551 604 - 107
Web: www.phywe.de</t>
  </si>
  <si>
    <t>PHYWE Systeme GmbH und Co. KG
Robert-Bosch-Breite 10 
37079 Göttingen
info@phywe.de</t>
  </si>
  <si>
    <t xml:space="preserve">Pilz GmbH &amp; Co. KG 
Postfach 1161 
73747 Ostfildern 
info@pilz.de </t>
  </si>
  <si>
    <t xml:space="preserve">Telefon: +49 (0)8233 381-123
Telefax: +49 (0)8233 381-222 </t>
  </si>
  <si>
    <t xml:space="preserve">FORUM VERLAG HERKERT GMBH
Mandichostraße 18 
86504 Merching
service@forum-verlag.com </t>
  </si>
  <si>
    <t>Telefon  (+49) 7427 9153301
Fax  (+49) 7427 9153304</t>
  </si>
  <si>
    <t>AJ-Medizintechnik GmbH
Bubensulz 10
72358 Dormettingen
E-Mail  info@akku-partner.com</t>
  </si>
  <si>
    <t xml:space="preserve">Telefon: +49 36844 480-0
Telefax: +49 36844 480-55
</t>
  </si>
  <si>
    <t>Gebrüder Recknagel Präzisionsstahl GmbH
Metzelser Str. 21-25 
98547 Christes
grp@stahlnetz.de</t>
  </si>
  <si>
    <t>SchLAu</t>
  </si>
  <si>
    <t>FeatherLight B.V.
Stationsweg 41 
3331 LR Zwijndrecht (Niederlande)
E-Mail: info@gasfedershop.de</t>
  </si>
  <si>
    <t>Telefon: +31 78 204 9322</t>
  </si>
  <si>
    <t>Service-Handel-Verkauf, Jürgen Schütze
Obertorstrasse 12
99636 Rastenberg
Fax: 03637783278</t>
  </si>
  <si>
    <t xml:space="preserve">Telefonnummer: 0363774271
Faxnummer: 03637783278
E-Mail-Adresse: schuetze_juergen@gmx.de </t>
  </si>
  <si>
    <t>F027</t>
  </si>
  <si>
    <t>F009</t>
  </si>
  <si>
    <t>F035</t>
  </si>
  <si>
    <t>F025</t>
  </si>
  <si>
    <t>H029</t>
  </si>
  <si>
    <t>C044</t>
  </si>
  <si>
    <t>NN</t>
  </si>
  <si>
    <t xml:space="preserve">EMM SERVICE GmbH
Blücherstraße 24
06120 Halle
E-Mail: info@elektromotorenmarkt.de
</t>
  </si>
  <si>
    <t xml:space="preserve">Telefon: +49 (0)345 68 243 70
Telefax: +49 (0)345 68 243 71
</t>
  </si>
  <si>
    <t>Telefon +49 030 3480 01-222</t>
  </si>
  <si>
    <t>310645/0-024</t>
  </si>
  <si>
    <t>J0 02</t>
  </si>
  <si>
    <t>C1 14</t>
  </si>
  <si>
    <t>J0 01</t>
  </si>
  <si>
    <t>K0 09</t>
  </si>
  <si>
    <t>C2 10</t>
  </si>
  <si>
    <t>H0 31</t>
  </si>
  <si>
    <t>H1 07</t>
  </si>
  <si>
    <t>K0 01</t>
  </si>
  <si>
    <t>F0 27</t>
  </si>
  <si>
    <t>F0 33/35</t>
  </si>
  <si>
    <t>K0 11</t>
  </si>
  <si>
    <t>J1 36</t>
  </si>
  <si>
    <t>F0 09</t>
  </si>
  <si>
    <t>K0 21</t>
  </si>
  <si>
    <t>H1 03</t>
  </si>
  <si>
    <t>J1 16</t>
  </si>
  <si>
    <t>F1 04</t>
  </si>
  <si>
    <t>H0 23</t>
  </si>
  <si>
    <t>C1 12</t>
  </si>
  <si>
    <t>F1 02</t>
  </si>
  <si>
    <t>K0 03</t>
  </si>
  <si>
    <t>C1 06</t>
  </si>
  <si>
    <t>C2 12</t>
  </si>
  <si>
    <t>J0 04</t>
  </si>
  <si>
    <t>H1 01</t>
  </si>
  <si>
    <t>K0 24</t>
  </si>
  <si>
    <t>C2 11</t>
  </si>
  <si>
    <t>J1 14</t>
  </si>
  <si>
    <t>F0 06/08</t>
  </si>
  <si>
    <t>R0 01</t>
  </si>
  <si>
    <t>F1 12</t>
  </si>
  <si>
    <t>J0 03/05</t>
  </si>
  <si>
    <t>J0 10</t>
  </si>
  <si>
    <t xml:space="preserve">Blue Mountain Spirit Bergschule
Keltenweg 2
D 83131 Nußdorf a. Inn
info@bluemountainspirit-bergschule.de
</t>
  </si>
  <si>
    <t xml:space="preserve">Tel: 0049 (0) 8034 705 64 64
Mobil: 0049 (0) 151 1673 6074
Fax: 0049 (0) 8034/ 709 86 69
www.bluemountainspirit-bergschule.de
</t>
  </si>
  <si>
    <t>Tel. 07131 89829-0
Fax: 07131 89829-13</t>
  </si>
  <si>
    <t xml:space="preserve">Elektronik-Kontor Messtechnik GmbH
Postfach 1642
74006 Heilbronn
mess@ekomess.de
</t>
  </si>
  <si>
    <t xml:space="preserve">Laser Components GmbH
Werner-von-Siemens-Straße 15
82140 Olching
</t>
  </si>
  <si>
    <t xml:space="preserve">Tel.: +49 8142 2864 721
Fax: +49 8142 2864 11
</t>
  </si>
  <si>
    <t xml:space="preserve">Tel. +49 (0) 8131-5956-0
Fax: +49 (0) 8131-5956-99
</t>
  </si>
  <si>
    <t xml:space="preserve">Thorlabs GmbH
Hans-Boeckler-Str. 6
85221 Dachau/Munich
sales.de@thorlabs.com
</t>
  </si>
  <si>
    <t xml:space="preserve">Laser 2000 GmbH
Argelsrieder Feld 14
82234 Wessling
info@laser2000.de
</t>
  </si>
  <si>
    <t xml:space="preserve">Telefon: +49 8153 405 0
Fax: +49 8153 405 33
</t>
  </si>
  <si>
    <t xml:space="preserve">Carl Roth GmbH 
Schoemperlstr. 3-5
D-76185 Karlsruhe
E-Mail: bestellungen@carlroth.de
</t>
  </si>
  <si>
    <t>HOCHLAN1</t>
  </si>
  <si>
    <t xml:space="preserve">Phone: +49(0)3641/681 4066
Fax. +49(0)3641/681 4970
</t>
  </si>
  <si>
    <t xml:space="preserve">metabion international AG
Semmelweisstrasse 3
D-82152 Planegg/Steinkirchen
mi@metabion.com
</t>
  </si>
  <si>
    <t xml:space="preserve">Telefon:  0 89 - 99 65 48-0
Fax:  0 89 - 99 65 48-291
</t>
  </si>
  <si>
    <t xml:space="preserve">Telefon:  08106 - 3790-0
Fax:  08106 - 3790-37
</t>
  </si>
  <si>
    <t xml:space="preserve">Andreas Hettich GmbH &amp; Co.KG
Föhrenstr. 12
D-78532 Tüttlingen
Monika.Schrenk@hettichlab.com
</t>
  </si>
  <si>
    <t xml:space="preserve">Phone: +49 511 16596811
Fax: +49 511 16596815
</t>
  </si>
  <si>
    <t xml:space="preserve">Bio-Rad Laboratories GmbH
Heidemannstr. 164
80901 München
orders.central.europe@bio-rad.com
</t>
  </si>
  <si>
    <t xml:space="preserve">Phone: +49 8931884393
Fax: +49 8931884324
</t>
  </si>
  <si>
    <t xml:space="preserve">Westfalen AG
Daimlerstr. 35
89264 Weißenhorn
l.schlauderer@westfalen.com
</t>
  </si>
  <si>
    <t xml:space="preserve">Phone: +49 7309 9616-41
Fax: +49 7309 9616-15
</t>
  </si>
  <si>
    <t>SafeAERIAL</t>
  </si>
  <si>
    <t>Projekt SafeAERIAL</t>
  </si>
  <si>
    <t>F023</t>
  </si>
  <si>
    <t>Prof. Dietl</t>
  </si>
  <si>
    <t>Prof. Kleimaier</t>
  </si>
  <si>
    <t>Prof. Faber</t>
  </si>
  <si>
    <t xml:space="preserve">GMC-I SERVICE GmbH 
Beuthener Str. 41 
90471 Nürnberg 
service@gossenmetrawatt.com </t>
  </si>
  <si>
    <t>Tel.: 03375 21761 33 
Fax: 03375 21761 22</t>
  </si>
  <si>
    <t>Aluminium-Online-Shop.de
Albertusstraße 9 
15745 Wildau
E-Mail: info@aluminium-online-shop.de</t>
  </si>
  <si>
    <t>Kugellager-Express GmbH
Grenzweg 14 A
33758 Schloß Holte-Stukenbrock
info@kugellager-express.de</t>
  </si>
  <si>
    <t>Telefon: +49 (0) 5207/92917-0
Telefax: +49 (0) 5207/92917-28</t>
  </si>
  <si>
    <t>Telefon: +49 / 89 / 6389308-0
Telefax: +49 / 89 / 6389308-29</t>
  </si>
  <si>
    <t xml:space="preserve">Frantos GmbH &amp; Co KG
Friedrich-Schüle-Str. 15
85622 Feldkirchen bei München
E-Mail: shop@frantos.com </t>
  </si>
  <si>
    <t xml:space="preserve">Telefon:  +49 (0) 7823 96 123 - 0
Telefax:  +49 (0) 7823 96 123 - 21
</t>
  </si>
  <si>
    <t>IPC-Computer Deutschland GmbH
Hauptstraße 37
D-77960 Seelbach 
info@ipc-computer.de</t>
  </si>
  <si>
    <t xml:space="preserve">autoVimation GmbH 
Römerweg 1, 
76287 Rheinstetten </t>
  </si>
  <si>
    <t>Phone: +49 (0) 721 6276756</t>
  </si>
  <si>
    <t>Fedotec GbR
Murgtalstraße 28, 
D-79736 Rickenbach</t>
  </si>
  <si>
    <t>Phone: +49(0) 7765 96590</t>
  </si>
  <si>
    <t>ITHaus UG (haftungsbeschränkt)  
Hammerbach 7  
83229 Aschau   
Bayern</t>
  </si>
  <si>
    <t>Telefon: 080526779402 </t>
  </si>
  <si>
    <t>MediaLas Electronics GmbH
Vogtshalde 9
72336 Baling
info@medialas.com</t>
  </si>
  <si>
    <t xml:space="preserve">Telefon: 07433-90799 0
Telefax: 07433-90799 22
</t>
  </si>
  <si>
    <t>Orientalmotor
Schiessstraße 44
40549 Düsseldorf
info@orientalmotor.de</t>
  </si>
  <si>
    <t>Telefon: 0211-52067-00
Telefax: 0211-52067-099</t>
  </si>
  <si>
    <t xml:space="preserve">PHYWE Systeme GmbH und Co. KG
Robert-Bosch-Breite 10
37079 Göttingen </t>
  </si>
  <si>
    <t>Phone: +49 (0) 551 604 - 0</t>
  </si>
  <si>
    <t>Thorlabs GmbH  
Hans-Boeckler-Str. 6  
Dachau/Munich 85221</t>
  </si>
  <si>
    <t>Phone: +49 (0) 8131-5956-2</t>
  </si>
  <si>
    <t>Vincent Leermiddelen Scientific
Boomsesteenweg 826
2610 Antwerpen
info@leermiddelen.be</t>
  </si>
  <si>
    <t xml:space="preserve">Telefon: 03232394962
</t>
  </si>
  <si>
    <t xml:space="preserve">VWR International GmbH
Lise-Meitner-Str.1
85737 Ismaning
ismaning@de.vwr.com </t>
  </si>
  <si>
    <t xml:space="preserve">Zefa-Laborservice GmbH
Schwablweg 15
85630 Harthausen
brigitte.amann@zefa-laborservice.de </t>
  </si>
  <si>
    <t xml:space="preserve">VDE Verlag GmbH 
Bismarkstr. 33 
10625 Berlin 
kundenservice@vde-verlag.de </t>
  </si>
  <si>
    <t xml:space="preserve">Sandra Gaessner
SCHOTT Technical Glass Solutions GmbH
Otto-Schott-Straße 13
D-07745 Jena, Germany
sandra.gaessner@schott.com </t>
  </si>
  <si>
    <t xml:space="preserve">Lumiprobe GmbH
Feodor-Lynen-Strasse 23
30625 Hannover
de@lumiprobe.com </t>
  </si>
  <si>
    <t xml:space="preserve">KRUSE Sicherheitssysteme GmbH &amp; Co. KG 
Duvendahl 92 
D-21435 Stelle 
E-Mail: mail@kruse-sicherheit.de </t>
  </si>
  <si>
    <t>Bereich</t>
  </si>
  <si>
    <t>------------------------ Ende der Liste -----------------------</t>
  </si>
  <si>
    <t>Auswahlliste</t>
  </si>
  <si>
    <t>FlyFlect3D</t>
  </si>
  <si>
    <t>Mathias Rausch</t>
  </si>
  <si>
    <t>Master BEC BOY BEC-Spannungsregler 5 - 25 V 3 A</t>
  </si>
  <si>
    <t>1435725 - NA</t>
  </si>
  <si>
    <t xml:space="preserve">Connfly Stiftleiste (Standard) Anzahl Reihen: 1 Polzahl je Reihe: 10 </t>
  </si>
  <si>
    <t>1390100 - YD</t>
  </si>
  <si>
    <t>Würth Elektronik Stiftleiste, Anzahl Reihen: 2 Polzahl je Reihe: 6</t>
  </si>
  <si>
    <t>1898789 - YD</t>
  </si>
  <si>
    <t>USB-Steckverbinder 2.0 - Ultra-Flach Stecker, Einbau TC-A-USB</t>
  </si>
  <si>
    <t>1586518 - YD</t>
  </si>
  <si>
    <t xml:space="preserve">STMicroelectronics L7805CV-DG Spannungsregler, TO-220, 5V, 1.5 A </t>
  </si>
  <si>
    <t>1184697 - YD</t>
  </si>
  <si>
    <t>93038c213a Miniatur Summer Geräusch-Entwicklung: 85 dB Spannung: 5 V</t>
  </si>
  <si>
    <t>1511468 - YD</t>
  </si>
  <si>
    <t>736765 - YD</t>
  </si>
  <si>
    <t>econ connect Buchsenleiste, Reihen: 2, Polzahl je Reihe: 6, BLG2X6</t>
  </si>
  <si>
    <t>1492296 - YD</t>
  </si>
  <si>
    <t>econ connect Buchsenleiste, Reihen: 2, Polzahl je Reihe: 10, BLG2X10</t>
  </si>
  <si>
    <t>1492267 - YD</t>
  </si>
  <si>
    <t>Fischer Elektronik Buchsenleiste, Reihen: 1, Polzahl: 36, trennbar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</si>
</sst>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\ &quot;DM&quot;_-;\-* #,##0.00\ &quot;DM&quot;_-;_-* &quot;-&quot;??\ &quot;DM&quot;_-;_-@_-"/>
    <numFmt numFmtId="165" formatCode="#,##0.00\ [$€-1]"/>
    <numFmt numFmtId="166" formatCode="_-* #,##0.00\ [$€]_-;\-* #,##0.00\ [$€]_-;_-* &quot;-&quot;??\ [$€]_-;_-@_-"/>
    <numFmt numFmtId="167" formatCode="###0;###0"/>
    <numFmt numFmtId="168" formatCode="0.00_ ;[Red]\-0.00\ "/>
    <numFmt numFmtId="169" formatCode="#,##0.00_ ;[Red]\-#,##0.00\ "/>
    <numFmt numFmtId="170" formatCode="0_ ;[Red]\-0\ "/>
    <numFmt numFmtId="171" formatCode="[$€-2]\ #,##0.00;[Red]\-[$€-2]\ #,##0.00"/>
    <numFmt numFmtId="172" formatCode="#,##0\ [$%-1]"/>
    <numFmt numFmtId="173" formatCode=";;;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b/>
      <sz val="9"/>
      <color indexed="81"/>
      <name val="Tahoma"/>
      <family val="2"/>
    </font>
    <font>
      <sz val="10"/>
      <color rgb="FF000000"/>
      <name val="Times New Roman"/>
      <family val="1"/>
    </font>
    <font>
      <sz val="8"/>
      <name val="Arial"/>
      <family val="2"/>
    </font>
    <font>
      <sz val="8"/>
      <name val="Calibri"/>
      <family val="2"/>
      <scheme val="minor"/>
    </font>
    <font>
      <sz val="6"/>
      <name val="Arial"/>
      <family val="2"/>
    </font>
    <font>
      <sz val="7"/>
      <name val="Arial"/>
      <family val="2"/>
    </font>
    <font>
      <sz val="16"/>
      <name val="Arial"/>
      <family val="2"/>
    </font>
    <font>
      <b/>
      <sz val="6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i/>
      <sz val="9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u/>
      <sz val="8"/>
      <color theme="3"/>
      <name val="Arial"/>
      <family val="2"/>
    </font>
    <font>
      <b/>
      <sz val="11"/>
      <name val="Wingdings 2"/>
      <family val="1"/>
      <charset val="2"/>
    </font>
    <font>
      <b/>
      <sz val="11"/>
      <color theme="1"/>
      <name val="Wingdings 2"/>
      <family val="1"/>
      <charset val="2"/>
    </font>
    <font>
      <sz val="9"/>
      <name val="Arial"/>
      <family val="2"/>
    </font>
    <font>
      <sz val="11"/>
      <name val="Wingdings 2"/>
      <family val="1"/>
      <charset val="2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7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2" fillId="0" borderId="0"/>
    <xf numFmtId="0" fontId="1" fillId="0" borderId="0"/>
  </cellStyleXfs>
  <cellXfs count="255">
    <xf numFmtId="0" fontId="0" fillId="0" borderId="0" xfId="0"/>
    <xf numFmtId="0" fontId="5" fillId="0" borderId="0" xfId="3"/>
    <xf numFmtId="0" fontId="4" fillId="0" borderId="0" xfId="0" applyFont="1" applyFill="1" applyAlignment="1" applyProtection="1">
      <alignment vertical="center"/>
    </xf>
    <xf numFmtId="165" fontId="4" fillId="0" borderId="0" xfId="2" applyNumberFormat="1" applyFont="1" applyFill="1" applyAlignment="1" applyProtection="1">
      <alignment vertical="center"/>
    </xf>
    <xf numFmtId="0" fontId="4" fillId="0" borderId="0" xfId="2" applyNumberFormat="1" applyFont="1" applyFill="1" applyAlignment="1" applyProtection="1">
      <alignment horizontal="center" vertical="center"/>
    </xf>
    <xf numFmtId="0" fontId="16" fillId="0" borderId="0" xfId="0" applyFont="1" applyFill="1" applyAlignment="1" applyProtection="1">
      <alignment vertical="center"/>
    </xf>
    <xf numFmtId="0" fontId="17" fillId="0" borderId="1" xfId="0" applyFont="1" applyFill="1" applyBorder="1" applyAlignment="1" applyProtection="1">
      <alignment horizontal="left" vertical="top"/>
    </xf>
    <xf numFmtId="0" fontId="17" fillId="0" borderId="1" xfId="0" applyFont="1" applyFill="1" applyBorder="1" applyAlignment="1" applyProtection="1">
      <alignment horizontal="left" vertical="top" wrapText="1"/>
    </xf>
    <xf numFmtId="165" fontId="17" fillId="0" borderId="1" xfId="2" applyNumberFormat="1" applyFont="1" applyFill="1" applyBorder="1" applyAlignment="1" applyProtection="1">
      <alignment horizontal="left" vertical="top" wrapText="1"/>
    </xf>
    <xf numFmtId="0" fontId="12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vertical="center" wrapText="1"/>
    </xf>
    <xf numFmtId="0" fontId="12" fillId="0" borderId="0" xfId="0" applyFont="1" applyFill="1" applyAlignment="1" applyProtection="1">
      <alignment vertical="center"/>
    </xf>
    <xf numFmtId="0" fontId="19" fillId="0" borderId="0" xfId="0" applyFont="1" applyFill="1" applyAlignment="1" applyProtection="1">
      <alignment vertical="top" wrapText="1"/>
    </xf>
    <xf numFmtId="172" fontId="12" fillId="0" borderId="1" xfId="0" applyNumberFormat="1" applyFont="1" applyFill="1" applyBorder="1" applyAlignment="1" applyProtection="1">
      <alignment horizontal="left" vertical="center"/>
    </xf>
    <xf numFmtId="0" fontId="4" fillId="0" borderId="0" xfId="0" applyFont="1" applyFill="1" applyAlignment="1" applyProtection="1">
      <alignment vertical="top"/>
    </xf>
    <xf numFmtId="0" fontId="18" fillId="0" borderId="0" xfId="0" applyFont="1" applyFill="1" applyAlignment="1" applyProtection="1">
      <alignment vertical="top" wrapText="1"/>
    </xf>
    <xf numFmtId="0" fontId="12" fillId="0" borderId="0" xfId="0" applyFont="1" applyFill="1" applyAlignment="1" applyProtection="1">
      <alignment horizontal="left"/>
    </xf>
    <xf numFmtId="165" fontId="12" fillId="0" borderId="0" xfId="2" applyNumberFormat="1" applyFont="1" applyFill="1" applyAlignment="1" applyProtection="1">
      <alignment vertical="center"/>
    </xf>
    <xf numFmtId="0" fontId="14" fillId="0" borderId="0" xfId="0" applyFont="1" applyFill="1" applyAlignment="1" applyProtection="1">
      <alignment vertical="top" wrapText="1"/>
    </xf>
    <xf numFmtId="0" fontId="19" fillId="0" borderId="0" xfId="0" applyFont="1" applyFill="1" applyAlignment="1" applyProtection="1"/>
    <xf numFmtId="0" fontId="12" fillId="0" borderId="0" xfId="0" applyFont="1" applyFill="1" applyAlignment="1" applyProtection="1"/>
    <xf numFmtId="0" fontId="12" fillId="0" borderId="0" xfId="2" applyNumberFormat="1" applyFont="1" applyFill="1" applyAlignment="1" applyProtection="1">
      <alignment horizontal="center"/>
    </xf>
    <xf numFmtId="49" fontId="12" fillId="0" borderId="0" xfId="0" applyNumberFormat="1" applyFont="1" applyFill="1" applyAlignment="1" applyProtection="1"/>
    <xf numFmtId="0" fontId="23" fillId="0" borderId="0" xfId="0" applyFont="1" applyFill="1" applyAlignment="1" applyProtection="1"/>
    <xf numFmtId="0" fontId="25" fillId="0" borderId="0" xfId="0" applyFont="1" applyFill="1" applyBorder="1" applyAlignment="1" applyProtection="1"/>
    <xf numFmtId="0" fontId="12" fillId="0" borderId="0" xfId="0" applyFont="1" applyFill="1" applyBorder="1" applyAlignment="1" applyProtection="1"/>
    <xf numFmtId="165" fontId="12" fillId="0" borderId="0" xfId="2" applyNumberFormat="1" applyFont="1" applyFill="1" applyBorder="1" applyAlignment="1" applyProtection="1"/>
    <xf numFmtId="0" fontId="12" fillId="0" borderId="0" xfId="2" applyNumberFormat="1" applyFont="1" applyFill="1" applyBorder="1" applyAlignment="1" applyProtection="1">
      <alignment horizontal="center"/>
    </xf>
    <xf numFmtId="49" fontId="12" fillId="0" borderId="0" xfId="0" applyNumberFormat="1" applyFont="1" applyFill="1" applyAlignment="1" applyProtection="1">
      <alignment vertical="center"/>
    </xf>
    <xf numFmtId="0" fontId="14" fillId="0" borderId="0" xfId="0" applyFont="1" applyFill="1" applyAlignment="1" applyProtection="1">
      <alignment horizontal="left" vertical="top"/>
    </xf>
    <xf numFmtId="0" fontId="26" fillId="0" borderId="0" xfId="0" applyFont="1" applyFill="1" applyBorder="1" applyAlignment="1" applyProtection="1">
      <alignment vertical="center"/>
    </xf>
    <xf numFmtId="0" fontId="23" fillId="0" borderId="0" xfId="0" applyFont="1" applyFill="1" applyAlignment="1" applyProtection="1">
      <alignment horizontal="left"/>
    </xf>
    <xf numFmtId="0" fontId="27" fillId="0" borderId="0" xfId="0" applyFont="1" applyFill="1" applyBorder="1" applyAlignment="1" applyProtection="1">
      <alignment horizontal="center" vertical="center"/>
    </xf>
    <xf numFmtId="0" fontId="12" fillId="0" borderId="0" xfId="0" applyFont="1" applyFill="1" applyAlignment="1" applyProtection="1">
      <alignment horizontal="left" vertical="center"/>
    </xf>
    <xf numFmtId="0" fontId="12" fillId="0" borderId="0" xfId="2" applyNumberFormat="1" applyFont="1" applyFill="1" applyAlignment="1" applyProtection="1">
      <alignment horizontal="center" vertical="center"/>
    </xf>
    <xf numFmtId="0" fontId="28" fillId="0" borderId="0" xfId="0" applyFont="1" applyAlignment="1" applyProtection="1">
      <alignment horizontal="center" vertical="center"/>
    </xf>
    <xf numFmtId="49" fontId="15" fillId="0" borderId="0" xfId="0" applyNumberFormat="1" applyFont="1" applyFill="1" applyAlignment="1" applyProtection="1">
      <alignment vertical="center"/>
    </xf>
    <xf numFmtId="0" fontId="15" fillId="0" borderId="0" xfId="0" applyFont="1" applyFill="1" applyAlignment="1" applyProtection="1">
      <alignment vertical="center"/>
    </xf>
    <xf numFmtId="49" fontId="12" fillId="0" borderId="0" xfId="0" applyNumberFormat="1" applyFont="1" applyFill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  <xf numFmtId="0" fontId="24" fillId="0" borderId="0" xfId="0" applyFont="1" applyFill="1" applyAlignment="1" applyProtection="1">
      <alignment vertical="center"/>
    </xf>
    <xf numFmtId="0" fontId="22" fillId="0" borderId="0" xfId="0" applyFont="1" applyAlignment="1" applyProtection="1">
      <alignment vertical="center"/>
    </xf>
    <xf numFmtId="0" fontId="12" fillId="0" borderId="0" xfId="0" applyFont="1" applyAlignment="1" applyProtection="1">
      <alignment vertical="center"/>
    </xf>
    <xf numFmtId="0" fontId="24" fillId="0" borderId="0" xfId="0" applyFont="1" applyFill="1" applyAlignment="1" applyProtection="1"/>
    <xf numFmtId="0" fontId="22" fillId="0" borderId="0" xfId="0" applyFont="1" applyAlignment="1" applyProtection="1"/>
    <xf numFmtId="0" fontId="12" fillId="0" borderId="0" xfId="0" applyFont="1" applyAlignment="1" applyProtection="1"/>
    <xf numFmtId="0" fontId="22" fillId="0" borderId="0" xfId="0" applyFont="1" applyProtection="1"/>
    <xf numFmtId="0" fontId="12" fillId="0" borderId="0" xfId="0" applyFont="1" applyProtection="1"/>
    <xf numFmtId="165" fontId="12" fillId="0" borderId="0" xfId="2" applyNumberFormat="1" applyFont="1" applyFill="1" applyAlignment="1" applyProtection="1"/>
    <xf numFmtId="0" fontId="12" fillId="0" borderId="0" xfId="0" applyFont="1" applyFill="1" applyBorder="1" applyAlignment="1" applyProtection="1">
      <alignment horizontal="left"/>
    </xf>
    <xf numFmtId="49" fontId="12" fillId="0" borderId="0" xfId="0" applyNumberFormat="1" applyFont="1" applyFill="1" applyAlignment="1" applyProtection="1">
      <alignment vertical="top"/>
    </xf>
    <xf numFmtId="0" fontId="12" fillId="0" borderId="0" xfId="0" applyFont="1" applyFill="1" applyBorder="1" applyAlignment="1" applyProtection="1">
      <alignment vertical="top"/>
    </xf>
    <xf numFmtId="0" fontId="12" fillId="0" borderId="0" xfId="0" applyFont="1" applyFill="1" applyAlignment="1" applyProtection="1">
      <alignment vertical="top"/>
    </xf>
    <xf numFmtId="0" fontId="4" fillId="0" borderId="0" xfId="0" applyFont="1" applyFill="1" applyAlignment="1" applyProtection="1"/>
    <xf numFmtId="0" fontId="0" fillId="0" borderId="0" xfId="0" applyProtection="1"/>
    <xf numFmtId="0" fontId="4" fillId="0" borderId="0" xfId="0" applyFont="1" applyFill="1" applyAlignment="1" applyProtection="1">
      <alignment horizontal="left"/>
    </xf>
    <xf numFmtId="0" fontId="12" fillId="0" borderId="1" xfId="0" quotePrefix="1" applyFont="1" applyBorder="1" applyAlignment="1" applyProtection="1">
      <alignment horizontal="left" vertical="center" shrinkToFit="1"/>
      <protection locked="0"/>
    </xf>
    <xf numFmtId="170" fontId="12" fillId="0" borderId="1" xfId="0" applyNumberFormat="1" applyFont="1" applyBorder="1" applyAlignment="1" applyProtection="1">
      <alignment horizontal="right" vertical="center" shrinkToFit="1"/>
      <protection locked="0"/>
    </xf>
    <xf numFmtId="168" fontId="12" fillId="0" borderId="1" xfId="0" applyNumberFormat="1" applyFont="1" applyFill="1" applyBorder="1" applyAlignment="1" applyProtection="1">
      <alignment horizontal="right" vertical="center" shrinkToFit="1"/>
      <protection locked="0"/>
    </xf>
    <xf numFmtId="170" fontId="12" fillId="0" borderId="1" xfId="0" applyNumberFormat="1" applyFont="1" applyFill="1" applyBorder="1" applyAlignment="1" applyProtection="1">
      <alignment horizontal="right" vertical="center" shrinkToFit="1"/>
      <protection locked="0"/>
    </xf>
    <xf numFmtId="0" fontId="12" fillId="0" borderId="0" xfId="0" applyFont="1" applyFill="1" applyAlignment="1" applyProtection="1">
      <alignment horizontal="right"/>
    </xf>
    <xf numFmtId="171" fontId="0" fillId="0" borderId="0" xfId="0" applyNumberFormat="1"/>
    <xf numFmtId="171" fontId="5" fillId="0" borderId="0" xfId="3" applyNumberFormat="1"/>
    <xf numFmtId="0" fontId="12" fillId="2" borderId="0" xfId="0" applyNumberFormat="1" applyFont="1" applyFill="1" applyBorder="1" applyAlignment="1" applyProtection="1">
      <alignment horizontal="left" vertical="top"/>
      <protection locked="0"/>
    </xf>
    <xf numFmtId="0" fontId="13" fillId="2" borderId="0" xfId="0" applyNumberFormat="1" applyFont="1" applyFill="1" applyBorder="1" applyAlignment="1" applyProtection="1">
      <alignment horizontal="left" vertical="top"/>
      <protection locked="0"/>
    </xf>
    <xf numFmtId="0" fontId="6" fillId="2" borderId="0" xfId="0" applyFont="1" applyFill="1" applyBorder="1" applyAlignment="1" applyProtection="1">
      <alignment horizontal="left" vertical="top"/>
    </xf>
    <xf numFmtId="0" fontId="6" fillId="0" borderId="0" xfId="0" applyFont="1" applyFill="1" applyBorder="1" applyAlignment="1" applyProtection="1">
      <alignment horizontal="left" vertical="top"/>
    </xf>
    <xf numFmtId="0" fontId="6" fillId="0" borderId="0" xfId="0" applyFont="1" applyBorder="1" applyAlignment="1" applyProtection="1">
      <alignment horizontal="left" vertical="top"/>
    </xf>
    <xf numFmtId="0" fontId="12" fillId="0" borderId="0" xfId="0" applyNumberFormat="1" applyFont="1" applyBorder="1" applyAlignment="1" applyProtection="1">
      <alignment horizontal="left" vertical="top"/>
    </xf>
    <xf numFmtId="0" fontId="6" fillId="0" borderId="0" xfId="0" quotePrefix="1" applyFont="1" applyFill="1" applyBorder="1" applyAlignment="1" applyProtection="1">
      <alignment horizontal="left" vertical="top"/>
    </xf>
    <xf numFmtId="0" fontId="6" fillId="0" borderId="0" xfId="0" applyFont="1" applyFill="1" applyBorder="1" applyAlignment="1" applyProtection="1">
      <alignment vertical="top"/>
    </xf>
    <xf numFmtId="0" fontId="0" fillId="0" borderId="0" xfId="0" applyBorder="1" applyProtection="1"/>
    <xf numFmtId="0" fontId="0" fillId="0" borderId="0" xfId="0" applyBorder="1" applyAlignment="1" applyProtection="1">
      <alignment horizontal="left" vertical="top"/>
    </xf>
    <xf numFmtId="168" fontId="12" fillId="0" borderId="1" xfId="2" applyNumberFormat="1" applyFont="1" applyFill="1" applyBorder="1" applyAlignment="1" applyProtection="1">
      <alignment horizontal="right" vertical="center" shrinkToFit="1"/>
    </xf>
    <xf numFmtId="169" fontId="12" fillId="0" borderId="1" xfId="2" applyNumberFormat="1" applyFont="1" applyFill="1" applyBorder="1" applyAlignment="1" applyProtection="1">
      <alignment vertical="center" shrinkToFit="1"/>
    </xf>
    <xf numFmtId="169" fontId="19" fillId="0" borderId="1" xfId="2" applyNumberFormat="1" applyFont="1" applyFill="1" applyBorder="1" applyAlignment="1" applyProtection="1">
      <alignment vertical="center" shrinkToFit="1"/>
    </xf>
    <xf numFmtId="0" fontId="24" fillId="0" borderId="0" xfId="0" applyFont="1" applyFill="1" applyAlignment="1" applyProtection="1">
      <alignment horizontal="left"/>
    </xf>
    <xf numFmtId="1" fontId="4" fillId="0" borderId="0" xfId="6" applyNumberFormat="1" applyFont="1" applyAlignment="1" applyProtection="1">
      <alignment horizontal="left" vertical="top"/>
    </xf>
    <xf numFmtId="0" fontId="4" fillId="0" borderId="0" xfId="6" applyFont="1" applyAlignment="1" applyProtection="1">
      <alignment horizontal="left" wrapText="1"/>
    </xf>
    <xf numFmtId="0" fontId="4" fillId="0" borderId="0" xfId="6" applyFont="1" applyAlignment="1" applyProtection="1">
      <alignment horizontal="left" vertical="top" wrapText="1"/>
      <protection locked="0"/>
    </xf>
    <xf numFmtId="0" fontId="31" fillId="0" borderId="4" xfId="4" quotePrefix="1" applyNumberFormat="1" applyFont="1" applyFill="1" applyBorder="1" applyAlignment="1" applyProtection="1">
      <alignment horizontal="left" vertical="top" wrapText="1"/>
      <protection locked="0"/>
    </xf>
    <xf numFmtId="0" fontId="6" fillId="0" borderId="0" xfId="5" applyFont="1" applyFill="1" applyBorder="1" applyAlignment="1" applyProtection="1">
      <alignment horizontal="left" vertical="top" wrapText="1"/>
    </xf>
    <xf numFmtId="0" fontId="18" fillId="0" borderId="0" xfId="5" applyFont="1" applyFill="1" applyBorder="1" applyAlignment="1" applyProtection="1">
      <alignment horizontal="left" vertical="top" wrapText="1"/>
    </xf>
    <xf numFmtId="0" fontId="18" fillId="0" borderId="0" xfId="5" applyFont="1" applyFill="1" applyBorder="1" applyAlignment="1" applyProtection="1">
      <alignment horizontal="left" vertical="center" wrapText="1"/>
    </xf>
    <xf numFmtId="0" fontId="6" fillId="0" borderId="0" xfId="5" applyFont="1" applyFill="1" applyBorder="1" applyAlignment="1" applyProtection="1">
      <alignment horizontal="left" vertical="center" wrapText="1"/>
    </xf>
    <xf numFmtId="0" fontId="6" fillId="0" borderId="0" xfId="5" applyFont="1" applyFill="1" applyBorder="1" applyAlignment="1" applyProtection="1">
      <alignment horizontal="left" vertical="top"/>
    </xf>
    <xf numFmtId="0" fontId="6" fillId="0" borderId="0" xfId="5" quotePrefix="1" applyFont="1" applyFill="1" applyBorder="1" applyAlignment="1" applyProtection="1">
      <alignment horizontal="left" vertical="top" wrapText="1"/>
    </xf>
    <xf numFmtId="0" fontId="6" fillId="0" borderId="0" xfId="5" quotePrefix="1" applyFont="1" applyFill="1" applyBorder="1" applyAlignment="1" applyProtection="1">
      <alignment horizontal="left" vertical="top"/>
    </xf>
    <xf numFmtId="167" fontId="6" fillId="0" borderId="0" xfId="5" applyNumberFormat="1" applyFont="1" applyFill="1" applyBorder="1" applyAlignment="1" applyProtection="1">
      <alignment horizontal="left" vertical="top" wrapText="1"/>
    </xf>
    <xf numFmtId="0" fontId="6" fillId="0" borderId="4" xfId="0" applyFont="1" applyBorder="1" applyAlignment="1" applyProtection="1">
      <alignment horizontal="left" vertical="top"/>
      <protection locked="0"/>
    </xf>
    <xf numFmtId="0" fontId="6" fillId="0" borderId="4" xfId="0" applyFont="1" applyBorder="1" applyAlignment="1" applyProtection="1">
      <alignment horizontal="left" vertical="top" wrapText="1"/>
      <protection locked="0"/>
    </xf>
    <xf numFmtId="0" fontId="6" fillId="0" borderId="4" xfId="0" quotePrefix="1" applyNumberFormat="1" applyFont="1" applyFill="1" applyBorder="1" applyAlignment="1" applyProtection="1">
      <alignment horizontal="left" vertical="top" wrapText="1"/>
      <protection locked="0"/>
    </xf>
    <xf numFmtId="0" fontId="6" fillId="0" borderId="4" xfId="0" applyNumberFormat="1" applyFont="1" applyFill="1" applyBorder="1" applyAlignment="1" applyProtection="1">
      <alignment horizontal="left" vertical="top" wrapText="1"/>
      <protection locked="0"/>
    </xf>
    <xf numFmtId="0" fontId="6" fillId="0" borderId="4" xfId="0" applyFont="1" applyFill="1" applyBorder="1" applyAlignment="1" applyProtection="1">
      <alignment horizontal="left" vertical="top" wrapText="1"/>
      <protection locked="0"/>
    </xf>
    <xf numFmtId="0" fontId="6" fillId="0" borderId="4" xfId="4" applyNumberFormat="1" applyFont="1" applyFill="1" applyBorder="1" applyAlignment="1" applyProtection="1">
      <alignment horizontal="left" vertical="top" wrapText="1"/>
      <protection locked="0"/>
    </xf>
    <xf numFmtId="0" fontId="6" fillId="0" borderId="4" xfId="4" quotePrefix="1" applyNumberFormat="1" applyFont="1" applyFill="1" applyBorder="1" applyAlignment="1" applyProtection="1">
      <alignment horizontal="left" vertical="top" wrapText="1"/>
      <protection locked="0"/>
    </xf>
    <xf numFmtId="0" fontId="12" fillId="0" borderId="2" xfId="0" applyFont="1" applyFill="1" applyBorder="1" applyAlignment="1" applyProtection="1">
      <alignment vertical="center"/>
    </xf>
    <xf numFmtId="173" fontId="12" fillId="0" borderId="5" xfId="0" applyNumberFormat="1" applyFont="1" applyFill="1" applyBorder="1" applyAlignment="1" applyProtection="1">
      <alignment vertical="center"/>
      <protection locked="0"/>
    </xf>
    <xf numFmtId="172" fontId="12" fillId="0" borderId="5" xfId="0" applyNumberFormat="1" applyFont="1" applyFill="1" applyBorder="1" applyAlignment="1" applyProtection="1">
      <alignment horizontal="left" vertical="center"/>
    </xf>
    <xf numFmtId="0" fontId="6" fillId="0" borderId="4" xfId="0" quotePrefix="1" applyFont="1" applyBorder="1" applyAlignment="1" applyProtection="1">
      <alignment horizontal="left" vertical="top"/>
      <protection locked="0"/>
    </xf>
    <xf numFmtId="0" fontId="17" fillId="0" borderId="5" xfId="0" applyFont="1" applyFill="1" applyBorder="1" applyAlignment="1" applyProtection="1">
      <alignment horizontal="left" vertical="top" wrapText="1"/>
    </xf>
    <xf numFmtId="0" fontId="35" fillId="0" borderId="0" xfId="0" applyFont="1" applyFill="1" applyAlignment="1" applyProtection="1">
      <alignment vertical="center"/>
    </xf>
    <xf numFmtId="0" fontId="34" fillId="0" borderId="0" xfId="0" applyFont="1" applyFill="1" applyAlignment="1" applyProtection="1">
      <alignment horizontal="center" vertical="center"/>
    </xf>
    <xf numFmtId="0" fontId="34" fillId="0" borderId="0" xfId="0" applyFont="1" applyFill="1" applyAlignment="1" applyProtection="1">
      <alignment horizontal="center" vertical="center" wrapText="1"/>
    </xf>
    <xf numFmtId="0" fontId="34" fillId="0" borderId="0" xfId="0" applyFont="1" applyFill="1" applyAlignment="1" applyProtection="1">
      <alignment vertical="center" wrapText="1"/>
    </xf>
    <xf numFmtId="166" fontId="35" fillId="0" borderId="0" xfId="1" applyFont="1" applyFill="1" applyBorder="1" applyAlignment="1" applyProtection="1">
      <alignment horizontal="center" vertical="center"/>
    </xf>
    <xf numFmtId="0" fontId="33" fillId="0" borderId="0" xfId="0" applyFont="1" applyAlignment="1" applyProtection="1">
      <alignment vertical="center"/>
    </xf>
    <xf numFmtId="0" fontId="35" fillId="0" borderId="0" xfId="2" applyNumberFormat="1" applyFont="1" applyFill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vertical="center"/>
    </xf>
    <xf numFmtId="0" fontId="33" fillId="0" borderId="0" xfId="0" applyFont="1" applyBorder="1" applyAlignment="1" applyProtection="1">
      <alignment wrapText="1"/>
    </xf>
    <xf numFmtId="0" fontId="35" fillId="0" borderId="0" xfId="0" applyFont="1" applyBorder="1" applyProtection="1"/>
    <xf numFmtId="0" fontId="17" fillId="0" borderId="6" xfId="0" applyFont="1" applyFill="1" applyBorder="1" applyAlignment="1" applyProtection="1">
      <alignment vertical="center"/>
    </xf>
    <xf numFmtId="0" fontId="17" fillId="0" borderId="2" xfId="0" applyFont="1" applyFill="1" applyBorder="1" applyAlignment="1" applyProtection="1">
      <alignment vertical="center"/>
    </xf>
    <xf numFmtId="0" fontId="17" fillId="0" borderId="7" xfId="0" applyFont="1" applyFill="1" applyBorder="1" applyAlignment="1" applyProtection="1">
      <alignment vertical="center"/>
    </xf>
    <xf numFmtId="0" fontId="0" fillId="0" borderId="2" xfId="0" applyBorder="1" applyProtection="1"/>
    <xf numFmtId="0" fontId="4" fillId="0" borderId="2" xfId="0" applyFont="1" applyFill="1" applyBorder="1" applyAlignment="1" applyProtection="1">
      <alignment vertical="center"/>
    </xf>
    <xf numFmtId="0" fontId="17" fillId="0" borderId="5" xfId="0" applyFont="1" applyFill="1" applyBorder="1" applyAlignment="1" applyProtection="1">
      <alignment horizontal="left" vertical="top" wrapText="1"/>
    </xf>
    <xf numFmtId="0" fontId="34" fillId="0" borderId="0" xfId="0" applyFont="1" applyFill="1" applyAlignment="1" applyProtection="1">
      <alignment horizontal="right"/>
    </xf>
    <xf numFmtId="14" fontId="34" fillId="0" borderId="0" xfId="0" applyNumberFormat="1" applyFont="1" applyFill="1" applyAlignment="1" applyProtection="1">
      <alignment horizontal="right"/>
    </xf>
    <xf numFmtId="0" fontId="33" fillId="0" borderId="0" xfId="0" applyFont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169" fontId="12" fillId="0" borderId="12" xfId="2" applyNumberFormat="1" applyFont="1" applyFill="1" applyBorder="1" applyAlignment="1" applyProtection="1">
      <alignment vertical="center" shrinkToFit="1"/>
    </xf>
    <xf numFmtId="0" fontId="25" fillId="0" borderId="0" xfId="0" applyFont="1" applyFill="1" applyAlignment="1" applyProtection="1">
      <protection locked="0"/>
    </xf>
    <xf numFmtId="0" fontId="4" fillId="0" borderId="0" xfId="0" applyFont="1" applyProtection="1"/>
    <xf numFmtId="0" fontId="21" fillId="0" borderId="11" xfId="0" applyFont="1" applyFill="1" applyBorder="1" applyAlignment="1" applyProtection="1">
      <alignment vertical="top"/>
    </xf>
    <xf numFmtId="0" fontId="15" fillId="0" borderId="5" xfId="0" applyFont="1" applyFill="1" applyBorder="1" applyAlignment="1" applyProtection="1">
      <alignment vertical="center"/>
    </xf>
    <xf numFmtId="0" fontId="12" fillId="0" borderId="5" xfId="0" applyFont="1" applyFill="1" applyBorder="1" applyAlignment="1" applyProtection="1">
      <alignment vertical="center"/>
    </xf>
    <xf numFmtId="0" fontId="19" fillId="0" borderId="11" xfId="0" applyFont="1" applyFill="1" applyBorder="1" applyAlignment="1" applyProtection="1">
      <alignment vertical="top"/>
    </xf>
    <xf numFmtId="0" fontId="15" fillId="0" borderId="1" xfId="0" applyFont="1" applyFill="1" applyBorder="1" applyAlignment="1" applyProtection="1">
      <alignment vertical="center"/>
    </xf>
    <xf numFmtId="0" fontId="19" fillId="0" borderId="1" xfId="0" applyFont="1" applyFill="1" applyBorder="1" applyAlignment="1" applyProtection="1">
      <alignment horizontal="center" vertical="top"/>
    </xf>
    <xf numFmtId="0" fontId="21" fillId="0" borderId="5" xfId="0" applyFont="1" applyFill="1" applyBorder="1" applyAlignment="1" applyProtection="1">
      <alignment vertical="top"/>
    </xf>
    <xf numFmtId="0" fontId="21" fillId="0" borderId="5" xfId="0" applyFont="1" applyFill="1" applyBorder="1" applyAlignment="1" applyProtection="1">
      <alignment vertical="top" wrapText="1"/>
    </xf>
    <xf numFmtId="0" fontId="19" fillId="0" borderId="5" xfId="0" applyFont="1" applyFill="1" applyBorder="1" applyAlignment="1" applyProtection="1">
      <alignment vertical="top"/>
    </xf>
    <xf numFmtId="165" fontId="12" fillId="0" borderId="0" xfId="2" applyNumberFormat="1" applyFont="1" applyFill="1" applyBorder="1" applyAlignment="1" applyProtection="1">
      <alignment vertical="top"/>
    </xf>
    <xf numFmtId="0" fontId="12" fillId="0" borderId="0" xfId="2" applyNumberFormat="1" applyFont="1" applyFill="1" applyBorder="1" applyAlignment="1" applyProtection="1">
      <alignment horizontal="center" vertical="top"/>
    </xf>
    <xf numFmtId="0" fontId="12" fillId="0" borderId="3" xfId="0" applyFont="1" applyFill="1" applyBorder="1" applyAlignment="1" applyProtection="1">
      <alignment vertical="center"/>
    </xf>
    <xf numFmtId="165" fontId="12" fillId="0" borderId="3" xfId="2" applyNumberFormat="1" applyFont="1" applyFill="1" applyBorder="1" applyAlignment="1" applyProtection="1">
      <alignment vertical="center"/>
    </xf>
    <xf numFmtId="0" fontId="12" fillId="0" borderId="3" xfId="2" applyNumberFormat="1" applyFont="1" applyFill="1" applyBorder="1" applyAlignment="1" applyProtection="1">
      <alignment horizontal="center" vertical="center"/>
    </xf>
    <xf numFmtId="0" fontId="12" fillId="0" borderId="3" xfId="0" applyFont="1" applyFill="1" applyBorder="1" applyAlignment="1" applyProtection="1"/>
    <xf numFmtId="14" fontId="20" fillId="0" borderId="3" xfId="0" applyNumberFormat="1" applyFont="1" applyFill="1" applyBorder="1" applyAlignment="1" applyProtection="1"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171" fontId="29" fillId="0" borderId="5" xfId="0" applyNumberFormat="1" applyFont="1" applyFill="1" applyBorder="1" applyAlignment="1" applyProtection="1">
      <alignment horizontal="left" vertical="center"/>
      <protection locked="0"/>
    </xf>
    <xf numFmtId="0" fontId="6" fillId="0" borderId="4" xfId="9" applyFont="1" applyFill="1" applyBorder="1" applyAlignment="1" applyProtection="1">
      <alignment horizontal="left" vertical="top" wrapText="1"/>
      <protection locked="0"/>
    </xf>
    <xf numFmtId="0" fontId="6" fillId="0" borderId="4" xfId="9" applyNumberFormat="1" applyFont="1" applyFill="1" applyBorder="1" applyAlignment="1" applyProtection="1">
      <alignment horizontal="left" vertical="top" wrapText="1"/>
      <protection locked="0"/>
    </xf>
    <xf numFmtId="0" fontId="6" fillId="0" borderId="4" xfId="9" quotePrefix="1" applyNumberFormat="1" applyFont="1" applyFill="1" applyBorder="1" applyAlignment="1" applyProtection="1">
      <alignment horizontal="left" vertical="top" wrapText="1"/>
      <protection locked="0"/>
    </xf>
    <xf numFmtId="0" fontId="6" fillId="0" borderId="4" xfId="9" applyFont="1" applyBorder="1" applyAlignment="1" applyProtection="1">
      <alignment horizontal="left" vertical="top"/>
      <protection locked="0"/>
    </xf>
    <xf numFmtId="0" fontId="36" fillId="0" borderId="4" xfId="0" applyFont="1" applyBorder="1" applyAlignment="1" applyProtection="1">
      <alignment horizontal="left" vertical="top" wrapText="1"/>
      <protection locked="0"/>
    </xf>
    <xf numFmtId="0" fontId="36" fillId="0" borderId="4" xfId="0" quotePrefix="1" applyFont="1" applyBorder="1" applyAlignment="1" applyProtection="1">
      <alignment horizontal="left" vertical="top" wrapText="1"/>
      <protection locked="0"/>
    </xf>
    <xf numFmtId="0" fontId="36" fillId="0" borderId="4" xfId="0" applyFont="1" applyBorder="1" applyAlignment="1" applyProtection="1">
      <alignment horizontal="left" vertical="top"/>
      <protection locked="0"/>
    </xf>
    <xf numFmtId="0" fontId="32" fillId="0" borderId="0" xfId="0" quotePrefix="1" applyFont="1" applyFill="1" applyBorder="1" applyAlignment="1" applyProtection="1">
      <alignment vertical="center"/>
    </xf>
    <xf numFmtId="0" fontId="36" fillId="0" borderId="4" xfId="0" quotePrefix="1" applyFont="1" applyBorder="1" applyAlignment="1" applyProtection="1">
      <alignment horizontal="left" vertical="top"/>
      <protection locked="0"/>
    </xf>
    <xf numFmtId="0" fontId="6" fillId="0" borderId="0" xfId="0" applyFont="1" applyFill="1" applyBorder="1" applyAlignment="1" applyProtection="1">
      <alignment horizontal="left" vertical="top"/>
    </xf>
    <xf numFmtId="0" fontId="6" fillId="0" borderId="0" xfId="0" applyFont="1" applyBorder="1" applyAlignment="1" applyProtection="1">
      <alignment horizontal="left" vertical="top"/>
    </xf>
    <xf numFmtId="0" fontId="6" fillId="2" borderId="4" xfId="0" applyNumberFormat="1" applyFont="1" applyFill="1" applyBorder="1" applyAlignment="1" applyProtection="1">
      <alignment horizontal="left" vertical="top" wrapText="1"/>
      <protection locked="0"/>
    </xf>
    <xf numFmtId="0" fontId="32" fillId="0" borderId="0" xfId="0" applyFont="1" applyFill="1" applyBorder="1" applyAlignment="1" applyProtection="1">
      <alignment vertical="center"/>
      <protection locked="0"/>
    </xf>
    <xf numFmtId="0" fontId="6" fillId="0" borderId="0" xfId="5" quotePrefix="1" applyFont="1" applyFill="1" applyBorder="1" applyAlignment="1" applyProtection="1">
      <alignment horizontal="left" vertical="top"/>
    </xf>
    <xf numFmtId="0" fontId="6" fillId="2" borderId="4" xfId="0" applyNumberFormat="1" applyFont="1" applyFill="1" applyBorder="1" applyAlignment="1" applyProtection="1">
      <alignment horizontal="left" vertical="top" wrapText="1"/>
    </xf>
    <xf numFmtId="0" fontId="6" fillId="0" borderId="0" xfId="0" applyFont="1" applyAlignment="1" applyProtection="1">
      <alignment horizontal="left" vertical="top"/>
    </xf>
    <xf numFmtId="49" fontId="12" fillId="0" borderId="1" xfId="0" quotePrefix="1" applyNumberFormat="1" applyFont="1" applyBorder="1" applyAlignment="1" applyProtection="1">
      <alignment horizontal="left" vertical="center" shrinkToFit="1"/>
      <protection locked="0"/>
    </xf>
    <xf numFmtId="0" fontId="36" fillId="0" borderId="0" xfId="0" applyFont="1" applyBorder="1" applyAlignment="1" applyProtection="1">
      <alignment horizontal="left" vertical="top" wrapText="1"/>
      <protection locked="0"/>
    </xf>
    <xf numFmtId="1" fontId="37" fillId="3" borderId="4" xfId="6" applyNumberFormat="1" applyFont="1" applyFill="1" applyBorder="1" applyAlignment="1" applyProtection="1">
      <alignment horizontal="left" vertical="top" wrapText="1"/>
    </xf>
    <xf numFmtId="0" fontId="37" fillId="3" borderId="4" xfId="6" applyFont="1" applyFill="1" applyBorder="1" applyAlignment="1" applyProtection="1">
      <alignment horizontal="left" vertical="top" wrapText="1"/>
    </xf>
    <xf numFmtId="1" fontId="37" fillId="0" borderId="4" xfId="6" applyNumberFormat="1" applyFont="1" applyFill="1" applyBorder="1" applyAlignment="1" applyProtection="1">
      <alignment horizontal="left" vertical="top" wrapText="1"/>
    </xf>
    <xf numFmtId="0" fontId="37" fillId="0" borderId="4" xfId="6" applyFont="1" applyFill="1" applyBorder="1" applyAlignment="1" applyProtection="1">
      <alignment horizontal="left" vertical="top" wrapText="1"/>
    </xf>
    <xf numFmtId="0" fontId="4" fillId="0" borderId="4" xfId="0" applyFont="1" applyBorder="1" applyProtection="1"/>
    <xf numFmtId="1" fontId="37" fillId="4" borderId="4" xfId="6" applyNumberFormat="1" applyFont="1" applyFill="1" applyBorder="1" applyAlignment="1" applyProtection="1">
      <alignment horizontal="left" vertical="top"/>
    </xf>
    <xf numFmtId="0" fontId="37" fillId="4" borderId="4" xfId="6" applyFont="1" applyFill="1" applyBorder="1" applyAlignment="1" applyProtection="1">
      <alignment horizontal="left" vertical="top" wrapText="1"/>
    </xf>
    <xf numFmtId="0" fontId="37" fillId="4" borderId="4" xfId="6" applyFont="1" applyFill="1" applyBorder="1" applyAlignment="1" applyProtection="1">
      <alignment horizontal="left" wrapText="1"/>
    </xf>
    <xf numFmtId="1" fontId="37" fillId="5" borderId="4" xfId="6" applyNumberFormat="1" applyFont="1" applyFill="1" applyBorder="1" applyAlignment="1" applyProtection="1">
      <alignment horizontal="left" vertical="top"/>
    </xf>
    <xf numFmtId="0" fontId="37" fillId="5" borderId="4" xfId="6" applyFont="1" applyFill="1" applyBorder="1" applyAlignment="1" applyProtection="1">
      <alignment horizontal="left" vertical="top" wrapText="1"/>
    </xf>
    <xf numFmtId="0" fontId="37" fillId="5" borderId="4" xfId="6" applyFont="1" applyFill="1" applyBorder="1" applyAlignment="1" applyProtection="1">
      <alignment horizontal="left" wrapText="1"/>
    </xf>
    <xf numFmtId="1" fontId="38" fillId="5" borderId="4" xfId="6" applyNumberFormat="1" applyFont="1" applyFill="1" applyBorder="1" applyAlignment="1" applyProtection="1">
      <alignment horizontal="left" vertical="top"/>
    </xf>
    <xf numFmtId="0" fontId="38" fillId="5" borderId="4" xfId="6" applyFont="1" applyFill="1" applyBorder="1" applyAlignment="1" applyProtection="1">
      <alignment horizontal="left" vertical="top" wrapText="1"/>
    </xf>
    <xf numFmtId="0" fontId="38" fillId="5" borderId="4" xfId="6" applyFont="1" applyFill="1" applyBorder="1" applyAlignment="1" applyProtection="1">
      <alignment horizontal="left" wrapText="1"/>
    </xf>
    <xf numFmtId="1" fontId="4" fillId="0" borderId="4" xfId="6" applyNumberFormat="1" applyFont="1" applyBorder="1" applyAlignment="1" applyProtection="1">
      <alignment horizontal="left" vertical="top"/>
    </xf>
    <xf numFmtId="0" fontId="4" fillId="0" borderId="4" xfId="6" applyFont="1" applyBorder="1" applyAlignment="1" applyProtection="1">
      <alignment horizontal="left" vertical="top" wrapText="1"/>
    </xf>
    <xf numFmtId="0" fontId="4" fillId="0" borderId="4" xfId="6" applyFont="1" applyBorder="1" applyAlignment="1" applyProtection="1">
      <alignment horizontal="left" wrapText="1"/>
    </xf>
    <xf numFmtId="1" fontId="4" fillId="0" borderId="4" xfId="6" applyNumberFormat="1" applyFont="1" applyFill="1" applyBorder="1" applyAlignment="1" applyProtection="1">
      <alignment horizontal="left" vertical="top"/>
    </xf>
    <xf numFmtId="0" fontId="4" fillId="0" borderId="4" xfId="6" applyFont="1" applyFill="1" applyBorder="1" applyAlignment="1" applyProtection="1">
      <alignment horizontal="left" vertical="top" wrapText="1"/>
    </xf>
    <xf numFmtId="0" fontId="4" fillId="0" borderId="4" xfId="6" applyFont="1" applyFill="1" applyBorder="1" applyAlignment="1" applyProtection="1">
      <alignment horizontal="left" wrapText="1"/>
    </xf>
    <xf numFmtId="1" fontId="4" fillId="0" borderId="0" xfId="0" applyNumberFormat="1" applyFont="1" applyProtection="1"/>
    <xf numFmtId="0" fontId="4" fillId="0" borderId="0" xfId="5" quotePrefix="1" applyFont="1" applyFill="1" applyBorder="1" applyAlignment="1" applyProtection="1">
      <alignment horizontal="left" vertical="top"/>
    </xf>
    <xf numFmtId="0" fontId="19" fillId="0" borderId="10" xfId="0" applyFont="1" applyFill="1" applyBorder="1" applyAlignment="1" applyProtection="1">
      <alignment horizontal="center" vertical="top"/>
    </xf>
    <xf numFmtId="0" fontId="19" fillId="0" borderId="11" xfId="0" applyFont="1" applyFill="1" applyBorder="1" applyAlignment="1" applyProtection="1">
      <alignment horizontal="center" vertical="top"/>
    </xf>
    <xf numFmtId="0" fontId="19" fillId="0" borderId="5" xfId="0" applyFont="1" applyFill="1" applyBorder="1" applyAlignment="1" applyProtection="1">
      <alignment horizontal="center" vertical="top"/>
    </xf>
    <xf numFmtId="14" fontId="20" fillId="0" borderId="3" xfId="0" applyNumberFormat="1" applyFont="1" applyFill="1" applyBorder="1" applyAlignment="1" applyProtection="1">
      <alignment horizontal="left"/>
    </xf>
    <xf numFmtId="0" fontId="12" fillId="0" borderId="0" xfId="0" applyFont="1" applyFill="1" applyAlignment="1" applyProtection="1">
      <alignment horizontal="left"/>
      <protection locked="0"/>
    </xf>
    <xf numFmtId="0" fontId="12" fillId="0" borderId="0" xfId="0" applyFont="1" applyFill="1" applyAlignment="1" applyProtection="1">
      <alignment horizontal="left" vertical="top"/>
    </xf>
    <xf numFmtId="0" fontId="12" fillId="0" borderId="10" xfId="0" applyFont="1" applyFill="1" applyBorder="1" applyAlignment="1" applyProtection="1">
      <alignment horizontal="left" vertical="center"/>
      <protection locked="0"/>
    </xf>
    <xf numFmtId="0" fontId="12" fillId="0" borderId="11" xfId="0" applyFont="1" applyFill="1" applyBorder="1" applyAlignment="1" applyProtection="1">
      <alignment horizontal="left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25" fillId="0" borderId="0" xfId="0" applyFont="1" applyFill="1" applyAlignment="1" applyProtection="1">
      <alignment horizontal="left"/>
      <protection locked="0"/>
    </xf>
    <xf numFmtId="0" fontId="4" fillId="0" borderId="3" xfId="2" applyNumberFormat="1" applyFont="1" applyFill="1" applyBorder="1" applyAlignment="1" applyProtection="1">
      <alignment horizontal="right" wrapText="1"/>
      <protection locked="0"/>
    </xf>
    <xf numFmtId="0" fontId="29" fillId="0" borderId="10" xfId="0" applyFont="1" applyFill="1" applyBorder="1" applyAlignment="1" applyProtection="1">
      <alignment horizontal="left" vertical="center"/>
      <protection locked="0"/>
    </xf>
    <xf numFmtId="0" fontId="29" fillId="0" borderId="11" xfId="0" applyFont="1" applyFill="1" applyBorder="1" applyAlignment="1" applyProtection="1">
      <alignment horizontal="left" vertical="center"/>
      <protection locked="0"/>
    </xf>
    <xf numFmtId="0" fontId="29" fillId="0" borderId="5" xfId="0" applyFont="1" applyFill="1" applyBorder="1" applyAlignment="1" applyProtection="1">
      <alignment horizontal="left" vertical="center"/>
      <protection locked="0"/>
    </xf>
    <xf numFmtId="0" fontId="23" fillId="0" borderId="2" xfId="0" applyFont="1" applyFill="1" applyBorder="1" applyAlignment="1" applyProtection="1">
      <alignment horizontal="center" vertical="center"/>
    </xf>
    <xf numFmtId="0" fontId="23" fillId="0" borderId="7" xfId="0" applyFont="1" applyFill="1" applyBorder="1" applyAlignment="1" applyProtection="1">
      <alignment horizontal="center" vertical="center"/>
    </xf>
    <xf numFmtId="0" fontId="14" fillId="0" borderId="2" xfId="0" applyFont="1" applyFill="1" applyBorder="1" applyAlignment="1" applyProtection="1">
      <alignment horizontal="left" vertical="top"/>
    </xf>
    <xf numFmtId="0" fontId="15" fillId="0" borderId="0" xfId="0" applyFont="1" applyFill="1" applyAlignment="1" applyProtection="1">
      <alignment horizontal="left" vertical="top" wrapText="1"/>
    </xf>
    <xf numFmtId="0" fontId="15" fillId="0" borderId="0" xfId="0" applyFont="1" applyFill="1" applyAlignment="1" applyProtection="1">
      <alignment horizontal="left" vertical="top"/>
    </xf>
    <xf numFmtId="0" fontId="21" fillId="0" borderId="0" xfId="0" applyFont="1" applyFill="1" applyAlignment="1" applyProtection="1">
      <alignment horizontal="left" vertical="center"/>
    </xf>
    <xf numFmtId="0" fontId="15" fillId="0" borderId="0" xfId="0" applyFont="1" applyFill="1" applyAlignment="1" applyProtection="1">
      <alignment horizontal="left" vertical="center" wrapText="1"/>
    </xf>
    <xf numFmtId="0" fontId="15" fillId="0" borderId="0" xfId="0" applyFont="1" applyFill="1" applyAlignment="1" applyProtection="1">
      <alignment horizontal="left" vertical="center"/>
    </xf>
    <xf numFmtId="0" fontId="19" fillId="6" borderId="0" xfId="0" applyNumberFormat="1" applyFont="1" applyFill="1" applyAlignment="1" applyProtection="1">
      <alignment horizontal="left" vertical="center"/>
    </xf>
    <xf numFmtId="0" fontId="12" fillId="0" borderId="0" xfId="0" applyFont="1" applyFill="1" applyAlignment="1" applyProtection="1">
      <alignment horizontal="right" wrapText="1"/>
    </xf>
    <xf numFmtId="0" fontId="12" fillId="0" borderId="0" xfId="0" applyFont="1" applyFill="1" applyAlignment="1" applyProtection="1">
      <alignment horizontal="right"/>
    </xf>
    <xf numFmtId="0" fontId="33" fillId="0" borderId="0" xfId="0" applyFont="1" applyAlignment="1" applyProtection="1">
      <alignment horizontal="right" wrapText="1"/>
    </xf>
    <xf numFmtId="0" fontId="33" fillId="0" borderId="0" xfId="0" applyFont="1" applyAlignment="1" applyProtection="1">
      <alignment horizontal="right" vertical="center" wrapText="1"/>
    </xf>
    <xf numFmtId="0" fontId="33" fillId="0" borderId="0" xfId="0" applyFont="1" applyFill="1" applyAlignment="1" applyProtection="1">
      <alignment horizontal="right" vertical="top"/>
    </xf>
    <xf numFmtId="14" fontId="34" fillId="0" borderId="3" xfId="0" applyNumberFormat="1" applyFont="1" applyFill="1" applyBorder="1" applyAlignment="1" applyProtection="1">
      <alignment horizontal="right" vertical="top"/>
      <protection locked="0"/>
    </xf>
    <xf numFmtId="0" fontId="14" fillId="0" borderId="0" xfId="0" applyFont="1" applyFill="1" applyAlignment="1" applyProtection="1">
      <alignment horizontal="left" vertical="center"/>
    </xf>
    <xf numFmtId="0" fontId="17" fillId="0" borderId="10" xfId="0" applyFont="1" applyFill="1" applyBorder="1" applyAlignment="1" applyProtection="1">
      <alignment horizontal="left" vertical="top" wrapText="1"/>
    </xf>
    <xf numFmtId="0" fontId="17" fillId="0" borderId="11" xfId="0" applyFont="1" applyFill="1" applyBorder="1" applyAlignment="1" applyProtection="1">
      <alignment horizontal="left" vertical="top" wrapText="1"/>
    </xf>
    <xf numFmtId="0" fontId="17" fillId="0" borderId="5" xfId="0" applyFont="1" applyFill="1" applyBorder="1" applyAlignment="1" applyProtection="1">
      <alignment horizontal="left" vertical="top" wrapText="1"/>
    </xf>
    <xf numFmtId="0" fontId="12" fillId="0" borderId="10" xfId="0" quotePrefix="1" applyFont="1" applyFill="1" applyBorder="1" applyAlignment="1" applyProtection="1">
      <alignment vertical="center" shrinkToFit="1"/>
      <protection locked="0"/>
    </xf>
    <xf numFmtId="0" fontId="12" fillId="0" borderId="11" xfId="0" quotePrefix="1" applyFont="1" applyFill="1" applyBorder="1" applyAlignment="1" applyProtection="1">
      <alignment vertical="center" shrinkToFit="1"/>
      <protection locked="0"/>
    </xf>
    <xf numFmtId="0" fontId="12" fillId="0" borderId="5" xfId="0" quotePrefix="1" applyFont="1" applyFill="1" applyBorder="1" applyAlignment="1" applyProtection="1">
      <alignment vertical="center" shrinkToFit="1"/>
      <protection locked="0"/>
    </xf>
    <xf numFmtId="0" fontId="12" fillId="0" borderId="1" xfId="0" applyNumberFormat="1" applyFont="1" applyFill="1" applyBorder="1" applyAlignment="1" applyProtection="1">
      <alignment horizontal="left" vertical="center"/>
    </xf>
    <xf numFmtId="0" fontId="12" fillId="0" borderId="10" xfId="0" applyFont="1" applyFill="1" applyBorder="1" applyAlignment="1" applyProtection="1">
      <alignment horizontal="left" vertical="center"/>
    </xf>
    <xf numFmtId="0" fontId="12" fillId="0" borderId="11" xfId="0" applyFont="1" applyFill="1" applyBorder="1" applyAlignment="1" applyProtection="1">
      <alignment horizontal="left" vertical="center"/>
    </xf>
    <xf numFmtId="0" fontId="16" fillId="0" borderId="2" xfId="0" applyFont="1" applyFill="1" applyBorder="1" applyAlignment="1" applyProtection="1">
      <alignment horizontal="left" vertical="center"/>
    </xf>
    <xf numFmtId="0" fontId="7" fillId="0" borderId="2" xfId="0" applyFont="1" applyFill="1" applyBorder="1" applyAlignment="1" applyProtection="1">
      <alignment horizontal="left" vertical="center"/>
    </xf>
    <xf numFmtId="0" fontId="19" fillId="0" borderId="3" xfId="0" applyFont="1" applyBorder="1" applyAlignment="1" applyProtection="1">
      <alignment horizontal="left" vertical="top" wrapText="1"/>
    </xf>
    <xf numFmtId="0" fontId="19" fillId="0" borderId="3" xfId="0" applyFont="1" applyBorder="1" applyAlignment="1" applyProtection="1">
      <alignment horizontal="left" vertical="top"/>
    </xf>
    <xf numFmtId="0" fontId="12" fillId="0" borderId="10" xfId="0" applyFont="1" applyFill="1" applyBorder="1" applyAlignment="1" applyProtection="1">
      <alignment vertical="center" wrapText="1" shrinkToFit="1"/>
      <protection locked="0"/>
    </xf>
    <xf numFmtId="0" fontId="12" fillId="0" borderId="11" xfId="0" applyFont="1" applyFill="1" applyBorder="1" applyAlignment="1" applyProtection="1">
      <alignment vertical="center" shrinkToFit="1"/>
      <protection locked="0"/>
    </xf>
    <xf numFmtId="0" fontId="12" fillId="0" borderId="5" xfId="0" applyFont="1" applyFill="1" applyBorder="1" applyAlignment="1" applyProtection="1">
      <alignment vertical="center" shrinkToFit="1"/>
      <protection locked="0"/>
    </xf>
    <xf numFmtId="0" fontId="12" fillId="0" borderId="10" xfId="0" applyFont="1" applyFill="1" applyBorder="1" applyAlignment="1" applyProtection="1">
      <alignment vertical="center" shrinkToFit="1"/>
      <protection locked="0"/>
    </xf>
    <xf numFmtId="0" fontId="12" fillId="0" borderId="10" xfId="0" applyFont="1" applyBorder="1" applyAlignment="1" applyProtection="1">
      <alignment vertical="center" shrinkToFit="1"/>
      <protection locked="0"/>
    </xf>
    <xf numFmtId="0" fontId="12" fillId="0" borderId="11" xfId="0" applyFont="1" applyBorder="1" applyAlignment="1" applyProtection="1">
      <alignment vertical="center" shrinkToFit="1"/>
      <protection locked="0"/>
    </xf>
    <xf numFmtId="0" fontId="12" fillId="0" borderId="5" xfId="0" applyFont="1" applyBorder="1" applyAlignment="1" applyProtection="1">
      <alignment vertical="center" shrinkToFit="1"/>
      <protection locked="0"/>
    </xf>
    <xf numFmtId="0" fontId="4" fillId="0" borderId="8" xfId="0" applyFont="1" applyFill="1" applyBorder="1" applyAlignment="1" applyProtection="1">
      <alignment horizontal="left" vertical="center"/>
      <protection locked="0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4" fillId="0" borderId="9" xfId="0" applyFont="1" applyFill="1" applyBorder="1" applyAlignment="1" applyProtection="1">
      <alignment horizontal="left" vertical="center"/>
      <protection locked="0"/>
    </xf>
    <xf numFmtId="0" fontId="4" fillId="0" borderId="8" xfId="0" applyNumberFormat="1" applyFont="1" applyFill="1" applyBorder="1" applyAlignment="1" applyProtection="1">
      <alignment horizontal="left" vertical="center"/>
    </xf>
    <xf numFmtId="0" fontId="4" fillId="0" borderId="3" xfId="0" applyNumberFormat="1" applyFont="1" applyFill="1" applyBorder="1" applyAlignment="1" applyProtection="1">
      <alignment horizontal="left" vertical="center"/>
    </xf>
    <xf numFmtId="0" fontId="4" fillId="0" borderId="9" xfId="0" applyNumberFormat="1" applyFont="1" applyFill="1" applyBorder="1" applyAlignment="1" applyProtection="1">
      <alignment horizontal="left" vertical="center"/>
    </xf>
    <xf numFmtId="49" fontId="7" fillId="0" borderId="2" xfId="0" applyNumberFormat="1" applyFont="1" applyFill="1" applyBorder="1" applyAlignment="1" applyProtection="1">
      <alignment horizontal="left" vertical="center"/>
      <protection locked="0"/>
    </xf>
    <xf numFmtId="0" fontId="12" fillId="0" borderId="3" xfId="2" applyNumberFormat="1" applyFont="1" applyFill="1" applyBorder="1" applyAlignment="1" applyProtection="1">
      <alignment horizontal="left" vertical="top"/>
    </xf>
    <xf numFmtId="0" fontId="18" fillId="0" borderId="0" xfId="0" applyFont="1" applyFill="1" applyAlignment="1" applyProtection="1">
      <alignment horizontal="left" vertical="top" wrapText="1"/>
    </xf>
    <xf numFmtId="0" fontId="18" fillId="0" borderId="3" xfId="0" applyFont="1" applyFill="1" applyBorder="1" applyAlignment="1" applyProtection="1">
      <alignment horizontal="left" vertical="top" wrapText="1"/>
    </xf>
    <xf numFmtId="0" fontId="12" fillId="0" borderId="10" xfId="0" applyNumberFormat="1" applyFont="1" applyFill="1" applyBorder="1" applyAlignment="1" applyProtection="1">
      <alignment horizontal="left" vertical="center"/>
    </xf>
    <xf numFmtId="0" fontId="19" fillId="0" borderId="1" xfId="0" applyNumberFormat="1" applyFont="1" applyFill="1" applyBorder="1" applyAlignment="1" applyProtection="1">
      <alignment horizontal="left" vertical="center"/>
    </xf>
    <xf numFmtId="0" fontId="12" fillId="0" borderId="5" xfId="0" applyFont="1" applyFill="1" applyBorder="1" applyAlignment="1" applyProtection="1">
      <alignment horizontal="left" vertical="center"/>
    </xf>
    <xf numFmtId="0" fontId="12" fillId="0" borderId="12" xfId="0" applyNumberFormat="1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center" vertical="center"/>
    </xf>
    <xf numFmtId="0" fontId="12" fillId="0" borderId="1" xfId="0" applyFont="1" applyFill="1" applyBorder="1" applyAlignment="1" applyProtection="1">
      <alignment horizontal="left" vertical="center"/>
    </xf>
    <xf numFmtId="0" fontId="4" fillId="0" borderId="8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1" fontId="37" fillId="0" borderId="0" xfId="6" applyNumberFormat="1" applyFont="1" applyFill="1" applyAlignment="1" applyProtection="1">
      <alignment horizontal="center" vertical="center"/>
    </xf>
    <xf numFmtId="1" fontId="37" fillId="0" borderId="0" xfId="6" applyNumberFormat="1" applyFont="1" applyAlignment="1" applyProtection="1">
      <alignment horizontal="center" vertical="top"/>
    </xf>
    <xf numFmtId="49" fontId="12" fillId="0" borderId="1" xfId="0" quotePrefix="1" applyNumberFormat="1" applyFont="1" applyBorder="1" applyAlignment="1" applyProtection="1">
      <alignment horizontal="left" vertical="center" wrapText="1" shrinkToFit="1"/>
      <protection locked="0"/>
    </xf>
  </cellXfs>
  <cellStyles count="12">
    <cellStyle name="Euro" xfId="1"/>
    <cellStyle name="Link" xfId="4" builtinId="8"/>
    <cellStyle name="Normal 2" xfId="11"/>
    <cellStyle name="Standard" xfId="0" builtinId="0"/>
    <cellStyle name="Standard 2" xfId="3"/>
    <cellStyle name="Standard 2 2" xfId="8"/>
    <cellStyle name="Standard 3" xfId="5"/>
    <cellStyle name="Standard 4" xfId="6"/>
    <cellStyle name="Standard 5" xfId="7"/>
    <cellStyle name="Standard 5 2" xfId="10"/>
    <cellStyle name="Standard 6" xfId="9"/>
    <cellStyle name="Währung" xfId="2" builtinId="4"/>
  </cellStyles>
  <dxfs count="9">
    <dxf>
      <fill>
        <patternFill patternType="solid">
          <fgColor rgb="FFD9D9D9"/>
          <bgColor rgb="FF000000"/>
        </patternFill>
      </fill>
    </dxf>
    <dxf>
      <fill>
        <patternFill patternType="solid">
          <fgColor rgb="FFC0C0C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auto="1"/>
      </font>
    </dxf>
    <dxf>
      <font>
        <strike val="0"/>
        <color theme="0"/>
      </font>
    </dxf>
    <dxf>
      <font>
        <color auto="1"/>
      </font>
    </dxf>
    <dxf>
      <font>
        <strike val="0"/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5" dropStyle="combo" dx="15" fmlaLink="Listen!$A$2" fmlaRange="Bereich" sel="3" val="0"/>
</file>

<file path=xl/ctrlProps/ctrlProp2.xml><?xml version="1.0" encoding="utf-8"?>
<formControlPr xmlns="http://schemas.microsoft.com/office/spreadsheetml/2009/9/main" objectType="Drop" dropLines="25" dropStyle="combo" dx="15" fmlaLink="KstStPlan!$D$2" fmlaRange="BezeichnungEtat" sel="19" val="0"/>
</file>

<file path=xl/ctrlProps/ctrlProp3.xml><?xml version="1.0" encoding="utf-8"?>
<formControlPr xmlns="http://schemas.microsoft.com/office/spreadsheetml/2009/9/main" objectType="Drop" dropLines="50" dropStyle="combo" dx="15" fmlaLink="Lieferanten!$A$2" fmlaRange="Firmenanschrift_1" sel="33" val="0"/>
</file>

<file path=xl/ctrlProps/ctrlProp4.xml><?xml version="1.0" encoding="utf-8"?>
<formControlPr xmlns="http://schemas.microsoft.com/office/spreadsheetml/2009/9/main" objectType="Drop" dropLines="4" dropStyle="combo" dx="15" fmlaLink="Listen!$A$62" fmlaRange="Ust." sel="1" val="0"/>
</file>

<file path=xl/ctrlProps/ctrlProp5.xml><?xml version="1.0" encoding="utf-8"?>
<formControlPr xmlns="http://schemas.microsoft.com/office/spreadsheetml/2009/9/main" objectType="Drop" dropLines="5" dropStyle="combo" dx="16" fmlaLink="Listen!$A$22" fmlaRange="Lieferanschrift" sel="1" val="0"/>
</file>

<file path=xl/ctrlProps/ctrlProp6.xml><?xml version="1.0" encoding="utf-8"?>
<formControlPr xmlns="http://schemas.microsoft.com/office/spreadsheetml/2009/9/main" objectType="Drop" dropLines="2" dropStyle="combo" dx="16" fmlaLink="Listen!$A$52" fmlaRange="Listen!$A$53:$A$54" sel="1" val="0"/>
</file>

<file path=xl/ctrlProps/ctrlProp7.xml><?xml version="1.0" encoding="utf-8"?>
<formControlPr xmlns="http://schemas.microsoft.com/office/spreadsheetml/2009/9/main" objectType="Drop" dropLines="6" dropStyle="combo" dx="16" fmlaLink="Listen!$A$42" fmlaRange="Verwendungszweck" sel="3" val="0"/>
</file>

<file path=xl/ctrlProps/ctrlProp8.xml><?xml version="1.0" encoding="utf-8"?>
<formControlPr xmlns="http://schemas.microsoft.com/office/spreadsheetml/2009/9/main" objectType="Drop" dropLines="6" dropStyle="combo" dx="16" fmlaLink="Listen!$A$32" fmlaRange="Kriterien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670560</xdr:colOff>
          <xdr:row>38</xdr:row>
          <xdr:rowOff>22860</xdr:rowOff>
        </xdr:from>
        <xdr:to>
          <xdr:col>9</xdr:col>
          <xdr:colOff>670560</xdr:colOff>
          <xdr:row>38</xdr:row>
          <xdr:rowOff>266700</xdr:rowOff>
        </xdr:to>
        <xdr:sp macro="" textlink="">
          <xdr:nvSpPr>
            <xdr:cNvPr id="1076" name="Drop Dow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670560</xdr:colOff>
          <xdr:row>38</xdr:row>
          <xdr:rowOff>289560</xdr:rowOff>
        </xdr:from>
        <xdr:to>
          <xdr:col>9</xdr:col>
          <xdr:colOff>670560</xdr:colOff>
          <xdr:row>39</xdr:row>
          <xdr:rowOff>7620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0</xdr:row>
          <xdr:rowOff>1036320</xdr:rowOff>
        </xdr:from>
        <xdr:to>
          <xdr:col>6</xdr:col>
          <xdr:colOff>1104900</xdr:colOff>
          <xdr:row>1</xdr:row>
          <xdr:rowOff>0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373380</xdr:colOff>
          <xdr:row>27</xdr:row>
          <xdr:rowOff>144780</xdr:rowOff>
        </xdr:from>
        <xdr:to>
          <xdr:col>8</xdr:col>
          <xdr:colOff>533400</xdr:colOff>
          <xdr:row>29</xdr:row>
          <xdr:rowOff>22860</xdr:rowOff>
        </xdr:to>
        <xdr:sp macro="" textlink="">
          <xdr:nvSpPr>
            <xdr:cNvPr id="1101" name="Drop Down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754380</xdr:colOff>
          <xdr:row>32</xdr:row>
          <xdr:rowOff>266700</xdr:rowOff>
        </xdr:from>
        <xdr:to>
          <xdr:col>9</xdr:col>
          <xdr:colOff>685800</xdr:colOff>
          <xdr:row>34</xdr:row>
          <xdr:rowOff>38100</xdr:rowOff>
        </xdr:to>
        <xdr:sp macro="" textlink="">
          <xdr:nvSpPr>
            <xdr:cNvPr id="1111" name="Drop Down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518160</xdr:colOff>
          <xdr:row>42</xdr:row>
          <xdr:rowOff>259080</xdr:rowOff>
        </xdr:from>
        <xdr:to>
          <xdr:col>9</xdr:col>
          <xdr:colOff>670560</xdr:colOff>
          <xdr:row>44</xdr:row>
          <xdr:rowOff>45720</xdr:rowOff>
        </xdr:to>
        <xdr:sp macro="" textlink="">
          <xdr:nvSpPr>
            <xdr:cNvPr id="1117" name="Drop Down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868680</xdr:colOff>
          <xdr:row>68</xdr:row>
          <xdr:rowOff>30480</xdr:rowOff>
        </xdr:from>
        <xdr:to>
          <xdr:col>9</xdr:col>
          <xdr:colOff>480060</xdr:colOff>
          <xdr:row>70</xdr:row>
          <xdr:rowOff>60960</xdr:rowOff>
        </xdr:to>
        <xdr:sp macro="" textlink="">
          <xdr:nvSpPr>
            <xdr:cNvPr id="1118" name="Drop Down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678180</xdr:colOff>
          <xdr:row>45</xdr:row>
          <xdr:rowOff>22860</xdr:rowOff>
        </xdr:from>
        <xdr:to>
          <xdr:col>9</xdr:col>
          <xdr:colOff>678180</xdr:colOff>
          <xdr:row>45</xdr:row>
          <xdr:rowOff>266700</xdr:rowOff>
        </xdr:to>
        <xdr:sp macro="" textlink="">
          <xdr:nvSpPr>
            <xdr:cNvPr id="1119" name="Drop Down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absolute">
    <xdr:from>
      <xdr:col>0</xdr:col>
      <xdr:colOff>57150</xdr:colOff>
      <xdr:row>0</xdr:row>
      <xdr:rowOff>66675</xdr:rowOff>
    </xdr:from>
    <xdr:to>
      <xdr:col>5</xdr:col>
      <xdr:colOff>76200</xdr:colOff>
      <xdr:row>0</xdr:row>
      <xdr:rowOff>923925</xdr:rowOff>
    </xdr:to>
    <xdr:sp macro="" textlink="" fLocksText="0">
      <xdr:nvSpPr>
        <xdr:cNvPr id="2" name="Textfeld 1"/>
        <xdr:cNvSpPr txBox="1"/>
      </xdr:nvSpPr>
      <xdr:spPr>
        <a:xfrm>
          <a:off x="57150" y="66675"/>
          <a:ext cx="2590800" cy="857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DE" sz="1100"/>
        </a:p>
      </xdr:txBody>
    </xdr:sp>
    <xdr:clientData fLocksWithSheet="0"/>
  </xdr:twoCellAnchor>
  <xdr:twoCellAnchor editAs="oneCell">
    <xdr:from>
      <xdr:col>8</xdr:col>
      <xdr:colOff>361950</xdr:colOff>
      <xdr:row>0</xdr:row>
      <xdr:rowOff>0</xdr:rowOff>
    </xdr:from>
    <xdr:to>
      <xdr:col>9</xdr:col>
      <xdr:colOff>691134</xdr:colOff>
      <xdr:row>0</xdr:row>
      <xdr:rowOff>920496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0700" y="0"/>
          <a:ext cx="900684" cy="9204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0</xdr:row>
      <xdr:rowOff>0</xdr:rowOff>
    </xdr:from>
    <xdr:to>
      <xdr:col>10</xdr:col>
      <xdr:colOff>90326</xdr:colOff>
      <xdr:row>0</xdr:row>
      <xdr:rowOff>920496</xdr:rowOff>
    </xdr:to>
    <xdr:pic>
      <xdr:nvPicPr>
        <xdr:cNvPr id="33" name="Grafik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0700" y="0"/>
          <a:ext cx="900684" cy="920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FF0000"/>
  </sheetPr>
  <dimension ref="A1:K140"/>
  <sheetViews>
    <sheetView showGridLines="0" showZeros="0" tabSelected="1" showRuler="0" view="pageLayout" zoomScaleNormal="100" workbookViewId="0">
      <selection activeCell="B21" sqref="B21:F21"/>
    </sheetView>
  </sheetViews>
  <sheetFormatPr baseColWidth="10" defaultColWidth="11.44140625" defaultRowHeight="18" customHeight="1" x14ac:dyDescent="0.25"/>
  <cols>
    <col min="1" max="1" width="3.33203125" style="2" customWidth="1"/>
    <col min="2" max="3" width="2.44140625" style="2" customWidth="1"/>
    <col min="4" max="4" width="10.88671875" style="2" customWidth="1"/>
    <col min="5" max="5" width="17.6640625" style="2" customWidth="1"/>
    <col min="6" max="6" width="15" style="2" customWidth="1"/>
    <col min="7" max="7" width="17.6640625" style="2" customWidth="1"/>
    <col min="8" max="8" width="5.44140625" style="2" customWidth="1"/>
    <col min="9" max="9" width="8.109375" style="2" customWidth="1"/>
    <col min="10" max="10" width="10.109375" style="3" customWidth="1"/>
    <col min="11" max="11" width="16.5546875" style="4" customWidth="1"/>
    <col min="12" max="16384" width="11.44140625" style="2"/>
  </cols>
  <sheetData>
    <row r="1" spans="1:11" ht="101.25" customHeight="1" x14ac:dyDescent="0.2">
      <c r="G1" s="206" t="s">
        <v>797</v>
      </c>
      <c r="H1" s="207"/>
      <c r="I1" s="207"/>
      <c r="J1" s="207"/>
    </row>
    <row r="2" spans="1:11" ht="26.25" customHeight="1" x14ac:dyDescent="0.15">
      <c r="A2" s="212" t="s">
        <v>22</v>
      </c>
      <c r="B2" s="212"/>
      <c r="C2" s="212"/>
      <c r="D2" s="212"/>
      <c r="E2" s="212"/>
      <c r="F2" s="212"/>
      <c r="H2" s="208" t="s">
        <v>104</v>
      </c>
      <c r="I2" s="208"/>
      <c r="J2" s="208"/>
    </row>
    <row r="3" spans="1:11" ht="82.5" customHeight="1" x14ac:dyDescent="0.25">
      <c r="A3" s="241" t="str">
        <f ca="1">INDEX([0]!Firmenanschrift_1,Lieferanten!$A$2)</f>
        <v xml:space="preserve">Conrad Electronic SE 
Klaus-Conrad-Straße 1 
92240 Hirschau 
webmaster@conrad.de </v>
      </c>
      <c r="B3" s="241"/>
      <c r="C3" s="241"/>
      <c r="D3" s="241"/>
      <c r="E3" s="241"/>
      <c r="F3" s="241"/>
      <c r="H3" s="209" t="s">
        <v>61</v>
      </c>
      <c r="I3" s="209"/>
      <c r="J3" s="209"/>
    </row>
    <row r="4" spans="1:11" ht="11.25" customHeight="1" x14ac:dyDescent="0.25">
      <c r="A4" s="241"/>
      <c r="B4" s="241"/>
      <c r="C4" s="241"/>
      <c r="D4" s="241"/>
      <c r="E4" s="241"/>
      <c r="F4" s="241"/>
      <c r="H4" s="210" t="s">
        <v>67</v>
      </c>
      <c r="I4" s="210"/>
      <c r="J4" s="210"/>
    </row>
    <row r="5" spans="1:11" ht="30.75" customHeight="1" x14ac:dyDescent="0.25">
      <c r="A5" s="242"/>
      <c r="B5" s="242"/>
      <c r="C5" s="242"/>
      <c r="D5" s="242"/>
      <c r="E5" s="242"/>
      <c r="F5" s="242"/>
      <c r="G5" s="5"/>
      <c r="H5" s="211">
        <v>44312</v>
      </c>
      <c r="I5" s="211"/>
      <c r="J5" s="211"/>
      <c r="K5" s="106"/>
    </row>
    <row r="6" spans="1:11" ht="11.25" customHeight="1" x14ac:dyDescent="0.25">
      <c r="A6" s="111" t="s">
        <v>791</v>
      </c>
      <c r="B6" s="112"/>
      <c r="C6" s="112"/>
      <c r="D6" s="112"/>
      <c r="E6" s="112"/>
      <c r="F6" s="113"/>
      <c r="G6" s="111" t="s">
        <v>792</v>
      </c>
      <c r="H6" s="115"/>
      <c r="I6" s="112"/>
      <c r="J6" s="113"/>
      <c r="K6" s="106"/>
    </row>
    <row r="7" spans="1:11" ht="22.5" customHeight="1" x14ac:dyDescent="0.25">
      <c r="A7" s="233"/>
      <c r="B7" s="234"/>
      <c r="C7" s="234"/>
      <c r="D7" s="234"/>
      <c r="E7" s="234"/>
      <c r="F7" s="235"/>
      <c r="G7" s="236" t="str">
        <f>INDEX([0]!Kundennummer,Lieferanten!$A$2)</f>
        <v>48648475</v>
      </c>
      <c r="H7" s="237"/>
      <c r="I7" s="237"/>
      <c r="J7" s="238"/>
      <c r="K7" s="106"/>
    </row>
    <row r="8" spans="1:11" ht="30" customHeight="1" x14ac:dyDescent="0.25">
      <c r="A8" s="222" t="s">
        <v>20</v>
      </c>
      <c r="B8" s="222"/>
      <c r="C8" s="222"/>
      <c r="D8" s="222"/>
      <c r="E8" s="223" t="str">
        <f>IF(G8="","","gemäß Angebot:")</f>
        <v/>
      </c>
      <c r="F8" s="223"/>
      <c r="G8" s="239"/>
      <c r="H8" s="239"/>
      <c r="I8" s="239"/>
      <c r="J8" s="239"/>
    </row>
    <row r="9" spans="1:11" ht="31.5" customHeight="1" x14ac:dyDescent="0.25">
      <c r="A9" s="224" t="s">
        <v>803</v>
      </c>
      <c r="B9" s="225"/>
      <c r="C9" s="225"/>
      <c r="D9" s="225"/>
      <c r="E9" s="225"/>
      <c r="F9" s="225"/>
      <c r="G9" s="225"/>
      <c r="H9" s="225"/>
      <c r="I9" s="225"/>
      <c r="J9" s="225"/>
      <c r="K9" s="101"/>
    </row>
    <row r="10" spans="1:11" ht="22.5" customHeight="1" x14ac:dyDescent="0.25">
      <c r="A10" s="7" t="s">
        <v>5</v>
      </c>
      <c r="B10" s="213" t="s">
        <v>88</v>
      </c>
      <c r="C10" s="214"/>
      <c r="D10" s="214"/>
      <c r="E10" s="214"/>
      <c r="F10" s="215"/>
      <c r="G10" s="7" t="s">
        <v>0</v>
      </c>
      <c r="H10" s="7" t="s">
        <v>1</v>
      </c>
      <c r="I10" s="100" t="str">
        <f>'Bestellschein (Erweiterung)'!I7</f>
        <v>Stückpreis                  in € brutto</v>
      </c>
      <c r="J10" s="8" t="str">
        <f>'Bestellschein (Erweiterung)'!J7</f>
        <v>Betrag                            in € brutto</v>
      </c>
      <c r="K10" s="102"/>
    </row>
    <row r="11" spans="1:11" s="10" customFormat="1" ht="12" customHeight="1" x14ac:dyDescent="0.25">
      <c r="A11" s="9">
        <v>1</v>
      </c>
      <c r="B11" s="216" t="s">
        <v>1367</v>
      </c>
      <c r="C11" s="217"/>
      <c r="D11" s="217"/>
      <c r="E11" s="217"/>
      <c r="F11" s="218"/>
      <c r="G11" s="159" t="s">
        <v>1368</v>
      </c>
      <c r="H11" s="57">
        <v>1</v>
      </c>
      <c r="I11" s="58">
        <v>14.95</v>
      </c>
      <c r="J11" s="73">
        <f>H11*I11</f>
        <v>14.95</v>
      </c>
      <c r="K11" s="103"/>
    </row>
    <row r="12" spans="1:11" s="10" customFormat="1" ht="12" customHeight="1" x14ac:dyDescent="0.25">
      <c r="A12" s="9">
        <f t="shared" ref="A12:A25" si="0">IF(B12="","",A11+1)</f>
        <v>2</v>
      </c>
      <c r="B12" s="230" t="s">
        <v>1382</v>
      </c>
      <c r="C12" s="231"/>
      <c r="D12" s="231"/>
      <c r="E12" s="231"/>
      <c r="F12" s="232"/>
      <c r="G12" s="159" t="s">
        <v>1383</v>
      </c>
      <c r="H12" s="59">
        <v>10</v>
      </c>
      <c r="I12" s="58">
        <v>0.39</v>
      </c>
      <c r="J12" s="73">
        <f t="shared" ref="J12:J25" si="1">H12*I12</f>
        <v>3.9000000000000004</v>
      </c>
      <c r="K12" s="103"/>
    </row>
    <row r="13" spans="1:11" s="10" customFormat="1" ht="12" customHeight="1" x14ac:dyDescent="0.25">
      <c r="A13" s="9">
        <f t="shared" si="0"/>
        <v>3</v>
      </c>
      <c r="B13" s="229" t="s">
        <v>1369</v>
      </c>
      <c r="C13" s="227"/>
      <c r="D13" s="227"/>
      <c r="E13" s="227"/>
      <c r="F13" s="228"/>
      <c r="G13" s="159" t="s">
        <v>1370</v>
      </c>
      <c r="H13" s="59">
        <v>20</v>
      </c>
      <c r="I13" s="58">
        <v>0.17</v>
      </c>
      <c r="J13" s="73">
        <f t="shared" si="1"/>
        <v>3.4000000000000004</v>
      </c>
      <c r="K13" s="103"/>
    </row>
    <row r="14" spans="1:11" s="10" customFormat="1" ht="12" customHeight="1" x14ac:dyDescent="0.25">
      <c r="A14" s="9">
        <f t="shared" si="0"/>
        <v>4</v>
      </c>
      <c r="B14" s="226" t="s">
        <v>1371</v>
      </c>
      <c r="C14" s="227"/>
      <c r="D14" s="227"/>
      <c r="E14" s="227"/>
      <c r="F14" s="228"/>
      <c r="G14" s="159" t="s">
        <v>1372</v>
      </c>
      <c r="H14" s="59">
        <v>25</v>
      </c>
      <c r="I14" s="58">
        <v>0.49</v>
      </c>
      <c r="J14" s="73">
        <f t="shared" si="1"/>
        <v>12.25</v>
      </c>
      <c r="K14" s="103"/>
    </row>
    <row r="15" spans="1:11" s="10" customFormat="1" ht="12" customHeight="1" x14ac:dyDescent="0.25">
      <c r="A15" s="9">
        <f t="shared" si="0"/>
        <v>5</v>
      </c>
      <c r="B15" s="230" t="s">
        <v>1373</v>
      </c>
      <c r="C15" s="231"/>
      <c r="D15" s="231"/>
      <c r="E15" s="231"/>
      <c r="F15" s="232"/>
      <c r="G15" s="56" t="s">
        <v>1374</v>
      </c>
      <c r="H15" s="57">
        <v>1</v>
      </c>
      <c r="I15" s="58">
        <v>0.79</v>
      </c>
      <c r="J15" s="73">
        <f t="shared" si="1"/>
        <v>0.79</v>
      </c>
      <c r="K15" s="103"/>
    </row>
    <row r="16" spans="1:11" s="10" customFormat="1" ht="12" customHeight="1" x14ac:dyDescent="0.25">
      <c r="A16" s="9">
        <f t="shared" si="0"/>
        <v>6</v>
      </c>
      <c r="B16" s="229" t="s">
        <v>1375</v>
      </c>
      <c r="C16" s="227"/>
      <c r="D16" s="227"/>
      <c r="E16" s="227"/>
      <c r="F16" s="228"/>
      <c r="G16" s="159" t="s">
        <v>1376</v>
      </c>
      <c r="H16" s="59">
        <v>1</v>
      </c>
      <c r="I16" s="58">
        <v>0.73</v>
      </c>
      <c r="J16" s="73">
        <f t="shared" si="1"/>
        <v>0.73</v>
      </c>
      <c r="K16" s="103"/>
    </row>
    <row r="17" spans="1:11" s="10" customFormat="1" ht="12" customHeight="1" x14ac:dyDescent="0.25">
      <c r="A17" s="9">
        <f t="shared" si="0"/>
        <v>7</v>
      </c>
      <c r="B17" s="229" t="s">
        <v>1377</v>
      </c>
      <c r="C17" s="227"/>
      <c r="D17" s="227"/>
      <c r="E17" s="227"/>
      <c r="F17" s="228"/>
      <c r="G17" s="254" t="s">
        <v>1378</v>
      </c>
      <c r="H17" s="59">
        <v>1</v>
      </c>
      <c r="I17" s="58">
        <v>0.64</v>
      </c>
      <c r="J17" s="73">
        <f t="shared" si="1"/>
        <v>0.64</v>
      </c>
      <c r="K17" s="103"/>
    </row>
    <row r="18" spans="1:11" s="10" customFormat="1" ht="12" customHeight="1" x14ac:dyDescent="0.25">
      <c r="A18" s="9">
        <f t="shared" si="0"/>
        <v>8</v>
      </c>
      <c r="B18" s="229" t="s">
        <v>1384</v>
      </c>
      <c r="C18" s="227"/>
      <c r="D18" s="227"/>
      <c r="E18" s="227"/>
      <c r="F18" s="228"/>
      <c r="G18" s="159" t="s">
        <v>1379</v>
      </c>
      <c r="H18" s="59">
        <v>5</v>
      </c>
      <c r="I18" s="58">
        <v>2.84</v>
      </c>
      <c r="J18" s="73">
        <f t="shared" si="1"/>
        <v>14.2</v>
      </c>
      <c r="K18" s="103"/>
    </row>
    <row r="19" spans="1:11" s="10" customFormat="1" ht="12" customHeight="1" x14ac:dyDescent="0.25">
      <c r="A19" s="9">
        <f t="shared" si="0"/>
        <v>9</v>
      </c>
      <c r="B19" s="229" t="s">
        <v>1380</v>
      </c>
      <c r="C19" s="227"/>
      <c r="D19" s="227"/>
      <c r="E19" s="227"/>
      <c r="F19" s="228"/>
      <c r="G19" s="159" t="s">
        <v>1381</v>
      </c>
      <c r="H19" s="59">
        <v>10</v>
      </c>
      <c r="I19" s="58">
        <v>0.23</v>
      </c>
      <c r="J19" s="73">
        <f t="shared" si="1"/>
        <v>2.3000000000000003</v>
      </c>
      <c r="K19" s="103"/>
    </row>
    <row r="20" spans="1:11" s="10" customFormat="1" ht="12" customHeight="1" x14ac:dyDescent="0.25">
      <c r="A20" s="9" t="str">
        <f t="shared" si="0"/>
        <v/>
      </c>
      <c r="B20" s="229"/>
      <c r="C20" s="227"/>
      <c r="D20" s="227"/>
      <c r="E20" s="227"/>
      <c r="F20" s="228"/>
      <c r="G20" s="159"/>
      <c r="H20" s="59"/>
      <c r="I20" s="58"/>
      <c r="J20" s="73">
        <f t="shared" si="1"/>
        <v>0</v>
      </c>
      <c r="K20" s="103"/>
    </row>
    <row r="21" spans="1:11" s="10" customFormat="1" ht="12" customHeight="1" x14ac:dyDescent="0.25">
      <c r="A21" s="9" t="str">
        <f t="shared" si="0"/>
        <v/>
      </c>
      <c r="B21" s="229"/>
      <c r="C21" s="227"/>
      <c r="D21" s="227"/>
      <c r="E21" s="227"/>
      <c r="F21" s="228"/>
      <c r="G21" s="159"/>
      <c r="H21" s="59"/>
      <c r="I21" s="58"/>
      <c r="J21" s="73">
        <f t="shared" si="1"/>
        <v>0</v>
      </c>
      <c r="K21" s="103"/>
    </row>
    <row r="22" spans="1:11" s="10" customFormat="1" ht="12" customHeight="1" x14ac:dyDescent="0.25">
      <c r="A22" s="9" t="str">
        <f t="shared" si="0"/>
        <v/>
      </c>
      <c r="B22" s="230"/>
      <c r="C22" s="231"/>
      <c r="D22" s="231"/>
      <c r="E22" s="231"/>
      <c r="F22" s="232"/>
      <c r="G22" s="56"/>
      <c r="H22" s="57"/>
      <c r="I22" s="58"/>
      <c r="J22" s="73">
        <f t="shared" si="1"/>
        <v>0</v>
      </c>
      <c r="K22" s="103"/>
    </row>
    <row r="23" spans="1:11" s="10" customFormat="1" ht="12" customHeight="1" x14ac:dyDescent="0.25">
      <c r="A23" s="9" t="str">
        <f t="shared" si="0"/>
        <v/>
      </c>
      <c r="B23" s="230"/>
      <c r="C23" s="231"/>
      <c r="D23" s="231"/>
      <c r="E23" s="231"/>
      <c r="F23" s="232"/>
      <c r="G23" s="56"/>
      <c r="H23" s="57"/>
      <c r="I23" s="58"/>
      <c r="J23" s="73">
        <f t="shared" si="1"/>
        <v>0</v>
      </c>
      <c r="K23" s="103"/>
    </row>
    <row r="24" spans="1:11" s="10" customFormat="1" ht="12" customHeight="1" x14ac:dyDescent="0.25">
      <c r="A24" s="9" t="str">
        <f t="shared" si="0"/>
        <v/>
      </c>
      <c r="B24" s="229"/>
      <c r="C24" s="227"/>
      <c r="D24" s="227"/>
      <c r="E24" s="227"/>
      <c r="F24" s="228"/>
      <c r="G24" s="159"/>
      <c r="H24" s="59"/>
      <c r="I24" s="58"/>
      <c r="J24" s="73">
        <f t="shared" si="1"/>
        <v>0</v>
      </c>
      <c r="K24" s="103"/>
    </row>
    <row r="25" spans="1:11" s="10" customFormat="1" ht="12" customHeight="1" x14ac:dyDescent="0.25">
      <c r="A25" s="9" t="str">
        <f t="shared" si="0"/>
        <v/>
      </c>
      <c r="B25" s="229"/>
      <c r="C25" s="227"/>
      <c r="D25" s="227"/>
      <c r="E25" s="227"/>
      <c r="F25" s="228"/>
      <c r="G25" s="159"/>
      <c r="H25" s="59"/>
      <c r="I25" s="58"/>
      <c r="J25" s="73">
        <f t="shared" si="1"/>
        <v>0</v>
      </c>
      <c r="K25" s="104"/>
    </row>
    <row r="26" spans="1:11" ht="11.25" customHeight="1" x14ac:dyDescent="0.25">
      <c r="A26" s="96"/>
      <c r="B26" s="197" t="str">
        <f>IF('Bestellschein (Erweiterung)'!J8=0,"","weitere Positionen siehe Blatt 2")</f>
        <v/>
      </c>
      <c r="C26" s="197"/>
      <c r="D26" s="197"/>
      <c r="E26" s="197"/>
      <c r="F26" s="198"/>
      <c r="G26" s="219" t="str">
        <f>IF('Bestellschein (Erweiterung)'!J8=0,'Bestellschein (Erweiterung)'!G48:I48,"Übertrag")</f>
        <v>Gesamtpreis (brutto)</v>
      </c>
      <c r="H26" s="219"/>
      <c r="I26" s="219"/>
      <c r="J26" s="74">
        <f>IF('Bestellschein (Erweiterung)'!J8=0,'Bestellschein (Erweiterung)'!J48,SUM(J11:J25))</f>
        <v>53.16</v>
      </c>
      <c r="K26" s="101"/>
    </row>
    <row r="27" spans="1:11" ht="11.25" customHeight="1" x14ac:dyDescent="0.25">
      <c r="A27" s="11"/>
      <c r="B27" s="11"/>
      <c r="C27" s="11"/>
      <c r="D27" s="11"/>
      <c r="E27" s="11"/>
      <c r="F27" s="11"/>
      <c r="G27" s="220"/>
      <c r="H27" s="221"/>
      <c r="I27" s="245"/>
      <c r="J27" s="74"/>
      <c r="K27" s="102"/>
    </row>
    <row r="28" spans="1:11" ht="11.25" customHeight="1" x14ac:dyDescent="0.25">
      <c r="A28" s="11"/>
      <c r="B28" s="12"/>
      <c r="C28" s="12"/>
      <c r="D28" s="12"/>
      <c r="E28" s="12"/>
      <c r="F28" s="12"/>
      <c r="G28" s="220" t="str">
        <f>IF('Bestellschein (Erweiterung)'!J8=0,'Bestellschein (Erweiterung)'!G50:I50,"")</f>
        <v>Versand (brutto)</v>
      </c>
      <c r="H28" s="221"/>
      <c r="I28" s="97"/>
      <c r="J28" s="74">
        <f>IF('Bestellschein (Erweiterung)'!J8=0,'Bestellschein (Erweiterung)'!J50,"")</f>
        <v>0</v>
      </c>
      <c r="K28" s="101"/>
    </row>
    <row r="29" spans="1:11" ht="11.25" customHeight="1" x14ac:dyDescent="0.25">
      <c r="A29" s="11"/>
      <c r="B29" s="12"/>
      <c r="C29" s="12"/>
      <c r="D29" s="12"/>
      <c r="E29" s="12"/>
      <c r="F29" s="12"/>
      <c r="G29" s="219" t="str">
        <f>IF('Bestellschein (Erweiterung)'!J8=0,'Bestellschein (Erweiterung)'!G51:H51,"")</f>
        <v>USt.*</v>
      </c>
      <c r="H29" s="243"/>
      <c r="I29" s="98">
        <f>IF('Bestellschein (Erweiterung)'!J8=0,'Bestellschein (Erweiterung)'!I51,"")</f>
        <v>0</v>
      </c>
      <c r="J29" s="74">
        <f>IF('Bestellschein (Erweiterung)'!J8=0,'Bestellschein (Erweiterung)'!J51,"")</f>
        <v>0</v>
      </c>
      <c r="K29" s="101"/>
    </row>
    <row r="30" spans="1:11" ht="11.25" customHeight="1" x14ac:dyDescent="0.25">
      <c r="A30" s="11"/>
      <c r="B30" s="12"/>
      <c r="C30" s="12"/>
      <c r="D30" s="12"/>
      <c r="E30" s="12"/>
      <c r="F30" s="12"/>
      <c r="G30" s="244" t="str">
        <f>IF('Bestellschein (Erweiterung)'!J8=0,'Bestellschein (Erweiterung)'!G52:I52,"")</f>
        <v>Gesamtpreis (brutto)</v>
      </c>
      <c r="H30" s="244"/>
      <c r="I30" s="244"/>
      <c r="J30" s="75">
        <f>IF('Bestellschein (Erweiterung)'!J8=0,'Bestellschein (Erweiterung)'!J52,"")</f>
        <v>53.16</v>
      </c>
      <c r="K30" s="105"/>
    </row>
    <row r="31" spans="1:11" ht="11.25" customHeight="1" x14ac:dyDescent="0.25">
      <c r="A31" s="14"/>
      <c r="B31" s="15"/>
      <c r="C31" s="15"/>
      <c r="D31" s="15"/>
      <c r="E31" s="15"/>
      <c r="F31" s="15"/>
      <c r="G31" s="199"/>
      <c r="H31" s="199"/>
      <c r="I31" s="199"/>
      <c r="J31" s="199"/>
    </row>
    <row r="32" spans="1:11" ht="18.75" customHeight="1" x14ac:dyDescent="0.25">
      <c r="A32" s="202" t="s">
        <v>213</v>
      </c>
      <c r="B32" s="202"/>
      <c r="C32" s="202"/>
      <c r="D32" s="202"/>
      <c r="E32" s="202"/>
      <c r="F32" s="202"/>
      <c r="G32" s="202"/>
      <c r="H32" s="202"/>
      <c r="I32" s="202"/>
      <c r="J32" s="202"/>
    </row>
    <row r="33" spans="1:11" ht="22.5" customHeight="1" x14ac:dyDescent="0.25">
      <c r="A33" s="200" t="s">
        <v>801</v>
      </c>
      <c r="B33" s="201"/>
      <c r="C33" s="201"/>
      <c r="D33" s="201"/>
      <c r="E33" s="201"/>
      <c r="F33" s="201"/>
      <c r="G33" s="201"/>
      <c r="H33" s="201"/>
      <c r="I33" s="201"/>
      <c r="J33" s="201"/>
    </row>
    <row r="34" spans="1:11" ht="15" customHeight="1" x14ac:dyDescent="0.25">
      <c r="A34" s="203" t="s">
        <v>105</v>
      </c>
      <c r="B34" s="203"/>
      <c r="C34" s="203"/>
      <c r="D34" s="203"/>
      <c r="E34" s="205" t="str">
        <f>INDEX([0]!Lieferanschrift,Listen!A22)</f>
        <v>Hochschule Landshut, Am Lurzenhof 1, 84036 Landshut</v>
      </c>
      <c r="F34" s="205"/>
      <c r="G34" s="205"/>
      <c r="H34" s="205"/>
      <c r="I34" s="205"/>
      <c r="J34" s="205"/>
    </row>
    <row r="35" spans="1:11" ht="26.25" customHeight="1" x14ac:dyDescent="0.2">
      <c r="A35" s="16" t="s">
        <v>64</v>
      </c>
      <c r="B35" s="11"/>
      <c r="C35" s="11"/>
      <c r="D35" s="11"/>
      <c r="E35" s="11"/>
      <c r="F35" s="11"/>
      <c r="G35" s="11"/>
      <c r="H35" s="11"/>
      <c r="I35" s="11"/>
      <c r="J35" s="17"/>
    </row>
    <row r="36" spans="1:11" ht="30" customHeight="1" x14ac:dyDescent="0.2">
      <c r="A36" s="187" t="s">
        <v>86</v>
      </c>
      <c r="B36" s="187"/>
      <c r="C36" s="187"/>
      <c r="D36" s="187"/>
      <c r="E36" s="187"/>
      <c r="F36" s="187"/>
      <c r="G36" s="187" t="s">
        <v>86</v>
      </c>
      <c r="H36" s="187"/>
      <c r="I36" s="187"/>
      <c r="J36" s="187"/>
    </row>
    <row r="37" spans="1:11" ht="30" customHeight="1" x14ac:dyDescent="0.25">
      <c r="A37" s="188" t="s">
        <v>65</v>
      </c>
      <c r="B37" s="188"/>
      <c r="C37" s="188"/>
      <c r="D37" s="188"/>
      <c r="E37" s="188"/>
      <c r="F37" s="188"/>
      <c r="G37" s="188" t="s">
        <v>66</v>
      </c>
      <c r="H37" s="188"/>
      <c r="I37" s="188"/>
      <c r="J37" s="188"/>
    </row>
    <row r="38" spans="1:11" ht="45" customHeight="1" x14ac:dyDescent="0.25">
      <c r="A38" s="18"/>
      <c r="B38" s="203" t="s">
        <v>802</v>
      </c>
      <c r="C38" s="204"/>
      <c r="D38" s="204"/>
      <c r="E38" s="204"/>
      <c r="F38" s="204"/>
      <c r="G38" s="204"/>
      <c r="H38" s="204"/>
      <c r="I38" s="204"/>
      <c r="J38" s="204"/>
    </row>
    <row r="39" spans="1:11" s="20" customFormat="1" ht="41.25" customHeight="1" x14ac:dyDescent="0.2">
      <c r="A39" s="19" t="s">
        <v>70</v>
      </c>
      <c r="K39" s="21"/>
    </row>
    <row r="40" spans="1:11" s="20" customFormat="1" ht="18" customHeight="1" x14ac:dyDescent="0.2">
      <c r="A40" s="22" t="s">
        <v>71</v>
      </c>
      <c r="B40" s="23" t="s">
        <v>134</v>
      </c>
      <c r="C40" s="23"/>
      <c r="D40" s="23"/>
      <c r="E40" s="24" t="str">
        <f>CONCATENATE(INDEX(Bereich,Listen!A2),IF(KstStPlan!D2=1,""," / "),INDEX(Bezeichnung,KstStPlan!D2),IF(KstStPlan!D2=1,""," / "),INDEX(RaumNr,KstStPlan!D2))</f>
        <v>Fakultät Elektrotechnik und Wirtschaftsingenieurwesen / Digitaltechnik &gt;RSH&lt; / K0 01</v>
      </c>
      <c r="G40" s="25"/>
      <c r="H40" s="25"/>
      <c r="I40" s="25"/>
      <c r="J40" s="26"/>
      <c r="K40" s="27"/>
    </row>
    <row r="41" spans="1:11" s="11" customFormat="1" ht="11.25" customHeight="1" x14ac:dyDescent="0.25">
      <c r="A41" s="28"/>
      <c r="E41" s="29" t="s">
        <v>103</v>
      </c>
      <c r="G41" s="30"/>
      <c r="H41" s="30"/>
      <c r="I41" s="30"/>
      <c r="J41" s="30"/>
      <c r="K41" s="30"/>
    </row>
    <row r="42" spans="1:11" s="11" customFormat="1" ht="15" customHeight="1" x14ac:dyDescent="0.2">
      <c r="A42" s="28"/>
      <c r="D42" s="76"/>
      <c r="E42" s="20" t="str">
        <f ca="1">CONCATENATE(INDEX(Kostenart_Nr,Kostenarten!D3),IF(Kostenarten!D3=1,""," / "),INDEX(Kostenart,Kostenarten!D3))</f>
        <v/>
      </c>
      <c r="G42" s="30"/>
      <c r="H42" s="30"/>
      <c r="I42" s="30"/>
      <c r="J42" s="30"/>
      <c r="K42" s="30"/>
    </row>
    <row r="43" spans="1:11" s="20" customFormat="1" ht="22.5" customHeight="1" x14ac:dyDescent="0.2">
      <c r="A43" s="22" t="s">
        <v>72</v>
      </c>
      <c r="B43" s="43" t="s">
        <v>87</v>
      </c>
      <c r="C43" s="43"/>
      <c r="D43" s="43"/>
      <c r="E43" s="31"/>
      <c r="F43" s="31"/>
      <c r="G43" s="16"/>
      <c r="H43" s="16"/>
      <c r="I43" s="16"/>
      <c r="J43" s="16"/>
      <c r="K43" s="21"/>
    </row>
    <row r="44" spans="1:11" s="11" customFormat="1" ht="13.5" customHeight="1" x14ac:dyDescent="0.25">
      <c r="A44" s="28"/>
      <c r="B44" s="32" t="str">
        <f>IF(Listen!A52=1,"S","£")</f>
        <v>S</v>
      </c>
      <c r="C44" s="11" t="s">
        <v>97</v>
      </c>
    </row>
    <row r="45" spans="1:11" s="11" customFormat="1" ht="13.5" customHeight="1" x14ac:dyDescent="0.25">
      <c r="A45" s="28"/>
      <c r="B45" s="32" t="str">
        <f>IF(Listen!A52=2,"S","£")</f>
        <v>£</v>
      </c>
      <c r="C45" s="11" t="s">
        <v>98</v>
      </c>
    </row>
    <row r="46" spans="1:11" s="20" customFormat="1" ht="22.5" customHeight="1" x14ac:dyDescent="0.2">
      <c r="A46" s="22" t="s">
        <v>91</v>
      </c>
      <c r="B46" s="43" t="s">
        <v>92</v>
      </c>
      <c r="C46" s="43"/>
      <c r="D46" s="43"/>
      <c r="E46" s="43"/>
      <c r="F46" s="43"/>
      <c r="G46" s="43"/>
      <c r="H46" s="43"/>
      <c r="I46" s="43"/>
      <c r="J46" s="43"/>
      <c r="K46" s="43"/>
    </row>
    <row r="47" spans="1:11" s="20" customFormat="1" ht="18.75" customHeight="1" x14ac:dyDescent="0.2">
      <c r="A47" s="22" t="s">
        <v>93</v>
      </c>
      <c r="B47" s="43" t="s">
        <v>1083</v>
      </c>
      <c r="C47" s="43"/>
      <c r="D47" s="43"/>
      <c r="E47" s="43"/>
      <c r="F47" s="43"/>
      <c r="G47" s="43"/>
      <c r="H47" s="43"/>
      <c r="I47" s="43"/>
      <c r="J47" s="43"/>
      <c r="K47" s="43"/>
    </row>
    <row r="48" spans="1:11" s="11" customFormat="1" ht="18.75" customHeight="1" x14ac:dyDescent="0.25">
      <c r="A48" s="28"/>
      <c r="B48" s="33" t="s">
        <v>94</v>
      </c>
      <c r="C48" s="33"/>
      <c r="D48" s="33"/>
      <c r="E48" s="33"/>
      <c r="F48" s="33"/>
      <c r="K48" s="34"/>
    </row>
    <row r="49" spans="1:11" s="11" customFormat="1" ht="15" customHeight="1" x14ac:dyDescent="0.25">
      <c r="A49" s="28"/>
      <c r="B49" s="35" t="str">
        <f>IF(Listen!$A$32=1,"S","£")</f>
        <v>S</v>
      </c>
      <c r="C49" s="11" t="s">
        <v>1084</v>
      </c>
    </row>
    <row r="50" spans="1:11" s="11" customFormat="1" ht="13.5" customHeight="1" x14ac:dyDescent="0.25">
      <c r="A50" s="28"/>
      <c r="B50" s="35" t="str">
        <f>IF(OR(Listen!$A$32=2,Listen!$A$32=3),"S","£")</f>
        <v>£</v>
      </c>
      <c r="C50" s="11" t="s">
        <v>1085</v>
      </c>
    </row>
    <row r="51" spans="1:11" s="11" customFormat="1" ht="13.5" customHeight="1" x14ac:dyDescent="0.25">
      <c r="A51" s="28"/>
      <c r="C51" s="11" t="s">
        <v>99</v>
      </c>
    </row>
    <row r="52" spans="1:11" s="11" customFormat="1" ht="15" customHeight="1" x14ac:dyDescent="0.25">
      <c r="A52" s="28"/>
      <c r="C52" s="35" t="str">
        <f>IF(Listen!$A$32=3,"S","£")</f>
        <v>£</v>
      </c>
      <c r="D52" s="39" t="s">
        <v>135</v>
      </c>
      <c r="E52" s="39"/>
      <c r="F52" s="39"/>
      <c r="G52" s="39"/>
      <c r="H52" s="39"/>
      <c r="I52" s="39"/>
      <c r="J52" s="39"/>
      <c r="K52" s="39"/>
    </row>
    <row r="53" spans="1:11" s="11" customFormat="1" ht="7.5" customHeight="1" x14ac:dyDescent="0.25">
      <c r="A53" s="28"/>
      <c r="J53" s="17"/>
      <c r="K53" s="34"/>
    </row>
    <row r="54" spans="1:11" s="37" customFormat="1" ht="18.75" customHeight="1" x14ac:dyDescent="0.25">
      <c r="A54" s="36"/>
      <c r="C54" s="129"/>
      <c r="D54" s="125" t="s">
        <v>100</v>
      </c>
      <c r="E54" s="131"/>
      <c r="F54" s="132" t="s">
        <v>102</v>
      </c>
      <c r="G54" s="125" t="s">
        <v>101</v>
      </c>
      <c r="H54" s="125"/>
      <c r="I54" s="125"/>
      <c r="J54" s="126"/>
    </row>
    <row r="55" spans="1:11" s="11" customFormat="1" ht="18" customHeight="1" x14ac:dyDescent="0.25">
      <c r="A55" s="28"/>
      <c r="C55" s="130" t="s">
        <v>71</v>
      </c>
      <c r="D55" s="194"/>
      <c r="E55" s="196"/>
      <c r="F55" s="142"/>
      <c r="G55" s="194"/>
      <c r="H55" s="195"/>
      <c r="I55" s="195"/>
      <c r="J55" s="196"/>
    </row>
    <row r="56" spans="1:11" s="11" customFormat="1" ht="18" customHeight="1" x14ac:dyDescent="0.25">
      <c r="A56" s="28"/>
      <c r="C56" s="130" t="s">
        <v>72</v>
      </c>
      <c r="D56" s="194"/>
      <c r="E56" s="196"/>
      <c r="F56" s="142"/>
      <c r="G56" s="194"/>
      <c r="H56" s="195"/>
      <c r="I56" s="195"/>
      <c r="J56" s="196"/>
    </row>
    <row r="57" spans="1:11" s="11" customFormat="1" ht="18" customHeight="1" x14ac:dyDescent="0.25">
      <c r="A57" s="28"/>
      <c r="C57" s="130" t="s">
        <v>91</v>
      </c>
      <c r="D57" s="194"/>
      <c r="E57" s="196"/>
      <c r="F57" s="142"/>
      <c r="G57" s="194"/>
      <c r="H57" s="195"/>
      <c r="I57" s="195"/>
      <c r="J57" s="196"/>
    </row>
    <row r="58" spans="1:11" s="11" customFormat="1" ht="7.5" customHeight="1" x14ac:dyDescent="0.25">
      <c r="A58" s="28"/>
      <c r="J58" s="17"/>
      <c r="K58" s="34"/>
    </row>
    <row r="59" spans="1:11" s="11" customFormat="1" ht="10.5" customHeight="1" x14ac:dyDescent="0.25">
      <c r="A59" s="38"/>
      <c r="B59" s="35" t="str">
        <f>IF(Listen!$A$32=4,"S","£")</f>
        <v>£</v>
      </c>
      <c r="C59" s="39" t="s">
        <v>107</v>
      </c>
      <c r="F59" s="39"/>
      <c r="G59" s="39"/>
      <c r="H59" s="39"/>
      <c r="I59" s="39"/>
      <c r="J59" s="39"/>
      <c r="K59" s="39"/>
    </row>
    <row r="60" spans="1:11" s="11" customFormat="1" ht="18" customHeight="1" x14ac:dyDescent="0.25">
      <c r="A60" s="28" t="s">
        <v>108</v>
      </c>
      <c r="B60" s="40" t="s">
        <v>1086</v>
      </c>
      <c r="F60" s="41"/>
      <c r="G60" s="42"/>
      <c r="H60" s="42"/>
      <c r="I60" s="42"/>
      <c r="J60" s="42"/>
      <c r="K60" s="42"/>
    </row>
    <row r="61" spans="1:11" s="11" customFormat="1" ht="18" customHeight="1" x14ac:dyDescent="0.25">
      <c r="A61" s="28"/>
      <c r="B61" s="35" t="str">
        <f>IF(Listen!$A$32=5,"S","£")</f>
        <v>£</v>
      </c>
      <c r="C61" s="11" t="s">
        <v>109</v>
      </c>
      <c r="G61" s="42"/>
      <c r="H61" s="42"/>
      <c r="I61" s="42"/>
      <c r="J61" s="42"/>
      <c r="K61" s="42"/>
    </row>
    <row r="62" spans="1:11" s="11" customFormat="1" ht="18" customHeight="1" x14ac:dyDescent="0.25">
      <c r="A62" s="28" t="s">
        <v>110</v>
      </c>
      <c r="B62" s="40" t="s">
        <v>1092</v>
      </c>
      <c r="C62" s="41"/>
      <c r="D62" s="41"/>
      <c r="E62" s="41"/>
      <c r="G62" s="42"/>
      <c r="H62" s="42"/>
      <c r="I62" s="42"/>
      <c r="J62" s="42"/>
      <c r="K62" s="42"/>
    </row>
    <row r="63" spans="1:11" s="11" customFormat="1" ht="18" customHeight="1" x14ac:dyDescent="0.25">
      <c r="A63" s="28"/>
      <c r="B63" s="35" t="str">
        <f>IF(Listen!$A$32=6,"S","£")</f>
        <v>£</v>
      </c>
      <c r="C63" s="41" t="s">
        <v>109</v>
      </c>
      <c r="G63" s="42"/>
      <c r="H63" s="42"/>
      <c r="I63" s="42"/>
      <c r="J63" s="42"/>
      <c r="K63" s="42"/>
    </row>
    <row r="64" spans="1:11" s="20" customFormat="1" ht="24" customHeight="1" x14ac:dyDescent="0.2">
      <c r="A64" s="22" t="s">
        <v>111</v>
      </c>
      <c r="B64" s="43" t="s">
        <v>112</v>
      </c>
      <c r="C64" s="44"/>
      <c r="D64" s="44"/>
      <c r="E64" s="44"/>
      <c r="G64" s="45"/>
      <c r="H64" s="45"/>
      <c r="I64" s="45"/>
      <c r="J64" s="45"/>
      <c r="K64" s="45"/>
    </row>
    <row r="65" spans="1:11" s="11" customFormat="1" ht="18" customHeight="1" x14ac:dyDescent="0.2">
      <c r="A65" s="28"/>
      <c r="B65" s="11" t="s">
        <v>113</v>
      </c>
      <c r="C65" s="46"/>
      <c r="D65" s="46"/>
      <c r="E65" s="46"/>
      <c r="G65" s="47"/>
      <c r="H65" s="47"/>
      <c r="I65" s="47"/>
      <c r="J65" s="47"/>
      <c r="K65" s="47"/>
    </row>
    <row r="66" spans="1:11" s="11" customFormat="1" ht="3.75" customHeight="1" x14ac:dyDescent="0.2">
      <c r="A66" s="28"/>
      <c r="C66" s="46"/>
      <c r="D66" s="46"/>
      <c r="E66" s="46"/>
      <c r="G66" s="47"/>
      <c r="H66" s="47"/>
      <c r="I66" s="47"/>
      <c r="J66" s="47"/>
      <c r="K66" s="47"/>
    </row>
    <row r="67" spans="1:11" s="11" customFormat="1" ht="18.75" customHeight="1" x14ac:dyDescent="0.25">
      <c r="A67" s="28"/>
      <c r="B67" s="183" t="s">
        <v>114</v>
      </c>
      <c r="C67" s="184"/>
      <c r="D67" s="184"/>
      <c r="E67" s="185"/>
      <c r="F67" s="133" t="s">
        <v>115</v>
      </c>
      <c r="G67" s="128" t="s">
        <v>116</v>
      </c>
      <c r="H67" s="128"/>
      <c r="I67" s="128"/>
      <c r="J67" s="127"/>
    </row>
    <row r="68" spans="1:11" s="11" customFormat="1" ht="18.75" customHeight="1" x14ac:dyDescent="0.25">
      <c r="A68" s="28"/>
      <c r="B68" s="189"/>
      <c r="C68" s="190"/>
      <c r="D68" s="190"/>
      <c r="E68" s="191"/>
      <c r="F68" s="141"/>
      <c r="G68" s="189"/>
      <c r="H68" s="190"/>
      <c r="I68" s="190"/>
      <c r="J68" s="191"/>
    </row>
    <row r="69" spans="1:11" s="11" customFormat="1" ht="4.5" customHeight="1" x14ac:dyDescent="0.25">
      <c r="A69" s="28"/>
      <c r="K69" s="34"/>
    </row>
    <row r="70" spans="1:11" s="11" customFormat="1" ht="12.75" customHeight="1" x14ac:dyDescent="0.25">
      <c r="A70" s="28"/>
      <c r="B70" s="35" t="str">
        <f>IF(Listen!$A$42=1,"S","£")</f>
        <v>£</v>
      </c>
      <c r="D70" s="11" t="s">
        <v>123</v>
      </c>
    </row>
    <row r="71" spans="1:11" s="11" customFormat="1" ht="12.75" customHeight="1" x14ac:dyDescent="0.25">
      <c r="A71" s="28"/>
      <c r="B71" s="35" t="str">
        <f>IF(Listen!$A$42=2,"S","£")</f>
        <v>£</v>
      </c>
      <c r="D71" s="11" t="s">
        <v>124</v>
      </c>
    </row>
    <row r="72" spans="1:11" s="11" customFormat="1" ht="12.75" customHeight="1" x14ac:dyDescent="0.25">
      <c r="A72" s="28"/>
      <c r="B72" s="35" t="str">
        <f>IF(Listen!$A$42=3,"S","£")</f>
        <v>S</v>
      </c>
      <c r="D72" s="11" t="s">
        <v>2</v>
      </c>
    </row>
    <row r="73" spans="1:11" s="11" customFormat="1" ht="12.75" customHeight="1" x14ac:dyDescent="0.25">
      <c r="A73" s="28"/>
      <c r="B73" s="35" t="str">
        <f>IF(Listen!$A$42=4,"S","£")</f>
        <v>£</v>
      </c>
      <c r="D73" s="11" t="s">
        <v>125</v>
      </c>
    </row>
    <row r="74" spans="1:11" s="11" customFormat="1" ht="12.75" customHeight="1" x14ac:dyDescent="0.25">
      <c r="A74" s="28"/>
      <c r="B74" s="35" t="str">
        <f>IF(Listen!$A$42=5,"S","£")</f>
        <v>£</v>
      </c>
      <c r="D74" s="11" t="s">
        <v>121</v>
      </c>
      <c r="J74" s="17"/>
      <c r="K74" s="34"/>
    </row>
    <row r="75" spans="1:11" s="11" customFormat="1" ht="12.75" customHeight="1" x14ac:dyDescent="0.2">
      <c r="A75" s="28"/>
      <c r="B75" s="35" t="str">
        <f>IF(Listen!$A$42=6,"S","£")</f>
        <v>£</v>
      </c>
      <c r="D75" s="11" t="s">
        <v>155</v>
      </c>
      <c r="E75" s="192"/>
      <c r="F75" s="192"/>
      <c r="G75" s="192"/>
      <c r="H75" s="192"/>
      <c r="I75" s="192"/>
      <c r="J75" s="192"/>
      <c r="K75" s="123"/>
    </row>
    <row r="76" spans="1:11" s="20" customFormat="1" ht="25.5" customHeight="1" x14ac:dyDescent="0.2">
      <c r="A76" s="22" t="s">
        <v>127</v>
      </c>
      <c r="B76" s="43" t="s">
        <v>128</v>
      </c>
      <c r="J76" s="48"/>
      <c r="K76" s="21"/>
    </row>
    <row r="77" spans="1:11" s="11" customFormat="1" ht="15" customHeight="1" x14ac:dyDescent="0.2">
      <c r="A77" s="28"/>
      <c r="B77" s="20" t="s">
        <v>129</v>
      </c>
      <c r="J77" s="17"/>
      <c r="K77" s="34"/>
    </row>
    <row r="78" spans="1:11" s="11" customFormat="1" ht="33.75" customHeight="1" x14ac:dyDescent="0.25">
      <c r="A78" s="28"/>
      <c r="B78" s="186">
        <f>H5</f>
        <v>44312</v>
      </c>
      <c r="C78" s="186"/>
      <c r="D78" s="186"/>
      <c r="E78" s="49"/>
      <c r="G78" s="136"/>
      <c r="H78" s="137"/>
      <c r="I78" s="193" t="s">
        <v>1366</v>
      </c>
      <c r="J78" s="193"/>
    </row>
    <row r="79" spans="1:11" s="52" customFormat="1" ht="18" customHeight="1" x14ac:dyDescent="0.25">
      <c r="A79" s="50"/>
      <c r="B79" s="51" t="s">
        <v>130</v>
      </c>
      <c r="C79" s="51"/>
      <c r="D79" s="51"/>
      <c r="E79" s="51"/>
      <c r="G79" s="51" t="s">
        <v>783</v>
      </c>
      <c r="H79" s="51"/>
      <c r="I79" s="134"/>
      <c r="J79" s="135"/>
    </row>
    <row r="80" spans="1:11" s="20" customFormat="1" ht="18" customHeight="1" x14ac:dyDescent="0.2">
      <c r="A80" s="22" t="s">
        <v>131</v>
      </c>
      <c r="B80" s="43" t="s">
        <v>132</v>
      </c>
      <c r="H80" s="20" t="s">
        <v>139</v>
      </c>
      <c r="J80" s="48"/>
      <c r="K80" s="21"/>
    </row>
    <row r="81" spans="1:11" s="20" customFormat="1" ht="15" customHeight="1" x14ac:dyDescent="0.25">
      <c r="A81" s="22"/>
      <c r="B81" s="20" t="s">
        <v>154</v>
      </c>
      <c r="F81" s="139" t="str">
        <f>CONCATENATE(INDEX(Abteilung,KstStPlan!D2),"  ",INDEX(Sachgebiet,KstStPlan!D2))</f>
        <v>5600  302</v>
      </c>
      <c r="G81" s="25"/>
      <c r="H81" s="60" t="s">
        <v>137</v>
      </c>
      <c r="I81" s="60" t="s">
        <v>138</v>
      </c>
    </row>
    <row r="82" spans="1:11" s="11" customFormat="1" ht="33.75" customHeight="1" x14ac:dyDescent="0.2">
      <c r="A82" s="28"/>
      <c r="B82" s="140"/>
      <c r="C82" s="140"/>
      <c r="D82" s="140"/>
      <c r="E82" s="49"/>
      <c r="F82" s="52" t="s">
        <v>153</v>
      </c>
      <c r="G82" s="136"/>
      <c r="H82" s="240"/>
      <c r="I82" s="240"/>
      <c r="J82" s="138"/>
    </row>
    <row r="83" spans="1:11" s="52" customFormat="1" ht="23.25" customHeight="1" x14ac:dyDescent="0.25">
      <c r="B83" s="51" t="s">
        <v>130</v>
      </c>
      <c r="C83" s="51"/>
      <c r="D83" s="51"/>
      <c r="E83" s="51"/>
      <c r="G83" s="51" t="s">
        <v>133</v>
      </c>
      <c r="H83" s="51"/>
      <c r="I83" s="134"/>
      <c r="J83" s="135"/>
    </row>
    <row r="84" spans="1:11" s="20" customFormat="1" ht="30" customHeight="1" x14ac:dyDescent="0.2">
      <c r="A84" s="19" t="s">
        <v>117</v>
      </c>
      <c r="J84" s="48"/>
      <c r="K84" s="21"/>
    </row>
    <row r="85" spans="1:11" s="53" customFormat="1" ht="37.5" customHeight="1" x14ac:dyDescent="0.25"/>
    <row r="88" spans="1:11" ht="4.5" customHeight="1" x14ac:dyDescent="0.25"/>
    <row r="90" spans="1:11" ht="13.5" customHeight="1" x14ac:dyDescent="0.25"/>
    <row r="91" spans="1:11" ht="13.5" customHeight="1" x14ac:dyDescent="0.25"/>
    <row r="92" spans="1:11" ht="13.5" customHeight="1" x14ac:dyDescent="0.25"/>
    <row r="93" spans="1:11" ht="13.5" customHeight="1" x14ac:dyDescent="0.25"/>
    <row r="94" spans="1:11" ht="13.5" customHeight="1" x14ac:dyDescent="0.25"/>
    <row r="95" spans="1:11" ht="13.5" customHeight="1" x14ac:dyDescent="0.25"/>
    <row r="96" spans="1:11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37.5" customHeight="1" x14ac:dyDescent="0.25"/>
  </sheetData>
  <sheetProtection sheet="1" objects="1" scenarios="1" selectLockedCells="1"/>
  <mergeCells count="58">
    <mergeCell ref="H82:I82"/>
    <mergeCell ref="A3:F5"/>
    <mergeCell ref="G29:H29"/>
    <mergeCell ref="G30:I30"/>
    <mergeCell ref="G27:I27"/>
    <mergeCell ref="A36:F36"/>
    <mergeCell ref="B22:F22"/>
    <mergeCell ref="B21:F21"/>
    <mergeCell ref="B20:F20"/>
    <mergeCell ref="B19:F19"/>
    <mergeCell ref="B18:F18"/>
    <mergeCell ref="B17:F17"/>
    <mergeCell ref="B24:F24"/>
    <mergeCell ref="B23:F23"/>
    <mergeCell ref="B25:F25"/>
    <mergeCell ref="A34:D34"/>
    <mergeCell ref="A2:F2"/>
    <mergeCell ref="B10:F10"/>
    <mergeCell ref="B11:F11"/>
    <mergeCell ref="G26:I26"/>
    <mergeCell ref="G28:H28"/>
    <mergeCell ref="A8:D8"/>
    <mergeCell ref="E8:F8"/>
    <mergeCell ref="A9:J9"/>
    <mergeCell ref="B14:F14"/>
    <mergeCell ref="B16:F16"/>
    <mergeCell ref="B15:F15"/>
    <mergeCell ref="A7:F7"/>
    <mergeCell ref="G7:J7"/>
    <mergeCell ref="G8:J8"/>
    <mergeCell ref="B12:F12"/>
    <mergeCell ref="B13:F13"/>
    <mergeCell ref="G1:J1"/>
    <mergeCell ref="H2:J2"/>
    <mergeCell ref="H3:J3"/>
    <mergeCell ref="H4:J4"/>
    <mergeCell ref="H5:J5"/>
    <mergeCell ref="B26:F26"/>
    <mergeCell ref="G31:J31"/>
    <mergeCell ref="A33:J33"/>
    <mergeCell ref="A32:J32"/>
    <mergeCell ref="B38:J38"/>
    <mergeCell ref="E34:J34"/>
    <mergeCell ref="A37:F37"/>
    <mergeCell ref="B67:E67"/>
    <mergeCell ref="B78:D78"/>
    <mergeCell ref="G36:J36"/>
    <mergeCell ref="G37:J37"/>
    <mergeCell ref="B68:E68"/>
    <mergeCell ref="E75:J75"/>
    <mergeCell ref="I78:J78"/>
    <mergeCell ref="G68:J68"/>
    <mergeCell ref="G57:J57"/>
    <mergeCell ref="G56:J56"/>
    <mergeCell ref="G55:J55"/>
    <mergeCell ref="D57:E57"/>
    <mergeCell ref="D56:E56"/>
    <mergeCell ref="D55:E55"/>
  </mergeCells>
  <phoneticPr fontId="0" type="noConversion"/>
  <conditionalFormatting sqref="G7">
    <cfRule type="cellIs" dxfId="8" priority="3" operator="equal">
      <formula>0</formula>
    </cfRule>
    <cfRule type="cellIs" dxfId="7" priority="4" operator="equal">
      <formula>0</formula>
    </cfRule>
  </conditionalFormatting>
  <pageMargins left="0.78740157480314965" right="0.19685039370078741" top="0.31496062992125984" bottom="0.19685039370078741" header="0.31496062992125984" footer="0.19685039370078741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6" r:id="rId4" name="Drop Down 52">
              <controlPr defaultSize="0" print="0" autoLine="0" autoPict="0">
                <anchor moveWithCells="1">
                  <from>
                    <xdr:col>5</xdr:col>
                    <xdr:colOff>670560</xdr:colOff>
                    <xdr:row>38</xdr:row>
                    <xdr:rowOff>22860</xdr:rowOff>
                  </from>
                  <to>
                    <xdr:col>9</xdr:col>
                    <xdr:colOff>670560</xdr:colOff>
                    <xdr:row>38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" name="Drop Down 53">
              <controlPr defaultSize="0" print="0" autoLine="0" autoPict="0">
                <anchor moveWithCells="1">
                  <from>
                    <xdr:col>5</xdr:col>
                    <xdr:colOff>670560</xdr:colOff>
                    <xdr:row>38</xdr:row>
                    <xdr:rowOff>289560</xdr:rowOff>
                  </from>
                  <to>
                    <xdr:col>9</xdr:col>
                    <xdr:colOff>670560</xdr:colOff>
                    <xdr:row>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" name="Drop Down 59">
              <controlPr defaultSize="0" print="0" autoLine="0" autoPict="0">
                <anchor moveWithCells="1">
                  <from>
                    <xdr:col>0</xdr:col>
                    <xdr:colOff>30480</xdr:colOff>
                    <xdr:row>0</xdr:row>
                    <xdr:rowOff>1036320</xdr:rowOff>
                  </from>
                  <to>
                    <xdr:col>6</xdr:col>
                    <xdr:colOff>1104900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Drop Down 77">
              <controlPr defaultSize="0" print="0" autoLine="0" autoPict="0">
                <anchor moveWithCells="1">
                  <from>
                    <xdr:col>8</xdr:col>
                    <xdr:colOff>373380</xdr:colOff>
                    <xdr:row>27</xdr:row>
                    <xdr:rowOff>144780</xdr:rowOff>
                  </from>
                  <to>
                    <xdr:col>8</xdr:col>
                    <xdr:colOff>533400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" name="Drop Down 87">
              <controlPr defaultSize="0" print="0" autoLine="0" autoPict="0">
                <anchor moveWithCells="1">
                  <from>
                    <xdr:col>3</xdr:col>
                    <xdr:colOff>754380</xdr:colOff>
                    <xdr:row>32</xdr:row>
                    <xdr:rowOff>266700</xdr:rowOff>
                  </from>
                  <to>
                    <xdr:col>9</xdr:col>
                    <xdr:colOff>685800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" name="Drop Down 93">
              <controlPr defaultSize="0" print="0" autoLine="0" autoPict="0">
                <anchor moveWithCells="1">
                  <from>
                    <xdr:col>8</xdr:col>
                    <xdr:colOff>518160</xdr:colOff>
                    <xdr:row>42</xdr:row>
                    <xdr:rowOff>259080</xdr:rowOff>
                  </from>
                  <to>
                    <xdr:col>9</xdr:col>
                    <xdr:colOff>670560</xdr:colOff>
                    <xdr:row>44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10" name="Drop Down 94">
              <controlPr defaultSize="0" print="0" autoLine="0" autoPict="0">
                <anchor moveWithCells="1">
                  <from>
                    <xdr:col>6</xdr:col>
                    <xdr:colOff>868680</xdr:colOff>
                    <xdr:row>68</xdr:row>
                    <xdr:rowOff>30480</xdr:rowOff>
                  </from>
                  <to>
                    <xdr:col>9</xdr:col>
                    <xdr:colOff>480060</xdr:colOff>
                    <xdr:row>70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11" name="Drop Down 95">
              <controlPr defaultSize="0" print="0" autoLine="0" autoPict="0">
                <anchor moveWithCells="1">
                  <from>
                    <xdr:col>5</xdr:col>
                    <xdr:colOff>678180</xdr:colOff>
                    <xdr:row>45</xdr:row>
                    <xdr:rowOff>22860</xdr:rowOff>
                  </from>
                  <to>
                    <xdr:col>9</xdr:col>
                    <xdr:colOff>678180</xdr:colOff>
                    <xdr:row>45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C00000"/>
  </sheetPr>
  <dimension ref="A1:L53"/>
  <sheetViews>
    <sheetView showGridLines="0" showZeros="0" showRuler="0" view="pageLayout" zoomScale="130" zoomScaleNormal="100" zoomScalePageLayoutView="130" workbookViewId="0">
      <selection activeCell="B14" sqref="B14:F14"/>
    </sheetView>
  </sheetViews>
  <sheetFormatPr baseColWidth="10" defaultColWidth="11.44140625" defaultRowHeight="18" customHeight="1" x14ac:dyDescent="0.25"/>
  <cols>
    <col min="1" max="1" width="3.33203125" style="54" customWidth="1"/>
    <col min="2" max="3" width="2.44140625" style="54" customWidth="1"/>
    <col min="4" max="4" width="10.88671875" style="54" customWidth="1"/>
    <col min="5" max="5" width="17.6640625" style="54" customWidth="1"/>
    <col min="6" max="6" width="13.109375" style="54" customWidth="1"/>
    <col min="7" max="7" width="21.5546875" style="54" customWidth="1"/>
    <col min="8" max="8" width="4.88671875" style="54" customWidth="1"/>
    <col min="9" max="9" width="7.44140625" style="54" customWidth="1"/>
    <col min="10" max="10" width="9.33203125" style="54" customWidth="1"/>
    <col min="11" max="11" width="17.44140625" style="54" customWidth="1"/>
    <col min="12" max="16384" width="11.44140625" style="54"/>
  </cols>
  <sheetData>
    <row r="1" spans="1:12" ht="101.25" customHeight="1" x14ac:dyDescent="0.25">
      <c r="A1" s="39" t="str">
        <f>Bestellschein!A2</f>
        <v>HOCHSCHULE LANDSHUT | Am Lurzenhof 1 | D-84036 Landshut | Germany</v>
      </c>
      <c r="B1" s="47"/>
      <c r="C1" s="47"/>
      <c r="D1" s="47"/>
      <c r="E1" s="47"/>
      <c r="F1" s="47"/>
      <c r="G1" s="206" t="s">
        <v>797</v>
      </c>
      <c r="H1" s="207"/>
      <c r="I1" s="207"/>
      <c r="J1" s="207"/>
    </row>
    <row r="2" spans="1:12" ht="15" customHeight="1" x14ac:dyDescent="0.25">
      <c r="A2" s="39"/>
      <c r="B2" s="47"/>
      <c r="C2" s="47"/>
      <c r="D2" s="47"/>
      <c r="E2" s="47"/>
      <c r="F2" s="47"/>
      <c r="G2" s="47"/>
      <c r="H2" s="47"/>
      <c r="I2" s="47"/>
      <c r="J2" s="117" t="str">
        <f>Bestellschein!H4</f>
        <v>DATUM</v>
      </c>
    </row>
    <row r="3" spans="1:12" ht="11.25" customHeight="1" x14ac:dyDescent="0.25">
      <c r="A3" s="47" t="str">
        <f ca="1">Bestellschein!A3</f>
        <v xml:space="preserve">Conrad Electronic SE 
Klaus-Conrad-Straße 1 
92240 Hirschau 
webmaster@conrad.de </v>
      </c>
      <c r="B3" s="39"/>
      <c r="C3" s="39"/>
      <c r="D3" s="39"/>
      <c r="E3" s="39"/>
      <c r="F3" s="39"/>
      <c r="G3" s="11"/>
      <c r="H3" s="11"/>
      <c r="I3" s="11"/>
      <c r="J3" s="118">
        <f>Bestellschein!H5</f>
        <v>44312</v>
      </c>
      <c r="K3" s="4"/>
    </row>
    <row r="4" spans="1:12" ht="11.25" customHeight="1" x14ac:dyDescent="0.25">
      <c r="A4" s="111" t="str">
        <f>Bestellschein!A6</f>
        <v xml:space="preserve">Bestellnummer </v>
      </c>
      <c r="B4" s="112"/>
      <c r="C4" s="112"/>
      <c r="D4" s="112"/>
      <c r="E4" s="112"/>
      <c r="F4" s="113"/>
      <c r="G4" s="111" t="str">
        <f>Bestellschein!G6</f>
        <v xml:space="preserve">Kundennummer </v>
      </c>
      <c r="H4" s="114"/>
      <c r="I4" s="112"/>
      <c r="J4" s="113"/>
      <c r="K4" s="4"/>
    </row>
    <row r="5" spans="1:12" ht="22.5" customHeight="1" x14ac:dyDescent="0.25">
      <c r="A5" s="249">
        <f>Bestellschein!A7</f>
        <v>0</v>
      </c>
      <c r="B5" s="250"/>
      <c r="C5" s="250"/>
      <c r="D5" s="250"/>
      <c r="E5" s="250"/>
      <c r="F5" s="251"/>
      <c r="G5" s="236" t="str">
        <f>Bestellschein!G7</f>
        <v>48648475</v>
      </c>
      <c r="H5" s="237"/>
      <c r="I5" s="237"/>
      <c r="J5" s="238"/>
      <c r="K5" s="4"/>
    </row>
    <row r="6" spans="1:12" ht="11.25" customHeight="1" x14ac:dyDescent="0.25">
      <c r="A6" s="120"/>
      <c r="B6" s="120"/>
      <c r="C6" s="120"/>
      <c r="D6" s="120"/>
      <c r="E6" s="120"/>
      <c r="F6" s="120"/>
      <c r="G6" s="121"/>
      <c r="H6" s="121"/>
      <c r="I6" s="121"/>
      <c r="J6" s="121"/>
      <c r="K6" s="4"/>
      <c r="L6" s="124"/>
    </row>
    <row r="7" spans="1:12" ht="18" customHeight="1" x14ac:dyDescent="0.25">
      <c r="A7" s="6" t="s">
        <v>5</v>
      </c>
      <c r="B7" s="213" t="s">
        <v>88</v>
      </c>
      <c r="C7" s="214"/>
      <c r="D7" s="214"/>
      <c r="E7" s="214"/>
      <c r="F7" s="215"/>
      <c r="G7" s="7" t="s">
        <v>0</v>
      </c>
      <c r="H7" s="7" t="s">
        <v>1</v>
      </c>
      <c r="I7" s="116" t="str">
        <f>IF(I51=0,"Stückpreis                  in € brutto","Stückpreis                  in €  netto")</f>
        <v>Stückpreis                  in € brutto</v>
      </c>
      <c r="J7" s="8" t="str">
        <f>IF(I51=0,"Betrag                            in € brutto","Betrag                         in €  netto")</f>
        <v>Betrag                            in € brutto</v>
      </c>
      <c r="K7" s="107"/>
    </row>
    <row r="8" spans="1:12" ht="13.5" customHeight="1" x14ac:dyDescent="0.25">
      <c r="A8" s="9">
        <v>16</v>
      </c>
      <c r="B8" s="230"/>
      <c r="C8" s="231"/>
      <c r="D8" s="231"/>
      <c r="E8" s="231"/>
      <c r="F8" s="232"/>
      <c r="G8" s="56"/>
      <c r="H8" s="57"/>
      <c r="I8" s="58"/>
      <c r="J8" s="73">
        <f>H8*I8</f>
        <v>0</v>
      </c>
      <c r="K8" s="107"/>
    </row>
    <row r="9" spans="1:12" ht="13.5" customHeight="1" x14ac:dyDescent="0.25">
      <c r="A9" s="9" t="str">
        <f t="shared" ref="A9:A47" si="0">IF(B9="","",A8+1)</f>
        <v/>
      </c>
      <c r="B9" s="230"/>
      <c r="C9" s="231"/>
      <c r="D9" s="231"/>
      <c r="E9" s="231"/>
      <c r="F9" s="232"/>
      <c r="G9" s="56"/>
      <c r="H9" s="57"/>
      <c r="I9" s="58"/>
      <c r="J9" s="73">
        <f t="shared" ref="J9:J47" si="1">H9*I9</f>
        <v>0</v>
      </c>
      <c r="K9" s="107"/>
    </row>
    <row r="10" spans="1:12" ht="13.5" customHeight="1" x14ac:dyDescent="0.25">
      <c r="A10" s="9" t="str">
        <f t="shared" si="0"/>
        <v/>
      </c>
      <c r="B10" s="230"/>
      <c r="C10" s="231"/>
      <c r="D10" s="231"/>
      <c r="E10" s="231"/>
      <c r="F10" s="232"/>
      <c r="G10" s="56"/>
      <c r="H10" s="57"/>
      <c r="I10" s="58"/>
      <c r="J10" s="73">
        <f t="shared" si="1"/>
        <v>0</v>
      </c>
      <c r="K10" s="108"/>
    </row>
    <row r="11" spans="1:12" ht="13.5" customHeight="1" x14ac:dyDescent="0.25">
      <c r="A11" s="9" t="str">
        <f>IF(B11="","",A10+1)</f>
        <v/>
      </c>
      <c r="B11" s="230"/>
      <c r="C11" s="231"/>
      <c r="D11" s="231"/>
      <c r="E11" s="231"/>
      <c r="F11" s="232"/>
      <c r="G11" s="56"/>
      <c r="H11" s="57"/>
      <c r="I11" s="58"/>
      <c r="J11" s="73">
        <f>H11*I11</f>
        <v>0</v>
      </c>
      <c r="K11" s="109"/>
    </row>
    <row r="12" spans="1:12" ht="13.5" customHeight="1" x14ac:dyDescent="0.25">
      <c r="A12" s="9" t="str">
        <f>IF(B12="","",A11+1)</f>
        <v/>
      </c>
      <c r="B12" s="230"/>
      <c r="C12" s="231"/>
      <c r="D12" s="231"/>
      <c r="E12" s="231"/>
      <c r="F12" s="232"/>
      <c r="G12" s="56"/>
      <c r="H12" s="57"/>
      <c r="I12" s="58"/>
      <c r="J12" s="73">
        <f>H12*I12</f>
        <v>0</v>
      </c>
      <c r="K12" s="110"/>
    </row>
    <row r="13" spans="1:12" ht="13.5" customHeight="1" x14ac:dyDescent="0.25">
      <c r="A13" s="9" t="str">
        <f t="shared" si="0"/>
        <v/>
      </c>
      <c r="B13" s="230"/>
      <c r="C13" s="231"/>
      <c r="D13" s="231"/>
      <c r="E13" s="231"/>
      <c r="F13" s="232"/>
      <c r="G13" s="56"/>
      <c r="H13" s="57"/>
      <c r="I13" s="58"/>
      <c r="J13" s="73">
        <f t="shared" si="1"/>
        <v>0</v>
      </c>
      <c r="K13" s="109"/>
    </row>
    <row r="14" spans="1:12" ht="13.5" customHeight="1" x14ac:dyDescent="0.25">
      <c r="A14" s="9" t="str">
        <f t="shared" si="0"/>
        <v/>
      </c>
      <c r="B14" s="230"/>
      <c r="C14" s="231"/>
      <c r="D14" s="231"/>
      <c r="E14" s="231"/>
      <c r="F14" s="232"/>
      <c r="G14" s="56"/>
      <c r="H14" s="57"/>
      <c r="I14" s="58"/>
      <c r="J14" s="73">
        <f>H14*I14</f>
        <v>0</v>
      </c>
      <c r="K14" s="109"/>
    </row>
    <row r="15" spans="1:12" ht="13.5" customHeight="1" x14ac:dyDescent="0.25">
      <c r="A15" s="9" t="str">
        <f t="shared" si="0"/>
        <v/>
      </c>
      <c r="B15" s="230"/>
      <c r="C15" s="231"/>
      <c r="D15" s="231"/>
      <c r="E15" s="231"/>
      <c r="F15" s="232"/>
      <c r="G15" s="56"/>
      <c r="H15" s="57"/>
      <c r="I15" s="58"/>
      <c r="J15" s="73">
        <f t="shared" si="1"/>
        <v>0</v>
      </c>
      <c r="K15" s="109"/>
    </row>
    <row r="16" spans="1:12" ht="13.5" customHeight="1" x14ac:dyDescent="0.25">
      <c r="A16" s="9" t="str">
        <f t="shared" si="0"/>
        <v/>
      </c>
      <c r="B16" s="230"/>
      <c r="C16" s="231"/>
      <c r="D16" s="231"/>
      <c r="E16" s="231"/>
      <c r="F16" s="232"/>
      <c r="G16" s="56"/>
      <c r="H16" s="57"/>
      <c r="I16" s="58"/>
      <c r="J16" s="73">
        <f t="shared" si="1"/>
        <v>0</v>
      </c>
      <c r="K16" s="119"/>
    </row>
    <row r="17" spans="1:11" ht="13.5" customHeight="1" x14ac:dyDescent="0.25">
      <c r="A17" s="9" t="str">
        <f t="shared" si="0"/>
        <v/>
      </c>
      <c r="B17" s="230"/>
      <c r="C17" s="231"/>
      <c r="D17" s="231"/>
      <c r="E17" s="231"/>
      <c r="F17" s="232"/>
      <c r="G17" s="56"/>
      <c r="H17" s="57"/>
      <c r="I17" s="58"/>
      <c r="J17" s="73">
        <f>H17*I17</f>
        <v>0</v>
      </c>
      <c r="K17" s="119"/>
    </row>
    <row r="18" spans="1:11" ht="13.5" customHeight="1" x14ac:dyDescent="0.25">
      <c r="A18" s="9" t="str">
        <f t="shared" si="0"/>
        <v/>
      </c>
      <c r="B18" s="230"/>
      <c r="C18" s="231"/>
      <c r="D18" s="231"/>
      <c r="E18" s="231"/>
      <c r="F18" s="232"/>
      <c r="G18" s="56"/>
      <c r="H18" s="57"/>
      <c r="I18" s="58"/>
      <c r="J18" s="73">
        <f t="shared" si="1"/>
        <v>0</v>
      </c>
      <c r="K18" s="119"/>
    </row>
    <row r="19" spans="1:11" ht="13.5" customHeight="1" x14ac:dyDescent="0.25">
      <c r="A19" s="9" t="str">
        <f t="shared" si="0"/>
        <v/>
      </c>
      <c r="B19" s="230"/>
      <c r="C19" s="231"/>
      <c r="D19" s="231"/>
      <c r="E19" s="231"/>
      <c r="F19" s="232"/>
      <c r="G19" s="56"/>
      <c r="H19" s="57"/>
      <c r="I19" s="58"/>
      <c r="J19" s="73">
        <f t="shared" si="1"/>
        <v>0</v>
      </c>
      <c r="K19" s="119"/>
    </row>
    <row r="20" spans="1:11" ht="13.5" customHeight="1" x14ac:dyDescent="0.25">
      <c r="A20" s="9" t="str">
        <f t="shared" si="0"/>
        <v/>
      </c>
      <c r="B20" s="230"/>
      <c r="C20" s="231"/>
      <c r="D20" s="231"/>
      <c r="E20" s="231"/>
      <c r="F20" s="232"/>
      <c r="G20" s="56"/>
      <c r="H20" s="57"/>
      <c r="I20" s="58"/>
      <c r="J20" s="73">
        <f t="shared" si="1"/>
        <v>0</v>
      </c>
      <c r="K20" s="119"/>
    </row>
    <row r="21" spans="1:11" ht="13.5" customHeight="1" x14ac:dyDescent="0.25">
      <c r="A21" s="9" t="str">
        <f t="shared" si="0"/>
        <v/>
      </c>
      <c r="B21" s="230"/>
      <c r="C21" s="231"/>
      <c r="D21" s="231"/>
      <c r="E21" s="231"/>
      <c r="F21" s="232"/>
      <c r="G21" s="56"/>
      <c r="H21" s="57"/>
      <c r="I21" s="58"/>
      <c r="J21" s="73">
        <f t="shared" si="1"/>
        <v>0</v>
      </c>
      <c r="K21" s="101"/>
    </row>
    <row r="22" spans="1:11" ht="13.5" customHeight="1" x14ac:dyDescent="0.25">
      <c r="A22" s="9" t="str">
        <f t="shared" si="0"/>
        <v/>
      </c>
      <c r="B22" s="230"/>
      <c r="C22" s="231"/>
      <c r="D22" s="231"/>
      <c r="E22" s="231"/>
      <c r="F22" s="232"/>
      <c r="G22" s="56"/>
      <c r="H22" s="57"/>
      <c r="I22" s="58"/>
      <c r="J22" s="73">
        <f t="shared" si="1"/>
        <v>0</v>
      </c>
    </row>
    <row r="23" spans="1:11" ht="13.5" customHeight="1" x14ac:dyDescent="0.25">
      <c r="A23" s="9" t="str">
        <f t="shared" si="0"/>
        <v/>
      </c>
      <c r="B23" s="230"/>
      <c r="C23" s="231"/>
      <c r="D23" s="231"/>
      <c r="E23" s="231"/>
      <c r="F23" s="232"/>
      <c r="G23" s="56"/>
      <c r="H23" s="57"/>
      <c r="I23" s="58"/>
      <c r="J23" s="73">
        <f t="shared" si="1"/>
        <v>0</v>
      </c>
    </row>
    <row r="24" spans="1:11" ht="13.5" customHeight="1" x14ac:dyDescent="0.25">
      <c r="A24" s="9" t="str">
        <f t="shared" si="0"/>
        <v/>
      </c>
      <c r="B24" s="230"/>
      <c r="C24" s="231"/>
      <c r="D24" s="231"/>
      <c r="E24" s="231"/>
      <c r="F24" s="232"/>
      <c r="G24" s="56"/>
      <c r="H24" s="57"/>
      <c r="I24" s="58"/>
      <c r="J24" s="73">
        <f t="shared" si="1"/>
        <v>0</v>
      </c>
      <c r="K24" s="103"/>
    </row>
    <row r="25" spans="1:11" ht="13.5" customHeight="1" x14ac:dyDescent="0.25">
      <c r="A25" s="9" t="str">
        <f t="shared" si="0"/>
        <v/>
      </c>
      <c r="B25" s="230"/>
      <c r="C25" s="231"/>
      <c r="D25" s="231"/>
      <c r="E25" s="231"/>
      <c r="F25" s="232"/>
      <c r="G25" s="56"/>
      <c r="H25" s="57"/>
      <c r="I25" s="58"/>
      <c r="J25" s="73">
        <f t="shared" si="1"/>
        <v>0</v>
      </c>
      <c r="K25" s="103"/>
    </row>
    <row r="26" spans="1:11" ht="13.5" customHeight="1" x14ac:dyDescent="0.25">
      <c r="A26" s="9" t="str">
        <f t="shared" si="0"/>
        <v/>
      </c>
      <c r="B26" s="230"/>
      <c r="C26" s="231"/>
      <c r="D26" s="231"/>
      <c r="E26" s="231"/>
      <c r="F26" s="232"/>
      <c r="G26" s="56"/>
      <c r="H26" s="57"/>
      <c r="I26" s="58"/>
      <c r="J26" s="73">
        <f t="shared" si="1"/>
        <v>0</v>
      </c>
      <c r="K26" s="103"/>
    </row>
    <row r="27" spans="1:11" ht="13.5" customHeight="1" x14ac:dyDescent="0.25">
      <c r="A27" s="9" t="str">
        <f t="shared" si="0"/>
        <v/>
      </c>
      <c r="B27" s="230"/>
      <c r="C27" s="231"/>
      <c r="D27" s="231"/>
      <c r="E27" s="231"/>
      <c r="F27" s="232"/>
      <c r="G27" s="56"/>
      <c r="H27" s="57"/>
      <c r="I27" s="58"/>
      <c r="J27" s="73">
        <f t="shared" si="1"/>
        <v>0</v>
      </c>
      <c r="K27" s="103"/>
    </row>
    <row r="28" spans="1:11" ht="13.5" customHeight="1" x14ac:dyDescent="0.25">
      <c r="A28" s="9" t="str">
        <f t="shared" si="0"/>
        <v/>
      </c>
      <c r="B28" s="230"/>
      <c r="C28" s="231"/>
      <c r="D28" s="231"/>
      <c r="E28" s="231"/>
      <c r="F28" s="232"/>
      <c r="G28" s="56"/>
      <c r="H28" s="57"/>
      <c r="I28" s="58"/>
      <c r="J28" s="73">
        <f t="shared" si="1"/>
        <v>0</v>
      </c>
      <c r="K28" s="103"/>
    </row>
    <row r="29" spans="1:11" ht="13.5" customHeight="1" x14ac:dyDescent="0.25">
      <c r="A29" s="9" t="str">
        <f t="shared" si="0"/>
        <v/>
      </c>
      <c r="B29" s="230"/>
      <c r="C29" s="231"/>
      <c r="D29" s="231"/>
      <c r="E29" s="231"/>
      <c r="F29" s="232"/>
      <c r="G29" s="56"/>
      <c r="H29" s="57"/>
      <c r="I29" s="58"/>
      <c r="J29" s="73">
        <f t="shared" si="1"/>
        <v>0</v>
      </c>
      <c r="K29" s="103"/>
    </row>
    <row r="30" spans="1:11" ht="13.5" customHeight="1" x14ac:dyDescent="0.25">
      <c r="A30" s="9" t="str">
        <f t="shared" si="0"/>
        <v/>
      </c>
      <c r="B30" s="230"/>
      <c r="C30" s="231"/>
      <c r="D30" s="231"/>
      <c r="E30" s="231"/>
      <c r="F30" s="232"/>
      <c r="G30" s="56"/>
      <c r="H30" s="57"/>
      <c r="I30" s="58"/>
      <c r="J30" s="73">
        <f t="shared" si="1"/>
        <v>0</v>
      </c>
      <c r="K30" s="103"/>
    </row>
    <row r="31" spans="1:11" ht="13.5" customHeight="1" x14ac:dyDescent="0.25">
      <c r="A31" s="9" t="str">
        <f t="shared" si="0"/>
        <v/>
      </c>
      <c r="B31" s="230"/>
      <c r="C31" s="231"/>
      <c r="D31" s="231"/>
      <c r="E31" s="231"/>
      <c r="F31" s="232"/>
      <c r="G31" s="56"/>
      <c r="H31" s="57"/>
      <c r="I31" s="58"/>
      <c r="J31" s="73">
        <f t="shared" si="1"/>
        <v>0</v>
      </c>
      <c r="K31" s="103"/>
    </row>
    <row r="32" spans="1:11" ht="13.5" customHeight="1" x14ac:dyDescent="0.25">
      <c r="A32" s="9" t="str">
        <f t="shared" si="0"/>
        <v/>
      </c>
      <c r="B32" s="230"/>
      <c r="C32" s="231"/>
      <c r="D32" s="231"/>
      <c r="E32" s="231"/>
      <c r="F32" s="232"/>
      <c r="G32" s="56"/>
      <c r="H32" s="57"/>
      <c r="I32" s="58"/>
      <c r="J32" s="73">
        <f t="shared" si="1"/>
        <v>0</v>
      </c>
      <c r="K32" s="103"/>
    </row>
    <row r="33" spans="1:11" ht="13.5" customHeight="1" x14ac:dyDescent="0.25">
      <c r="A33" s="9" t="str">
        <f t="shared" si="0"/>
        <v/>
      </c>
      <c r="B33" s="230"/>
      <c r="C33" s="231"/>
      <c r="D33" s="231"/>
      <c r="E33" s="231"/>
      <c r="F33" s="232"/>
      <c r="G33" s="56"/>
      <c r="H33" s="57"/>
      <c r="I33" s="58"/>
      <c r="J33" s="73">
        <f t="shared" si="1"/>
        <v>0</v>
      </c>
      <c r="K33" s="103"/>
    </row>
    <row r="34" spans="1:11" ht="13.5" customHeight="1" x14ac:dyDescent="0.25">
      <c r="A34" s="9" t="str">
        <f t="shared" si="0"/>
        <v/>
      </c>
      <c r="B34" s="230"/>
      <c r="C34" s="231"/>
      <c r="D34" s="231"/>
      <c r="E34" s="231"/>
      <c r="F34" s="232"/>
      <c r="G34" s="56"/>
      <c r="H34" s="57"/>
      <c r="I34" s="58"/>
      <c r="J34" s="73">
        <f t="shared" si="1"/>
        <v>0</v>
      </c>
      <c r="K34" s="103"/>
    </row>
    <row r="35" spans="1:11" ht="13.5" customHeight="1" x14ac:dyDescent="0.25">
      <c r="A35" s="9" t="str">
        <f t="shared" si="0"/>
        <v/>
      </c>
      <c r="B35" s="230"/>
      <c r="C35" s="231"/>
      <c r="D35" s="231"/>
      <c r="E35" s="231"/>
      <c r="F35" s="232"/>
      <c r="G35" s="56"/>
      <c r="H35" s="57"/>
      <c r="I35" s="58"/>
      <c r="J35" s="73">
        <f t="shared" si="1"/>
        <v>0</v>
      </c>
      <c r="K35" s="103"/>
    </row>
    <row r="36" spans="1:11" ht="13.5" customHeight="1" x14ac:dyDescent="0.25">
      <c r="A36" s="9" t="str">
        <f t="shared" si="0"/>
        <v/>
      </c>
      <c r="B36" s="230"/>
      <c r="C36" s="231"/>
      <c r="D36" s="231"/>
      <c r="E36" s="231"/>
      <c r="F36" s="232"/>
      <c r="G36" s="56"/>
      <c r="H36" s="57"/>
      <c r="I36" s="58"/>
      <c r="J36" s="73">
        <f t="shared" si="1"/>
        <v>0</v>
      </c>
      <c r="K36" s="103"/>
    </row>
    <row r="37" spans="1:11" ht="13.5" customHeight="1" x14ac:dyDescent="0.25">
      <c r="A37" s="9" t="str">
        <f t="shared" si="0"/>
        <v/>
      </c>
      <c r="B37" s="230"/>
      <c r="C37" s="231"/>
      <c r="D37" s="231"/>
      <c r="E37" s="231"/>
      <c r="F37" s="232"/>
      <c r="G37" s="56"/>
      <c r="H37" s="57"/>
      <c r="I37" s="58"/>
      <c r="J37" s="73">
        <f t="shared" si="1"/>
        <v>0</v>
      </c>
      <c r="K37" s="103"/>
    </row>
    <row r="38" spans="1:11" ht="13.5" customHeight="1" x14ac:dyDescent="0.25">
      <c r="A38" s="9" t="str">
        <f t="shared" si="0"/>
        <v/>
      </c>
      <c r="B38" s="230"/>
      <c r="C38" s="231"/>
      <c r="D38" s="231"/>
      <c r="E38" s="231"/>
      <c r="F38" s="232"/>
      <c r="G38" s="56"/>
      <c r="H38" s="57"/>
      <c r="I38" s="58"/>
      <c r="J38" s="73">
        <f t="shared" si="1"/>
        <v>0</v>
      </c>
      <c r="K38" s="104"/>
    </row>
    <row r="39" spans="1:11" ht="13.5" customHeight="1" x14ac:dyDescent="0.25">
      <c r="A39" s="9" t="str">
        <f t="shared" si="0"/>
        <v/>
      </c>
      <c r="B39" s="230"/>
      <c r="C39" s="231"/>
      <c r="D39" s="231"/>
      <c r="E39" s="231"/>
      <c r="F39" s="232"/>
      <c r="G39" s="56"/>
      <c r="H39" s="57"/>
      <c r="I39" s="58"/>
      <c r="J39" s="73">
        <f t="shared" si="1"/>
        <v>0</v>
      </c>
      <c r="K39" s="2"/>
    </row>
    <row r="40" spans="1:11" ht="13.5" customHeight="1" x14ac:dyDescent="0.25">
      <c r="A40" s="9" t="str">
        <f t="shared" si="0"/>
        <v/>
      </c>
      <c r="B40" s="230"/>
      <c r="C40" s="231"/>
      <c r="D40" s="231"/>
      <c r="E40" s="231"/>
      <c r="F40" s="232"/>
      <c r="G40" s="56"/>
      <c r="H40" s="57"/>
      <c r="I40" s="58"/>
      <c r="J40" s="73">
        <f t="shared" si="1"/>
        <v>0</v>
      </c>
      <c r="K40" s="4"/>
    </row>
    <row r="41" spans="1:11" ht="13.5" customHeight="1" x14ac:dyDescent="0.25">
      <c r="A41" s="9" t="str">
        <f t="shared" si="0"/>
        <v/>
      </c>
      <c r="B41" s="230"/>
      <c r="C41" s="231"/>
      <c r="D41" s="231"/>
      <c r="E41" s="231"/>
      <c r="F41" s="232"/>
      <c r="G41" s="56"/>
      <c r="H41" s="57"/>
      <c r="I41" s="58"/>
      <c r="J41" s="73">
        <f t="shared" si="1"/>
        <v>0</v>
      </c>
      <c r="K41" s="4"/>
    </row>
    <row r="42" spans="1:11" ht="13.5" customHeight="1" x14ac:dyDescent="0.25">
      <c r="A42" s="9" t="str">
        <f t="shared" si="0"/>
        <v/>
      </c>
      <c r="B42" s="230"/>
      <c r="C42" s="231"/>
      <c r="D42" s="231"/>
      <c r="E42" s="231"/>
      <c r="F42" s="232"/>
      <c r="G42" s="56"/>
      <c r="H42" s="57"/>
      <c r="I42" s="58"/>
      <c r="J42" s="73">
        <f t="shared" si="1"/>
        <v>0</v>
      </c>
      <c r="K42" s="4"/>
    </row>
    <row r="43" spans="1:11" ht="13.5" customHeight="1" x14ac:dyDescent="0.25">
      <c r="A43" s="9" t="str">
        <f t="shared" si="0"/>
        <v/>
      </c>
      <c r="B43" s="230"/>
      <c r="C43" s="231"/>
      <c r="D43" s="231"/>
      <c r="E43" s="231"/>
      <c r="F43" s="232"/>
      <c r="G43" s="56"/>
      <c r="H43" s="57"/>
      <c r="I43" s="58"/>
      <c r="J43" s="73">
        <f t="shared" si="1"/>
        <v>0</v>
      </c>
      <c r="K43" s="4"/>
    </row>
    <row r="44" spans="1:11" ht="13.5" customHeight="1" x14ac:dyDescent="0.25">
      <c r="A44" s="9" t="str">
        <f t="shared" si="0"/>
        <v/>
      </c>
      <c r="B44" s="230"/>
      <c r="C44" s="231"/>
      <c r="D44" s="231"/>
      <c r="E44" s="231"/>
      <c r="F44" s="232"/>
      <c r="G44" s="56"/>
      <c r="H44" s="57"/>
      <c r="I44" s="58"/>
      <c r="J44" s="73">
        <f t="shared" si="1"/>
        <v>0</v>
      </c>
      <c r="K44" s="4"/>
    </row>
    <row r="45" spans="1:11" ht="13.5" customHeight="1" x14ac:dyDescent="0.25">
      <c r="A45" s="9" t="str">
        <f t="shared" si="0"/>
        <v/>
      </c>
      <c r="B45" s="230"/>
      <c r="C45" s="231"/>
      <c r="D45" s="231"/>
      <c r="E45" s="231"/>
      <c r="F45" s="232"/>
      <c r="G45" s="56"/>
      <c r="H45" s="57"/>
      <c r="I45" s="58"/>
      <c r="J45" s="73">
        <f t="shared" si="1"/>
        <v>0</v>
      </c>
      <c r="K45" s="4"/>
    </row>
    <row r="46" spans="1:11" ht="13.5" customHeight="1" x14ac:dyDescent="0.25">
      <c r="A46" s="9" t="str">
        <f t="shared" si="0"/>
        <v/>
      </c>
      <c r="B46" s="230"/>
      <c r="C46" s="231"/>
      <c r="D46" s="231"/>
      <c r="E46" s="231"/>
      <c r="F46" s="232"/>
      <c r="G46" s="56"/>
      <c r="H46" s="57"/>
      <c r="I46" s="58"/>
      <c r="J46" s="73">
        <f t="shared" si="1"/>
        <v>0</v>
      </c>
      <c r="K46" s="4"/>
    </row>
    <row r="47" spans="1:11" ht="13.5" customHeight="1" x14ac:dyDescent="0.25">
      <c r="A47" s="9" t="str">
        <f t="shared" si="0"/>
        <v/>
      </c>
      <c r="B47" s="230"/>
      <c r="C47" s="231"/>
      <c r="D47" s="231"/>
      <c r="E47" s="231"/>
      <c r="F47" s="232"/>
      <c r="G47" s="56"/>
      <c r="H47" s="57"/>
      <c r="I47" s="58"/>
      <c r="J47" s="73">
        <f t="shared" si="1"/>
        <v>0</v>
      </c>
      <c r="K47" s="4"/>
    </row>
    <row r="48" spans="1:11" ht="13.5" customHeight="1" x14ac:dyDescent="0.25">
      <c r="A48" s="11"/>
      <c r="B48" s="11"/>
      <c r="C48" s="11"/>
      <c r="D48" s="11"/>
      <c r="E48" s="11"/>
      <c r="F48" s="11"/>
      <c r="G48" s="246" t="str">
        <f>IF(I51=0,"Gesamtpreis (brutto)","Gesamtpreis (netto)")</f>
        <v>Gesamtpreis (brutto)</v>
      </c>
      <c r="H48" s="246"/>
      <c r="I48" s="246"/>
      <c r="J48" s="122">
        <f>SUM(Bestellschein!J11:J25,J8:J47)</f>
        <v>53.16</v>
      </c>
      <c r="K48" s="4"/>
    </row>
    <row r="49" spans="1:11" ht="13.5" customHeight="1" x14ac:dyDescent="0.25">
      <c r="A49" s="11"/>
      <c r="B49" s="11"/>
      <c r="C49" s="11"/>
      <c r="D49" s="11"/>
      <c r="E49" s="11"/>
      <c r="F49" s="11"/>
      <c r="G49" s="247" t="str">
        <f>IF(J49="","",IF(J49&gt;0,"Zuschlag","Rabatt"))</f>
        <v/>
      </c>
      <c r="H49" s="247"/>
      <c r="I49" s="247"/>
      <c r="J49" s="74"/>
      <c r="K49" s="4"/>
    </row>
    <row r="50" spans="1:11" ht="13.5" customHeight="1" x14ac:dyDescent="0.25">
      <c r="A50" s="11"/>
      <c r="B50" s="12"/>
      <c r="C50" s="12"/>
      <c r="D50" s="12"/>
      <c r="E50" s="12"/>
      <c r="F50" s="12"/>
      <c r="G50" s="248" t="str">
        <f>IF(I51=0,"Versand (brutto)","Versand (netto)")</f>
        <v>Versand (brutto)</v>
      </c>
      <c r="H50" s="248"/>
      <c r="I50" s="248"/>
      <c r="J50" s="74">
        <f>IF(J48=0,"",Bestellschein!I28)</f>
        <v>0</v>
      </c>
      <c r="K50" s="4"/>
    </row>
    <row r="51" spans="1:11" ht="13.5" customHeight="1" x14ac:dyDescent="0.25">
      <c r="A51" s="11"/>
      <c r="B51" s="12"/>
      <c r="C51" s="12"/>
      <c r="D51" s="12"/>
      <c r="E51" s="12"/>
      <c r="F51" s="12"/>
      <c r="G51" s="219" t="s">
        <v>136</v>
      </c>
      <c r="H51" s="219"/>
      <c r="I51" s="13">
        <f>INDEX([0]!Ust.,Listen!$A$62)</f>
        <v>0</v>
      </c>
      <c r="J51" s="74">
        <f>SUM(J48:J50)*I51/100</f>
        <v>0</v>
      </c>
      <c r="K51" s="4"/>
    </row>
    <row r="52" spans="1:11" ht="13.5" customHeight="1" x14ac:dyDescent="0.25">
      <c r="A52" s="55" t="s">
        <v>804</v>
      </c>
      <c r="B52" s="12"/>
      <c r="C52" s="12"/>
      <c r="D52" s="12"/>
      <c r="E52" s="12"/>
      <c r="F52" s="12"/>
      <c r="G52" s="244" t="s">
        <v>21</v>
      </c>
      <c r="H52" s="244"/>
      <c r="I52" s="244"/>
      <c r="J52" s="75">
        <f>SUM(J48:J51)</f>
        <v>53.16</v>
      </c>
      <c r="K52" s="4"/>
    </row>
    <row r="53" spans="1:11" ht="37.5" customHeight="1" x14ac:dyDescent="0.25">
      <c r="B53" s="2"/>
      <c r="C53" s="2"/>
      <c r="D53" s="2"/>
      <c r="E53" s="2"/>
      <c r="F53" s="2"/>
      <c r="G53" s="2"/>
      <c r="H53" s="2"/>
      <c r="I53" s="2"/>
      <c r="J53" s="3"/>
      <c r="K53" s="4"/>
    </row>
  </sheetData>
  <sheetProtection sheet="1" objects="1" scenarios="1" selectLockedCells="1"/>
  <mergeCells count="49">
    <mergeCell ref="G1:J1"/>
    <mergeCell ref="A5:F5"/>
    <mergeCell ref="G5:J5"/>
    <mergeCell ref="B7:F7"/>
    <mergeCell ref="B8:F8"/>
    <mergeCell ref="B17:F17"/>
    <mergeCell ref="B23:F23"/>
    <mergeCell ref="B15:F15"/>
    <mergeCell ref="B16:F16"/>
    <mergeCell ref="B9:F9"/>
    <mergeCell ref="B12:F12"/>
    <mergeCell ref="B13:F13"/>
    <mergeCell ref="B14:F14"/>
    <mergeCell ref="B10:F10"/>
    <mergeCell ref="B11:F11"/>
    <mergeCell ref="B18:F18"/>
    <mergeCell ref="G51:H51"/>
    <mergeCell ref="G52:I52"/>
    <mergeCell ref="B19:F19"/>
    <mergeCell ref="B20:F20"/>
    <mergeCell ref="B21:F21"/>
    <mergeCell ref="B45:F45"/>
    <mergeCell ref="B39:F39"/>
    <mergeCell ref="B43:F43"/>
    <mergeCell ref="B44:F44"/>
    <mergeCell ref="B33:F33"/>
    <mergeCell ref="B34:F34"/>
    <mergeCell ref="B35:F35"/>
    <mergeCell ref="B24:F24"/>
    <mergeCell ref="B25:F25"/>
    <mergeCell ref="B26:F26"/>
    <mergeCell ref="B22:F22"/>
    <mergeCell ref="G48:I48"/>
    <mergeCell ref="G49:I49"/>
    <mergeCell ref="G50:I50"/>
    <mergeCell ref="B46:F46"/>
    <mergeCell ref="B47:F47"/>
    <mergeCell ref="B40:F40"/>
    <mergeCell ref="B41:F41"/>
    <mergeCell ref="B42:F42"/>
    <mergeCell ref="B38:F38"/>
    <mergeCell ref="B27:F27"/>
    <mergeCell ref="B28:F28"/>
    <mergeCell ref="B29:F29"/>
    <mergeCell ref="B30:F30"/>
    <mergeCell ref="B31:F31"/>
    <mergeCell ref="B37:F37"/>
    <mergeCell ref="B36:F36"/>
    <mergeCell ref="B32:F32"/>
  </mergeCells>
  <conditionalFormatting sqref="G5:G6">
    <cfRule type="cellIs" dxfId="6" priority="4" operator="equal">
      <formula>0</formula>
    </cfRule>
    <cfRule type="cellIs" dxfId="5" priority="5" operator="equal">
      <formula>0</formula>
    </cfRule>
  </conditionalFormatting>
  <conditionalFormatting sqref="J50">
    <cfRule type="cellIs" dxfId="4" priority="1" operator="equal">
      <formula>0</formula>
    </cfRule>
    <cfRule type="cellIs" dxfId="3" priority="2" operator="equal">
      <formula>0</formula>
    </cfRule>
    <cfRule type="cellIs" dxfId="2" priority="3" operator="equal">
      <formula>0</formula>
    </cfRule>
  </conditionalFormatting>
  <pageMargins left="0.78740157480314965" right="0.19685039370078741" top="0.31496062992125984" bottom="0.19685039370078741" header="0.31496062992125984" footer="0.19685039370078741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C000"/>
  </sheetPr>
  <dimension ref="A1:C500"/>
  <sheetViews>
    <sheetView showGridLines="0" zoomScaleNormal="100" workbookViewId="0">
      <pane ySplit="2" topLeftCell="A142" activePane="bottomLeft" state="frozen"/>
      <selection activeCell="K7" sqref="K7:K13"/>
      <selection pane="bottomLeft" activeCell="A237" sqref="A237"/>
    </sheetView>
  </sheetViews>
  <sheetFormatPr baseColWidth="10" defaultColWidth="11.44140625" defaultRowHeight="13.8" x14ac:dyDescent="0.25"/>
  <cols>
    <col min="1" max="2" width="60.6640625" style="158" customWidth="1"/>
    <col min="3" max="3" width="30.6640625" style="158" customWidth="1"/>
    <col min="4" max="16384" width="11.44140625" style="158"/>
  </cols>
  <sheetData>
    <row r="1" spans="1:3" x14ac:dyDescent="0.25">
      <c r="A1" s="157" t="s">
        <v>62</v>
      </c>
      <c r="B1" s="157" t="s">
        <v>23</v>
      </c>
      <c r="C1" s="157" t="s">
        <v>73</v>
      </c>
    </row>
    <row r="2" spans="1:3" x14ac:dyDescent="0.25">
      <c r="A2" s="154">
        <v>33</v>
      </c>
      <c r="B2" s="157"/>
      <c r="C2" s="157"/>
    </row>
    <row r="3" spans="1:3" x14ac:dyDescent="0.25">
      <c r="A3" s="91" t="s">
        <v>68</v>
      </c>
      <c r="B3" s="91" t="s">
        <v>68</v>
      </c>
      <c r="C3" s="91" t="s">
        <v>68</v>
      </c>
    </row>
    <row r="4" spans="1:3" ht="82.8" x14ac:dyDescent="0.25">
      <c r="A4" s="90" t="s">
        <v>1229</v>
      </c>
      <c r="B4" s="90" t="s">
        <v>1228</v>
      </c>
      <c r="C4" s="89">
        <v>258479700</v>
      </c>
    </row>
    <row r="5" spans="1:3" ht="82.8" x14ac:dyDescent="0.25">
      <c r="A5" s="92" t="s">
        <v>1025</v>
      </c>
      <c r="B5" s="92" t="s">
        <v>866</v>
      </c>
      <c r="C5" s="91" t="s">
        <v>144</v>
      </c>
    </row>
    <row r="6" spans="1:3" ht="82.8" x14ac:dyDescent="0.25">
      <c r="A6" s="93" t="s">
        <v>1112</v>
      </c>
      <c r="B6" s="93" t="s">
        <v>867</v>
      </c>
      <c r="C6" s="91" t="s">
        <v>74</v>
      </c>
    </row>
    <row r="7" spans="1:3" ht="82.8" x14ac:dyDescent="0.25">
      <c r="A7" s="90" t="s">
        <v>1113</v>
      </c>
      <c r="B7" s="90" t="s">
        <v>868</v>
      </c>
      <c r="C7" s="99" t="s">
        <v>68</v>
      </c>
    </row>
    <row r="8" spans="1:3" ht="55.2" x14ac:dyDescent="0.25">
      <c r="A8" s="92" t="s">
        <v>998</v>
      </c>
      <c r="B8" s="92" t="s">
        <v>24</v>
      </c>
      <c r="C8" s="91" t="s">
        <v>68</v>
      </c>
    </row>
    <row r="9" spans="1:3" ht="55.2" x14ac:dyDescent="0.25">
      <c r="A9" s="92" t="s">
        <v>1114</v>
      </c>
      <c r="B9" s="92" t="s">
        <v>25</v>
      </c>
      <c r="C9" s="91" t="s">
        <v>157</v>
      </c>
    </row>
    <row r="10" spans="1:3" ht="55.2" x14ac:dyDescent="0.25">
      <c r="A10" s="92" t="s">
        <v>69</v>
      </c>
      <c r="B10" s="92" t="s">
        <v>26</v>
      </c>
      <c r="C10" s="91" t="s">
        <v>68</v>
      </c>
    </row>
    <row r="11" spans="1:3" ht="82.8" x14ac:dyDescent="0.25">
      <c r="A11" s="90" t="s">
        <v>1251</v>
      </c>
      <c r="B11" s="90" t="s">
        <v>1250</v>
      </c>
      <c r="C11" s="89"/>
    </row>
    <row r="12" spans="1:3" ht="55.2" x14ac:dyDescent="0.25">
      <c r="A12" s="93" t="s">
        <v>990</v>
      </c>
      <c r="B12" s="93"/>
      <c r="C12" s="91" t="s">
        <v>68</v>
      </c>
    </row>
    <row r="13" spans="1:3" ht="82.8" x14ac:dyDescent="0.25">
      <c r="A13" s="90" t="s">
        <v>1238</v>
      </c>
      <c r="B13" s="90" t="s">
        <v>1239</v>
      </c>
      <c r="C13" s="89"/>
    </row>
    <row r="14" spans="1:3" ht="82.8" x14ac:dyDescent="0.25">
      <c r="A14" s="93" t="s">
        <v>1115</v>
      </c>
      <c r="B14" s="93" t="s">
        <v>869</v>
      </c>
      <c r="C14" s="91">
        <v>20555</v>
      </c>
    </row>
    <row r="15" spans="1:3" ht="55.2" x14ac:dyDescent="0.25">
      <c r="A15" s="93" t="s">
        <v>1116</v>
      </c>
      <c r="B15" s="93" t="s">
        <v>27</v>
      </c>
      <c r="C15" s="91" t="s">
        <v>158</v>
      </c>
    </row>
    <row r="16" spans="1:3" ht="82.8" x14ac:dyDescent="0.25">
      <c r="A16" s="90" t="s">
        <v>1333</v>
      </c>
      <c r="B16" s="90" t="s">
        <v>1332</v>
      </c>
      <c r="C16" s="89"/>
    </row>
    <row r="17" spans="1:3" ht="82.8" x14ac:dyDescent="0.25">
      <c r="A17" s="90" t="s">
        <v>1319</v>
      </c>
      <c r="B17" s="89"/>
      <c r="C17" s="89">
        <v>116616</v>
      </c>
    </row>
    <row r="18" spans="1:3" ht="55.2" x14ac:dyDescent="0.25">
      <c r="A18" s="90" t="s">
        <v>1117</v>
      </c>
      <c r="B18" s="89" t="s">
        <v>776</v>
      </c>
      <c r="C18" s="99" t="s">
        <v>68</v>
      </c>
    </row>
    <row r="19" spans="1:3" ht="55.2" x14ac:dyDescent="0.25">
      <c r="A19" s="90" t="s">
        <v>1118</v>
      </c>
      <c r="B19" s="89" t="s">
        <v>777</v>
      </c>
      <c r="C19" s="91" t="s">
        <v>68</v>
      </c>
    </row>
    <row r="20" spans="1:3" ht="55.2" x14ac:dyDescent="0.25">
      <c r="A20" s="92" t="s">
        <v>999</v>
      </c>
      <c r="B20" s="92" t="s">
        <v>28</v>
      </c>
      <c r="C20" s="91" t="s">
        <v>159</v>
      </c>
    </row>
    <row r="21" spans="1:3" ht="55.2" x14ac:dyDescent="0.25">
      <c r="A21" s="92" t="s">
        <v>1000</v>
      </c>
      <c r="B21" s="92" t="s">
        <v>29</v>
      </c>
      <c r="C21" s="91" t="s">
        <v>160</v>
      </c>
    </row>
    <row r="22" spans="1:3" ht="82.8" x14ac:dyDescent="0.25">
      <c r="A22" s="92" t="s">
        <v>1001</v>
      </c>
      <c r="B22" s="92" t="s">
        <v>858</v>
      </c>
      <c r="C22" s="91" t="s">
        <v>161</v>
      </c>
    </row>
    <row r="23" spans="1:3" ht="55.2" x14ac:dyDescent="0.25">
      <c r="A23" s="90" t="s">
        <v>1340</v>
      </c>
      <c r="B23" s="89" t="s">
        <v>1341</v>
      </c>
      <c r="C23" s="89"/>
    </row>
    <row r="24" spans="1:3" ht="55.2" x14ac:dyDescent="0.25">
      <c r="A24" s="92" t="s">
        <v>1119</v>
      </c>
      <c r="B24" s="92" t="s">
        <v>30</v>
      </c>
      <c r="C24" s="91" t="s">
        <v>68</v>
      </c>
    </row>
    <row r="25" spans="1:3" ht="82.8" x14ac:dyDescent="0.25">
      <c r="A25" s="90" t="s">
        <v>1321</v>
      </c>
      <c r="B25" s="90" t="s">
        <v>1322</v>
      </c>
      <c r="C25" s="89">
        <v>1048394</v>
      </c>
    </row>
    <row r="26" spans="1:3" ht="96.6" x14ac:dyDescent="0.25">
      <c r="A26" s="147" t="s">
        <v>1120</v>
      </c>
      <c r="B26" s="147" t="s">
        <v>853</v>
      </c>
      <c r="C26" s="149">
        <v>3033677</v>
      </c>
    </row>
    <row r="27" spans="1:3" ht="82.8" x14ac:dyDescent="0.25">
      <c r="A27" s="90" t="s">
        <v>1303</v>
      </c>
      <c r="B27" s="90" t="s">
        <v>1304</v>
      </c>
      <c r="C27" s="89"/>
    </row>
    <row r="28" spans="1:3" ht="96.6" x14ac:dyDescent="0.25">
      <c r="A28" s="90" t="s">
        <v>973</v>
      </c>
      <c r="B28" s="90" t="s">
        <v>855</v>
      </c>
      <c r="C28" s="89">
        <v>119999</v>
      </c>
    </row>
    <row r="29" spans="1:3" ht="55.2" x14ac:dyDescent="0.25">
      <c r="A29" s="90" t="s">
        <v>1121</v>
      </c>
      <c r="B29" s="90" t="s">
        <v>778</v>
      </c>
      <c r="C29" s="91"/>
    </row>
    <row r="30" spans="1:3" ht="82.8" x14ac:dyDescent="0.25">
      <c r="A30" s="92" t="s">
        <v>974</v>
      </c>
      <c r="B30" s="92" t="s">
        <v>856</v>
      </c>
      <c r="C30" s="91" t="s">
        <v>140</v>
      </c>
    </row>
    <row r="31" spans="1:3" ht="96.6" x14ac:dyDescent="0.25">
      <c r="A31" s="90" t="s">
        <v>1313</v>
      </c>
      <c r="B31" s="89"/>
      <c r="C31" s="89" t="s">
        <v>1314</v>
      </c>
    </row>
    <row r="32" spans="1:3" ht="55.2" x14ac:dyDescent="0.25">
      <c r="A32" s="143" t="s">
        <v>1122</v>
      </c>
      <c r="B32" s="144" t="s">
        <v>859</v>
      </c>
      <c r="C32" s="146"/>
    </row>
    <row r="33" spans="1:3" ht="82.8" x14ac:dyDescent="0.25">
      <c r="A33" s="93" t="s">
        <v>1002</v>
      </c>
      <c r="B33" s="93" t="s">
        <v>860</v>
      </c>
      <c r="C33" s="91" t="s">
        <v>68</v>
      </c>
    </row>
    <row r="34" spans="1:3" ht="82.8" x14ac:dyDescent="0.25">
      <c r="A34" s="147" t="s">
        <v>1123</v>
      </c>
      <c r="B34" s="147" t="s">
        <v>861</v>
      </c>
      <c r="C34" s="149"/>
    </row>
    <row r="35" spans="1:3" ht="82.8" x14ac:dyDescent="0.25">
      <c r="A35" s="92" t="s">
        <v>1124</v>
      </c>
      <c r="B35" s="92" t="s">
        <v>862</v>
      </c>
      <c r="C35" s="91" t="s">
        <v>162</v>
      </c>
    </row>
    <row r="36" spans="1:3" ht="55.2" x14ac:dyDescent="0.25">
      <c r="A36" s="93" t="s">
        <v>826</v>
      </c>
      <c r="B36" s="93" t="s">
        <v>31</v>
      </c>
      <c r="C36" s="91" t="s">
        <v>163</v>
      </c>
    </row>
    <row r="37" spans="1:3" ht="69" x14ac:dyDescent="0.25">
      <c r="A37" s="90" t="s">
        <v>1127</v>
      </c>
      <c r="B37" s="90" t="s">
        <v>1095</v>
      </c>
      <c r="C37" s="91"/>
    </row>
    <row r="38" spans="1:3" ht="82.8" x14ac:dyDescent="0.25">
      <c r="A38" s="93" t="s">
        <v>1126</v>
      </c>
      <c r="B38" s="93" t="s">
        <v>863</v>
      </c>
      <c r="C38" s="91"/>
    </row>
    <row r="39" spans="1:3" ht="96.6" x14ac:dyDescent="0.25">
      <c r="A39" s="92" t="s">
        <v>1125</v>
      </c>
      <c r="B39" s="92" t="s">
        <v>864</v>
      </c>
      <c r="C39" s="91" t="s">
        <v>145</v>
      </c>
    </row>
    <row r="40" spans="1:3" ht="82.8" x14ac:dyDescent="0.25">
      <c r="A40" s="92" t="s">
        <v>975</v>
      </c>
      <c r="B40" s="92" t="s">
        <v>865</v>
      </c>
      <c r="C40" s="91" t="s">
        <v>164</v>
      </c>
    </row>
    <row r="41" spans="1:3" ht="82.8" x14ac:dyDescent="0.25">
      <c r="A41" s="93" t="s">
        <v>1128</v>
      </c>
      <c r="B41" s="93" t="s">
        <v>870</v>
      </c>
      <c r="C41" s="91">
        <v>10445</v>
      </c>
    </row>
    <row r="42" spans="1:3" ht="82.8" x14ac:dyDescent="0.25">
      <c r="A42" s="92" t="s">
        <v>1129</v>
      </c>
      <c r="B42" s="92" t="s">
        <v>871</v>
      </c>
      <c r="C42" s="91" t="s">
        <v>146</v>
      </c>
    </row>
    <row r="43" spans="1:3" ht="96.6" x14ac:dyDescent="0.25">
      <c r="A43" s="147" t="s">
        <v>976</v>
      </c>
      <c r="B43" s="147" t="s">
        <v>872</v>
      </c>
      <c r="C43" s="149" t="s">
        <v>165</v>
      </c>
    </row>
    <row r="44" spans="1:3" ht="82.8" x14ac:dyDescent="0.25">
      <c r="A44" s="90" t="s">
        <v>977</v>
      </c>
      <c r="B44" s="90" t="s">
        <v>873</v>
      </c>
      <c r="C44" s="89"/>
    </row>
    <row r="45" spans="1:3" ht="96.6" x14ac:dyDescent="0.25">
      <c r="A45" s="92" t="s">
        <v>978</v>
      </c>
      <c r="B45" s="92" t="s">
        <v>874</v>
      </c>
      <c r="C45" s="91">
        <v>36633</v>
      </c>
    </row>
    <row r="46" spans="1:3" ht="82.8" x14ac:dyDescent="0.25">
      <c r="A46" s="92" t="s">
        <v>979</v>
      </c>
      <c r="B46" s="92" t="s">
        <v>875</v>
      </c>
      <c r="C46" s="91" t="s">
        <v>166</v>
      </c>
    </row>
    <row r="47" spans="1:3" ht="55.2" x14ac:dyDescent="0.25">
      <c r="A47" s="92" t="s">
        <v>1003</v>
      </c>
      <c r="B47" s="92" t="s">
        <v>32</v>
      </c>
      <c r="C47" s="91" t="s">
        <v>167</v>
      </c>
    </row>
    <row r="48" spans="1:3" ht="82.8" x14ac:dyDescent="0.25">
      <c r="A48" s="92" t="s">
        <v>980</v>
      </c>
      <c r="B48" s="92" t="s">
        <v>876</v>
      </c>
      <c r="C48" s="91" t="s">
        <v>168</v>
      </c>
    </row>
    <row r="49" spans="1:3" ht="82.8" x14ac:dyDescent="0.25">
      <c r="A49" s="147" t="s">
        <v>981</v>
      </c>
      <c r="B49" s="147" t="s">
        <v>877</v>
      </c>
      <c r="C49" s="149" t="s">
        <v>68</v>
      </c>
    </row>
    <row r="50" spans="1:3" ht="55.2" x14ac:dyDescent="0.25">
      <c r="A50" s="93" t="s">
        <v>1130</v>
      </c>
      <c r="B50" s="93" t="s">
        <v>825</v>
      </c>
      <c r="C50" s="91"/>
    </row>
    <row r="51" spans="1:3" ht="82.8" x14ac:dyDescent="0.25">
      <c r="A51" s="90" t="s">
        <v>1131</v>
      </c>
      <c r="B51" s="90" t="s">
        <v>878</v>
      </c>
      <c r="C51" s="89" t="s">
        <v>169</v>
      </c>
    </row>
    <row r="52" spans="1:3" ht="55.2" x14ac:dyDescent="0.25">
      <c r="A52" s="90" t="s">
        <v>1132</v>
      </c>
      <c r="B52" s="90" t="s">
        <v>807</v>
      </c>
      <c r="C52" s="99"/>
    </row>
    <row r="53" spans="1:3" ht="82.8" x14ac:dyDescent="0.25">
      <c r="A53" s="90" t="s">
        <v>1244</v>
      </c>
      <c r="B53" s="89" t="s">
        <v>1243</v>
      </c>
      <c r="C53" s="89"/>
    </row>
    <row r="54" spans="1:3" ht="82.8" x14ac:dyDescent="0.25">
      <c r="A54" s="93" t="s">
        <v>1134</v>
      </c>
      <c r="B54" s="93" t="s">
        <v>1133</v>
      </c>
      <c r="C54" s="91" t="s">
        <v>68</v>
      </c>
    </row>
    <row r="55" spans="1:3" ht="82.8" x14ac:dyDescent="0.25">
      <c r="A55" s="90" t="s">
        <v>982</v>
      </c>
      <c r="B55" s="90" t="s">
        <v>879</v>
      </c>
      <c r="C55" s="89" t="s">
        <v>148</v>
      </c>
    </row>
    <row r="56" spans="1:3" ht="96.6" x14ac:dyDescent="0.25">
      <c r="A56" s="90" t="s">
        <v>1306</v>
      </c>
      <c r="B56" s="90" t="s">
        <v>1305</v>
      </c>
      <c r="C56" s="89">
        <v>26790</v>
      </c>
    </row>
    <row r="57" spans="1:3" ht="82.8" x14ac:dyDescent="0.25">
      <c r="A57" s="92" t="s">
        <v>992</v>
      </c>
      <c r="B57" s="92" t="s">
        <v>991</v>
      </c>
      <c r="C57" s="91">
        <v>1328505</v>
      </c>
    </row>
    <row r="58" spans="1:3" ht="69" x14ac:dyDescent="0.25">
      <c r="A58" s="90" t="s">
        <v>1266</v>
      </c>
      <c r="B58" s="90" t="s">
        <v>1267</v>
      </c>
      <c r="C58" s="89"/>
    </row>
    <row r="59" spans="1:3" ht="55.2" x14ac:dyDescent="0.25">
      <c r="A59" s="92" t="s">
        <v>75</v>
      </c>
      <c r="B59" s="92" t="s">
        <v>33</v>
      </c>
      <c r="C59" s="91" t="s">
        <v>68</v>
      </c>
    </row>
    <row r="60" spans="1:3" ht="82.8" x14ac:dyDescent="0.25">
      <c r="A60" s="90" t="s">
        <v>983</v>
      </c>
      <c r="B60" s="90" t="s">
        <v>880</v>
      </c>
      <c r="C60" s="99" t="s">
        <v>68</v>
      </c>
    </row>
    <row r="61" spans="1:3" ht="55.2" x14ac:dyDescent="0.25">
      <c r="A61" s="90" t="s">
        <v>1135</v>
      </c>
      <c r="B61" s="90" t="s">
        <v>779</v>
      </c>
      <c r="C61" s="89" t="s">
        <v>68</v>
      </c>
    </row>
    <row r="62" spans="1:3" ht="82.8" x14ac:dyDescent="0.25">
      <c r="A62" s="147" t="s">
        <v>1136</v>
      </c>
      <c r="B62" s="147" t="s">
        <v>881</v>
      </c>
      <c r="C62" s="149">
        <v>1649</v>
      </c>
    </row>
    <row r="63" spans="1:3" ht="55.2" x14ac:dyDescent="0.25">
      <c r="A63" s="92" t="s">
        <v>1137</v>
      </c>
      <c r="B63" s="92" t="s">
        <v>818</v>
      </c>
      <c r="C63" s="91" t="s">
        <v>819</v>
      </c>
    </row>
    <row r="64" spans="1:3" ht="96.6" x14ac:dyDescent="0.25">
      <c r="A64" s="92" t="s">
        <v>984</v>
      </c>
      <c r="B64" s="92" t="s">
        <v>882</v>
      </c>
      <c r="C64" s="91" t="s">
        <v>170</v>
      </c>
    </row>
    <row r="65" spans="1:3" ht="82.8" x14ac:dyDescent="0.25">
      <c r="A65" s="92" t="s">
        <v>1138</v>
      </c>
      <c r="B65" s="92" t="s">
        <v>883</v>
      </c>
      <c r="C65" s="91" t="s">
        <v>171</v>
      </c>
    </row>
    <row r="66" spans="1:3" ht="82.8" x14ac:dyDescent="0.25">
      <c r="A66" s="90" t="s">
        <v>1255</v>
      </c>
      <c r="B66" s="89" t="s">
        <v>1256</v>
      </c>
      <c r="C66" s="89"/>
    </row>
    <row r="67" spans="1:3" ht="55.2" x14ac:dyDescent="0.25">
      <c r="A67" s="90" t="s">
        <v>1342</v>
      </c>
      <c r="B67" s="89" t="s">
        <v>1343</v>
      </c>
      <c r="C67" s="89"/>
    </row>
    <row r="68" spans="1:3" ht="96.6" x14ac:dyDescent="0.25">
      <c r="A68" s="90" t="s">
        <v>985</v>
      </c>
      <c r="B68" s="90" t="s">
        <v>884</v>
      </c>
      <c r="C68" s="89" t="s">
        <v>172</v>
      </c>
    </row>
    <row r="69" spans="1:3" ht="82.8" x14ac:dyDescent="0.25">
      <c r="A69" s="92" t="s">
        <v>1004</v>
      </c>
      <c r="B69" s="92" t="s">
        <v>885</v>
      </c>
      <c r="C69" s="91">
        <v>1779</v>
      </c>
    </row>
    <row r="70" spans="1:3" ht="96.6" x14ac:dyDescent="0.25">
      <c r="A70" s="147" t="s">
        <v>1139</v>
      </c>
      <c r="B70" s="147" t="s">
        <v>886</v>
      </c>
      <c r="C70" s="149" t="s">
        <v>173</v>
      </c>
    </row>
    <row r="71" spans="1:3" ht="55.2" x14ac:dyDescent="0.25">
      <c r="A71" s="92" t="s">
        <v>1140</v>
      </c>
      <c r="B71" s="92"/>
      <c r="C71" s="91"/>
    </row>
    <row r="72" spans="1:3" ht="55.2" x14ac:dyDescent="0.25">
      <c r="A72" s="90" t="s">
        <v>76</v>
      </c>
      <c r="B72" s="90" t="s">
        <v>34</v>
      </c>
      <c r="C72" s="99" t="s">
        <v>68</v>
      </c>
    </row>
    <row r="73" spans="1:3" ht="82.8" x14ac:dyDescent="0.25">
      <c r="A73" s="90" t="s">
        <v>1249</v>
      </c>
      <c r="B73" s="90" t="s">
        <v>1248</v>
      </c>
      <c r="C73" s="89"/>
    </row>
    <row r="74" spans="1:3" ht="82.8" x14ac:dyDescent="0.25">
      <c r="A74" s="90" t="s">
        <v>1337</v>
      </c>
      <c r="B74" s="90" t="s">
        <v>1336</v>
      </c>
      <c r="C74" s="89"/>
    </row>
    <row r="75" spans="1:3" ht="82.8" x14ac:dyDescent="0.25">
      <c r="A75" s="90" t="s">
        <v>1141</v>
      </c>
      <c r="B75" s="90" t="s">
        <v>887</v>
      </c>
      <c r="C75" s="91" t="s">
        <v>793</v>
      </c>
    </row>
    <row r="76" spans="1:3" ht="82.8" x14ac:dyDescent="0.25">
      <c r="A76" s="92" t="s">
        <v>1142</v>
      </c>
      <c r="B76" s="92" t="s">
        <v>888</v>
      </c>
      <c r="C76" s="91"/>
    </row>
    <row r="77" spans="1:3" ht="82.8" x14ac:dyDescent="0.25">
      <c r="A77" s="90" t="s">
        <v>1253</v>
      </c>
      <c r="B77" s="90" t="s">
        <v>1252</v>
      </c>
      <c r="C77" s="89"/>
    </row>
    <row r="78" spans="1:3" ht="82.8" x14ac:dyDescent="0.25">
      <c r="A78" s="92" t="s">
        <v>986</v>
      </c>
      <c r="B78" s="92" t="s">
        <v>889</v>
      </c>
      <c r="C78" s="91" t="s">
        <v>174</v>
      </c>
    </row>
    <row r="79" spans="1:3" ht="55.2" x14ac:dyDescent="0.25">
      <c r="A79" s="92" t="s">
        <v>1005</v>
      </c>
      <c r="B79" s="92" t="s">
        <v>35</v>
      </c>
      <c r="C79" s="91" t="s">
        <v>68</v>
      </c>
    </row>
    <row r="80" spans="1:3" ht="55.2" x14ac:dyDescent="0.25">
      <c r="A80" s="92" t="s">
        <v>1006</v>
      </c>
      <c r="B80" s="92" t="s">
        <v>36</v>
      </c>
      <c r="C80" s="91" t="s">
        <v>147</v>
      </c>
    </row>
    <row r="81" spans="1:3" ht="55.2" x14ac:dyDescent="0.25">
      <c r="A81" s="93" t="s">
        <v>1007</v>
      </c>
      <c r="B81" s="93" t="s">
        <v>37</v>
      </c>
      <c r="C81" s="91" t="s">
        <v>68</v>
      </c>
    </row>
    <row r="82" spans="1:3" ht="82.8" x14ac:dyDescent="0.25">
      <c r="A82" s="92" t="s">
        <v>1008</v>
      </c>
      <c r="B82" s="92" t="s">
        <v>890</v>
      </c>
      <c r="C82" s="91" t="s">
        <v>175</v>
      </c>
    </row>
    <row r="83" spans="1:3" ht="82.8" x14ac:dyDescent="0.25">
      <c r="A83" s="90" t="s">
        <v>1331</v>
      </c>
      <c r="B83" s="90" t="s">
        <v>891</v>
      </c>
      <c r="C83" s="89" t="s">
        <v>143</v>
      </c>
    </row>
    <row r="84" spans="1:3" ht="82.8" x14ac:dyDescent="0.25">
      <c r="A84" s="92" t="s">
        <v>1143</v>
      </c>
      <c r="B84" s="92" t="s">
        <v>892</v>
      </c>
      <c r="C84" s="91"/>
    </row>
    <row r="85" spans="1:3" ht="55.2" x14ac:dyDescent="0.25">
      <c r="A85" s="93" t="s">
        <v>1144</v>
      </c>
      <c r="B85" s="93" t="s">
        <v>38</v>
      </c>
      <c r="C85" s="91" t="s">
        <v>149</v>
      </c>
    </row>
    <row r="86" spans="1:3" ht="55.2" x14ac:dyDescent="0.25">
      <c r="A86" s="90" t="s">
        <v>1145</v>
      </c>
      <c r="B86" s="90" t="s">
        <v>39</v>
      </c>
      <c r="C86" s="89" t="s">
        <v>68</v>
      </c>
    </row>
    <row r="87" spans="1:3" ht="82.8" x14ac:dyDescent="0.25">
      <c r="A87" s="90" t="s">
        <v>1146</v>
      </c>
      <c r="B87" s="90" t="s">
        <v>893</v>
      </c>
      <c r="C87" s="89" t="s">
        <v>789</v>
      </c>
    </row>
    <row r="88" spans="1:3" ht="82.8" x14ac:dyDescent="0.25">
      <c r="A88" s="147" t="s">
        <v>1147</v>
      </c>
      <c r="B88" s="147" t="s">
        <v>960</v>
      </c>
      <c r="C88" s="149">
        <v>5362</v>
      </c>
    </row>
    <row r="89" spans="1:3" ht="55.2" x14ac:dyDescent="0.25">
      <c r="A89" s="92" t="s">
        <v>1148</v>
      </c>
      <c r="B89" s="92" t="s">
        <v>820</v>
      </c>
      <c r="C89" s="91"/>
    </row>
    <row r="90" spans="1:3" ht="82.8" x14ac:dyDescent="0.25">
      <c r="A90" s="90" t="s">
        <v>1149</v>
      </c>
      <c r="B90" s="90" t="s">
        <v>894</v>
      </c>
      <c r="C90" s="89" t="s">
        <v>176</v>
      </c>
    </row>
    <row r="91" spans="1:3" ht="82.8" x14ac:dyDescent="0.25">
      <c r="A91" s="92" t="s">
        <v>1150</v>
      </c>
      <c r="B91" s="92" t="s">
        <v>895</v>
      </c>
      <c r="C91" s="91">
        <v>425754</v>
      </c>
    </row>
    <row r="92" spans="1:3" ht="69" x14ac:dyDescent="0.25">
      <c r="A92" s="90" t="s">
        <v>77</v>
      </c>
      <c r="B92" s="89" t="s">
        <v>40</v>
      </c>
      <c r="C92" s="99" t="s">
        <v>177</v>
      </c>
    </row>
    <row r="93" spans="1:3" ht="41.4" x14ac:dyDescent="0.25">
      <c r="A93" s="147" t="s">
        <v>775</v>
      </c>
      <c r="B93" s="147"/>
      <c r="C93" s="149" t="s">
        <v>68</v>
      </c>
    </row>
    <row r="94" spans="1:3" ht="55.2" x14ac:dyDescent="0.25">
      <c r="A94" s="93" t="s">
        <v>1151</v>
      </c>
      <c r="B94" s="93" t="s">
        <v>813</v>
      </c>
      <c r="C94" s="91"/>
    </row>
    <row r="95" spans="1:3" ht="82.8" x14ac:dyDescent="0.25">
      <c r="A95" s="92" t="s">
        <v>1152</v>
      </c>
      <c r="B95" s="92" t="s">
        <v>896</v>
      </c>
      <c r="C95" s="91" t="s">
        <v>178</v>
      </c>
    </row>
    <row r="96" spans="1:3" ht="82.8" x14ac:dyDescent="0.25">
      <c r="A96" s="92" t="s">
        <v>987</v>
      </c>
      <c r="B96" s="92" t="s">
        <v>897</v>
      </c>
      <c r="C96" s="91" t="s">
        <v>68</v>
      </c>
    </row>
    <row r="97" spans="1:3" ht="82.8" x14ac:dyDescent="0.25">
      <c r="A97" s="92" t="s">
        <v>1153</v>
      </c>
      <c r="B97" s="92" t="s">
        <v>898</v>
      </c>
      <c r="C97" s="91" t="s">
        <v>141</v>
      </c>
    </row>
    <row r="98" spans="1:3" ht="82.8" x14ac:dyDescent="0.25">
      <c r="A98" s="92" t="s">
        <v>993</v>
      </c>
      <c r="B98" s="92" t="s">
        <v>899</v>
      </c>
      <c r="C98" s="91" t="s">
        <v>179</v>
      </c>
    </row>
    <row r="99" spans="1:3" ht="82.8" x14ac:dyDescent="0.25">
      <c r="A99" s="92" t="s">
        <v>1009</v>
      </c>
      <c r="B99" s="92" t="s">
        <v>900</v>
      </c>
      <c r="C99" s="91" t="s">
        <v>180</v>
      </c>
    </row>
    <row r="100" spans="1:3" ht="69" x14ac:dyDescent="0.25">
      <c r="A100" s="90" t="s">
        <v>78</v>
      </c>
      <c r="B100" s="90" t="s">
        <v>41</v>
      </c>
      <c r="C100" s="89" t="s">
        <v>68</v>
      </c>
    </row>
    <row r="101" spans="1:3" ht="69" x14ac:dyDescent="0.25">
      <c r="A101" s="143" t="s">
        <v>1154</v>
      </c>
      <c r="B101" s="144" t="s">
        <v>1096</v>
      </c>
      <c r="C101" s="145"/>
    </row>
    <row r="102" spans="1:3" ht="82.8" x14ac:dyDescent="0.25">
      <c r="A102" s="90" t="s">
        <v>1155</v>
      </c>
      <c r="B102" s="90" t="s">
        <v>1158</v>
      </c>
      <c r="C102" s="89"/>
    </row>
    <row r="103" spans="1:3" ht="82.8" x14ac:dyDescent="0.25">
      <c r="A103" s="92" t="s">
        <v>1156</v>
      </c>
      <c r="B103" s="92" t="s">
        <v>901</v>
      </c>
      <c r="C103" s="91" t="s">
        <v>806</v>
      </c>
    </row>
    <row r="104" spans="1:3" ht="96.6" x14ac:dyDescent="0.25">
      <c r="A104" s="94" t="s">
        <v>1157</v>
      </c>
      <c r="B104" s="94" t="s">
        <v>964</v>
      </c>
      <c r="C104" s="95">
        <v>5015217</v>
      </c>
    </row>
    <row r="105" spans="1:3" ht="82.8" x14ac:dyDescent="0.25">
      <c r="A105" s="147" t="s">
        <v>994</v>
      </c>
      <c r="B105" s="147" t="s">
        <v>902</v>
      </c>
      <c r="C105" s="149" t="s">
        <v>181</v>
      </c>
    </row>
    <row r="106" spans="1:3" ht="82.8" x14ac:dyDescent="0.25">
      <c r="A106" s="90" t="s">
        <v>1010</v>
      </c>
      <c r="B106" s="90" t="s">
        <v>903</v>
      </c>
      <c r="C106" s="89" t="s">
        <v>182</v>
      </c>
    </row>
    <row r="107" spans="1:3" ht="82.8" x14ac:dyDescent="0.25">
      <c r="A107" s="90" t="s">
        <v>1339</v>
      </c>
      <c r="B107" s="90" t="s">
        <v>1338</v>
      </c>
      <c r="C107" s="89"/>
    </row>
    <row r="108" spans="1:3" ht="55.2" x14ac:dyDescent="0.25">
      <c r="A108" s="90" t="s">
        <v>1159</v>
      </c>
      <c r="B108" s="90" t="s">
        <v>816</v>
      </c>
      <c r="C108" s="89">
        <v>301629</v>
      </c>
    </row>
    <row r="109" spans="1:3" ht="69" x14ac:dyDescent="0.25">
      <c r="A109" s="90" t="s">
        <v>1344</v>
      </c>
      <c r="B109" s="89" t="s">
        <v>1345</v>
      </c>
      <c r="C109" s="89"/>
    </row>
    <row r="110" spans="1:3" ht="82.8" x14ac:dyDescent="0.25">
      <c r="A110" s="90" t="s">
        <v>1232</v>
      </c>
      <c r="B110" s="90" t="s">
        <v>1231</v>
      </c>
      <c r="C110" s="89">
        <v>151474</v>
      </c>
    </row>
    <row r="111" spans="1:3" ht="82.8" x14ac:dyDescent="0.25">
      <c r="A111" s="93" t="s">
        <v>1160</v>
      </c>
      <c r="B111" s="93" t="s">
        <v>962</v>
      </c>
      <c r="C111" s="91"/>
    </row>
    <row r="112" spans="1:3" ht="82.8" x14ac:dyDescent="0.25">
      <c r="A112" s="90" t="s">
        <v>1226</v>
      </c>
      <c r="B112" s="90" t="s">
        <v>1225</v>
      </c>
      <c r="C112" s="89"/>
    </row>
    <row r="113" spans="1:3" ht="82.8" x14ac:dyDescent="0.25">
      <c r="A113" s="92" t="s">
        <v>1161</v>
      </c>
      <c r="B113" s="92" t="s">
        <v>904</v>
      </c>
      <c r="C113" s="91">
        <v>211148505</v>
      </c>
    </row>
    <row r="114" spans="1:3" ht="82.8" x14ac:dyDescent="0.25">
      <c r="A114" s="92" t="s">
        <v>1162</v>
      </c>
      <c r="B114" s="92" t="s">
        <v>905</v>
      </c>
      <c r="C114" s="91" t="s">
        <v>956</v>
      </c>
    </row>
    <row r="115" spans="1:3" ht="82.8" x14ac:dyDescent="0.25">
      <c r="A115" s="147" t="s">
        <v>1163</v>
      </c>
      <c r="B115" s="147" t="s">
        <v>906</v>
      </c>
      <c r="C115" s="151" t="s">
        <v>68</v>
      </c>
    </row>
    <row r="116" spans="1:3" ht="55.2" x14ac:dyDescent="0.25">
      <c r="A116" s="93" t="s">
        <v>1164</v>
      </c>
      <c r="B116" s="93" t="s">
        <v>42</v>
      </c>
      <c r="C116" s="91" t="s">
        <v>183</v>
      </c>
    </row>
    <row r="117" spans="1:3" ht="69" x14ac:dyDescent="0.25">
      <c r="A117" s="90" t="s">
        <v>1165</v>
      </c>
      <c r="B117" s="90" t="s">
        <v>815</v>
      </c>
      <c r="C117" s="91" t="s">
        <v>989</v>
      </c>
    </row>
    <row r="118" spans="1:3" ht="55.2" x14ac:dyDescent="0.25">
      <c r="A118" s="92" t="s">
        <v>79</v>
      </c>
      <c r="B118" s="92" t="s">
        <v>43</v>
      </c>
      <c r="C118" s="91" t="s">
        <v>68</v>
      </c>
    </row>
    <row r="119" spans="1:3" ht="96.6" x14ac:dyDescent="0.25">
      <c r="A119" s="90" t="s">
        <v>1166</v>
      </c>
      <c r="B119" s="90" t="s">
        <v>907</v>
      </c>
      <c r="C119" s="89" t="s">
        <v>68</v>
      </c>
    </row>
    <row r="120" spans="1:3" ht="82.8" x14ac:dyDescent="0.25">
      <c r="A120" s="92" t="s">
        <v>1011</v>
      </c>
      <c r="B120" s="92" t="s">
        <v>908</v>
      </c>
      <c r="C120" s="91" t="s">
        <v>184</v>
      </c>
    </row>
    <row r="121" spans="1:3" ht="82.8" x14ac:dyDescent="0.25">
      <c r="A121" s="92" t="s">
        <v>1167</v>
      </c>
      <c r="B121" s="92" t="s">
        <v>909</v>
      </c>
      <c r="C121" s="91"/>
    </row>
    <row r="122" spans="1:3" ht="55.2" x14ac:dyDescent="0.25">
      <c r="A122" s="92" t="s">
        <v>1168</v>
      </c>
      <c r="B122" s="92" t="s">
        <v>44</v>
      </c>
      <c r="C122" s="91" t="s">
        <v>185</v>
      </c>
    </row>
    <row r="123" spans="1:3" ht="82.8" x14ac:dyDescent="0.25">
      <c r="A123" s="90" t="s">
        <v>1234</v>
      </c>
      <c r="B123" s="90" t="s">
        <v>1233</v>
      </c>
      <c r="C123" s="89"/>
    </row>
    <row r="124" spans="1:3" ht="55.2" x14ac:dyDescent="0.25">
      <c r="A124" s="92" t="s">
        <v>80</v>
      </c>
      <c r="B124" s="92" t="s">
        <v>45</v>
      </c>
      <c r="C124" s="91" t="s">
        <v>186</v>
      </c>
    </row>
    <row r="125" spans="1:3" ht="82.8" x14ac:dyDescent="0.25">
      <c r="A125" s="90" t="s">
        <v>1361</v>
      </c>
      <c r="B125" s="90" t="s">
        <v>1230</v>
      </c>
      <c r="C125" s="89"/>
    </row>
    <row r="126" spans="1:3" ht="55.2" x14ac:dyDescent="0.25">
      <c r="A126" s="92" t="s">
        <v>81</v>
      </c>
      <c r="B126" s="92" t="s">
        <v>46</v>
      </c>
      <c r="C126" s="91" t="s">
        <v>187</v>
      </c>
    </row>
    <row r="127" spans="1:3" ht="82.8" x14ac:dyDescent="0.25">
      <c r="A127" s="90" t="s">
        <v>1334</v>
      </c>
      <c r="B127" s="90" t="s">
        <v>1335</v>
      </c>
      <c r="C127" s="89"/>
    </row>
    <row r="128" spans="1:3" ht="96.6" x14ac:dyDescent="0.25">
      <c r="A128" s="92" t="s">
        <v>972</v>
      </c>
      <c r="B128" s="92" t="s">
        <v>910</v>
      </c>
      <c r="C128" s="91" t="s">
        <v>68</v>
      </c>
    </row>
    <row r="129" spans="1:3" ht="82.8" x14ac:dyDescent="0.25">
      <c r="A129" s="90" t="s">
        <v>1311</v>
      </c>
      <c r="B129" s="90" t="s">
        <v>1312</v>
      </c>
      <c r="C129" s="89"/>
    </row>
    <row r="130" spans="1:3" ht="55.2" x14ac:dyDescent="0.25">
      <c r="A130" s="90" t="s">
        <v>1307</v>
      </c>
      <c r="B130" s="90" t="s">
        <v>1308</v>
      </c>
      <c r="C130" s="89">
        <v>1009171</v>
      </c>
    </row>
    <row r="131" spans="1:3" ht="82.8" x14ac:dyDescent="0.25">
      <c r="A131" s="92" t="s">
        <v>971</v>
      </c>
      <c r="B131" s="92" t="s">
        <v>911</v>
      </c>
      <c r="C131" s="91" t="s">
        <v>188</v>
      </c>
    </row>
    <row r="132" spans="1:3" ht="55.2" x14ac:dyDescent="0.25">
      <c r="A132" s="90" t="s">
        <v>997</v>
      </c>
      <c r="B132" s="90" t="s">
        <v>47</v>
      </c>
      <c r="C132" s="99" t="s">
        <v>68</v>
      </c>
    </row>
    <row r="133" spans="1:3" ht="82.8" x14ac:dyDescent="0.25">
      <c r="A133" s="90" t="s">
        <v>996</v>
      </c>
      <c r="B133" s="90" t="s">
        <v>912</v>
      </c>
      <c r="C133" s="99" t="s">
        <v>189</v>
      </c>
    </row>
    <row r="134" spans="1:3" ht="55.2" x14ac:dyDescent="0.25">
      <c r="A134" s="92" t="s">
        <v>1169</v>
      </c>
      <c r="B134" s="92" t="s">
        <v>780</v>
      </c>
      <c r="C134" s="91" t="s">
        <v>68</v>
      </c>
    </row>
    <row r="135" spans="1:3" ht="55.2" x14ac:dyDescent="0.25">
      <c r="A135" s="92" t="s">
        <v>1012</v>
      </c>
      <c r="B135" s="92" t="s">
        <v>224</v>
      </c>
      <c r="C135" s="91" t="s">
        <v>68</v>
      </c>
    </row>
    <row r="136" spans="1:3" ht="69" x14ac:dyDescent="0.25">
      <c r="A136" s="90" t="s">
        <v>995</v>
      </c>
      <c r="B136" s="90" t="s">
        <v>48</v>
      </c>
      <c r="C136" s="89" t="s">
        <v>190</v>
      </c>
    </row>
    <row r="137" spans="1:3" ht="69" x14ac:dyDescent="0.25">
      <c r="A137" s="90" t="s">
        <v>1360</v>
      </c>
      <c r="B137" s="90" t="s">
        <v>1320</v>
      </c>
      <c r="C137" s="89"/>
    </row>
    <row r="138" spans="1:3" ht="82.8" x14ac:dyDescent="0.25">
      <c r="A138" s="93" t="s">
        <v>1170</v>
      </c>
      <c r="B138" s="93" t="s">
        <v>913</v>
      </c>
      <c r="C138" s="91" t="s">
        <v>781</v>
      </c>
    </row>
    <row r="139" spans="1:3" ht="82.8" x14ac:dyDescent="0.25">
      <c r="A139" s="92" t="s">
        <v>1171</v>
      </c>
      <c r="B139" s="92" t="s">
        <v>914</v>
      </c>
      <c r="C139" s="91">
        <v>162152</v>
      </c>
    </row>
    <row r="140" spans="1:3" ht="82.8" x14ac:dyDescent="0.25">
      <c r="A140" s="90" t="s">
        <v>1013</v>
      </c>
      <c r="B140" s="90" t="s">
        <v>915</v>
      </c>
      <c r="C140" s="89" t="s">
        <v>191</v>
      </c>
    </row>
    <row r="141" spans="1:3" ht="82.8" x14ac:dyDescent="0.25">
      <c r="A141" s="93" t="s">
        <v>1014</v>
      </c>
      <c r="B141" s="93" t="s">
        <v>916</v>
      </c>
      <c r="C141" s="91" t="s">
        <v>193</v>
      </c>
    </row>
    <row r="142" spans="1:3" ht="55.2" x14ac:dyDescent="0.25">
      <c r="A142" s="92" t="s">
        <v>1172</v>
      </c>
      <c r="B142" s="92" t="s">
        <v>957</v>
      </c>
      <c r="C142" s="91">
        <v>12286</v>
      </c>
    </row>
    <row r="143" spans="1:3" ht="69" x14ac:dyDescent="0.25">
      <c r="A143" s="90" t="s">
        <v>1346</v>
      </c>
      <c r="B143" s="90" t="s">
        <v>1347</v>
      </c>
      <c r="C143" s="89"/>
    </row>
    <row r="144" spans="1:3" ht="82.8" x14ac:dyDescent="0.25">
      <c r="A144" s="93" t="s">
        <v>1173</v>
      </c>
      <c r="B144" s="93" t="s">
        <v>917</v>
      </c>
      <c r="C144" s="91" t="s">
        <v>68</v>
      </c>
    </row>
    <row r="145" spans="1:3" ht="82.8" x14ac:dyDescent="0.25">
      <c r="A145" s="90" t="s">
        <v>1316</v>
      </c>
      <c r="B145" s="89"/>
      <c r="C145" s="89"/>
    </row>
    <row r="146" spans="1:3" ht="55.2" x14ac:dyDescent="0.25">
      <c r="A146" s="92" t="s">
        <v>82</v>
      </c>
      <c r="B146" s="92" t="s">
        <v>49</v>
      </c>
      <c r="C146" s="91" t="s">
        <v>68</v>
      </c>
    </row>
    <row r="147" spans="1:3" ht="82.8" x14ac:dyDescent="0.25">
      <c r="A147" s="147" t="s">
        <v>1174</v>
      </c>
      <c r="B147" s="147" t="s">
        <v>918</v>
      </c>
      <c r="C147" s="149" t="s">
        <v>194</v>
      </c>
    </row>
    <row r="148" spans="1:3" ht="55.2" x14ac:dyDescent="0.25">
      <c r="A148" s="90" t="s">
        <v>1175</v>
      </c>
      <c r="B148" s="90" t="s">
        <v>50</v>
      </c>
      <c r="C148" s="89" t="s">
        <v>195</v>
      </c>
    </row>
    <row r="149" spans="1:3" ht="55.2" x14ac:dyDescent="0.25">
      <c r="A149" s="92" t="s">
        <v>824</v>
      </c>
      <c r="B149" s="92" t="s">
        <v>812</v>
      </c>
      <c r="C149" s="91"/>
    </row>
    <row r="150" spans="1:3" ht="82.8" x14ac:dyDescent="0.25">
      <c r="A150" s="147" t="s">
        <v>1176</v>
      </c>
      <c r="B150" s="160" t="s">
        <v>919</v>
      </c>
      <c r="C150" s="149" t="s">
        <v>782</v>
      </c>
    </row>
    <row r="151" spans="1:3" ht="82.8" x14ac:dyDescent="0.25">
      <c r="A151" s="143" t="s">
        <v>970</v>
      </c>
      <c r="B151" s="144" t="s">
        <v>920</v>
      </c>
      <c r="C151" s="145" t="s">
        <v>196</v>
      </c>
    </row>
    <row r="152" spans="1:3" ht="55.2" x14ac:dyDescent="0.25">
      <c r="A152" s="147" t="s">
        <v>1177</v>
      </c>
      <c r="B152" s="147" t="s">
        <v>814</v>
      </c>
      <c r="C152" s="149"/>
    </row>
    <row r="153" spans="1:3" ht="82.8" x14ac:dyDescent="0.25">
      <c r="A153" s="92" t="s">
        <v>1178</v>
      </c>
      <c r="B153" s="92" t="s">
        <v>921</v>
      </c>
      <c r="C153" s="91">
        <v>100537</v>
      </c>
    </row>
    <row r="154" spans="1:3" ht="55.2" x14ac:dyDescent="0.25">
      <c r="A154" s="92" t="s">
        <v>1015</v>
      </c>
      <c r="B154" s="92" t="s">
        <v>810</v>
      </c>
      <c r="C154" s="91"/>
    </row>
    <row r="155" spans="1:3" ht="96.6" x14ac:dyDescent="0.25">
      <c r="A155" s="92" t="s">
        <v>1179</v>
      </c>
      <c r="B155" s="92" t="s">
        <v>922</v>
      </c>
      <c r="C155" s="91" t="s">
        <v>197</v>
      </c>
    </row>
    <row r="156" spans="1:3" ht="82.8" x14ac:dyDescent="0.25">
      <c r="A156" s="90" t="s">
        <v>1016</v>
      </c>
      <c r="B156" s="90" t="s">
        <v>923</v>
      </c>
      <c r="C156" s="89" t="s">
        <v>68</v>
      </c>
    </row>
    <row r="157" spans="1:3" ht="55.2" x14ac:dyDescent="0.25">
      <c r="A157" s="90" t="s">
        <v>83</v>
      </c>
      <c r="B157" s="90" t="s">
        <v>51</v>
      </c>
      <c r="C157" s="89" t="s">
        <v>198</v>
      </c>
    </row>
    <row r="158" spans="1:3" ht="82.8" x14ac:dyDescent="0.25">
      <c r="A158" s="143" t="s">
        <v>1180</v>
      </c>
      <c r="B158" s="144" t="s">
        <v>924</v>
      </c>
      <c r="C158" s="145"/>
    </row>
    <row r="159" spans="1:3" ht="82.8" x14ac:dyDescent="0.25">
      <c r="A159" s="92" t="s">
        <v>1181</v>
      </c>
      <c r="B159" s="92" t="s">
        <v>963</v>
      </c>
      <c r="C159" s="91">
        <v>932012</v>
      </c>
    </row>
    <row r="160" spans="1:3" ht="82.8" x14ac:dyDescent="0.25">
      <c r="A160" s="147" t="s">
        <v>969</v>
      </c>
      <c r="B160" s="147" t="s">
        <v>925</v>
      </c>
      <c r="C160" s="149">
        <v>10819725</v>
      </c>
    </row>
    <row r="161" spans="1:3" ht="82.8" x14ac:dyDescent="0.25">
      <c r="A161" s="147" t="s">
        <v>1182</v>
      </c>
      <c r="B161" s="147" t="s">
        <v>926</v>
      </c>
      <c r="C161" s="149" t="s">
        <v>68</v>
      </c>
    </row>
    <row r="162" spans="1:3" ht="55.2" x14ac:dyDescent="0.25">
      <c r="A162" s="90" t="s">
        <v>1183</v>
      </c>
      <c r="B162" s="90" t="s">
        <v>811</v>
      </c>
      <c r="C162" s="89"/>
    </row>
    <row r="163" spans="1:3" ht="69" x14ac:dyDescent="0.25">
      <c r="A163" s="147" t="s">
        <v>1184</v>
      </c>
      <c r="B163" s="147" t="s">
        <v>927</v>
      </c>
      <c r="C163" s="149" t="s">
        <v>809</v>
      </c>
    </row>
    <row r="164" spans="1:3" ht="82.8" x14ac:dyDescent="0.25">
      <c r="A164" s="147" t="s">
        <v>1185</v>
      </c>
      <c r="B164" s="147" t="s">
        <v>928</v>
      </c>
      <c r="C164" s="149"/>
    </row>
    <row r="165" spans="1:3" ht="55.2" x14ac:dyDescent="0.25">
      <c r="A165" s="147" t="s">
        <v>1186</v>
      </c>
      <c r="B165" s="147" t="s">
        <v>821</v>
      </c>
      <c r="C165" s="149"/>
    </row>
    <row r="166" spans="1:3" ht="55.2" x14ac:dyDescent="0.25">
      <c r="A166" s="90" t="s">
        <v>1187</v>
      </c>
      <c r="B166" s="90"/>
      <c r="C166" s="89"/>
    </row>
    <row r="167" spans="1:3" ht="82.8" x14ac:dyDescent="0.25">
      <c r="A167" s="147" t="s">
        <v>1188</v>
      </c>
      <c r="B167" s="147" t="s">
        <v>929</v>
      </c>
      <c r="C167" s="149">
        <v>103665</v>
      </c>
    </row>
    <row r="168" spans="1:3" ht="69" x14ac:dyDescent="0.25">
      <c r="A168" s="90" t="s">
        <v>1348</v>
      </c>
      <c r="B168" s="90" t="s">
        <v>1349</v>
      </c>
      <c r="C168" s="89">
        <v>5000887</v>
      </c>
    </row>
    <row r="169" spans="1:3" ht="96.6" x14ac:dyDescent="0.25">
      <c r="A169" s="90" t="s">
        <v>1240</v>
      </c>
      <c r="B169" s="90" t="s">
        <v>794</v>
      </c>
      <c r="C169" s="89"/>
    </row>
    <row r="170" spans="1:3" ht="82.8" x14ac:dyDescent="0.25">
      <c r="A170" s="147" t="s">
        <v>1189</v>
      </c>
      <c r="B170" s="148" t="s">
        <v>1097</v>
      </c>
      <c r="C170" s="149"/>
    </row>
    <row r="171" spans="1:3" ht="82.8" x14ac:dyDescent="0.25">
      <c r="A171" s="92" t="s">
        <v>1190</v>
      </c>
      <c r="B171" s="92" t="s">
        <v>1098</v>
      </c>
      <c r="C171" s="91"/>
    </row>
    <row r="172" spans="1:3" ht="82.8" x14ac:dyDescent="0.25">
      <c r="A172" s="92" t="s">
        <v>1191</v>
      </c>
      <c r="B172" s="92" t="s">
        <v>961</v>
      </c>
      <c r="C172" s="91">
        <v>311223</v>
      </c>
    </row>
    <row r="173" spans="1:3" ht="82.8" x14ac:dyDescent="0.25">
      <c r="A173" s="90" t="s">
        <v>1246</v>
      </c>
      <c r="B173" s="90" t="s">
        <v>1245</v>
      </c>
      <c r="C173" s="89"/>
    </row>
    <row r="174" spans="1:3" ht="41.4" x14ac:dyDescent="0.25">
      <c r="A174" s="90" t="s">
        <v>1350</v>
      </c>
      <c r="B174" s="89" t="s">
        <v>1351</v>
      </c>
      <c r="C174" s="89"/>
    </row>
    <row r="175" spans="1:3" ht="82.8" x14ac:dyDescent="0.25">
      <c r="A175" s="92" t="s">
        <v>1247</v>
      </c>
      <c r="B175" s="92" t="s">
        <v>968</v>
      </c>
      <c r="C175" s="91">
        <v>1977836</v>
      </c>
    </row>
    <row r="176" spans="1:3" ht="82.8" x14ac:dyDescent="0.25">
      <c r="A176" s="93" t="s">
        <v>1192</v>
      </c>
      <c r="B176" s="93" t="s">
        <v>930</v>
      </c>
      <c r="C176" s="91"/>
    </row>
    <row r="177" spans="1:3" ht="82.8" x14ac:dyDescent="0.25">
      <c r="A177" s="93" t="s">
        <v>1017</v>
      </c>
      <c r="B177" s="93" t="s">
        <v>931</v>
      </c>
      <c r="C177" s="91" t="s">
        <v>294</v>
      </c>
    </row>
    <row r="178" spans="1:3" ht="55.2" x14ac:dyDescent="0.25">
      <c r="A178" s="93" t="s">
        <v>84</v>
      </c>
      <c r="B178" s="93" t="s">
        <v>52</v>
      </c>
      <c r="C178" s="91" t="s">
        <v>211</v>
      </c>
    </row>
    <row r="179" spans="1:3" ht="82.8" x14ac:dyDescent="0.25">
      <c r="A179" s="93" t="s">
        <v>967</v>
      </c>
      <c r="B179" s="93" t="s">
        <v>932</v>
      </c>
      <c r="C179" s="91" t="s">
        <v>199</v>
      </c>
    </row>
    <row r="180" spans="1:3" ht="82.8" x14ac:dyDescent="0.25">
      <c r="A180" s="90" t="s">
        <v>1193</v>
      </c>
      <c r="B180" s="89" t="s">
        <v>933</v>
      </c>
      <c r="C180" s="89" t="s">
        <v>68</v>
      </c>
    </row>
    <row r="181" spans="1:3" ht="55.2" x14ac:dyDescent="0.25">
      <c r="A181" s="147" t="s">
        <v>822</v>
      </c>
      <c r="B181" s="147" t="s">
        <v>823</v>
      </c>
      <c r="C181" s="149" t="s">
        <v>200</v>
      </c>
    </row>
    <row r="182" spans="1:3" ht="96.6" x14ac:dyDescent="0.25">
      <c r="A182" s="92" t="s">
        <v>1194</v>
      </c>
      <c r="B182" s="92" t="s">
        <v>934</v>
      </c>
      <c r="C182" s="91" t="s">
        <v>201</v>
      </c>
    </row>
    <row r="183" spans="1:3" ht="55.2" x14ac:dyDescent="0.25">
      <c r="A183" s="93" t="s">
        <v>1195</v>
      </c>
      <c r="B183" s="92" t="s">
        <v>53</v>
      </c>
      <c r="C183" s="91" t="s">
        <v>68</v>
      </c>
    </row>
    <row r="184" spans="1:3" ht="82.8" x14ac:dyDescent="0.25">
      <c r="A184" s="92" t="s">
        <v>1196</v>
      </c>
      <c r="B184" s="92"/>
      <c r="C184" s="91"/>
    </row>
    <row r="185" spans="1:3" ht="82.8" x14ac:dyDescent="0.25">
      <c r="A185" s="93" t="s">
        <v>1197</v>
      </c>
      <c r="B185" s="93" t="s">
        <v>935</v>
      </c>
      <c r="C185" s="91"/>
    </row>
    <row r="186" spans="1:3" ht="55.2" x14ac:dyDescent="0.25">
      <c r="A186" s="92" t="s">
        <v>1198</v>
      </c>
      <c r="B186" s="92" t="s">
        <v>54</v>
      </c>
      <c r="C186" s="91" t="s">
        <v>150</v>
      </c>
    </row>
    <row r="187" spans="1:3" ht="82.8" x14ac:dyDescent="0.25">
      <c r="A187" s="92" t="s">
        <v>966</v>
      </c>
      <c r="B187" s="92"/>
      <c r="C187" s="91">
        <v>11258876</v>
      </c>
    </row>
    <row r="188" spans="1:3" ht="55.2" x14ac:dyDescent="0.25">
      <c r="A188" s="93" t="s">
        <v>1018</v>
      </c>
      <c r="B188" s="93" t="s">
        <v>55</v>
      </c>
      <c r="C188" s="91" t="s">
        <v>151</v>
      </c>
    </row>
    <row r="189" spans="1:3" ht="82.8" x14ac:dyDescent="0.25">
      <c r="A189" s="90" t="s">
        <v>1199</v>
      </c>
      <c r="B189" s="90" t="s">
        <v>936</v>
      </c>
      <c r="C189" s="89" t="s">
        <v>202</v>
      </c>
    </row>
    <row r="190" spans="1:3" ht="82.8" x14ac:dyDescent="0.25">
      <c r="A190" s="90" t="s">
        <v>1359</v>
      </c>
      <c r="B190" s="90" t="s">
        <v>1315</v>
      </c>
      <c r="C190" s="89"/>
    </row>
    <row r="191" spans="1:3" ht="96.6" x14ac:dyDescent="0.25">
      <c r="A191" s="92" t="s">
        <v>1200</v>
      </c>
      <c r="B191" s="92" t="s">
        <v>937</v>
      </c>
      <c r="C191" s="91" t="s">
        <v>203</v>
      </c>
    </row>
    <row r="192" spans="1:3" ht="55.2" x14ac:dyDescent="0.25">
      <c r="A192" s="92" t="s">
        <v>1201</v>
      </c>
      <c r="B192" s="92" t="s">
        <v>56</v>
      </c>
      <c r="C192" s="91" t="s">
        <v>204</v>
      </c>
    </row>
    <row r="193" spans="1:3" ht="55.2" x14ac:dyDescent="0.25">
      <c r="A193" s="92" t="s">
        <v>1019</v>
      </c>
      <c r="B193" s="92" t="s">
        <v>57</v>
      </c>
      <c r="C193" s="91" t="s">
        <v>152</v>
      </c>
    </row>
    <row r="194" spans="1:3" ht="82.8" x14ac:dyDescent="0.25">
      <c r="A194" s="147" t="s">
        <v>1202</v>
      </c>
      <c r="B194" s="148" t="s">
        <v>938</v>
      </c>
      <c r="C194" s="149" t="s">
        <v>790</v>
      </c>
    </row>
    <row r="195" spans="1:3" ht="69" x14ac:dyDescent="0.25">
      <c r="A195" s="90" t="s">
        <v>1203</v>
      </c>
      <c r="B195" s="89" t="s">
        <v>58</v>
      </c>
      <c r="C195" s="89" t="s">
        <v>205</v>
      </c>
    </row>
    <row r="196" spans="1:3" ht="82.8" x14ac:dyDescent="0.25">
      <c r="A196" s="90" t="s">
        <v>1204</v>
      </c>
      <c r="B196" s="90" t="s">
        <v>939</v>
      </c>
      <c r="C196" s="89" t="s">
        <v>68</v>
      </c>
    </row>
    <row r="197" spans="1:3" ht="55.2" x14ac:dyDescent="0.25">
      <c r="A197" s="90" t="s">
        <v>1205</v>
      </c>
      <c r="B197" s="90" t="s">
        <v>1227</v>
      </c>
      <c r="C197" s="89" t="s">
        <v>206</v>
      </c>
    </row>
    <row r="198" spans="1:3" ht="96.6" x14ac:dyDescent="0.25">
      <c r="A198" s="92" t="s">
        <v>1111</v>
      </c>
      <c r="B198" s="92" t="s">
        <v>955</v>
      </c>
      <c r="C198" s="91"/>
    </row>
    <row r="199" spans="1:3" ht="41.4" x14ac:dyDescent="0.25">
      <c r="A199" s="93" t="s">
        <v>774</v>
      </c>
      <c r="B199" s="93"/>
      <c r="C199" s="91"/>
    </row>
    <row r="200" spans="1:3" ht="82.8" x14ac:dyDescent="0.25">
      <c r="A200" s="90" t="s">
        <v>1257</v>
      </c>
      <c r="B200" s="90" t="s">
        <v>1258</v>
      </c>
      <c r="C200" s="89"/>
    </row>
    <row r="201" spans="1:3" ht="55.2" x14ac:dyDescent="0.25">
      <c r="A201" s="90" t="s">
        <v>959</v>
      </c>
      <c r="B201" s="90" t="s">
        <v>958</v>
      </c>
      <c r="C201" s="89">
        <v>102048</v>
      </c>
    </row>
    <row r="202" spans="1:3" ht="110.4" x14ac:dyDescent="0.25">
      <c r="A202" s="93" t="s">
        <v>1110</v>
      </c>
      <c r="B202" s="93" t="s">
        <v>1207</v>
      </c>
      <c r="C202" s="91">
        <v>3221016</v>
      </c>
    </row>
    <row r="203" spans="1:3" ht="55.2" x14ac:dyDescent="0.25">
      <c r="A203" s="90" t="s">
        <v>1020</v>
      </c>
      <c r="B203" s="90" t="s">
        <v>59</v>
      </c>
      <c r="C203" s="89" t="s">
        <v>207</v>
      </c>
    </row>
    <row r="204" spans="1:3" ht="82.8" x14ac:dyDescent="0.25">
      <c r="A204" s="90" t="s">
        <v>965</v>
      </c>
      <c r="B204" s="90" t="s">
        <v>940</v>
      </c>
      <c r="C204" s="89">
        <v>470882</v>
      </c>
    </row>
    <row r="205" spans="1:3" ht="82.8" x14ac:dyDescent="0.25">
      <c r="A205" s="92" t="s">
        <v>1206</v>
      </c>
      <c r="B205" s="92" t="s">
        <v>941</v>
      </c>
      <c r="C205" s="91"/>
    </row>
    <row r="206" spans="1:3" ht="82.8" x14ac:dyDescent="0.25">
      <c r="A206" s="92" t="s">
        <v>988</v>
      </c>
      <c r="B206" s="92" t="s">
        <v>942</v>
      </c>
      <c r="C206" s="91" t="s">
        <v>68</v>
      </c>
    </row>
    <row r="207" spans="1:3" ht="82.8" x14ac:dyDescent="0.25">
      <c r="A207" s="90" t="s">
        <v>1208</v>
      </c>
      <c r="B207" s="90" t="s">
        <v>943</v>
      </c>
      <c r="C207" s="89">
        <v>1866766</v>
      </c>
    </row>
    <row r="208" spans="1:3" ht="55.2" x14ac:dyDescent="0.25">
      <c r="A208" s="147" t="s">
        <v>1209</v>
      </c>
      <c r="B208" s="147" t="s">
        <v>808</v>
      </c>
      <c r="C208" s="149">
        <v>8287</v>
      </c>
    </row>
    <row r="209" spans="1:3" ht="55.2" x14ac:dyDescent="0.25">
      <c r="A209" s="92" t="s">
        <v>1021</v>
      </c>
      <c r="B209" s="92" t="s">
        <v>60</v>
      </c>
      <c r="C209" s="91" t="s">
        <v>208</v>
      </c>
    </row>
    <row r="210" spans="1:3" ht="82.8" x14ac:dyDescent="0.25">
      <c r="A210" s="92" t="s">
        <v>1210</v>
      </c>
      <c r="B210" s="92" t="s">
        <v>944</v>
      </c>
      <c r="C210" s="91" t="s">
        <v>68</v>
      </c>
    </row>
    <row r="211" spans="1:3" ht="82.8" x14ac:dyDescent="0.25">
      <c r="A211" s="92" t="s">
        <v>1211</v>
      </c>
      <c r="B211" s="92" t="s">
        <v>945</v>
      </c>
      <c r="C211" s="91">
        <v>230900</v>
      </c>
    </row>
    <row r="212" spans="1:3" ht="55.2" x14ac:dyDescent="0.25">
      <c r="A212" s="90" t="s">
        <v>1352</v>
      </c>
      <c r="B212" s="89" t="s">
        <v>1353</v>
      </c>
      <c r="C212" s="89"/>
    </row>
    <row r="213" spans="1:3" ht="82.8" x14ac:dyDescent="0.25">
      <c r="A213" s="90" t="s">
        <v>1241</v>
      </c>
      <c r="B213" s="90" t="s">
        <v>1242</v>
      </c>
      <c r="C213" s="89"/>
    </row>
    <row r="214" spans="1:3" ht="82.8" x14ac:dyDescent="0.25">
      <c r="A214" s="90" t="s">
        <v>1310</v>
      </c>
      <c r="B214" s="90" t="s">
        <v>1309</v>
      </c>
      <c r="C214" s="89"/>
    </row>
    <row r="215" spans="1:3" ht="55.2" x14ac:dyDescent="0.25">
      <c r="A215" s="90" t="s">
        <v>1212</v>
      </c>
      <c r="B215" s="90" t="s">
        <v>817</v>
      </c>
      <c r="C215" s="89">
        <v>2460554</v>
      </c>
    </row>
    <row r="216" spans="1:3" ht="82.8" x14ac:dyDescent="0.25">
      <c r="A216" s="93" t="s">
        <v>1022</v>
      </c>
      <c r="B216" s="93" t="s">
        <v>946</v>
      </c>
      <c r="C216" s="91" t="s">
        <v>68</v>
      </c>
    </row>
    <row r="217" spans="1:3" ht="82.8" x14ac:dyDescent="0.25">
      <c r="A217" s="90" t="s">
        <v>1213</v>
      </c>
      <c r="B217" s="90" t="s">
        <v>947</v>
      </c>
      <c r="C217" s="89" t="s">
        <v>209</v>
      </c>
    </row>
    <row r="218" spans="1:3" ht="69" x14ac:dyDescent="0.25">
      <c r="A218" s="92" t="s">
        <v>1214</v>
      </c>
      <c r="B218" s="92" t="s">
        <v>1099</v>
      </c>
      <c r="C218" s="91"/>
    </row>
    <row r="219" spans="1:3" ht="69" x14ac:dyDescent="0.25">
      <c r="A219" s="90" t="s">
        <v>1237</v>
      </c>
      <c r="B219" s="90" t="s">
        <v>1236</v>
      </c>
      <c r="C219" s="89"/>
    </row>
    <row r="220" spans="1:3" ht="69" x14ac:dyDescent="0.25">
      <c r="A220" s="90" t="s">
        <v>1358</v>
      </c>
      <c r="B220" s="89" t="s">
        <v>1268</v>
      </c>
      <c r="C220" s="89" t="s">
        <v>1269</v>
      </c>
    </row>
    <row r="221" spans="1:3" ht="82.8" x14ac:dyDescent="0.25">
      <c r="A221" s="90" t="s">
        <v>1354</v>
      </c>
      <c r="B221" s="90" t="s">
        <v>1355</v>
      </c>
      <c r="C221" s="89"/>
    </row>
    <row r="222" spans="1:3" ht="82.8" x14ac:dyDescent="0.25">
      <c r="A222" s="90" t="s">
        <v>1215</v>
      </c>
      <c r="B222" s="90" t="s">
        <v>1100</v>
      </c>
      <c r="C222" s="89"/>
    </row>
    <row r="223" spans="1:3" ht="82.8" x14ac:dyDescent="0.25">
      <c r="A223" s="90" t="s">
        <v>1356</v>
      </c>
      <c r="B223" s="90" t="s">
        <v>1317</v>
      </c>
      <c r="C223" s="89">
        <v>49010841</v>
      </c>
    </row>
    <row r="224" spans="1:3" ht="96.6" x14ac:dyDescent="0.25">
      <c r="A224" s="147" t="s">
        <v>1023</v>
      </c>
      <c r="B224" s="147" t="s">
        <v>948</v>
      </c>
      <c r="C224" s="149" t="s">
        <v>210</v>
      </c>
    </row>
    <row r="225" spans="1:3" ht="55.2" x14ac:dyDescent="0.25">
      <c r="A225" s="92" t="s">
        <v>1216</v>
      </c>
      <c r="B225" s="92" t="s">
        <v>1109</v>
      </c>
      <c r="C225" s="91">
        <v>1252500</v>
      </c>
    </row>
    <row r="226" spans="1:3" ht="41.4" x14ac:dyDescent="0.25">
      <c r="A226" s="90" t="s">
        <v>1217</v>
      </c>
      <c r="B226" s="90" t="s">
        <v>1218</v>
      </c>
      <c r="C226" s="89"/>
    </row>
    <row r="227" spans="1:3" ht="82.8" x14ac:dyDescent="0.25">
      <c r="A227" s="93" t="s">
        <v>1219</v>
      </c>
      <c r="B227" s="93" t="s">
        <v>949</v>
      </c>
      <c r="C227" s="80" t="s">
        <v>68</v>
      </c>
    </row>
    <row r="228" spans="1:3" ht="82.8" x14ac:dyDescent="0.25">
      <c r="A228" s="90" t="s">
        <v>1323</v>
      </c>
      <c r="B228" s="90" t="s">
        <v>1324</v>
      </c>
      <c r="C228" s="89">
        <v>199272</v>
      </c>
    </row>
    <row r="229" spans="1:3" ht="82.8" x14ac:dyDescent="0.25">
      <c r="A229" s="90" t="s">
        <v>1220</v>
      </c>
      <c r="B229" s="90" t="s">
        <v>1103</v>
      </c>
      <c r="C229" s="89"/>
    </row>
    <row r="230" spans="1:3" ht="55.2" x14ac:dyDescent="0.25">
      <c r="A230" s="90" t="s">
        <v>85</v>
      </c>
      <c r="B230" s="90" t="s">
        <v>1104</v>
      </c>
      <c r="C230" s="89" t="s">
        <v>68</v>
      </c>
    </row>
    <row r="231" spans="1:3" ht="82.8" x14ac:dyDescent="0.25">
      <c r="A231" s="90" t="s">
        <v>1221</v>
      </c>
      <c r="B231" s="90" t="s">
        <v>1105</v>
      </c>
      <c r="C231" s="89">
        <v>43303637</v>
      </c>
    </row>
    <row r="232" spans="1:3" ht="82.8" x14ac:dyDescent="0.25">
      <c r="A232" s="90" t="s">
        <v>1222</v>
      </c>
      <c r="B232" s="90" t="s">
        <v>1106</v>
      </c>
      <c r="C232" s="89">
        <v>1817797</v>
      </c>
    </row>
    <row r="233" spans="1:3" ht="82.8" x14ac:dyDescent="0.25">
      <c r="A233" s="90" t="s">
        <v>1223</v>
      </c>
      <c r="B233" s="90" t="s">
        <v>1107</v>
      </c>
      <c r="C233" s="89" t="s">
        <v>192</v>
      </c>
    </row>
    <row r="234" spans="1:3" ht="69" x14ac:dyDescent="0.25">
      <c r="A234" s="90" t="s">
        <v>1357</v>
      </c>
      <c r="B234" s="90" t="s">
        <v>1318</v>
      </c>
      <c r="C234" s="89">
        <v>14278</v>
      </c>
    </row>
    <row r="235" spans="1:3" ht="82.8" x14ac:dyDescent="0.25">
      <c r="A235" s="90" t="s">
        <v>1224</v>
      </c>
      <c r="B235" s="90" t="s">
        <v>950</v>
      </c>
      <c r="C235" s="89"/>
    </row>
    <row r="236" spans="1:3" ht="55.2" x14ac:dyDescent="0.25">
      <c r="A236" s="90" t="s">
        <v>1024</v>
      </c>
      <c r="B236" s="89" t="s">
        <v>1108</v>
      </c>
      <c r="C236" s="89" t="s">
        <v>68</v>
      </c>
    </row>
    <row r="237" spans="1:3" x14ac:dyDescent="0.25">
      <c r="A237" s="90"/>
      <c r="B237" s="89"/>
      <c r="C237" s="89" t="s">
        <v>68</v>
      </c>
    </row>
    <row r="238" spans="1:3" x14ac:dyDescent="0.25">
      <c r="A238" s="90"/>
      <c r="B238" s="89"/>
      <c r="C238" s="89" t="s">
        <v>68</v>
      </c>
    </row>
    <row r="239" spans="1:3" x14ac:dyDescent="0.25">
      <c r="A239" s="90"/>
      <c r="B239" s="89"/>
      <c r="C239" s="89" t="s">
        <v>68</v>
      </c>
    </row>
    <row r="240" spans="1:3" x14ac:dyDescent="0.25">
      <c r="A240" s="90"/>
      <c r="B240" s="89"/>
      <c r="C240" s="89" t="s">
        <v>68</v>
      </c>
    </row>
    <row r="241" spans="1:3" x14ac:dyDescent="0.25">
      <c r="A241" s="90"/>
      <c r="B241" s="89"/>
      <c r="C241" s="89" t="s">
        <v>68</v>
      </c>
    </row>
    <row r="242" spans="1:3" x14ac:dyDescent="0.25">
      <c r="A242" s="90"/>
      <c r="B242" s="89"/>
      <c r="C242" s="89" t="s">
        <v>68</v>
      </c>
    </row>
    <row r="243" spans="1:3" x14ac:dyDescent="0.25">
      <c r="A243" s="90"/>
      <c r="B243" s="89"/>
      <c r="C243" s="89" t="s">
        <v>68</v>
      </c>
    </row>
    <row r="244" spans="1:3" x14ac:dyDescent="0.25">
      <c r="A244" s="90"/>
      <c r="B244" s="89"/>
      <c r="C244" s="89" t="s">
        <v>68</v>
      </c>
    </row>
    <row r="245" spans="1:3" x14ac:dyDescent="0.25">
      <c r="A245" s="90"/>
      <c r="B245" s="89"/>
      <c r="C245" s="89" t="s">
        <v>68</v>
      </c>
    </row>
    <row r="246" spans="1:3" x14ac:dyDescent="0.25">
      <c r="A246" s="90"/>
      <c r="B246" s="89"/>
      <c r="C246" s="89" t="s">
        <v>68</v>
      </c>
    </row>
    <row r="247" spans="1:3" x14ac:dyDescent="0.25">
      <c r="A247" s="90"/>
      <c r="B247" s="89"/>
      <c r="C247" s="89" t="s">
        <v>68</v>
      </c>
    </row>
    <row r="248" spans="1:3" x14ac:dyDescent="0.25">
      <c r="A248" s="90"/>
      <c r="B248" s="89"/>
      <c r="C248" s="89" t="s">
        <v>68</v>
      </c>
    </row>
    <row r="249" spans="1:3" x14ac:dyDescent="0.25">
      <c r="A249" s="90"/>
      <c r="B249" s="89"/>
      <c r="C249" s="89" t="s">
        <v>68</v>
      </c>
    </row>
    <row r="250" spans="1:3" x14ac:dyDescent="0.25">
      <c r="A250" s="90"/>
      <c r="B250" s="89"/>
      <c r="C250" s="89" t="s">
        <v>68</v>
      </c>
    </row>
    <row r="251" spans="1:3" x14ac:dyDescent="0.25">
      <c r="A251" s="90"/>
      <c r="B251" s="89"/>
      <c r="C251" s="89" t="s">
        <v>68</v>
      </c>
    </row>
    <row r="252" spans="1:3" x14ac:dyDescent="0.25">
      <c r="A252" s="90"/>
      <c r="B252" s="89"/>
      <c r="C252" s="89" t="s">
        <v>68</v>
      </c>
    </row>
    <row r="253" spans="1:3" x14ac:dyDescent="0.25">
      <c r="A253" s="90"/>
      <c r="B253" s="89"/>
      <c r="C253" s="89" t="s">
        <v>68</v>
      </c>
    </row>
    <row r="254" spans="1:3" x14ac:dyDescent="0.25">
      <c r="A254" s="90"/>
      <c r="B254" s="89"/>
      <c r="C254" s="89" t="s">
        <v>68</v>
      </c>
    </row>
    <row r="255" spans="1:3" x14ac:dyDescent="0.25">
      <c r="A255" s="90"/>
      <c r="B255" s="89"/>
      <c r="C255" s="89" t="s">
        <v>68</v>
      </c>
    </row>
    <row r="256" spans="1:3" x14ac:dyDescent="0.25">
      <c r="A256" s="90"/>
      <c r="B256" s="89"/>
      <c r="C256" s="89" t="s">
        <v>68</v>
      </c>
    </row>
    <row r="257" spans="1:3" x14ac:dyDescent="0.25">
      <c r="A257" s="90"/>
      <c r="B257" s="89"/>
      <c r="C257" s="89" t="s">
        <v>68</v>
      </c>
    </row>
    <row r="258" spans="1:3" x14ac:dyDescent="0.25">
      <c r="A258" s="90"/>
      <c r="B258" s="89"/>
      <c r="C258" s="89" t="s">
        <v>68</v>
      </c>
    </row>
    <row r="259" spans="1:3" x14ac:dyDescent="0.25">
      <c r="A259" s="90"/>
      <c r="B259" s="89"/>
      <c r="C259" s="89" t="s">
        <v>68</v>
      </c>
    </row>
    <row r="260" spans="1:3" x14ac:dyDescent="0.25">
      <c r="A260" s="90"/>
      <c r="B260" s="89"/>
      <c r="C260" s="89" t="s">
        <v>68</v>
      </c>
    </row>
    <row r="261" spans="1:3" x14ac:dyDescent="0.25">
      <c r="A261" s="90"/>
      <c r="B261" s="89"/>
      <c r="C261" s="89" t="s">
        <v>68</v>
      </c>
    </row>
    <row r="262" spans="1:3" x14ac:dyDescent="0.25">
      <c r="A262" s="90"/>
      <c r="B262" s="89"/>
      <c r="C262" s="89" t="s">
        <v>68</v>
      </c>
    </row>
    <row r="263" spans="1:3" x14ac:dyDescent="0.25">
      <c r="A263" s="90"/>
      <c r="B263" s="89"/>
      <c r="C263" s="89" t="s">
        <v>68</v>
      </c>
    </row>
    <row r="264" spans="1:3" x14ac:dyDescent="0.25">
      <c r="A264" s="90"/>
      <c r="B264" s="89"/>
      <c r="C264" s="89" t="s">
        <v>68</v>
      </c>
    </row>
    <row r="265" spans="1:3" x14ac:dyDescent="0.25">
      <c r="A265" s="90"/>
      <c r="B265" s="89"/>
      <c r="C265" s="89" t="s">
        <v>68</v>
      </c>
    </row>
    <row r="266" spans="1:3" x14ac:dyDescent="0.25">
      <c r="A266" s="90"/>
      <c r="B266" s="89"/>
      <c r="C266" s="89" t="s">
        <v>68</v>
      </c>
    </row>
    <row r="267" spans="1:3" x14ac:dyDescent="0.25">
      <c r="A267" s="90"/>
      <c r="B267" s="89"/>
      <c r="C267" s="89" t="s">
        <v>68</v>
      </c>
    </row>
    <row r="268" spans="1:3" x14ac:dyDescent="0.25">
      <c r="A268" s="90"/>
      <c r="B268" s="89"/>
      <c r="C268" s="89" t="s">
        <v>68</v>
      </c>
    </row>
    <row r="269" spans="1:3" x14ac:dyDescent="0.25">
      <c r="A269" s="90"/>
      <c r="B269" s="89"/>
      <c r="C269" s="89" t="s">
        <v>68</v>
      </c>
    </row>
    <row r="270" spans="1:3" x14ac:dyDescent="0.25">
      <c r="A270" s="90"/>
      <c r="B270" s="89"/>
      <c r="C270" s="89" t="s">
        <v>68</v>
      </c>
    </row>
    <row r="271" spans="1:3" x14ac:dyDescent="0.25">
      <c r="A271" s="90"/>
      <c r="B271" s="89"/>
      <c r="C271" s="89" t="s">
        <v>68</v>
      </c>
    </row>
    <row r="272" spans="1:3" x14ac:dyDescent="0.25">
      <c r="A272" s="90"/>
      <c r="B272" s="89"/>
      <c r="C272" s="89" t="s">
        <v>68</v>
      </c>
    </row>
    <row r="273" spans="1:3" x14ac:dyDescent="0.25">
      <c r="A273" s="90"/>
      <c r="B273" s="89"/>
      <c r="C273" s="89" t="s">
        <v>68</v>
      </c>
    </row>
    <row r="274" spans="1:3" x14ac:dyDescent="0.25">
      <c r="A274" s="90"/>
      <c r="B274" s="89"/>
      <c r="C274" s="89" t="s">
        <v>68</v>
      </c>
    </row>
    <row r="275" spans="1:3" x14ac:dyDescent="0.25">
      <c r="A275" s="90"/>
      <c r="B275" s="89"/>
      <c r="C275" s="89" t="s">
        <v>68</v>
      </c>
    </row>
    <row r="276" spans="1:3" x14ac:dyDescent="0.25">
      <c r="A276" s="90"/>
      <c r="B276" s="89"/>
      <c r="C276" s="89" t="s">
        <v>68</v>
      </c>
    </row>
    <row r="277" spans="1:3" x14ac:dyDescent="0.25">
      <c r="A277" s="90"/>
      <c r="B277" s="89"/>
      <c r="C277" s="89" t="s">
        <v>68</v>
      </c>
    </row>
    <row r="278" spans="1:3" x14ac:dyDescent="0.25">
      <c r="A278" s="90"/>
      <c r="B278" s="89"/>
      <c r="C278" s="89" t="s">
        <v>68</v>
      </c>
    </row>
    <row r="279" spans="1:3" x14ac:dyDescent="0.25">
      <c r="A279" s="90"/>
      <c r="B279" s="89"/>
      <c r="C279" s="89" t="s">
        <v>68</v>
      </c>
    </row>
    <row r="280" spans="1:3" x14ac:dyDescent="0.25">
      <c r="A280" s="90"/>
      <c r="B280" s="89"/>
      <c r="C280" s="89" t="s">
        <v>68</v>
      </c>
    </row>
    <row r="281" spans="1:3" x14ac:dyDescent="0.25">
      <c r="A281" s="90"/>
      <c r="B281" s="89"/>
      <c r="C281" s="89" t="s">
        <v>68</v>
      </c>
    </row>
    <row r="282" spans="1:3" x14ac:dyDescent="0.25">
      <c r="A282" s="90"/>
      <c r="B282" s="89"/>
      <c r="C282" s="89" t="s">
        <v>68</v>
      </c>
    </row>
    <row r="283" spans="1:3" x14ac:dyDescent="0.25">
      <c r="A283" s="90"/>
      <c r="B283" s="89"/>
      <c r="C283" s="89" t="s">
        <v>68</v>
      </c>
    </row>
    <row r="284" spans="1:3" x14ac:dyDescent="0.25">
      <c r="A284" s="90"/>
      <c r="B284" s="89"/>
      <c r="C284" s="89" t="s">
        <v>68</v>
      </c>
    </row>
    <row r="285" spans="1:3" x14ac:dyDescent="0.25">
      <c r="A285" s="90"/>
      <c r="B285" s="89"/>
      <c r="C285" s="89" t="s">
        <v>68</v>
      </c>
    </row>
    <row r="286" spans="1:3" x14ac:dyDescent="0.25">
      <c r="A286" s="90"/>
      <c r="B286" s="89"/>
      <c r="C286" s="89" t="s">
        <v>68</v>
      </c>
    </row>
    <row r="287" spans="1:3" x14ac:dyDescent="0.25">
      <c r="A287" s="90"/>
      <c r="B287" s="89"/>
      <c r="C287" s="89" t="s">
        <v>68</v>
      </c>
    </row>
    <row r="288" spans="1:3" x14ac:dyDescent="0.25">
      <c r="A288" s="90"/>
      <c r="B288" s="89"/>
      <c r="C288" s="89" t="s">
        <v>68</v>
      </c>
    </row>
    <row r="289" spans="1:3" x14ac:dyDescent="0.25">
      <c r="A289" s="90"/>
      <c r="B289" s="89"/>
      <c r="C289" s="89" t="s">
        <v>68</v>
      </c>
    </row>
    <row r="290" spans="1:3" x14ac:dyDescent="0.25">
      <c r="A290" s="90"/>
      <c r="B290" s="89"/>
      <c r="C290" s="89" t="s">
        <v>68</v>
      </c>
    </row>
    <row r="291" spans="1:3" x14ac:dyDescent="0.25">
      <c r="A291" s="90"/>
      <c r="B291" s="89"/>
      <c r="C291" s="89" t="s">
        <v>68</v>
      </c>
    </row>
    <row r="292" spans="1:3" x14ac:dyDescent="0.25">
      <c r="A292" s="90"/>
      <c r="B292" s="89"/>
      <c r="C292" s="89" t="s">
        <v>68</v>
      </c>
    </row>
    <row r="293" spans="1:3" x14ac:dyDescent="0.25">
      <c r="A293" s="90"/>
      <c r="B293" s="89"/>
      <c r="C293" s="89" t="s">
        <v>68</v>
      </c>
    </row>
    <row r="294" spans="1:3" x14ac:dyDescent="0.25">
      <c r="A294" s="90"/>
      <c r="B294" s="89"/>
      <c r="C294" s="89" t="s">
        <v>68</v>
      </c>
    </row>
    <row r="295" spans="1:3" x14ac:dyDescent="0.25">
      <c r="A295" s="90"/>
      <c r="B295" s="89"/>
      <c r="C295" s="89" t="s">
        <v>68</v>
      </c>
    </row>
    <row r="296" spans="1:3" x14ac:dyDescent="0.25">
      <c r="A296" s="90"/>
      <c r="B296" s="89"/>
      <c r="C296" s="89" t="s">
        <v>68</v>
      </c>
    </row>
    <row r="297" spans="1:3" x14ac:dyDescent="0.25">
      <c r="A297" s="90"/>
      <c r="B297" s="89"/>
      <c r="C297" s="89" t="s">
        <v>68</v>
      </c>
    </row>
    <row r="298" spans="1:3" x14ac:dyDescent="0.25">
      <c r="A298" s="90"/>
      <c r="B298" s="89"/>
      <c r="C298" s="89" t="s">
        <v>68</v>
      </c>
    </row>
    <row r="299" spans="1:3" x14ac:dyDescent="0.25">
      <c r="A299" s="90"/>
      <c r="B299" s="89"/>
      <c r="C299" s="89" t="s">
        <v>68</v>
      </c>
    </row>
    <row r="300" spans="1:3" x14ac:dyDescent="0.25">
      <c r="A300" s="90"/>
      <c r="B300" s="89"/>
      <c r="C300" s="89" t="s">
        <v>68</v>
      </c>
    </row>
    <row r="301" spans="1:3" x14ac:dyDescent="0.25">
      <c r="A301" s="90"/>
      <c r="B301" s="89"/>
      <c r="C301" s="89" t="s">
        <v>68</v>
      </c>
    </row>
    <row r="302" spans="1:3" x14ac:dyDescent="0.25">
      <c r="A302" s="90"/>
      <c r="B302" s="89"/>
      <c r="C302" s="89" t="s">
        <v>68</v>
      </c>
    </row>
    <row r="303" spans="1:3" x14ac:dyDescent="0.25">
      <c r="A303" s="90"/>
      <c r="B303" s="89"/>
      <c r="C303" s="89" t="s">
        <v>68</v>
      </c>
    </row>
    <row r="304" spans="1:3" x14ac:dyDescent="0.25">
      <c r="A304" s="90"/>
      <c r="B304" s="89"/>
      <c r="C304" s="89" t="s">
        <v>68</v>
      </c>
    </row>
    <row r="305" spans="1:3" x14ac:dyDescent="0.25">
      <c r="A305" s="90"/>
      <c r="B305" s="89"/>
      <c r="C305" s="89" t="s">
        <v>68</v>
      </c>
    </row>
    <row r="306" spans="1:3" x14ac:dyDescent="0.25">
      <c r="A306" s="90"/>
      <c r="B306" s="89"/>
      <c r="C306" s="89" t="s">
        <v>68</v>
      </c>
    </row>
    <row r="307" spans="1:3" x14ac:dyDescent="0.25">
      <c r="A307" s="90"/>
      <c r="B307" s="89"/>
      <c r="C307" s="89" t="s">
        <v>68</v>
      </c>
    </row>
    <row r="308" spans="1:3" x14ac:dyDescent="0.25">
      <c r="A308" s="90"/>
      <c r="B308" s="89"/>
      <c r="C308" s="89" t="s">
        <v>68</v>
      </c>
    </row>
    <row r="309" spans="1:3" x14ac:dyDescent="0.25">
      <c r="A309" s="90"/>
      <c r="B309" s="89"/>
      <c r="C309" s="89" t="s">
        <v>68</v>
      </c>
    </row>
    <row r="310" spans="1:3" x14ac:dyDescent="0.25">
      <c r="A310" s="90"/>
      <c r="B310" s="89"/>
      <c r="C310" s="89" t="s">
        <v>68</v>
      </c>
    </row>
    <row r="311" spans="1:3" x14ac:dyDescent="0.25">
      <c r="A311" s="90"/>
      <c r="B311" s="89"/>
      <c r="C311" s="89" t="s">
        <v>68</v>
      </c>
    </row>
    <row r="312" spans="1:3" x14ac:dyDescent="0.25">
      <c r="A312" s="90"/>
      <c r="B312" s="89"/>
      <c r="C312" s="89" t="s">
        <v>68</v>
      </c>
    </row>
    <row r="313" spans="1:3" x14ac:dyDescent="0.25">
      <c r="A313" s="90"/>
      <c r="B313" s="89"/>
      <c r="C313" s="89" t="s">
        <v>68</v>
      </c>
    </row>
    <row r="314" spans="1:3" x14ac:dyDescent="0.25">
      <c r="A314" s="90"/>
      <c r="B314" s="89"/>
      <c r="C314" s="89" t="s">
        <v>68</v>
      </c>
    </row>
    <row r="315" spans="1:3" x14ac:dyDescent="0.25">
      <c r="A315" s="90"/>
      <c r="B315" s="89"/>
      <c r="C315" s="89" t="s">
        <v>68</v>
      </c>
    </row>
    <row r="316" spans="1:3" x14ac:dyDescent="0.25">
      <c r="A316" s="90"/>
      <c r="B316" s="89"/>
      <c r="C316" s="89" t="s">
        <v>68</v>
      </c>
    </row>
    <row r="317" spans="1:3" x14ac:dyDescent="0.25">
      <c r="A317" s="90"/>
      <c r="B317" s="89"/>
      <c r="C317" s="89" t="s">
        <v>68</v>
      </c>
    </row>
    <row r="318" spans="1:3" x14ac:dyDescent="0.25">
      <c r="A318" s="90"/>
      <c r="B318" s="89"/>
      <c r="C318" s="89" t="s">
        <v>68</v>
      </c>
    </row>
    <row r="319" spans="1:3" x14ac:dyDescent="0.25">
      <c r="A319" s="90"/>
      <c r="B319" s="89"/>
      <c r="C319" s="89" t="s">
        <v>68</v>
      </c>
    </row>
    <row r="320" spans="1:3" x14ac:dyDescent="0.25">
      <c r="A320" s="90"/>
      <c r="B320" s="89"/>
      <c r="C320" s="89" t="s">
        <v>68</v>
      </c>
    </row>
    <row r="321" spans="1:3" x14ac:dyDescent="0.25">
      <c r="A321" s="90"/>
      <c r="B321" s="89"/>
      <c r="C321" s="89" t="s">
        <v>68</v>
      </c>
    </row>
    <row r="322" spans="1:3" x14ac:dyDescent="0.25">
      <c r="A322" s="90"/>
      <c r="B322" s="89"/>
      <c r="C322" s="89" t="s">
        <v>68</v>
      </c>
    </row>
    <row r="323" spans="1:3" x14ac:dyDescent="0.25">
      <c r="A323" s="90"/>
      <c r="B323" s="89"/>
      <c r="C323" s="89" t="s">
        <v>68</v>
      </c>
    </row>
    <row r="324" spans="1:3" x14ac:dyDescent="0.25">
      <c r="A324" s="90"/>
      <c r="B324" s="89"/>
      <c r="C324" s="89" t="s">
        <v>68</v>
      </c>
    </row>
    <row r="325" spans="1:3" x14ac:dyDescent="0.25">
      <c r="A325" s="90"/>
      <c r="B325" s="89"/>
      <c r="C325" s="89" t="s">
        <v>68</v>
      </c>
    </row>
    <row r="326" spans="1:3" x14ac:dyDescent="0.25">
      <c r="A326" s="90"/>
      <c r="B326" s="89"/>
      <c r="C326" s="89" t="s">
        <v>68</v>
      </c>
    </row>
    <row r="327" spans="1:3" x14ac:dyDescent="0.25">
      <c r="A327" s="90"/>
      <c r="B327" s="89"/>
      <c r="C327" s="89" t="s">
        <v>68</v>
      </c>
    </row>
    <row r="328" spans="1:3" x14ac:dyDescent="0.25">
      <c r="A328" s="90"/>
      <c r="B328" s="89"/>
      <c r="C328" s="89" t="s">
        <v>68</v>
      </c>
    </row>
    <row r="329" spans="1:3" x14ac:dyDescent="0.25">
      <c r="A329" s="90"/>
      <c r="B329" s="89"/>
      <c r="C329" s="89" t="s">
        <v>68</v>
      </c>
    </row>
    <row r="330" spans="1:3" x14ac:dyDescent="0.25">
      <c r="A330" s="90"/>
      <c r="B330" s="89"/>
      <c r="C330" s="89" t="s">
        <v>68</v>
      </c>
    </row>
    <row r="331" spans="1:3" x14ac:dyDescent="0.25">
      <c r="A331" s="90"/>
      <c r="B331" s="89"/>
      <c r="C331" s="89" t="s">
        <v>68</v>
      </c>
    </row>
    <row r="332" spans="1:3" x14ac:dyDescent="0.25">
      <c r="A332" s="90"/>
      <c r="B332" s="89"/>
      <c r="C332" s="89" t="s">
        <v>68</v>
      </c>
    </row>
    <row r="333" spans="1:3" x14ac:dyDescent="0.25">
      <c r="A333" s="90"/>
      <c r="B333" s="89"/>
      <c r="C333" s="89" t="s">
        <v>68</v>
      </c>
    </row>
    <row r="334" spans="1:3" x14ac:dyDescent="0.25">
      <c r="A334" s="90"/>
      <c r="B334" s="89"/>
      <c r="C334" s="89" t="s">
        <v>68</v>
      </c>
    </row>
    <row r="335" spans="1:3" x14ac:dyDescent="0.25">
      <c r="A335" s="90"/>
      <c r="B335" s="89"/>
      <c r="C335" s="89" t="s">
        <v>68</v>
      </c>
    </row>
    <row r="336" spans="1:3" x14ac:dyDescent="0.25">
      <c r="A336" s="90"/>
      <c r="B336" s="89"/>
      <c r="C336" s="89" t="s">
        <v>68</v>
      </c>
    </row>
    <row r="337" spans="1:3" x14ac:dyDescent="0.25">
      <c r="A337" s="90"/>
      <c r="B337" s="89"/>
      <c r="C337" s="89" t="s">
        <v>68</v>
      </c>
    </row>
    <row r="338" spans="1:3" x14ac:dyDescent="0.25">
      <c r="A338" s="90"/>
      <c r="B338" s="89"/>
      <c r="C338" s="89" t="s">
        <v>68</v>
      </c>
    </row>
    <row r="339" spans="1:3" x14ac:dyDescent="0.25">
      <c r="A339" s="90"/>
      <c r="B339" s="89"/>
      <c r="C339" s="89" t="s">
        <v>68</v>
      </c>
    </row>
    <row r="340" spans="1:3" x14ac:dyDescent="0.25">
      <c r="A340" s="90"/>
      <c r="B340" s="89"/>
      <c r="C340" s="89" t="s">
        <v>68</v>
      </c>
    </row>
    <row r="341" spans="1:3" x14ac:dyDescent="0.25">
      <c r="A341" s="90"/>
      <c r="B341" s="89"/>
      <c r="C341" s="89" t="s">
        <v>68</v>
      </c>
    </row>
    <row r="342" spans="1:3" x14ac:dyDescent="0.25">
      <c r="A342" s="90"/>
      <c r="B342" s="89"/>
      <c r="C342" s="89" t="s">
        <v>68</v>
      </c>
    </row>
    <row r="343" spans="1:3" x14ac:dyDescent="0.25">
      <c r="A343" s="90"/>
      <c r="B343" s="89"/>
      <c r="C343" s="89" t="s">
        <v>68</v>
      </c>
    </row>
    <row r="344" spans="1:3" x14ac:dyDescent="0.25">
      <c r="A344" s="90"/>
      <c r="B344" s="89"/>
      <c r="C344" s="89" t="s">
        <v>68</v>
      </c>
    </row>
    <row r="345" spans="1:3" x14ac:dyDescent="0.25">
      <c r="A345" s="90"/>
      <c r="B345" s="89"/>
      <c r="C345" s="89" t="s">
        <v>68</v>
      </c>
    </row>
    <row r="346" spans="1:3" x14ac:dyDescent="0.25">
      <c r="A346" s="90"/>
      <c r="B346" s="89"/>
      <c r="C346" s="89" t="s">
        <v>68</v>
      </c>
    </row>
    <row r="347" spans="1:3" x14ac:dyDescent="0.25">
      <c r="A347" s="90"/>
      <c r="B347" s="89"/>
      <c r="C347" s="89" t="s">
        <v>68</v>
      </c>
    </row>
    <row r="348" spans="1:3" x14ac:dyDescent="0.25">
      <c r="A348" s="90"/>
      <c r="B348" s="89"/>
      <c r="C348" s="89" t="s">
        <v>68</v>
      </c>
    </row>
    <row r="349" spans="1:3" x14ac:dyDescent="0.25">
      <c r="A349" s="90"/>
      <c r="B349" s="89"/>
      <c r="C349" s="89" t="s">
        <v>68</v>
      </c>
    </row>
    <row r="350" spans="1:3" x14ac:dyDescent="0.25">
      <c r="A350" s="90"/>
      <c r="B350" s="89"/>
      <c r="C350" s="89" t="s">
        <v>68</v>
      </c>
    </row>
    <row r="351" spans="1:3" x14ac:dyDescent="0.25">
      <c r="A351" s="90"/>
      <c r="B351" s="89"/>
      <c r="C351" s="89" t="s">
        <v>68</v>
      </c>
    </row>
    <row r="352" spans="1:3" x14ac:dyDescent="0.25">
      <c r="A352" s="90"/>
      <c r="B352" s="89"/>
      <c r="C352" s="89" t="s">
        <v>68</v>
      </c>
    </row>
    <row r="353" spans="1:3" x14ac:dyDescent="0.25">
      <c r="A353" s="90"/>
      <c r="B353" s="89"/>
      <c r="C353" s="89" t="s">
        <v>68</v>
      </c>
    </row>
    <row r="354" spans="1:3" x14ac:dyDescent="0.25">
      <c r="A354" s="90"/>
      <c r="B354" s="89"/>
      <c r="C354" s="89" t="s">
        <v>68</v>
      </c>
    </row>
    <row r="355" spans="1:3" x14ac:dyDescent="0.25">
      <c r="A355" s="90"/>
      <c r="B355" s="89"/>
      <c r="C355" s="89" t="s">
        <v>68</v>
      </c>
    </row>
    <row r="356" spans="1:3" x14ac:dyDescent="0.25">
      <c r="A356" s="90"/>
      <c r="B356" s="89"/>
      <c r="C356" s="89" t="s">
        <v>68</v>
      </c>
    </row>
    <row r="357" spans="1:3" x14ac:dyDescent="0.25">
      <c r="A357" s="90"/>
      <c r="B357" s="89"/>
      <c r="C357" s="89" t="s">
        <v>68</v>
      </c>
    </row>
    <row r="358" spans="1:3" x14ac:dyDescent="0.25">
      <c r="A358" s="90"/>
      <c r="B358" s="89"/>
      <c r="C358" s="89" t="s">
        <v>68</v>
      </c>
    </row>
    <row r="359" spans="1:3" x14ac:dyDescent="0.25">
      <c r="A359" s="90"/>
      <c r="B359" s="89"/>
      <c r="C359" s="89" t="s">
        <v>68</v>
      </c>
    </row>
    <row r="360" spans="1:3" x14ac:dyDescent="0.25">
      <c r="A360" s="90"/>
      <c r="B360" s="89"/>
      <c r="C360" s="89" t="s">
        <v>68</v>
      </c>
    </row>
    <row r="361" spans="1:3" x14ac:dyDescent="0.25">
      <c r="A361" s="90"/>
      <c r="B361" s="89"/>
      <c r="C361" s="89" t="s">
        <v>68</v>
      </c>
    </row>
    <row r="362" spans="1:3" x14ac:dyDescent="0.25">
      <c r="A362" s="90"/>
      <c r="B362" s="89"/>
      <c r="C362" s="89" t="s">
        <v>68</v>
      </c>
    </row>
    <row r="363" spans="1:3" x14ac:dyDescent="0.25">
      <c r="A363" s="90"/>
      <c r="B363" s="89"/>
      <c r="C363" s="89" t="s">
        <v>68</v>
      </c>
    </row>
    <row r="364" spans="1:3" x14ac:dyDescent="0.25">
      <c r="A364" s="90"/>
      <c r="B364" s="89"/>
      <c r="C364" s="89" t="s">
        <v>68</v>
      </c>
    </row>
    <row r="365" spans="1:3" x14ac:dyDescent="0.25">
      <c r="A365" s="90"/>
      <c r="B365" s="89"/>
      <c r="C365" s="89" t="s">
        <v>68</v>
      </c>
    </row>
    <row r="366" spans="1:3" x14ac:dyDescent="0.25">
      <c r="A366" s="90"/>
      <c r="B366" s="89"/>
      <c r="C366" s="89" t="s">
        <v>68</v>
      </c>
    </row>
    <row r="367" spans="1:3" x14ac:dyDescent="0.25">
      <c r="A367" s="90"/>
      <c r="B367" s="89"/>
      <c r="C367" s="89" t="s">
        <v>68</v>
      </c>
    </row>
    <row r="368" spans="1:3" x14ac:dyDescent="0.25">
      <c r="A368" s="90"/>
      <c r="B368" s="89"/>
      <c r="C368" s="89" t="s">
        <v>68</v>
      </c>
    </row>
    <row r="369" spans="1:3" x14ac:dyDescent="0.25">
      <c r="A369" s="90"/>
      <c r="B369" s="89"/>
      <c r="C369" s="89" t="s">
        <v>68</v>
      </c>
    </row>
    <row r="370" spans="1:3" x14ac:dyDescent="0.25">
      <c r="A370" s="90"/>
      <c r="B370" s="89"/>
      <c r="C370" s="89" t="s">
        <v>68</v>
      </c>
    </row>
    <row r="371" spans="1:3" x14ac:dyDescent="0.25">
      <c r="A371" s="90"/>
      <c r="B371" s="89"/>
      <c r="C371" s="89" t="s">
        <v>68</v>
      </c>
    </row>
    <row r="372" spans="1:3" x14ac:dyDescent="0.25">
      <c r="A372" s="90"/>
      <c r="B372" s="89"/>
      <c r="C372" s="89" t="s">
        <v>68</v>
      </c>
    </row>
    <row r="373" spans="1:3" x14ac:dyDescent="0.25">
      <c r="A373" s="90"/>
      <c r="B373" s="89"/>
      <c r="C373" s="89" t="s">
        <v>68</v>
      </c>
    </row>
    <row r="374" spans="1:3" x14ac:dyDescent="0.25">
      <c r="A374" s="90"/>
      <c r="B374" s="89"/>
      <c r="C374" s="89" t="s">
        <v>68</v>
      </c>
    </row>
    <row r="375" spans="1:3" x14ac:dyDescent="0.25">
      <c r="A375" s="90"/>
      <c r="B375" s="89"/>
      <c r="C375" s="89" t="s">
        <v>68</v>
      </c>
    </row>
    <row r="376" spans="1:3" x14ac:dyDescent="0.25">
      <c r="A376" s="90"/>
      <c r="B376" s="89"/>
      <c r="C376" s="89" t="s">
        <v>68</v>
      </c>
    </row>
    <row r="377" spans="1:3" x14ac:dyDescent="0.25">
      <c r="A377" s="90"/>
      <c r="B377" s="89"/>
      <c r="C377" s="89" t="s">
        <v>68</v>
      </c>
    </row>
    <row r="378" spans="1:3" x14ac:dyDescent="0.25">
      <c r="A378" s="90"/>
      <c r="B378" s="89"/>
      <c r="C378" s="89" t="s">
        <v>68</v>
      </c>
    </row>
    <row r="379" spans="1:3" x14ac:dyDescent="0.25">
      <c r="A379" s="90"/>
      <c r="B379" s="89"/>
      <c r="C379" s="89" t="s">
        <v>68</v>
      </c>
    </row>
    <row r="380" spans="1:3" x14ac:dyDescent="0.25">
      <c r="A380" s="90"/>
      <c r="B380" s="89"/>
      <c r="C380" s="89" t="s">
        <v>68</v>
      </c>
    </row>
    <row r="381" spans="1:3" x14ac:dyDescent="0.25">
      <c r="A381" s="90"/>
      <c r="B381" s="89"/>
      <c r="C381" s="89" t="s">
        <v>68</v>
      </c>
    </row>
    <row r="382" spans="1:3" x14ac:dyDescent="0.25">
      <c r="A382" s="90"/>
      <c r="B382" s="89"/>
      <c r="C382" s="89" t="s">
        <v>68</v>
      </c>
    </row>
    <row r="383" spans="1:3" x14ac:dyDescent="0.25">
      <c r="A383" s="90"/>
      <c r="B383" s="89"/>
      <c r="C383" s="89" t="s">
        <v>68</v>
      </c>
    </row>
    <row r="384" spans="1:3" x14ac:dyDescent="0.25">
      <c r="A384" s="90"/>
      <c r="B384" s="89"/>
      <c r="C384" s="89" t="s">
        <v>68</v>
      </c>
    </row>
    <row r="385" spans="1:3" x14ac:dyDescent="0.25">
      <c r="A385" s="90"/>
      <c r="B385" s="89"/>
      <c r="C385" s="89" t="s">
        <v>68</v>
      </c>
    </row>
    <row r="386" spans="1:3" x14ac:dyDescent="0.25">
      <c r="A386" s="90"/>
      <c r="B386" s="89"/>
      <c r="C386" s="89" t="s">
        <v>68</v>
      </c>
    </row>
    <row r="387" spans="1:3" x14ac:dyDescent="0.25">
      <c r="A387" s="90"/>
      <c r="B387" s="89"/>
      <c r="C387" s="89" t="s">
        <v>68</v>
      </c>
    </row>
    <row r="388" spans="1:3" x14ac:dyDescent="0.25">
      <c r="A388" s="90"/>
      <c r="B388" s="89"/>
      <c r="C388" s="89" t="s">
        <v>68</v>
      </c>
    </row>
    <row r="389" spans="1:3" x14ac:dyDescent="0.25">
      <c r="A389" s="90"/>
      <c r="B389" s="89"/>
      <c r="C389" s="89" t="s">
        <v>68</v>
      </c>
    </row>
    <row r="390" spans="1:3" x14ac:dyDescent="0.25">
      <c r="A390" s="90"/>
      <c r="B390" s="89"/>
      <c r="C390" s="89" t="s">
        <v>68</v>
      </c>
    </row>
    <row r="391" spans="1:3" x14ac:dyDescent="0.25">
      <c r="A391" s="90"/>
      <c r="B391" s="89"/>
      <c r="C391" s="89" t="s">
        <v>68</v>
      </c>
    </row>
    <row r="392" spans="1:3" x14ac:dyDescent="0.25">
      <c r="A392" s="90"/>
      <c r="B392" s="89"/>
      <c r="C392" s="89" t="s">
        <v>68</v>
      </c>
    </row>
    <row r="393" spans="1:3" x14ac:dyDescent="0.25">
      <c r="A393" s="90"/>
      <c r="B393" s="89"/>
      <c r="C393" s="89" t="s">
        <v>68</v>
      </c>
    </row>
    <row r="394" spans="1:3" x14ac:dyDescent="0.25">
      <c r="A394" s="90"/>
      <c r="B394" s="89"/>
      <c r="C394" s="89" t="s">
        <v>68</v>
      </c>
    </row>
    <row r="395" spans="1:3" x14ac:dyDescent="0.25">
      <c r="A395" s="90"/>
      <c r="B395" s="89"/>
      <c r="C395" s="89" t="s">
        <v>68</v>
      </c>
    </row>
    <row r="396" spans="1:3" x14ac:dyDescent="0.25">
      <c r="A396" s="90"/>
      <c r="B396" s="89"/>
      <c r="C396" s="89" t="s">
        <v>68</v>
      </c>
    </row>
    <row r="397" spans="1:3" x14ac:dyDescent="0.25">
      <c r="A397" s="90"/>
      <c r="B397" s="89"/>
      <c r="C397" s="89" t="s">
        <v>68</v>
      </c>
    </row>
    <row r="398" spans="1:3" x14ac:dyDescent="0.25">
      <c r="A398" s="90"/>
      <c r="B398" s="89"/>
      <c r="C398" s="89" t="s">
        <v>68</v>
      </c>
    </row>
    <row r="399" spans="1:3" x14ac:dyDescent="0.25">
      <c r="A399" s="90"/>
      <c r="B399" s="89"/>
      <c r="C399" s="89" t="s">
        <v>68</v>
      </c>
    </row>
    <row r="400" spans="1:3" x14ac:dyDescent="0.25">
      <c r="A400" s="90"/>
      <c r="B400" s="89"/>
      <c r="C400" s="89" t="s">
        <v>68</v>
      </c>
    </row>
    <row r="401" spans="1:3" x14ac:dyDescent="0.25">
      <c r="A401" s="90"/>
      <c r="B401" s="89"/>
      <c r="C401" s="89" t="s">
        <v>68</v>
      </c>
    </row>
    <row r="402" spans="1:3" x14ac:dyDescent="0.25">
      <c r="A402" s="90"/>
      <c r="B402" s="89"/>
      <c r="C402" s="89" t="s">
        <v>68</v>
      </c>
    </row>
    <row r="403" spans="1:3" x14ac:dyDescent="0.25">
      <c r="A403" s="90"/>
      <c r="B403" s="89"/>
      <c r="C403" s="89" t="s">
        <v>68</v>
      </c>
    </row>
    <row r="404" spans="1:3" x14ac:dyDescent="0.25">
      <c r="A404" s="90"/>
      <c r="B404" s="89"/>
      <c r="C404" s="89" t="s">
        <v>68</v>
      </c>
    </row>
    <row r="405" spans="1:3" x14ac:dyDescent="0.25">
      <c r="A405" s="90"/>
      <c r="B405" s="89"/>
      <c r="C405" s="89" t="s">
        <v>68</v>
      </c>
    </row>
    <row r="406" spans="1:3" x14ac:dyDescent="0.25">
      <c r="A406" s="90"/>
      <c r="B406" s="89"/>
      <c r="C406" s="89" t="s">
        <v>68</v>
      </c>
    </row>
    <row r="407" spans="1:3" x14ac:dyDescent="0.25">
      <c r="A407" s="90"/>
      <c r="B407" s="89"/>
      <c r="C407" s="89" t="s">
        <v>68</v>
      </c>
    </row>
    <row r="408" spans="1:3" x14ac:dyDescent="0.25">
      <c r="A408" s="90"/>
      <c r="B408" s="89"/>
      <c r="C408" s="89" t="s">
        <v>68</v>
      </c>
    </row>
    <row r="409" spans="1:3" x14ac:dyDescent="0.25">
      <c r="A409" s="90"/>
      <c r="B409" s="89"/>
      <c r="C409" s="89" t="s">
        <v>68</v>
      </c>
    </row>
    <row r="410" spans="1:3" x14ac:dyDescent="0.25">
      <c r="A410" s="90"/>
      <c r="B410" s="89"/>
      <c r="C410" s="89" t="s">
        <v>68</v>
      </c>
    </row>
    <row r="411" spans="1:3" x14ac:dyDescent="0.25">
      <c r="A411" s="90"/>
      <c r="B411" s="89"/>
      <c r="C411" s="89" t="s">
        <v>68</v>
      </c>
    </row>
    <row r="412" spans="1:3" x14ac:dyDescent="0.25">
      <c r="A412" s="90"/>
      <c r="B412" s="89"/>
      <c r="C412" s="89" t="s">
        <v>68</v>
      </c>
    </row>
    <row r="413" spans="1:3" x14ac:dyDescent="0.25">
      <c r="A413" s="90"/>
      <c r="B413" s="89"/>
      <c r="C413" s="89" t="s">
        <v>68</v>
      </c>
    </row>
    <row r="414" spans="1:3" x14ac:dyDescent="0.25">
      <c r="A414" s="90"/>
      <c r="B414" s="89"/>
      <c r="C414" s="89" t="s">
        <v>68</v>
      </c>
    </row>
    <row r="415" spans="1:3" x14ac:dyDescent="0.25">
      <c r="A415" s="90"/>
      <c r="B415" s="89"/>
      <c r="C415" s="89" t="s">
        <v>68</v>
      </c>
    </row>
    <row r="416" spans="1:3" x14ac:dyDescent="0.25">
      <c r="A416" s="90"/>
      <c r="B416" s="89"/>
      <c r="C416" s="89" t="s">
        <v>68</v>
      </c>
    </row>
    <row r="417" spans="1:3" x14ac:dyDescent="0.25">
      <c r="A417" s="90"/>
      <c r="B417" s="89"/>
      <c r="C417" s="89" t="s">
        <v>68</v>
      </c>
    </row>
    <row r="418" spans="1:3" x14ac:dyDescent="0.25">
      <c r="A418" s="90"/>
      <c r="B418" s="89"/>
      <c r="C418" s="89" t="s">
        <v>68</v>
      </c>
    </row>
    <row r="419" spans="1:3" x14ac:dyDescent="0.25">
      <c r="A419" s="90"/>
      <c r="B419" s="89"/>
      <c r="C419" s="89" t="s">
        <v>68</v>
      </c>
    </row>
    <row r="420" spans="1:3" x14ac:dyDescent="0.25">
      <c r="A420" s="90"/>
      <c r="B420" s="89"/>
      <c r="C420" s="89" t="s">
        <v>68</v>
      </c>
    </row>
    <row r="421" spans="1:3" x14ac:dyDescent="0.25">
      <c r="A421" s="90"/>
      <c r="B421" s="89"/>
      <c r="C421" s="89" t="s">
        <v>68</v>
      </c>
    </row>
    <row r="422" spans="1:3" x14ac:dyDescent="0.25">
      <c r="A422" s="90"/>
      <c r="B422" s="89"/>
      <c r="C422" s="89" t="s">
        <v>68</v>
      </c>
    </row>
    <row r="423" spans="1:3" x14ac:dyDescent="0.25">
      <c r="A423" s="90"/>
      <c r="B423" s="89"/>
      <c r="C423" s="89" t="s">
        <v>68</v>
      </c>
    </row>
    <row r="424" spans="1:3" x14ac:dyDescent="0.25">
      <c r="A424" s="90"/>
      <c r="B424" s="89"/>
      <c r="C424" s="89" t="s">
        <v>68</v>
      </c>
    </row>
    <row r="425" spans="1:3" x14ac:dyDescent="0.25">
      <c r="A425" s="90"/>
      <c r="B425" s="89"/>
      <c r="C425" s="89" t="s">
        <v>68</v>
      </c>
    </row>
    <row r="426" spans="1:3" x14ac:dyDescent="0.25">
      <c r="A426" s="90"/>
      <c r="B426" s="89"/>
      <c r="C426" s="89" t="s">
        <v>68</v>
      </c>
    </row>
    <row r="427" spans="1:3" x14ac:dyDescent="0.25">
      <c r="A427" s="90"/>
      <c r="B427" s="89"/>
      <c r="C427" s="89" t="s">
        <v>68</v>
      </c>
    </row>
    <row r="428" spans="1:3" x14ac:dyDescent="0.25">
      <c r="A428" s="90"/>
      <c r="B428" s="89"/>
      <c r="C428" s="89" t="s">
        <v>68</v>
      </c>
    </row>
    <row r="429" spans="1:3" x14ac:dyDescent="0.25">
      <c r="A429" s="90"/>
      <c r="B429" s="89"/>
      <c r="C429" s="89" t="s">
        <v>68</v>
      </c>
    </row>
    <row r="430" spans="1:3" x14ac:dyDescent="0.25">
      <c r="A430" s="90"/>
      <c r="B430" s="89"/>
      <c r="C430" s="89" t="s">
        <v>68</v>
      </c>
    </row>
    <row r="431" spans="1:3" x14ac:dyDescent="0.25">
      <c r="A431" s="90"/>
      <c r="B431" s="89"/>
      <c r="C431" s="89" t="s">
        <v>68</v>
      </c>
    </row>
    <row r="432" spans="1:3" x14ac:dyDescent="0.25">
      <c r="A432" s="90"/>
      <c r="B432" s="89"/>
      <c r="C432" s="89" t="s">
        <v>68</v>
      </c>
    </row>
    <row r="433" spans="1:3" x14ac:dyDescent="0.25">
      <c r="A433" s="90"/>
      <c r="B433" s="89"/>
      <c r="C433" s="89" t="s">
        <v>68</v>
      </c>
    </row>
    <row r="434" spans="1:3" x14ac:dyDescent="0.25">
      <c r="A434" s="90"/>
      <c r="B434" s="89"/>
      <c r="C434" s="89" t="s">
        <v>68</v>
      </c>
    </row>
    <row r="435" spans="1:3" x14ac:dyDescent="0.25">
      <c r="A435" s="90"/>
      <c r="B435" s="89"/>
      <c r="C435" s="89" t="s">
        <v>68</v>
      </c>
    </row>
    <row r="436" spans="1:3" x14ac:dyDescent="0.25">
      <c r="A436" s="90"/>
      <c r="B436" s="89"/>
      <c r="C436" s="89" t="s">
        <v>68</v>
      </c>
    </row>
    <row r="437" spans="1:3" x14ac:dyDescent="0.25">
      <c r="A437" s="90"/>
      <c r="B437" s="89"/>
      <c r="C437" s="89" t="s">
        <v>68</v>
      </c>
    </row>
    <row r="438" spans="1:3" x14ac:dyDescent="0.25">
      <c r="A438" s="90"/>
      <c r="B438" s="89"/>
      <c r="C438" s="89" t="s">
        <v>68</v>
      </c>
    </row>
    <row r="439" spans="1:3" x14ac:dyDescent="0.25">
      <c r="A439" s="90"/>
      <c r="B439" s="89"/>
      <c r="C439" s="89" t="s">
        <v>68</v>
      </c>
    </row>
    <row r="440" spans="1:3" x14ac:dyDescent="0.25">
      <c r="A440" s="90"/>
      <c r="B440" s="89"/>
      <c r="C440" s="89" t="s">
        <v>68</v>
      </c>
    </row>
    <row r="441" spans="1:3" x14ac:dyDescent="0.25">
      <c r="A441" s="90"/>
      <c r="B441" s="89"/>
      <c r="C441" s="89" t="s">
        <v>68</v>
      </c>
    </row>
    <row r="442" spans="1:3" x14ac:dyDescent="0.25">
      <c r="A442" s="90"/>
      <c r="B442" s="89"/>
      <c r="C442" s="89" t="s">
        <v>68</v>
      </c>
    </row>
    <row r="443" spans="1:3" x14ac:dyDescent="0.25">
      <c r="A443" s="90"/>
      <c r="B443" s="89"/>
      <c r="C443" s="89" t="s">
        <v>68</v>
      </c>
    </row>
    <row r="444" spans="1:3" x14ac:dyDescent="0.25">
      <c r="A444" s="90"/>
      <c r="B444" s="89"/>
      <c r="C444" s="89" t="s">
        <v>68</v>
      </c>
    </row>
    <row r="445" spans="1:3" x14ac:dyDescent="0.25">
      <c r="A445" s="90"/>
      <c r="B445" s="89"/>
      <c r="C445" s="89" t="s">
        <v>68</v>
      </c>
    </row>
    <row r="446" spans="1:3" x14ac:dyDescent="0.25">
      <c r="A446" s="90"/>
      <c r="B446" s="89"/>
      <c r="C446" s="89" t="s">
        <v>68</v>
      </c>
    </row>
    <row r="447" spans="1:3" x14ac:dyDescent="0.25">
      <c r="A447" s="90"/>
      <c r="B447" s="89"/>
      <c r="C447" s="89" t="s">
        <v>68</v>
      </c>
    </row>
    <row r="448" spans="1:3" x14ac:dyDescent="0.25">
      <c r="A448" s="90"/>
      <c r="B448" s="89"/>
      <c r="C448" s="89" t="s">
        <v>68</v>
      </c>
    </row>
    <row r="449" spans="1:3" x14ac:dyDescent="0.25">
      <c r="A449" s="90"/>
      <c r="B449" s="89"/>
      <c r="C449" s="89" t="s">
        <v>68</v>
      </c>
    </row>
    <row r="450" spans="1:3" x14ac:dyDescent="0.25">
      <c r="A450" s="90"/>
      <c r="B450" s="89"/>
      <c r="C450" s="89" t="s">
        <v>68</v>
      </c>
    </row>
    <row r="451" spans="1:3" x14ac:dyDescent="0.25">
      <c r="A451" s="90"/>
      <c r="B451" s="89"/>
      <c r="C451" s="89" t="s">
        <v>68</v>
      </c>
    </row>
    <row r="452" spans="1:3" x14ac:dyDescent="0.25">
      <c r="A452" s="90"/>
      <c r="B452" s="89"/>
      <c r="C452" s="89" t="s">
        <v>68</v>
      </c>
    </row>
    <row r="453" spans="1:3" x14ac:dyDescent="0.25">
      <c r="A453" s="90"/>
      <c r="B453" s="89"/>
      <c r="C453" s="89" t="s">
        <v>68</v>
      </c>
    </row>
    <row r="454" spans="1:3" x14ac:dyDescent="0.25">
      <c r="A454" s="90"/>
      <c r="B454" s="89"/>
      <c r="C454" s="89" t="s">
        <v>68</v>
      </c>
    </row>
    <row r="455" spans="1:3" x14ac:dyDescent="0.25">
      <c r="A455" s="90"/>
      <c r="B455" s="89"/>
      <c r="C455" s="89" t="s">
        <v>68</v>
      </c>
    </row>
    <row r="456" spans="1:3" x14ac:dyDescent="0.25">
      <c r="A456" s="90"/>
      <c r="B456" s="89"/>
      <c r="C456" s="89" t="s">
        <v>68</v>
      </c>
    </row>
    <row r="457" spans="1:3" x14ac:dyDescent="0.25">
      <c r="A457" s="90"/>
      <c r="B457" s="89"/>
      <c r="C457" s="89" t="s">
        <v>68</v>
      </c>
    </row>
    <row r="458" spans="1:3" x14ac:dyDescent="0.25">
      <c r="A458" s="90"/>
      <c r="B458" s="89"/>
      <c r="C458" s="89" t="s">
        <v>68</v>
      </c>
    </row>
    <row r="459" spans="1:3" x14ac:dyDescent="0.25">
      <c r="A459" s="90"/>
      <c r="B459" s="89"/>
      <c r="C459" s="89" t="s">
        <v>68</v>
      </c>
    </row>
    <row r="460" spans="1:3" x14ac:dyDescent="0.25">
      <c r="A460" s="90"/>
      <c r="B460" s="89"/>
      <c r="C460" s="89" t="s">
        <v>68</v>
      </c>
    </row>
    <row r="461" spans="1:3" x14ac:dyDescent="0.25">
      <c r="A461" s="90"/>
      <c r="B461" s="89"/>
      <c r="C461" s="89" t="s">
        <v>68</v>
      </c>
    </row>
    <row r="462" spans="1:3" x14ac:dyDescent="0.25">
      <c r="A462" s="90"/>
      <c r="B462" s="89"/>
      <c r="C462" s="89" t="s">
        <v>68</v>
      </c>
    </row>
    <row r="463" spans="1:3" x14ac:dyDescent="0.25">
      <c r="A463" s="90"/>
      <c r="B463" s="89"/>
      <c r="C463" s="89" t="s">
        <v>68</v>
      </c>
    </row>
    <row r="464" spans="1:3" x14ac:dyDescent="0.25">
      <c r="A464" s="90"/>
      <c r="B464" s="89"/>
      <c r="C464" s="89" t="s">
        <v>68</v>
      </c>
    </row>
    <row r="465" spans="1:3" x14ac:dyDescent="0.25">
      <c r="A465" s="90"/>
      <c r="B465" s="89"/>
      <c r="C465" s="89" t="s">
        <v>68</v>
      </c>
    </row>
    <row r="466" spans="1:3" x14ac:dyDescent="0.25">
      <c r="A466" s="90"/>
      <c r="B466" s="89"/>
      <c r="C466" s="89" t="s">
        <v>68</v>
      </c>
    </row>
    <row r="467" spans="1:3" x14ac:dyDescent="0.25">
      <c r="A467" s="90"/>
      <c r="B467" s="89"/>
      <c r="C467" s="89" t="s">
        <v>68</v>
      </c>
    </row>
    <row r="468" spans="1:3" x14ac:dyDescent="0.25">
      <c r="A468" s="90"/>
      <c r="B468" s="89"/>
      <c r="C468" s="89" t="s">
        <v>68</v>
      </c>
    </row>
    <row r="469" spans="1:3" x14ac:dyDescent="0.25">
      <c r="A469" s="90"/>
      <c r="B469" s="89"/>
      <c r="C469" s="89" t="s">
        <v>68</v>
      </c>
    </row>
    <row r="470" spans="1:3" x14ac:dyDescent="0.25">
      <c r="A470" s="90"/>
      <c r="B470" s="89"/>
      <c r="C470" s="89" t="s">
        <v>68</v>
      </c>
    </row>
    <row r="471" spans="1:3" x14ac:dyDescent="0.25">
      <c r="A471" s="90"/>
      <c r="B471" s="89"/>
      <c r="C471" s="89" t="s">
        <v>68</v>
      </c>
    </row>
    <row r="472" spans="1:3" x14ac:dyDescent="0.25">
      <c r="A472" s="90"/>
      <c r="B472" s="89"/>
      <c r="C472" s="89" t="s">
        <v>68</v>
      </c>
    </row>
    <row r="473" spans="1:3" x14ac:dyDescent="0.25">
      <c r="A473" s="90"/>
      <c r="B473" s="89"/>
      <c r="C473" s="89" t="s">
        <v>68</v>
      </c>
    </row>
    <row r="474" spans="1:3" x14ac:dyDescent="0.25">
      <c r="A474" s="90"/>
      <c r="B474" s="89"/>
      <c r="C474" s="89" t="s">
        <v>68</v>
      </c>
    </row>
    <row r="475" spans="1:3" x14ac:dyDescent="0.25">
      <c r="A475" s="90"/>
      <c r="B475" s="89"/>
      <c r="C475" s="89" t="s">
        <v>68</v>
      </c>
    </row>
    <row r="476" spans="1:3" x14ac:dyDescent="0.25">
      <c r="A476" s="90"/>
      <c r="B476" s="89"/>
      <c r="C476" s="89" t="s">
        <v>68</v>
      </c>
    </row>
    <row r="477" spans="1:3" x14ac:dyDescent="0.25">
      <c r="A477" s="90"/>
      <c r="B477" s="89"/>
      <c r="C477" s="89" t="s">
        <v>68</v>
      </c>
    </row>
    <row r="478" spans="1:3" x14ac:dyDescent="0.25">
      <c r="A478" s="90"/>
      <c r="B478" s="89"/>
      <c r="C478" s="89" t="s">
        <v>68</v>
      </c>
    </row>
    <row r="479" spans="1:3" x14ac:dyDescent="0.25">
      <c r="A479" s="90"/>
      <c r="B479" s="89"/>
      <c r="C479" s="89" t="s">
        <v>68</v>
      </c>
    </row>
    <row r="480" spans="1:3" x14ac:dyDescent="0.25">
      <c r="A480" s="90"/>
      <c r="B480" s="89"/>
      <c r="C480" s="89" t="s">
        <v>68</v>
      </c>
    </row>
    <row r="481" spans="1:3" x14ac:dyDescent="0.25">
      <c r="A481" s="90"/>
      <c r="B481" s="89"/>
      <c r="C481" s="89" t="s">
        <v>68</v>
      </c>
    </row>
    <row r="482" spans="1:3" x14ac:dyDescent="0.25">
      <c r="A482" s="90"/>
      <c r="B482" s="89"/>
      <c r="C482" s="89" t="s">
        <v>68</v>
      </c>
    </row>
    <row r="483" spans="1:3" x14ac:dyDescent="0.25">
      <c r="A483" s="90"/>
      <c r="B483" s="89"/>
      <c r="C483" s="89" t="s">
        <v>68</v>
      </c>
    </row>
    <row r="484" spans="1:3" x14ac:dyDescent="0.25">
      <c r="A484" s="90"/>
      <c r="B484" s="89"/>
      <c r="C484" s="89" t="s">
        <v>68</v>
      </c>
    </row>
    <row r="485" spans="1:3" x14ac:dyDescent="0.25">
      <c r="A485" s="90"/>
      <c r="B485" s="89"/>
      <c r="C485" s="89" t="s">
        <v>68</v>
      </c>
    </row>
    <row r="486" spans="1:3" x14ac:dyDescent="0.25">
      <c r="A486" s="90"/>
      <c r="B486" s="89"/>
      <c r="C486" s="89" t="s">
        <v>68</v>
      </c>
    </row>
    <row r="487" spans="1:3" x14ac:dyDescent="0.25">
      <c r="A487" s="90"/>
      <c r="B487" s="89"/>
      <c r="C487" s="89" t="s">
        <v>68</v>
      </c>
    </row>
    <row r="488" spans="1:3" x14ac:dyDescent="0.25">
      <c r="A488" s="90"/>
      <c r="B488" s="89"/>
      <c r="C488" s="89" t="s">
        <v>68</v>
      </c>
    </row>
    <row r="489" spans="1:3" x14ac:dyDescent="0.25">
      <c r="A489" s="90"/>
      <c r="B489" s="89"/>
      <c r="C489" s="89" t="s">
        <v>68</v>
      </c>
    </row>
    <row r="490" spans="1:3" x14ac:dyDescent="0.25">
      <c r="A490" s="90"/>
      <c r="B490" s="89"/>
      <c r="C490" s="89" t="s">
        <v>68</v>
      </c>
    </row>
    <row r="491" spans="1:3" x14ac:dyDescent="0.25">
      <c r="A491" s="90"/>
      <c r="B491" s="89"/>
      <c r="C491" s="89" t="s">
        <v>68</v>
      </c>
    </row>
    <row r="492" spans="1:3" x14ac:dyDescent="0.25">
      <c r="A492" s="90"/>
      <c r="B492" s="89"/>
      <c r="C492" s="89" t="s">
        <v>68</v>
      </c>
    </row>
    <row r="493" spans="1:3" x14ac:dyDescent="0.25">
      <c r="A493" s="90"/>
      <c r="B493" s="89"/>
      <c r="C493" s="89" t="s">
        <v>68</v>
      </c>
    </row>
    <row r="494" spans="1:3" x14ac:dyDescent="0.25">
      <c r="A494" s="90"/>
      <c r="B494" s="89"/>
      <c r="C494" s="89" t="s">
        <v>68</v>
      </c>
    </row>
    <row r="495" spans="1:3" x14ac:dyDescent="0.25">
      <c r="A495" s="90"/>
      <c r="B495" s="89"/>
      <c r="C495" s="89" t="s">
        <v>68</v>
      </c>
    </row>
    <row r="496" spans="1:3" x14ac:dyDescent="0.25">
      <c r="A496" s="90"/>
      <c r="B496" s="89"/>
      <c r="C496" s="89" t="s">
        <v>68</v>
      </c>
    </row>
    <row r="497" spans="1:3" x14ac:dyDescent="0.25">
      <c r="A497" s="90"/>
      <c r="B497" s="89"/>
      <c r="C497" s="89" t="s">
        <v>68</v>
      </c>
    </row>
    <row r="498" spans="1:3" x14ac:dyDescent="0.25">
      <c r="A498" s="90"/>
      <c r="B498" s="89"/>
      <c r="C498" s="89" t="s">
        <v>68</v>
      </c>
    </row>
    <row r="499" spans="1:3" x14ac:dyDescent="0.25">
      <c r="A499" s="90"/>
      <c r="B499" s="89"/>
      <c r="C499" s="89" t="s">
        <v>68</v>
      </c>
    </row>
    <row r="500" spans="1:3" x14ac:dyDescent="0.25">
      <c r="A500" s="90"/>
      <c r="B500" s="89"/>
      <c r="C500" s="89"/>
    </row>
  </sheetData>
  <sheetProtection sheet="1" objects="1" scenarios="1" selectLockedCells="1" sort="0"/>
  <sortState ref="A4:C236">
    <sortCondition ref="A4:A236"/>
  </sortState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>
    <tabColor rgb="FF92D050"/>
    <pageSetUpPr fitToPage="1"/>
  </sheetPr>
  <dimension ref="A1:F136"/>
  <sheetViews>
    <sheetView zoomScaleNormal="100" workbookViewId="0">
      <pane ySplit="2" topLeftCell="A3" activePane="bottomLeft" state="frozen"/>
      <selection activeCell="K7" sqref="K7:K13"/>
      <selection pane="bottomLeft" activeCell="D2" sqref="D2"/>
    </sheetView>
  </sheetViews>
  <sheetFormatPr baseColWidth="10" defaultColWidth="22.88671875" defaultRowHeight="13.8" x14ac:dyDescent="0.25"/>
  <cols>
    <col min="1" max="1" width="60.6640625" style="85" customWidth="1"/>
    <col min="2" max="2" width="11.6640625" style="85" bestFit="1" customWidth="1"/>
    <col min="3" max="3" width="25.6640625" style="85" customWidth="1"/>
    <col min="4" max="4" width="52.6640625" style="85" customWidth="1"/>
    <col min="5" max="5" width="15.33203125" style="85" bestFit="1" customWidth="1"/>
    <col min="6" max="6" width="25.5546875" style="85" bestFit="1" customWidth="1"/>
    <col min="7" max="16384" width="22.88671875" style="85"/>
  </cols>
  <sheetData>
    <row r="1" spans="1:6" x14ac:dyDescent="0.25">
      <c r="A1" s="83" t="s">
        <v>1026</v>
      </c>
      <c r="B1" s="81" t="s">
        <v>221</v>
      </c>
      <c r="C1" s="82" t="s">
        <v>142</v>
      </c>
      <c r="D1" s="83" t="s">
        <v>11</v>
      </c>
      <c r="E1" s="84" t="s">
        <v>222</v>
      </c>
      <c r="F1" s="84" t="s">
        <v>223</v>
      </c>
    </row>
    <row r="2" spans="1:6" ht="14.4" x14ac:dyDescent="0.25">
      <c r="B2" s="81"/>
      <c r="C2" s="81"/>
      <c r="D2" s="155">
        <v>19</v>
      </c>
      <c r="E2" s="81"/>
      <c r="F2" s="81"/>
    </row>
    <row r="3" spans="1:6" ht="14.4" x14ac:dyDescent="0.25">
      <c r="A3" s="150"/>
      <c r="B3" s="86"/>
      <c r="C3" s="86"/>
      <c r="E3" s="86"/>
      <c r="F3" s="86"/>
    </row>
    <row r="4" spans="1:6" x14ac:dyDescent="0.25">
      <c r="A4" s="87" t="s">
        <v>854</v>
      </c>
      <c r="B4" s="86"/>
      <c r="C4" s="86"/>
      <c r="D4" s="87"/>
      <c r="E4" s="86"/>
      <c r="F4" s="86"/>
    </row>
    <row r="5" spans="1:6" x14ac:dyDescent="0.25">
      <c r="A5" s="87" t="s">
        <v>735</v>
      </c>
      <c r="B5" s="81">
        <v>5600</v>
      </c>
      <c r="C5" s="81">
        <v>350</v>
      </c>
      <c r="D5" s="87" t="s">
        <v>735</v>
      </c>
      <c r="E5" s="81" t="s">
        <v>1270</v>
      </c>
      <c r="F5" s="81" t="s">
        <v>696</v>
      </c>
    </row>
    <row r="6" spans="1:6" x14ac:dyDescent="0.25">
      <c r="A6" s="81" t="s">
        <v>1036</v>
      </c>
      <c r="B6" s="88"/>
      <c r="C6" s="88" t="s">
        <v>844</v>
      </c>
      <c r="D6" s="81" t="s">
        <v>735</v>
      </c>
      <c r="E6" s="81" t="s">
        <v>1270</v>
      </c>
      <c r="F6" s="81" t="s">
        <v>696</v>
      </c>
    </row>
    <row r="7" spans="1:6" x14ac:dyDescent="0.25">
      <c r="A7" s="81" t="s">
        <v>736</v>
      </c>
      <c r="B7" s="88">
        <v>5600</v>
      </c>
      <c r="C7" s="88">
        <v>348</v>
      </c>
      <c r="D7" s="81" t="s">
        <v>736</v>
      </c>
      <c r="E7" s="81" t="s">
        <v>1271</v>
      </c>
      <c r="F7" s="81" t="s">
        <v>697</v>
      </c>
    </row>
    <row r="8" spans="1:6" x14ac:dyDescent="0.25">
      <c r="A8" s="81" t="s">
        <v>737</v>
      </c>
      <c r="B8" s="88">
        <v>5600</v>
      </c>
      <c r="C8" s="88">
        <v>337</v>
      </c>
      <c r="D8" s="81" t="s">
        <v>737</v>
      </c>
      <c r="E8" s="81" t="s">
        <v>1272</v>
      </c>
      <c r="F8" s="81" t="s">
        <v>698</v>
      </c>
    </row>
    <row r="9" spans="1:6" x14ac:dyDescent="0.25">
      <c r="A9" s="81" t="s">
        <v>1037</v>
      </c>
      <c r="B9" s="88"/>
      <c r="C9" s="88" t="s">
        <v>1038</v>
      </c>
      <c r="D9" s="81" t="s">
        <v>737</v>
      </c>
      <c r="E9" s="81" t="s">
        <v>1272</v>
      </c>
      <c r="F9" s="81" t="s">
        <v>698</v>
      </c>
    </row>
    <row r="10" spans="1:6" x14ac:dyDescent="0.25">
      <c r="A10" s="81" t="s">
        <v>738</v>
      </c>
      <c r="B10" s="88">
        <v>5600</v>
      </c>
      <c r="C10" s="88">
        <v>359</v>
      </c>
      <c r="D10" s="81" t="s">
        <v>738</v>
      </c>
      <c r="E10" s="81" t="s">
        <v>1273</v>
      </c>
      <c r="F10" s="81" t="s">
        <v>699</v>
      </c>
    </row>
    <row r="11" spans="1:6" x14ac:dyDescent="0.25">
      <c r="A11" s="81" t="s">
        <v>1039</v>
      </c>
      <c r="B11" s="88"/>
      <c r="C11" s="88" t="s">
        <v>1040</v>
      </c>
      <c r="D11" s="81" t="s">
        <v>1041</v>
      </c>
      <c r="E11" s="81" t="s">
        <v>1273</v>
      </c>
      <c r="F11" s="81" t="s">
        <v>699</v>
      </c>
    </row>
    <row r="12" spans="1:6" x14ac:dyDescent="0.25">
      <c r="A12" s="81" t="s">
        <v>739</v>
      </c>
      <c r="B12" s="88">
        <v>5600</v>
      </c>
      <c r="C12" s="88">
        <v>360</v>
      </c>
      <c r="D12" s="81" t="s">
        <v>739</v>
      </c>
      <c r="E12" s="81" t="s">
        <v>1273</v>
      </c>
      <c r="F12" s="81" t="s">
        <v>700</v>
      </c>
    </row>
    <row r="13" spans="1:6" x14ac:dyDescent="0.25">
      <c r="A13" s="81" t="s">
        <v>1042</v>
      </c>
      <c r="B13" s="88"/>
      <c r="C13" s="88" t="s">
        <v>1043</v>
      </c>
      <c r="D13" s="81" t="s">
        <v>1044</v>
      </c>
      <c r="E13" s="81" t="s">
        <v>1273</v>
      </c>
      <c r="F13" s="81" t="s">
        <v>700</v>
      </c>
    </row>
    <row r="14" spans="1:6" x14ac:dyDescent="0.25">
      <c r="A14" s="81" t="s">
        <v>740</v>
      </c>
      <c r="B14" s="88">
        <v>5600</v>
      </c>
      <c r="C14" s="88">
        <v>345</v>
      </c>
      <c r="D14" s="81" t="s">
        <v>740</v>
      </c>
      <c r="E14" s="81" t="s">
        <v>1274</v>
      </c>
      <c r="F14" s="81" t="s">
        <v>701</v>
      </c>
    </row>
    <row r="15" spans="1:6" x14ac:dyDescent="0.25">
      <c r="A15" s="81" t="s">
        <v>741</v>
      </c>
      <c r="B15" s="88">
        <v>5600</v>
      </c>
      <c r="C15" s="88">
        <v>343</v>
      </c>
      <c r="D15" s="81" t="s">
        <v>741</v>
      </c>
      <c r="E15" s="81" t="s">
        <v>1275</v>
      </c>
      <c r="F15" s="81" t="s">
        <v>702</v>
      </c>
    </row>
    <row r="16" spans="1:6" x14ac:dyDescent="0.25">
      <c r="A16" s="81" t="s">
        <v>1045</v>
      </c>
      <c r="B16" s="88"/>
      <c r="C16" s="88" t="s">
        <v>1046</v>
      </c>
      <c r="D16" s="81" t="s">
        <v>1047</v>
      </c>
      <c r="E16" s="81" t="s">
        <v>1275</v>
      </c>
      <c r="F16" s="81" t="s">
        <v>702</v>
      </c>
    </row>
    <row r="17" spans="1:6" x14ac:dyDescent="0.25">
      <c r="A17" s="81" t="s">
        <v>742</v>
      </c>
      <c r="B17" s="88">
        <v>5600</v>
      </c>
      <c r="C17" s="88">
        <v>349</v>
      </c>
      <c r="D17" s="81" t="s">
        <v>742</v>
      </c>
      <c r="E17" s="81" t="s">
        <v>1274</v>
      </c>
      <c r="F17" s="81" t="s">
        <v>703</v>
      </c>
    </row>
    <row r="18" spans="1:6" x14ac:dyDescent="0.25">
      <c r="A18" s="81" t="s">
        <v>743</v>
      </c>
      <c r="B18" s="85">
        <v>5600</v>
      </c>
      <c r="C18" s="85">
        <v>352</v>
      </c>
      <c r="D18" s="81" t="s">
        <v>743</v>
      </c>
      <c r="E18" s="85" t="s">
        <v>1276</v>
      </c>
      <c r="F18" s="85" t="s">
        <v>704</v>
      </c>
    </row>
    <row r="19" spans="1:6" x14ac:dyDescent="0.25">
      <c r="A19" s="81" t="s">
        <v>1048</v>
      </c>
      <c r="B19" s="88"/>
      <c r="C19" s="88" t="s">
        <v>952</v>
      </c>
      <c r="D19" s="81" t="s">
        <v>1049</v>
      </c>
      <c r="E19" s="81" t="s">
        <v>1276</v>
      </c>
      <c r="F19" s="81" t="s">
        <v>704</v>
      </c>
    </row>
    <row r="20" spans="1:6" x14ac:dyDescent="0.25">
      <c r="A20" s="81" t="s">
        <v>214</v>
      </c>
      <c r="B20" s="85">
        <v>5600</v>
      </c>
      <c r="C20" s="85">
        <v>200</v>
      </c>
      <c r="D20" s="81" t="s">
        <v>214</v>
      </c>
      <c r="E20" s="81"/>
      <c r="F20" s="85" t="s">
        <v>215</v>
      </c>
    </row>
    <row r="21" spans="1:6" x14ac:dyDescent="0.25">
      <c r="A21" s="81" t="s">
        <v>744</v>
      </c>
      <c r="B21" s="88">
        <v>5600</v>
      </c>
      <c r="C21" s="88">
        <v>302</v>
      </c>
      <c r="D21" s="81" t="s">
        <v>744</v>
      </c>
      <c r="E21" s="81" t="s">
        <v>1277</v>
      </c>
      <c r="F21" s="81" t="s">
        <v>705</v>
      </c>
    </row>
    <row r="22" spans="1:6" x14ac:dyDescent="0.25">
      <c r="A22" s="81" t="s">
        <v>1027</v>
      </c>
      <c r="B22" s="88"/>
      <c r="C22" s="88" t="s">
        <v>840</v>
      </c>
      <c r="D22" s="81" t="s">
        <v>1050</v>
      </c>
      <c r="E22" s="81" t="s">
        <v>1277</v>
      </c>
      <c r="F22" s="81" t="s">
        <v>705</v>
      </c>
    </row>
    <row r="23" spans="1:6" x14ac:dyDescent="0.25">
      <c r="A23" s="81" t="s">
        <v>745</v>
      </c>
      <c r="B23" s="88">
        <v>5600</v>
      </c>
      <c r="C23" s="88">
        <v>303</v>
      </c>
      <c r="D23" s="81" t="s">
        <v>745</v>
      </c>
      <c r="E23" s="81" t="s">
        <v>1278</v>
      </c>
      <c r="F23" s="81" t="s">
        <v>706</v>
      </c>
    </row>
    <row r="24" spans="1:6" x14ac:dyDescent="0.25">
      <c r="A24" s="81" t="s">
        <v>1028</v>
      </c>
      <c r="B24" s="88"/>
      <c r="C24" s="88" t="s">
        <v>838</v>
      </c>
      <c r="D24" s="81" t="s">
        <v>1051</v>
      </c>
      <c r="E24" s="81" t="s">
        <v>1278</v>
      </c>
      <c r="F24" s="81" t="s">
        <v>706</v>
      </c>
    </row>
    <row r="25" spans="1:6" x14ac:dyDescent="0.25">
      <c r="A25" s="81" t="s">
        <v>707</v>
      </c>
      <c r="B25" s="88">
        <v>5600</v>
      </c>
      <c r="C25" s="88">
        <v>327</v>
      </c>
      <c r="D25" s="81" t="s">
        <v>707</v>
      </c>
      <c r="E25" s="81" t="s">
        <v>1279</v>
      </c>
      <c r="F25" s="81" t="s">
        <v>708</v>
      </c>
    </row>
    <row r="26" spans="1:6" x14ac:dyDescent="0.25">
      <c r="A26" s="81" t="s">
        <v>746</v>
      </c>
      <c r="B26" s="88">
        <v>5600</v>
      </c>
      <c r="C26" s="88">
        <v>317</v>
      </c>
      <c r="D26" s="81" t="s">
        <v>746</v>
      </c>
      <c r="E26" s="81" t="s">
        <v>1280</v>
      </c>
      <c r="F26" s="81" t="s">
        <v>709</v>
      </c>
    </row>
    <row r="27" spans="1:6" x14ac:dyDescent="0.25">
      <c r="A27" s="81" t="s">
        <v>747</v>
      </c>
      <c r="B27" s="88">
        <v>5600</v>
      </c>
      <c r="C27" s="88">
        <v>338</v>
      </c>
      <c r="D27" s="81" t="s">
        <v>747</v>
      </c>
      <c r="E27" s="81" t="s">
        <v>1280</v>
      </c>
      <c r="F27" s="81" t="s">
        <v>709</v>
      </c>
    </row>
    <row r="28" spans="1:6" x14ac:dyDescent="0.25">
      <c r="A28" s="81" t="s">
        <v>1052</v>
      </c>
      <c r="B28" s="88"/>
      <c r="C28" s="88" t="s">
        <v>1053</v>
      </c>
      <c r="D28" s="81" t="s">
        <v>747</v>
      </c>
      <c r="E28" s="81" t="s">
        <v>1280</v>
      </c>
      <c r="F28" s="81" t="s">
        <v>709</v>
      </c>
    </row>
    <row r="29" spans="1:6" x14ac:dyDescent="0.25">
      <c r="A29" s="81" t="s">
        <v>748</v>
      </c>
      <c r="B29" s="88">
        <v>5600</v>
      </c>
      <c r="C29" s="88">
        <v>332</v>
      </c>
      <c r="D29" s="81" t="s">
        <v>748</v>
      </c>
      <c r="E29" s="81" t="s">
        <v>1281</v>
      </c>
      <c r="F29" s="81" t="s">
        <v>710</v>
      </c>
    </row>
    <row r="30" spans="1:6" x14ac:dyDescent="0.25">
      <c r="A30" s="81" t="s">
        <v>12</v>
      </c>
      <c r="B30" s="88">
        <v>5600</v>
      </c>
      <c r="C30" s="88">
        <v>100</v>
      </c>
      <c r="D30" s="81" t="s">
        <v>12</v>
      </c>
      <c r="E30" s="81" t="s">
        <v>1282</v>
      </c>
      <c r="F30" s="81" t="s">
        <v>215</v>
      </c>
    </row>
    <row r="31" spans="1:6" x14ac:dyDescent="0.25">
      <c r="A31" s="81" t="s">
        <v>749</v>
      </c>
      <c r="B31" s="88">
        <v>5600</v>
      </c>
      <c r="C31" s="88">
        <v>311</v>
      </c>
      <c r="D31" s="81" t="s">
        <v>749</v>
      </c>
      <c r="E31" s="81" t="s">
        <v>1282</v>
      </c>
      <c r="F31" s="81" t="s">
        <v>711</v>
      </c>
    </row>
    <row r="32" spans="1:6" x14ac:dyDescent="0.25">
      <c r="A32" s="81" t="s">
        <v>750</v>
      </c>
      <c r="B32" s="88">
        <v>5600</v>
      </c>
      <c r="C32" s="88">
        <v>351</v>
      </c>
      <c r="D32" s="81" t="s">
        <v>750</v>
      </c>
      <c r="E32" s="81" t="s">
        <v>1283</v>
      </c>
      <c r="F32" s="81" t="s">
        <v>712</v>
      </c>
    </row>
    <row r="33" spans="1:6" x14ac:dyDescent="0.25">
      <c r="A33" s="81" t="s">
        <v>1054</v>
      </c>
      <c r="C33" s="85" t="s">
        <v>1055</v>
      </c>
      <c r="D33" s="81" t="s">
        <v>750</v>
      </c>
      <c r="E33" s="85" t="s">
        <v>1283</v>
      </c>
      <c r="F33" s="85" t="s">
        <v>712</v>
      </c>
    </row>
    <row r="34" spans="1:6" x14ac:dyDescent="0.25">
      <c r="A34" s="81" t="s">
        <v>751</v>
      </c>
      <c r="B34" s="88">
        <v>5600</v>
      </c>
      <c r="C34" s="88">
        <v>313</v>
      </c>
      <c r="D34" s="81" t="s">
        <v>751</v>
      </c>
      <c r="E34" s="81" t="s">
        <v>1284</v>
      </c>
      <c r="F34" s="81" t="s">
        <v>713</v>
      </c>
    </row>
    <row r="35" spans="1:6" x14ac:dyDescent="0.25">
      <c r="A35" s="81" t="s">
        <v>1056</v>
      </c>
      <c r="C35" s="85" t="s">
        <v>953</v>
      </c>
      <c r="D35" s="81" t="s">
        <v>1057</v>
      </c>
      <c r="E35" s="85" t="s">
        <v>1284</v>
      </c>
      <c r="F35" s="85" t="s">
        <v>713</v>
      </c>
    </row>
    <row r="36" spans="1:6" x14ac:dyDescent="0.25">
      <c r="A36" s="81" t="s">
        <v>954</v>
      </c>
      <c r="B36" s="88">
        <v>5600</v>
      </c>
      <c r="C36" s="88">
        <v>334</v>
      </c>
      <c r="D36" s="81" t="s">
        <v>954</v>
      </c>
      <c r="E36" s="81" t="s">
        <v>1285</v>
      </c>
      <c r="F36" s="81" t="s">
        <v>714</v>
      </c>
    </row>
    <row r="37" spans="1:6" x14ac:dyDescent="0.25">
      <c r="A37" s="81" t="s">
        <v>1058</v>
      </c>
      <c r="B37" s="88"/>
      <c r="C37" s="88" t="s">
        <v>1059</v>
      </c>
      <c r="D37" s="81" t="s">
        <v>954</v>
      </c>
      <c r="E37" s="81" t="s">
        <v>1285</v>
      </c>
      <c r="F37" s="81" t="s">
        <v>714</v>
      </c>
    </row>
    <row r="38" spans="1:6" x14ac:dyDescent="0.25">
      <c r="A38" s="81" t="s">
        <v>752</v>
      </c>
      <c r="B38" s="85">
        <v>5600</v>
      </c>
      <c r="C38" s="85">
        <v>355</v>
      </c>
      <c r="D38" s="81" t="s">
        <v>752</v>
      </c>
      <c r="E38" s="81" t="s">
        <v>1286</v>
      </c>
      <c r="F38" s="85" t="s">
        <v>715</v>
      </c>
    </row>
    <row r="39" spans="1:6" x14ac:dyDescent="0.25">
      <c r="A39" s="81" t="s">
        <v>1029</v>
      </c>
      <c r="B39" s="88"/>
      <c r="C39" s="88" t="s">
        <v>833</v>
      </c>
      <c r="D39" s="81" t="s">
        <v>1060</v>
      </c>
      <c r="E39" s="81" t="s">
        <v>1286</v>
      </c>
      <c r="F39" s="81" t="s">
        <v>715</v>
      </c>
    </row>
    <row r="40" spans="1:6" x14ac:dyDescent="0.25">
      <c r="A40" s="81" t="s">
        <v>753</v>
      </c>
      <c r="B40" s="88">
        <v>5600</v>
      </c>
      <c r="C40" s="88">
        <v>309</v>
      </c>
      <c r="D40" s="81" t="s">
        <v>753</v>
      </c>
      <c r="E40" s="81" t="s">
        <v>1287</v>
      </c>
      <c r="F40" s="81" t="s">
        <v>716</v>
      </c>
    </row>
    <row r="41" spans="1:6" x14ac:dyDescent="0.25">
      <c r="A41" s="81" t="s">
        <v>1030</v>
      </c>
      <c r="B41" s="88"/>
      <c r="C41" s="88" t="s">
        <v>836</v>
      </c>
      <c r="D41" s="81" t="s">
        <v>1061</v>
      </c>
      <c r="E41" s="81" t="s">
        <v>1287</v>
      </c>
      <c r="F41" s="81" t="s">
        <v>716</v>
      </c>
    </row>
    <row r="42" spans="1:6" x14ac:dyDescent="0.25">
      <c r="A42" s="81" t="s">
        <v>754</v>
      </c>
      <c r="B42" s="85">
        <v>5600</v>
      </c>
      <c r="C42" s="85">
        <v>344</v>
      </c>
      <c r="D42" s="81" t="s">
        <v>754</v>
      </c>
      <c r="E42" s="85" t="s">
        <v>1288</v>
      </c>
      <c r="F42" s="85" t="s">
        <v>717</v>
      </c>
    </row>
    <row r="43" spans="1:6" ht="14.25" customHeight="1" x14ac:dyDescent="0.25">
      <c r="A43" s="81" t="s">
        <v>1101</v>
      </c>
      <c r="B43" s="88">
        <v>5600</v>
      </c>
      <c r="C43" s="88">
        <v>362</v>
      </c>
      <c r="D43" s="81" t="s">
        <v>1102</v>
      </c>
      <c r="E43" s="81"/>
      <c r="F43" s="81" t="s">
        <v>1265</v>
      </c>
    </row>
    <row r="44" spans="1:6" x14ac:dyDescent="0.25">
      <c r="A44" s="87" t="s">
        <v>755</v>
      </c>
      <c r="B44" s="85">
        <v>5600</v>
      </c>
      <c r="C44" s="85">
        <v>341</v>
      </c>
      <c r="D44" s="87" t="s">
        <v>755</v>
      </c>
      <c r="E44" s="81" t="s">
        <v>1289</v>
      </c>
      <c r="F44" s="85" t="s">
        <v>718</v>
      </c>
    </row>
    <row r="45" spans="1:6" x14ac:dyDescent="0.25">
      <c r="A45" s="81" t="s">
        <v>1062</v>
      </c>
      <c r="B45" s="88"/>
      <c r="C45" s="88" t="s">
        <v>842</v>
      </c>
      <c r="D45" s="81" t="s">
        <v>1063</v>
      </c>
      <c r="E45" s="81" t="s">
        <v>1289</v>
      </c>
      <c r="F45" s="81" t="s">
        <v>718</v>
      </c>
    </row>
    <row r="46" spans="1:6" x14ac:dyDescent="0.25">
      <c r="A46" s="81" t="s">
        <v>756</v>
      </c>
      <c r="B46" s="85">
        <v>5600</v>
      </c>
      <c r="C46" s="85">
        <v>326</v>
      </c>
      <c r="D46" s="81" t="s">
        <v>756</v>
      </c>
      <c r="E46" s="85" t="s">
        <v>1290</v>
      </c>
      <c r="F46" s="85" t="s">
        <v>719</v>
      </c>
    </row>
    <row r="47" spans="1:6" x14ac:dyDescent="0.25">
      <c r="A47" s="81" t="s">
        <v>1064</v>
      </c>
      <c r="B47" s="88"/>
      <c r="C47" s="88" t="s">
        <v>1065</v>
      </c>
      <c r="D47" s="81" t="s">
        <v>756</v>
      </c>
      <c r="E47" s="81" t="s">
        <v>1290</v>
      </c>
      <c r="F47" s="81" t="s">
        <v>719</v>
      </c>
    </row>
    <row r="48" spans="1:6" x14ac:dyDescent="0.25">
      <c r="A48" s="81" t="s">
        <v>757</v>
      </c>
      <c r="B48" s="85">
        <v>5600</v>
      </c>
      <c r="C48" s="85">
        <v>339</v>
      </c>
      <c r="D48" s="81" t="s">
        <v>757</v>
      </c>
      <c r="E48" s="85" t="s">
        <v>1291</v>
      </c>
      <c r="F48" s="85" t="s">
        <v>720</v>
      </c>
    </row>
    <row r="49" spans="1:6" x14ac:dyDescent="0.25">
      <c r="A49" s="81" t="s">
        <v>758</v>
      </c>
      <c r="B49" s="88">
        <v>5600</v>
      </c>
      <c r="C49" s="88">
        <v>342</v>
      </c>
      <c r="D49" s="81" t="s">
        <v>758</v>
      </c>
      <c r="E49" s="81" t="s">
        <v>1292</v>
      </c>
      <c r="F49" s="81" t="s">
        <v>721</v>
      </c>
    </row>
    <row r="50" spans="1:6" x14ac:dyDescent="0.25">
      <c r="A50" s="81" t="s">
        <v>1031</v>
      </c>
      <c r="B50" s="88"/>
      <c r="C50" s="88" t="s">
        <v>835</v>
      </c>
      <c r="D50" s="81" t="s">
        <v>1066</v>
      </c>
      <c r="E50" s="81" t="s">
        <v>1292</v>
      </c>
      <c r="F50" s="81" t="s">
        <v>721</v>
      </c>
    </row>
    <row r="51" spans="1:6" x14ac:dyDescent="0.25">
      <c r="A51" s="81" t="s">
        <v>759</v>
      </c>
      <c r="B51" s="88">
        <v>5600</v>
      </c>
      <c r="C51" s="88">
        <v>315</v>
      </c>
      <c r="D51" s="81" t="s">
        <v>759</v>
      </c>
      <c r="E51" s="81" t="s">
        <v>1283</v>
      </c>
      <c r="F51" s="81" t="s">
        <v>722</v>
      </c>
    </row>
    <row r="52" spans="1:6" x14ac:dyDescent="0.25">
      <c r="A52" s="81" t="s">
        <v>951</v>
      </c>
      <c r="B52" s="88">
        <v>5600</v>
      </c>
      <c r="C52" s="88">
        <v>361</v>
      </c>
      <c r="D52" s="81" t="s">
        <v>951</v>
      </c>
      <c r="E52" s="81" t="s">
        <v>1293</v>
      </c>
      <c r="F52" s="81" t="s">
        <v>805</v>
      </c>
    </row>
    <row r="53" spans="1:6" x14ac:dyDescent="0.25">
      <c r="A53" s="81" t="s">
        <v>1067</v>
      </c>
      <c r="B53" s="88"/>
      <c r="C53" s="88" t="s">
        <v>845</v>
      </c>
      <c r="D53" s="81" t="s">
        <v>1068</v>
      </c>
      <c r="E53" s="81" t="s">
        <v>1293</v>
      </c>
      <c r="F53" s="81" t="s">
        <v>805</v>
      </c>
    </row>
    <row r="54" spans="1:6" x14ac:dyDescent="0.25">
      <c r="A54" s="81" t="s">
        <v>760</v>
      </c>
      <c r="B54" s="88">
        <v>5600</v>
      </c>
      <c r="C54" s="88">
        <v>323</v>
      </c>
      <c r="D54" s="81" t="s">
        <v>760</v>
      </c>
      <c r="E54" s="81" t="s">
        <v>1275</v>
      </c>
      <c r="F54" s="81" t="s">
        <v>723</v>
      </c>
    </row>
    <row r="55" spans="1:6" x14ac:dyDescent="0.25">
      <c r="A55" s="81" t="s">
        <v>1032</v>
      </c>
      <c r="B55" s="88"/>
      <c r="C55" s="88" t="s">
        <v>837</v>
      </c>
      <c r="D55" s="81" t="s">
        <v>1069</v>
      </c>
      <c r="E55" s="81" t="s">
        <v>1275</v>
      </c>
      <c r="F55" s="81" t="s">
        <v>723</v>
      </c>
    </row>
    <row r="56" spans="1:6" x14ac:dyDescent="0.25">
      <c r="A56" s="81" t="s">
        <v>761</v>
      </c>
      <c r="B56" s="88">
        <v>5600</v>
      </c>
      <c r="C56" s="88">
        <v>324</v>
      </c>
      <c r="D56" s="81" t="s">
        <v>761</v>
      </c>
      <c r="E56" s="81" t="s">
        <v>1272</v>
      </c>
      <c r="F56" s="81" t="s">
        <v>724</v>
      </c>
    </row>
    <row r="57" spans="1:6" x14ac:dyDescent="0.25">
      <c r="A57" s="85" t="s">
        <v>1033</v>
      </c>
      <c r="C57" s="85" t="s">
        <v>839</v>
      </c>
      <c r="D57" s="85" t="s">
        <v>1070</v>
      </c>
      <c r="E57" s="85" t="s">
        <v>1272</v>
      </c>
      <c r="F57" s="85" t="s">
        <v>724</v>
      </c>
    </row>
    <row r="58" spans="1:6" x14ac:dyDescent="0.25">
      <c r="A58" s="85" t="s">
        <v>762</v>
      </c>
      <c r="B58" s="85">
        <v>5600</v>
      </c>
      <c r="C58" s="85">
        <v>333</v>
      </c>
      <c r="D58" s="85" t="s">
        <v>762</v>
      </c>
      <c r="E58" s="85" t="s">
        <v>1294</v>
      </c>
      <c r="F58" s="85" t="s">
        <v>725</v>
      </c>
    </row>
    <row r="59" spans="1:6" x14ac:dyDescent="0.25">
      <c r="A59" s="87" t="s">
        <v>1071</v>
      </c>
      <c r="C59" s="85" t="s">
        <v>1072</v>
      </c>
      <c r="D59" s="87" t="s">
        <v>1073</v>
      </c>
      <c r="E59" s="85" t="s">
        <v>1294</v>
      </c>
      <c r="F59" s="85" t="s">
        <v>725</v>
      </c>
    </row>
    <row r="60" spans="1:6" x14ac:dyDescent="0.25">
      <c r="A60" s="87" t="s">
        <v>763</v>
      </c>
      <c r="B60" s="85">
        <v>5600</v>
      </c>
      <c r="C60" s="85">
        <v>329</v>
      </c>
      <c r="D60" s="87" t="s">
        <v>763</v>
      </c>
      <c r="E60" s="85" t="s">
        <v>1295</v>
      </c>
      <c r="F60" s="85" t="s">
        <v>726</v>
      </c>
    </row>
    <row r="61" spans="1:6" x14ac:dyDescent="0.25">
      <c r="A61" s="87" t="s">
        <v>764</v>
      </c>
      <c r="B61" s="85">
        <v>5600</v>
      </c>
      <c r="C61" s="85">
        <v>357</v>
      </c>
      <c r="D61" s="87" t="s">
        <v>764</v>
      </c>
      <c r="E61" s="85" t="s">
        <v>1296</v>
      </c>
      <c r="F61" s="85" t="s">
        <v>727</v>
      </c>
    </row>
    <row r="62" spans="1:6" x14ac:dyDescent="0.25">
      <c r="A62" s="87" t="s">
        <v>765</v>
      </c>
      <c r="B62" s="85">
        <v>5600</v>
      </c>
      <c r="C62" s="85">
        <v>340</v>
      </c>
      <c r="D62" s="87" t="s">
        <v>765</v>
      </c>
      <c r="E62" s="85" t="s">
        <v>1297</v>
      </c>
      <c r="F62" s="85" t="s">
        <v>728</v>
      </c>
    </row>
    <row r="63" spans="1:6" x14ac:dyDescent="0.25">
      <c r="A63" s="87" t="s">
        <v>766</v>
      </c>
      <c r="B63" s="85">
        <v>5600</v>
      </c>
      <c r="C63" s="85">
        <v>358</v>
      </c>
      <c r="D63" s="87" t="s">
        <v>766</v>
      </c>
      <c r="E63" s="85" t="s">
        <v>1296</v>
      </c>
      <c r="F63" s="85" t="s">
        <v>729</v>
      </c>
    </row>
    <row r="64" spans="1:6" x14ac:dyDescent="0.25">
      <c r="A64" s="87" t="s">
        <v>767</v>
      </c>
      <c r="B64" s="85">
        <v>5600</v>
      </c>
      <c r="C64" s="85">
        <v>306</v>
      </c>
      <c r="D64" s="87" t="s">
        <v>767</v>
      </c>
      <c r="E64" s="85" t="s">
        <v>1298</v>
      </c>
      <c r="F64" s="85" t="s">
        <v>730</v>
      </c>
    </row>
    <row r="65" spans="1:6" x14ac:dyDescent="0.25">
      <c r="A65" s="81" t="s">
        <v>1074</v>
      </c>
      <c r="C65" s="85" t="s">
        <v>843</v>
      </c>
      <c r="D65" s="81" t="s">
        <v>1075</v>
      </c>
      <c r="E65" s="85" t="s">
        <v>1298</v>
      </c>
      <c r="F65" s="85" t="s">
        <v>730</v>
      </c>
    </row>
    <row r="66" spans="1:6" x14ac:dyDescent="0.25">
      <c r="A66" s="87" t="s">
        <v>768</v>
      </c>
      <c r="B66" s="85">
        <v>5600</v>
      </c>
      <c r="C66" s="85">
        <v>330</v>
      </c>
      <c r="D66" s="87" t="s">
        <v>768</v>
      </c>
      <c r="E66" s="85" t="s">
        <v>1299</v>
      </c>
      <c r="F66" s="85" t="s">
        <v>731</v>
      </c>
    </row>
    <row r="67" spans="1:6" x14ac:dyDescent="0.25">
      <c r="A67" s="87" t="s">
        <v>1034</v>
      </c>
      <c r="C67" s="85" t="s">
        <v>841</v>
      </c>
      <c r="D67" s="87" t="s">
        <v>768</v>
      </c>
      <c r="E67" s="85" t="s">
        <v>1299</v>
      </c>
      <c r="F67" s="85" t="s">
        <v>731</v>
      </c>
    </row>
    <row r="68" spans="1:6" x14ac:dyDescent="0.25">
      <c r="A68" s="87" t="s">
        <v>769</v>
      </c>
      <c r="B68" s="85">
        <v>5600</v>
      </c>
      <c r="C68" s="85">
        <v>322</v>
      </c>
      <c r="D68" s="87" t="s">
        <v>769</v>
      </c>
      <c r="E68" s="85" t="s">
        <v>1300</v>
      </c>
      <c r="F68" s="85" t="s">
        <v>732</v>
      </c>
    </row>
    <row r="69" spans="1:6" x14ac:dyDescent="0.25">
      <c r="A69" s="81" t="s">
        <v>1076</v>
      </c>
      <c r="C69" s="85" t="s">
        <v>846</v>
      </c>
      <c r="D69" s="81" t="s">
        <v>1077</v>
      </c>
      <c r="E69" s="85" t="s">
        <v>1300</v>
      </c>
      <c r="F69" s="85" t="s">
        <v>732</v>
      </c>
    </row>
    <row r="70" spans="1:6" x14ac:dyDescent="0.25">
      <c r="A70" s="81" t="s">
        <v>770</v>
      </c>
      <c r="B70" s="85">
        <v>5600</v>
      </c>
      <c r="C70" s="85">
        <v>325</v>
      </c>
      <c r="D70" s="81" t="s">
        <v>770</v>
      </c>
      <c r="E70" s="85" t="s">
        <v>1301</v>
      </c>
      <c r="F70" s="85" t="s">
        <v>733</v>
      </c>
    </row>
    <row r="71" spans="1:6" x14ac:dyDescent="0.25">
      <c r="A71" s="87" t="s">
        <v>1035</v>
      </c>
      <c r="C71" s="85" t="s">
        <v>834</v>
      </c>
      <c r="D71" s="87" t="s">
        <v>1078</v>
      </c>
      <c r="E71" s="85" t="s">
        <v>1301</v>
      </c>
      <c r="F71" s="85" t="s">
        <v>733</v>
      </c>
    </row>
    <row r="72" spans="1:6" x14ac:dyDescent="0.25">
      <c r="A72" s="87" t="s">
        <v>771</v>
      </c>
      <c r="B72" s="85">
        <v>5600</v>
      </c>
      <c r="C72" s="85">
        <v>314</v>
      </c>
      <c r="D72" s="87" t="s">
        <v>771</v>
      </c>
      <c r="E72" s="85" t="s">
        <v>1302</v>
      </c>
      <c r="F72" s="81" t="s">
        <v>734</v>
      </c>
    </row>
    <row r="73" spans="1:6" x14ac:dyDescent="0.25">
      <c r="A73" s="87" t="s">
        <v>857</v>
      </c>
      <c r="D73" s="87"/>
      <c r="F73" s="81"/>
    </row>
    <row r="74" spans="1:6" x14ac:dyDescent="0.25">
      <c r="A74" s="87" t="s">
        <v>795</v>
      </c>
      <c r="C74" s="85">
        <v>7990011</v>
      </c>
      <c r="D74" s="87" t="s">
        <v>795</v>
      </c>
      <c r="F74" s="85" t="s">
        <v>726</v>
      </c>
    </row>
    <row r="75" spans="1:6" x14ac:dyDescent="0.25">
      <c r="A75" s="87" t="s">
        <v>852</v>
      </c>
      <c r="C75" s="85" t="s">
        <v>851</v>
      </c>
      <c r="D75" s="87" t="s">
        <v>852</v>
      </c>
      <c r="F75" s="81"/>
    </row>
    <row r="76" spans="1:6" x14ac:dyDescent="0.25">
      <c r="A76" s="87" t="s">
        <v>848</v>
      </c>
      <c r="C76" s="85" t="s">
        <v>847</v>
      </c>
      <c r="D76" s="87" t="s">
        <v>848</v>
      </c>
      <c r="F76" s="81"/>
    </row>
    <row r="77" spans="1:6" x14ac:dyDescent="0.25">
      <c r="A77" s="87" t="s">
        <v>850</v>
      </c>
      <c r="C77" s="85" t="s">
        <v>849</v>
      </c>
      <c r="D77" s="87" t="s">
        <v>850</v>
      </c>
      <c r="F77" s="81"/>
    </row>
    <row r="78" spans="1:6" x14ac:dyDescent="0.25">
      <c r="A78" s="85" t="s">
        <v>796</v>
      </c>
      <c r="C78" s="85">
        <v>7101110</v>
      </c>
      <c r="D78" s="85" t="s">
        <v>796</v>
      </c>
      <c r="F78" s="85" t="s">
        <v>726</v>
      </c>
    </row>
    <row r="79" spans="1:6" x14ac:dyDescent="0.25">
      <c r="A79" s="85" t="s">
        <v>1079</v>
      </c>
      <c r="C79" s="85" t="s">
        <v>1080</v>
      </c>
      <c r="D79" s="85" t="s">
        <v>1079</v>
      </c>
    </row>
    <row r="80" spans="1:6" x14ac:dyDescent="0.25">
      <c r="A80" s="85" t="s">
        <v>773</v>
      </c>
    </row>
    <row r="81" spans="1:6" x14ac:dyDescent="0.25">
      <c r="A81" s="85" t="s">
        <v>15</v>
      </c>
      <c r="B81" s="85">
        <v>1056</v>
      </c>
      <c r="C81" s="85">
        <v>102</v>
      </c>
      <c r="D81" s="85" t="s">
        <v>15</v>
      </c>
    </row>
    <row r="82" spans="1:6" x14ac:dyDescent="0.25">
      <c r="A82" s="85" t="s">
        <v>17</v>
      </c>
      <c r="B82" s="85">
        <v>1056</v>
      </c>
      <c r="C82" s="85">
        <v>104</v>
      </c>
      <c r="D82" s="85" t="s">
        <v>17</v>
      </c>
    </row>
    <row r="83" spans="1:6" x14ac:dyDescent="0.25">
      <c r="A83" s="85" t="s">
        <v>13</v>
      </c>
      <c r="B83" s="85">
        <v>1056</v>
      </c>
      <c r="C83" s="85">
        <v>100</v>
      </c>
      <c r="D83" s="85" t="s">
        <v>13</v>
      </c>
    </row>
    <row r="84" spans="1:6" x14ac:dyDescent="0.25">
      <c r="A84" s="85" t="s">
        <v>16</v>
      </c>
      <c r="B84" s="85">
        <v>1056</v>
      </c>
      <c r="C84" s="85">
        <v>103</v>
      </c>
      <c r="D84" s="85" t="s">
        <v>16</v>
      </c>
    </row>
    <row r="85" spans="1:6" x14ac:dyDescent="0.25">
      <c r="A85" s="85" t="s">
        <v>216</v>
      </c>
      <c r="B85" s="85">
        <v>1056</v>
      </c>
      <c r="C85" s="85">
        <v>105</v>
      </c>
      <c r="D85" s="85" t="s">
        <v>216</v>
      </c>
    </row>
    <row r="86" spans="1:6" x14ac:dyDescent="0.25">
      <c r="A86" s="85" t="s">
        <v>772</v>
      </c>
      <c r="B86" s="85">
        <v>1056</v>
      </c>
      <c r="C86" s="85">
        <v>106</v>
      </c>
      <c r="D86" s="85" t="s">
        <v>772</v>
      </c>
    </row>
    <row r="87" spans="1:6" x14ac:dyDescent="0.25">
      <c r="A87" s="87" t="s">
        <v>18</v>
      </c>
      <c r="B87" s="85">
        <v>1056</v>
      </c>
      <c r="C87" s="85">
        <v>200</v>
      </c>
      <c r="D87" s="87" t="s">
        <v>18</v>
      </c>
    </row>
    <row r="88" spans="1:6" x14ac:dyDescent="0.25">
      <c r="A88" s="85" t="s">
        <v>19</v>
      </c>
      <c r="B88" s="85">
        <v>1056</v>
      </c>
      <c r="C88" s="85">
        <v>201</v>
      </c>
      <c r="D88" s="85" t="s">
        <v>19</v>
      </c>
    </row>
    <row r="89" spans="1:6" x14ac:dyDescent="0.25">
      <c r="A89" s="87" t="s">
        <v>14</v>
      </c>
      <c r="B89" s="85">
        <v>1056</v>
      </c>
      <c r="C89" s="85">
        <v>101</v>
      </c>
      <c r="D89" s="87" t="s">
        <v>14</v>
      </c>
      <c r="E89" s="81"/>
    </row>
    <row r="90" spans="1:6" x14ac:dyDescent="0.25">
      <c r="A90" s="87" t="s">
        <v>786</v>
      </c>
      <c r="D90" s="87"/>
      <c r="E90" s="81"/>
    </row>
    <row r="91" spans="1:6" x14ac:dyDescent="0.25">
      <c r="A91" s="156" t="s">
        <v>1365</v>
      </c>
      <c r="C91" s="85">
        <v>2056112</v>
      </c>
      <c r="D91" s="156" t="s">
        <v>1365</v>
      </c>
      <c r="E91" s="85" t="s">
        <v>1301</v>
      </c>
      <c r="F91" s="85" t="s">
        <v>1330</v>
      </c>
    </row>
    <row r="92" spans="1:6" x14ac:dyDescent="0.25">
      <c r="A92" s="85" t="s">
        <v>832</v>
      </c>
      <c r="C92" s="85">
        <v>2056004</v>
      </c>
      <c r="D92" s="85" t="s">
        <v>832</v>
      </c>
      <c r="F92" s="85" t="s">
        <v>1330</v>
      </c>
    </row>
    <row r="93" spans="1:6" x14ac:dyDescent="0.25">
      <c r="A93" s="87" t="s">
        <v>828</v>
      </c>
      <c r="C93" s="85" t="s">
        <v>827</v>
      </c>
      <c r="D93" s="87" t="s">
        <v>828</v>
      </c>
      <c r="E93" s="85" t="s">
        <v>1259</v>
      </c>
      <c r="F93" s="85" t="s">
        <v>1329</v>
      </c>
    </row>
    <row r="94" spans="1:6" x14ac:dyDescent="0.25">
      <c r="A94" s="87" t="s">
        <v>831</v>
      </c>
      <c r="C94" s="85" t="s">
        <v>830</v>
      </c>
      <c r="D94" s="87" t="s">
        <v>831</v>
      </c>
      <c r="E94" s="85" t="s">
        <v>1259</v>
      </c>
      <c r="F94" s="85" t="s">
        <v>1329</v>
      </c>
    </row>
    <row r="95" spans="1:6" x14ac:dyDescent="0.25">
      <c r="A95" s="87" t="s">
        <v>829</v>
      </c>
      <c r="C95" s="85">
        <v>2056003</v>
      </c>
      <c r="D95" s="87" t="s">
        <v>829</v>
      </c>
      <c r="E95" s="85" t="s">
        <v>1259</v>
      </c>
      <c r="F95" s="85" t="s">
        <v>1329</v>
      </c>
    </row>
    <row r="96" spans="1:6" x14ac:dyDescent="0.25">
      <c r="A96" s="85" t="s">
        <v>1325</v>
      </c>
      <c r="C96" s="85">
        <v>2056113</v>
      </c>
      <c r="D96" s="85" t="s">
        <v>1326</v>
      </c>
      <c r="E96" s="85" t="s">
        <v>1327</v>
      </c>
      <c r="F96" s="85" t="s">
        <v>1328</v>
      </c>
    </row>
    <row r="97" spans="1:6" x14ac:dyDescent="0.25">
      <c r="A97" s="85" t="s">
        <v>1254</v>
      </c>
      <c r="C97" s="85">
        <v>2056116</v>
      </c>
      <c r="D97" s="85" t="s">
        <v>1254</v>
      </c>
      <c r="E97" s="85" t="s">
        <v>1262</v>
      </c>
      <c r="F97" s="85" t="s">
        <v>1329</v>
      </c>
    </row>
    <row r="98" spans="1:6" x14ac:dyDescent="0.25">
      <c r="A98" s="156" t="s">
        <v>156</v>
      </c>
      <c r="C98" s="85">
        <v>2056101</v>
      </c>
      <c r="D98" s="156" t="s">
        <v>156</v>
      </c>
      <c r="E98" s="81" t="s">
        <v>1261</v>
      </c>
      <c r="F98" s="85" t="s">
        <v>215</v>
      </c>
    </row>
    <row r="99" spans="1:6" x14ac:dyDescent="0.25">
      <c r="A99" s="85" t="s">
        <v>784</v>
      </c>
    </row>
    <row r="100" spans="1:6" x14ac:dyDescent="0.25">
      <c r="A100" s="85" t="s">
        <v>236</v>
      </c>
      <c r="B100" s="85">
        <v>5200</v>
      </c>
      <c r="C100" s="85">
        <v>313</v>
      </c>
      <c r="D100" s="85" t="s">
        <v>236</v>
      </c>
      <c r="E100" s="85" t="s">
        <v>262</v>
      </c>
      <c r="F100" s="85" t="s">
        <v>280</v>
      </c>
    </row>
    <row r="101" spans="1:6" x14ac:dyDescent="0.25">
      <c r="A101" s="85" t="s">
        <v>226</v>
      </c>
      <c r="B101" s="85">
        <v>5200</v>
      </c>
      <c r="C101" s="85">
        <v>200</v>
      </c>
      <c r="D101" s="85" t="s">
        <v>226</v>
      </c>
      <c r="F101" s="85" t="s">
        <v>215</v>
      </c>
    </row>
    <row r="102" spans="1:6" x14ac:dyDescent="0.25">
      <c r="A102" s="85" t="s">
        <v>232</v>
      </c>
      <c r="B102" s="85">
        <v>5200</v>
      </c>
      <c r="C102" s="85">
        <v>307</v>
      </c>
      <c r="D102" s="85" t="s">
        <v>232</v>
      </c>
      <c r="E102" s="85" t="s">
        <v>258</v>
      </c>
      <c r="F102" s="85" t="s">
        <v>280</v>
      </c>
    </row>
    <row r="103" spans="1:6" x14ac:dyDescent="0.25">
      <c r="A103" s="85" t="s">
        <v>228</v>
      </c>
      <c r="B103" s="85">
        <v>5200</v>
      </c>
      <c r="C103" s="85">
        <v>302</v>
      </c>
      <c r="D103" s="85" t="s">
        <v>228</v>
      </c>
      <c r="E103" s="85" t="s">
        <v>254</v>
      </c>
      <c r="F103" s="85" t="s">
        <v>276</v>
      </c>
    </row>
    <row r="104" spans="1:6" x14ac:dyDescent="0.25">
      <c r="A104" s="85" t="s">
        <v>242</v>
      </c>
      <c r="B104" s="85">
        <v>5200</v>
      </c>
      <c r="C104" s="85">
        <v>321</v>
      </c>
      <c r="D104" s="85" t="s">
        <v>242</v>
      </c>
      <c r="E104" s="85" t="s">
        <v>268</v>
      </c>
      <c r="F104" s="85" t="s">
        <v>289</v>
      </c>
    </row>
    <row r="105" spans="1:6" x14ac:dyDescent="0.25">
      <c r="A105" s="85" t="s">
        <v>237</v>
      </c>
      <c r="B105" s="85">
        <v>5200</v>
      </c>
      <c r="C105" s="85">
        <v>314</v>
      </c>
      <c r="D105" s="85" t="s">
        <v>237</v>
      </c>
      <c r="E105" s="85" t="s">
        <v>263</v>
      </c>
      <c r="F105" s="85" t="s">
        <v>284</v>
      </c>
    </row>
    <row r="106" spans="1:6" x14ac:dyDescent="0.25">
      <c r="A106" s="85" t="s">
        <v>245</v>
      </c>
      <c r="B106" s="85">
        <v>5200</v>
      </c>
      <c r="C106" s="85">
        <v>325</v>
      </c>
      <c r="D106" s="85" t="s">
        <v>245</v>
      </c>
      <c r="E106" s="85" t="s">
        <v>271</v>
      </c>
      <c r="F106" s="85" t="s">
        <v>281</v>
      </c>
    </row>
    <row r="107" spans="1:6" x14ac:dyDescent="0.25">
      <c r="A107" s="85" t="s">
        <v>241</v>
      </c>
      <c r="B107" s="85">
        <v>5200</v>
      </c>
      <c r="C107" s="85">
        <v>320</v>
      </c>
      <c r="D107" s="85" t="s">
        <v>241</v>
      </c>
      <c r="E107" s="85" t="s">
        <v>267</v>
      </c>
      <c r="F107" s="85" t="s">
        <v>288</v>
      </c>
    </row>
    <row r="108" spans="1:6" x14ac:dyDescent="0.25">
      <c r="A108" s="85" t="s">
        <v>243</v>
      </c>
      <c r="B108" s="85">
        <v>5200</v>
      </c>
      <c r="C108" s="85">
        <v>322</v>
      </c>
      <c r="D108" s="85" t="s">
        <v>243</v>
      </c>
      <c r="E108" s="85" t="s">
        <v>269</v>
      </c>
      <c r="F108" s="85" t="s">
        <v>288</v>
      </c>
    </row>
    <row r="109" spans="1:6" x14ac:dyDescent="0.25">
      <c r="A109" s="85" t="s">
        <v>248</v>
      </c>
      <c r="B109" s="85">
        <v>5200</v>
      </c>
      <c r="C109" s="85">
        <v>329</v>
      </c>
      <c r="D109" s="85" t="s">
        <v>248</v>
      </c>
      <c r="E109" s="85" t="s">
        <v>274</v>
      </c>
      <c r="F109" s="85" t="s">
        <v>291</v>
      </c>
    </row>
    <row r="110" spans="1:6" x14ac:dyDescent="0.25">
      <c r="A110" s="85" t="s">
        <v>225</v>
      </c>
      <c r="B110" s="85">
        <v>5200</v>
      </c>
      <c r="C110" s="85">
        <v>100</v>
      </c>
      <c r="D110" s="85" t="s">
        <v>225</v>
      </c>
      <c r="F110" s="85" t="s">
        <v>215</v>
      </c>
    </row>
    <row r="111" spans="1:6" x14ac:dyDescent="0.25">
      <c r="A111" s="85" t="s">
        <v>230</v>
      </c>
      <c r="B111" s="85">
        <v>5200</v>
      </c>
      <c r="C111" s="85">
        <v>304</v>
      </c>
      <c r="D111" s="85" t="s">
        <v>230</v>
      </c>
      <c r="E111" s="85" t="s">
        <v>256</v>
      </c>
      <c r="F111" s="85" t="s">
        <v>278</v>
      </c>
    </row>
    <row r="112" spans="1:6" x14ac:dyDescent="0.25">
      <c r="A112" s="85" t="s">
        <v>246</v>
      </c>
      <c r="B112" s="85">
        <v>5200</v>
      </c>
      <c r="C112" s="85">
        <v>326</v>
      </c>
      <c r="D112" s="85" t="s">
        <v>246</v>
      </c>
      <c r="E112" s="85" t="s">
        <v>272</v>
      </c>
      <c r="F112" s="85" t="s">
        <v>290</v>
      </c>
    </row>
    <row r="113" spans="1:6" x14ac:dyDescent="0.25">
      <c r="A113" s="85" t="s">
        <v>247</v>
      </c>
      <c r="B113" s="85">
        <v>5200</v>
      </c>
      <c r="C113" s="85">
        <v>328</v>
      </c>
      <c r="D113" s="85" t="s">
        <v>247</v>
      </c>
      <c r="E113" s="85" t="s">
        <v>273</v>
      </c>
      <c r="F113" s="85" t="s">
        <v>289</v>
      </c>
    </row>
    <row r="114" spans="1:6" x14ac:dyDescent="0.25">
      <c r="A114" s="85" t="s">
        <v>235</v>
      </c>
      <c r="B114" s="85">
        <v>5200</v>
      </c>
      <c r="C114" s="85">
        <v>312</v>
      </c>
      <c r="D114" s="85" t="s">
        <v>235</v>
      </c>
      <c r="E114" s="85" t="s">
        <v>261</v>
      </c>
      <c r="F114" s="85" t="s">
        <v>283</v>
      </c>
    </row>
    <row r="115" spans="1:6" x14ac:dyDescent="0.25">
      <c r="A115" s="85" t="s">
        <v>244</v>
      </c>
      <c r="B115" s="85">
        <v>5200</v>
      </c>
      <c r="C115" s="85">
        <v>323</v>
      </c>
      <c r="D115" s="85" t="s">
        <v>244</v>
      </c>
      <c r="E115" s="85" t="s">
        <v>270</v>
      </c>
      <c r="F115" s="85" t="s">
        <v>277</v>
      </c>
    </row>
    <row r="116" spans="1:6" x14ac:dyDescent="0.25">
      <c r="A116" s="85" t="s">
        <v>239</v>
      </c>
      <c r="B116" s="85">
        <v>5200</v>
      </c>
      <c r="C116" s="85">
        <v>316</v>
      </c>
      <c r="D116" s="85" t="s">
        <v>239</v>
      </c>
      <c r="E116" s="85" t="s">
        <v>265</v>
      </c>
      <c r="F116" s="85" t="s">
        <v>286</v>
      </c>
    </row>
    <row r="117" spans="1:6" x14ac:dyDescent="0.25">
      <c r="A117" s="85" t="s">
        <v>238</v>
      </c>
      <c r="B117" s="85">
        <v>5200</v>
      </c>
      <c r="C117" s="85">
        <v>315</v>
      </c>
      <c r="D117" s="85" t="s">
        <v>238</v>
      </c>
      <c r="E117" s="85" t="s">
        <v>264</v>
      </c>
      <c r="F117" s="85" t="s">
        <v>285</v>
      </c>
    </row>
    <row r="118" spans="1:6" x14ac:dyDescent="0.25">
      <c r="A118" s="85" t="s">
        <v>227</v>
      </c>
      <c r="B118" s="85">
        <v>5200</v>
      </c>
      <c r="C118" s="85">
        <v>3</v>
      </c>
      <c r="D118" s="85" t="s">
        <v>227</v>
      </c>
    </row>
    <row r="119" spans="1:6" x14ac:dyDescent="0.25">
      <c r="A119" s="85" t="s">
        <v>231</v>
      </c>
      <c r="B119" s="85">
        <v>5200</v>
      </c>
      <c r="C119" s="85">
        <v>306</v>
      </c>
      <c r="D119" s="85" t="s">
        <v>231</v>
      </c>
      <c r="E119" s="85" t="s">
        <v>257</v>
      </c>
      <c r="F119" s="85" t="s">
        <v>279</v>
      </c>
    </row>
    <row r="120" spans="1:6" x14ac:dyDescent="0.25">
      <c r="A120" s="85" t="s">
        <v>240</v>
      </c>
      <c r="B120" s="85">
        <v>5200</v>
      </c>
      <c r="C120" s="85">
        <v>318</v>
      </c>
      <c r="D120" s="85" t="s">
        <v>240</v>
      </c>
      <c r="E120" s="85" t="s">
        <v>266</v>
      </c>
      <c r="F120" s="85" t="s">
        <v>287</v>
      </c>
    </row>
    <row r="121" spans="1:6" x14ac:dyDescent="0.25">
      <c r="A121" s="85" t="s">
        <v>249</v>
      </c>
      <c r="B121" s="85">
        <v>5200</v>
      </c>
      <c r="C121" s="85">
        <v>330</v>
      </c>
      <c r="D121" s="85" t="s">
        <v>249</v>
      </c>
      <c r="E121" s="85" t="s">
        <v>275</v>
      </c>
      <c r="F121" s="85" t="s">
        <v>292</v>
      </c>
    </row>
    <row r="122" spans="1:6" x14ac:dyDescent="0.25">
      <c r="A122" s="87" t="s">
        <v>229</v>
      </c>
      <c r="B122" s="85">
        <v>5200</v>
      </c>
      <c r="C122" s="85">
        <v>303</v>
      </c>
      <c r="D122" s="87" t="s">
        <v>229</v>
      </c>
      <c r="E122" s="85" t="s">
        <v>255</v>
      </c>
      <c r="F122" s="85" t="s">
        <v>277</v>
      </c>
    </row>
    <row r="123" spans="1:6" x14ac:dyDescent="0.25">
      <c r="A123" s="85" t="s">
        <v>233</v>
      </c>
      <c r="B123" s="85">
        <v>5200</v>
      </c>
      <c r="C123" s="85">
        <v>308</v>
      </c>
      <c r="D123" s="85" t="s">
        <v>233</v>
      </c>
      <c r="E123" s="85" t="s">
        <v>259</v>
      </c>
      <c r="F123" s="85" t="s">
        <v>281</v>
      </c>
    </row>
    <row r="124" spans="1:6" x14ac:dyDescent="0.25">
      <c r="A124" s="85" t="s">
        <v>234</v>
      </c>
      <c r="B124" s="85">
        <v>5200</v>
      </c>
      <c r="C124" s="85">
        <v>310</v>
      </c>
      <c r="D124" s="85" t="s">
        <v>234</v>
      </c>
      <c r="E124" s="85" t="s">
        <v>260</v>
      </c>
      <c r="F124" s="85" t="s">
        <v>282</v>
      </c>
    </row>
    <row r="125" spans="1:6" x14ac:dyDescent="0.25">
      <c r="A125" s="85" t="s">
        <v>293</v>
      </c>
    </row>
    <row r="126" spans="1:6" x14ac:dyDescent="0.25">
      <c r="A126" s="85" t="s">
        <v>251</v>
      </c>
      <c r="B126" s="85">
        <v>1052</v>
      </c>
      <c r="C126" s="85">
        <v>101</v>
      </c>
      <c r="D126" s="85" t="s">
        <v>251</v>
      </c>
    </row>
    <row r="127" spans="1:6" x14ac:dyDescent="0.25">
      <c r="A127" s="156" t="s">
        <v>251</v>
      </c>
      <c r="B127" s="85">
        <v>1052</v>
      </c>
      <c r="C127" s="85">
        <v>201</v>
      </c>
      <c r="D127" s="156" t="s">
        <v>251</v>
      </c>
    </row>
    <row r="128" spans="1:6" x14ac:dyDescent="0.25">
      <c r="A128" s="85" t="s">
        <v>252</v>
      </c>
      <c r="B128" s="85">
        <v>1052</v>
      </c>
      <c r="C128" s="85">
        <v>102</v>
      </c>
      <c r="D128" s="85" t="s">
        <v>252</v>
      </c>
    </row>
    <row r="129" spans="1:6" x14ac:dyDescent="0.25">
      <c r="A129" s="85" t="s">
        <v>253</v>
      </c>
      <c r="B129" s="85">
        <v>1052</v>
      </c>
      <c r="C129" s="85">
        <v>200</v>
      </c>
      <c r="D129" s="85" t="s">
        <v>253</v>
      </c>
    </row>
    <row r="130" spans="1:6" x14ac:dyDescent="0.25">
      <c r="A130" s="85" t="s">
        <v>250</v>
      </c>
      <c r="B130" s="85">
        <v>1052</v>
      </c>
      <c r="C130" s="85">
        <v>100</v>
      </c>
      <c r="D130" s="85" t="s">
        <v>250</v>
      </c>
    </row>
    <row r="131" spans="1:6" x14ac:dyDescent="0.25">
      <c r="A131" s="87" t="s">
        <v>786</v>
      </c>
      <c r="D131" s="87"/>
    </row>
    <row r="132" spans="1:6" x14ac:dyDescent="0.25">
      <c r="A132" s="85" t="s">
        <v>787</v>
      </c>
      <c r="C132" s="85">
        <v>2052200</v>
      </c>
      <c r="D132" s="85" t="s">
        <v>787</v>
      </c>
      <c r="E132" s="85" t="s">
        <v>1263</v>
      </c>
      <c r="F132" s="85" t="s">
        <v>788</v>
      </c>
    </row>
    <row r="133" spans="1:6" x14ac:dyDescent="0.25">
      <c r="A133" s="85" t="s">
        <v>785</v>
      </c>
    </row>
    <row r="134" spans="1:6" x14ac:dyDescent="0.25">
      <c r="A134" s="85" t="s">
        <v>217</v>
      </c>
      <c r="C134" s="85">
        <v>7110410</v>
      </c>
      <c r="D134" s="85" t="s">
        <v>217</v>
      </c>
      <c r="E134" s="85" t="s">
        <v>1260</v>
      </c>
      <c r="F134" s="85" t="s">
        <v>218</v>
      </c>
    </row>
    <row r="135" spans="1:6" x14ac:dyDescent="0.25">
      <c r="A135" s="85" t="s">
        <v>220</v>
      </c>
      <c r="B135" s="85">
        <v>7400</v>
      </c>
      <c r="C135" s="85" t="s">
        <v>219</v>
      </c>
      <c r="D135" s="85" t="s">
        <v>220</v>
      </c>
      <c r="E135" s="85" t="s">
        <v>1264</v>
      </c>
      <c r="F135" s="85" t="s">
        <v>1081</v>
      </c>
    </row>
    <row r="136" spans="1:6" x14ac:dyDescent="0.25">
      <c r="A136" s="156" t="s">
        <v>1363</v>
      </c>
      <c r="D136" s="156"/>
    </row>
  </sheetData>
  <sheetProtection sheet="1" objects="1" scenarios="1" selectLockedCells="1" selectUnlockedCells="1"/>
  <sortState ref="A126:F130">
    <sortCondition ref="A126:A130"/>
  </sortState>
  <pageMargins left="0.7" right="0.7" top="0.75" bottom="0.75" header="0.3" footer="0.3"/>
  <pageSetup paperSize="9" scale="41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D311"/>
  <sheetViews>
    <sheetView workbookViewId="0">
      <selection activeCell="D3" sqref="D3"/>
    </sheetView>
  </sheetViews>
  <sheetFormatPr baseColWidth="10" defaultColWidth="11.44140625" defaultRowHeight="14.25" customHeight="1" x14ac:dyDescent="0.25"/>
  <cols>
    <col min="1" max="1" width="10.88671875" style="181" customWidth="1"/>
    <col min="2" max="2" width="53.6640625" style="124" bestFit="1" customWidth="1"/>
    <col min="3" max="3" width="53.44140625" style="124" customWidth="1"/>
    <col min="4" max="4" width="43.6640625" style="124" customWidth="1"/>
    <col min="5" max="16384" width="11.44140625" style="124"/>
  </cols>
  <sheetData>
    <row r="1" spans="1:4" ht="14.25" customHeight="1" x14ac:dyDescent="0.25">
      <c r="A1" s="252" t="s">
        <v>295</v>
      </c>
      <c r="B1" s="252"/>
      <c r="C1" s="252"/>
    </row>
    <row r="2" spans="1:4" ht="14.25" customHeight="1" x14ac:dyDescent="0.25">
      <c r="A2" s="253" t="s">
        <v>296</v>
      </c>
      <c r="B2" s="253"/>
      <c r="C2" s="253"/>
    </row>
    <row r="3" spans="1:4" ht="14.25" customHeight="1" x14ac:dyDescent="0.25">
      <c r="A3" s="77"/>
      <c r="C3" s="78"/>
      <c r="D3" s="79">
        <v>1</v>
      </c>
    </row>
    <row r="4" spans="1:4" ht="14.25" customHeight="1" x14ac:dyDescent="0.25">
      <c r="A4" s="161" t="s">
        <v>297</v>
      </c>
      <c r="B4" s="162" t="s">
        <v>298</v>
      </c>
      <c r="C4" s="162" t="s">
        <v>299</v>
      </c>
      <c r="D4" s="162" t="s">
        <v>1364</v>
      </c>
    </row>
    <row r="5" spans="1:4" ht="14.25" customHeight="1" x14ac:dyDescent="0.25">
      <c r="A5" s="163"/>
      <c r="B5" s="164"/>
      <c r="C5" s="164"/>
      <c r="D5" s="165"/>
    </row>
    <row r="6" spans="1:4" ht="14.25" customHeight="1" x14ac:dyDescent="0.25">
      <c r="A6" s="166">
        <v>6</v>
      </c>
      <c r="B6" s="167" t="s">
        <v>300</v>
      </c>
      <c r="C6" s="168"/>
      <c r="D6" s="165" t="str">
        <f>CONCATENATE(A6," -- ",B6)</f>
        <v>6 -- Sach- und Dienstleistungskosten</v>
      </c>
    </row>
    <row r="7" spans="1:4" ht="14.25" customHeight="1" x14ac:dyDescent="0.25">
      <c r="A7" s="169">
        <v>60</v>
      </c>
      <c r="B7" s="170" t="s">
        <v>301</v>
      </c>
      <c r="C7" s="171"/>
      <c r="D7" s="165" t="str">
        <f t="shared" ref="D7:D70" si="0">CONCATENATE(A7," -- ",B7)</f>
        <v>60 -- Büro- und Verwaltungskosten</v>
      </c>
    </row>
    <row r="8" spans="1:4" ht="14.25" customHeight="1" x14ac:dyDescent="0.25">
      <c r="A8" s="172">
        <v>600</v>
      </c>
      <c r="B8" s="173" t="s">
        <v>302</v>
      </c>
      <c r="C8" s="174"/>
      <c r="D8" s="165" t="str">
        <f t="shared" si="0"/>
        <v>600 -- Literatur und Informationsversorgung</v>
      </c>
    </row>
    <row r="9" spans="1:4" ht="14.25" customHeight="1" x14ac:dyDescent="0.25">
      <c r="A9" s="172">
        <v>6000</v>
      </c>
      <c r="B9" s="173" t="s">
        <v>303</v>
      </c>
      <c r="C9" s="174"/>
      <c r="D9" s="165" t="str">
        <f t="shared" si="0"/>
        <v>6000 -- Zeitungen / Zeitschriften (auch Abonnements)</v>
      </c>
    </row>
    <row r="10" spans="1:4" ht="14.25" customHeight="1" x14ac:dyDescent="0.25">
      <c r="A10" s="175">
        <v>60000</v>
      </c>
      <c r="B10" s="176" t="s">
        <v>304</v>
      </c>
      <c r="C10" s="177"/>
      <c r="D10" s="165" t="str">
        <f t="shared" si="0"/>
        <v xml:space="preserve">60000 -- Zeitungen </v>
      </c>
    </row>
    <row r="11" spans="1:4" ht="14.25" customHeight="1" x14ac:dyDescent="0.25">
      <c r="A11" s="175">
        <v>60001</v>
      </c>
      <c r="B11" s="176" t="s">
        <v>305</v>
      </c>
      <c r="C11" s="177" t="s">
        <v>306</v>
      </c>
      <c r="D11" s="165" t="str">
        <f t="shared" si="0"/>
        <v>60001 -- Zeitschriften (auch Abonnements)</v>
      </c>
    </row>
    <row r="12" spans="1:4" ht="14.25" customHeight="1" x14ac:dyDescent="0.25">
      <c r="A12" s="175">
        <v>60002</v>
      </c>
      <c r="B12" s="176" t="s">
        <v>307</v>
      </c>
      <c r="C12" s="177"/>
      <c r="D12" s="165" t="str">
        <f t="shared" si="0"/>
        <v>60002 -- Loseblattsammlungen und Ergänzungslieferungen</v>
      </c>
    </row>
    <row r="13" spans="1:4" ht="14.25" customHeight="1" x14ac:dyDescent="0.25">
      <c r="A13" s="175">
        <v>60003</v>
      </c>
      <c r="B13" s="176" t="s">
        <v>308</v>
      </c>
      <c r="C13" s="177" t="s">
        <v>309</v>
      </c>
      <c r="D13" s="165" t="str">
        <f t="shared" si="0"/>
        <v>60003 -- Bücher und Broschüren</v>
      </c>
    </row>
    <row r="14" spans="1:4" ht="14.25" customHeight="1" x14ac:dyDescent="0.25">
      <c r="A14" s="175">
        <v>60004</v>
      </c>
      <c r="B14" s="176" t="s">
        <v>310</v>
      </c>
      <c r="C14" s="177" t="s">
        <v>311</v>
      </c>
      <c r="D14" s="165" t="str">
        <f t="shared" si="0"/>
        <v>60004 -- Elektronische Medien</v>
      </c>
    </row>
    <row r="15" spans="1:4" ht="14.25" customHeight="1" x14ac:dyDescent="0.25">
      <c r="A15" s="175">
        <v>60005</v>
      </c>
      <c r="B15" s="176" t="s">
        <v>312</v>
      </c>
      <c r="C15" s="177" t="s">
        <v>313</v>
      </c>
      <c r="D15" s="165" t="str">
        <f t="shared" si="0"/>
        <v>60005 -- Lizenzen für elektronische Informationsmittel</v>
      </c>
    </row>
    <row r="16" spans="1:4" ht="14.25" customHeight="1" x14ac:dyDescent="0.25">
      <c r="A16" s="175">
        <v>60006</v>
      </c>
      <c r="B16" s="176" t="s">
        <v>314</v>
      </c>
      <c r="C16" s="177" t="s">
        <v>315</v>
      </c>
      <c r="D16" s="165" t="str">
        <f t="shared" si="0"/>
        <v>60006 -- AV Medien</v>
      </c>
    </row>
    <row r="17" spans="1:4" ht="14.25" customHeight="1" x14ac:dyDescent="0.25">
      <c r="A17" s="175">
        <v>60007</v>
      </c>
      <c r="B17" s="176" t="s">
        <v>316</v>
      </c>
      <c r="C17" s="177"/>
      <c r="D17" s="165" t="str">
        <f t="shared" si="0"/>
        <v>60007 -- Literaturdatenbank</v>
      </c>
    </row>
    <row r="18" spans="1:4" ht="14.25" customHeight="1" x14ac:dyDescent="0.25">
      <c r="A18" s="175">
        <v>60008</v>
      </c>
      <c r="B18" s="176" t="s">
        <v>317</v>
      </c>
      <c r="C18" s="177"/>
      <c r="D18" s="165" t="str">
        <f t="shared" si="0"/>
        <v>60008 -- Buchbindekosten/Bestandserhalt</v>
      </c>
    </row>
    <row r="19" spans="1:4" ht="14.25" customHeight="1" x14ac:dyDescent="0.25">
      <c r="A19" s="175">
        <v>60009</v>
      </c>
      <c r="B19" s="176" t="s">
        <v>318</v>
      </c>
      <c r="C19" s="177" t="s">
        <v>319</v>
      </c>
      <c r="D19" s="165" t="str">
        <f t="shared" si="0"/>
        <v>60009 -- Sonstige Kosten Literatur</v>
      </c>
    </row>
    <row r="20" spans="1:4" ht="14.25" customHeight="1" x14ac:dyDescent="0.25">
      <c r="A20" s="172">
        <v>6001</v>
      </c>
      <c r="B20" s="173" t="s">
        <v>322</v>
      </c>
      <c r="C20" s="174"/>
      <c r="D20" s="165" t="str">
        <f t="shared" si="0"/>
        <v>6001 -- Elektronische Literatur</v>
      </c>
    </row>
    <row r="21" spans="1:4" ht="14.25" customHeight="1" x14ac:dyDescent="0.25">
      <c r="A21" s="175">
        <v>60010</v>
      </c>
      <c r="B21" s="176" t="s">
        <v>320</v>
      </c>
      <c r="C21" s="177" t="s">
        <v>321</v>
      </c>
      <c r="D21" s="165" t="str">
        <f t="shared" si="0"/>
        <v>60010 -- Normen</v>
      </c>
    </row>
    <row r="22" spans="1:4" ht="14.25" customHeight="1" x14ac:dyDescent="0.25">
      <c r="A22" s="175">
        <v>60011</v>
      </c>
      <c r="B22" s="176" t="s">
        <v>323</v>
      </c>
      <c r="C22" s="177"/>
      <c r="D22" s="165" t="str">
        <f t="shared" si="0"/>
        <v>60011 -- Elektronische Zeitschriften</v>
      </c>
    </row>
    <row r="23" spans="1:4" ht="14.25" customHeight="1" x14ac:dyDescent="0.25">
      <c r="A23" s="175">
        <v>60012</v>
      </c>
      <c r="B23" s="176" t="s">
        <v>324</v>
      </c>
      <c r="C23" s="177"/>
      <c r="D23" s="165" t="str">
        <f t="shared" si="0"/>
        <v>60012 -- Elektronische Ergänzunglieferungen</v>
      </c>
    </row>
    <row r="24" spans="1:4" ht="14.25" customHeight="1" x14ac:dyDescent="0.25">
      <c r="A24" s="175">
        <v>60013</v>
      </c>
      <c r="B24" s="176" t="s">
        <v>325</v>
      </c>
      <c r="C24" s="177"/>
      <c r="D24" s="165" t="str">
        <f t="shared" si="0"/>
        <v>60013 -- Elektronische Bücher</v>
      </c>
    </row>
    <row r="25" spans="1:4" ht="14.25" customHeight="1" x14ac:dyDescent="0.25">
      <c r="A25" s="172">
        <v>601</v>
      </c>
      <c r="B25" s="173" t="s">
        <v>326</v>
      </c>
      <c r="C25" s="174"/>
      <c r="D25" s="165" t="str">
        <f t="shared" si="0"/>
        <v>601 -- Entnahme aus dem Lager</v>
      </c>
    </row>
    <row r="26" spans="1:4" ht="14.25" customHeight="1" x14ac:dyDescent="0.25">
      <c r="A26" s="172">
        <v>6010</v>
      </c>
      <c r="B26" s="173" t="s">
        <v>327</v>
      </c>
      <c r="C26" s="174"/>
      <c r="D26" s="165" t="str">
        <f t="shared" si="0"/>
        <v>6010 -- Sonstige Geräte und Maschinen</v>
      </c>
    </row>
    <row r="27" spans="1:4" ht="14.25" customHeight="1" x14ac:dyDescent="0.25">
      <c r="A27" s="175">
        <v>60100</v>
      </c>
      <c r="B27" s="176" t="s">
        <v>328</v>
      </c>
      <c r="C27" s="177" t="s">
        <v>329</v>
      </c>
      <c r="D27" s="165" t="str">
        <f t="shared" si="0"/>
        <v>60100 -- Befreiung gesetzliche Festlegung (§6)</v>
      </c>
    </row>
    <row r="28" spans="1:4" ht="14.25" customHeight="1" x14ac:dyDescent="0.25">
      <c r="A28" s="175">
        <v>60101</v>
      </c>
      <c r="B28" s="176" t="s">
        <v>330</v>
      </c>
      <c r="C28" s="177" t="s">
        <v>331</v>
      </c>
      <c r="D28" s="165" t="str">
        <f t="shared" si="0"/>
        <v>60101 -- Speichermedien</v>
      </c>
    </row>
    <row r="29" spans="1:4" ht="14.25" customHeight="1" x14ac:dyDescent="0.25">
      <c r="A29" s="175">
        <v>60109</v>
      </c>
      <c r="B29" s="176" t="s">
        <v>332</v>
      </c>
      <c r="C29" s="177" t="s">
        <v>333</v>
      </c>
      <c r="D29" s="165" t="str">
        <f t="shared" si="0"/>
        <v>60109 -- Sonstiges EDV-Material</v>
      </c>
    </row>
    <row r="30" spans="1:4" ht="14.25" customHeight="1" x14ac:dyDescent="0.25">
      <c r="A30" s="172">
        <v>6011</v>
      </c>
      <c r="B30" s="173" t="s">
        <v>334</v>
      </c>
      <c r="C30" s="174"/>
      <c r="D30" s="165" t="str">
        <f t="shared" si="0"/>
        <v>6011 -- Bürobedarf</v>
      </c>
    </row>
    <row r="31" spans="1:4" ht="14.25" customHeight="1" x14ac:dyDescent="0.25">
      <c r="A31" s="175">
        <v>60110</v>
      </c>
      <c r="B31" s="176" t="s">
        <v>335</v>
      </c>
      <c r="C31" s="177" t="s">
        <v>336</v>
      </c>
      <c r="D31" s="165" t="str">
        <f t="shared" si="0"/>
        <v>60110 -- Papier</v>
      </c>
    </row>
    <row r="32" spans="1:4" ht="14.25" customHeight="1" x14ac:dyDescent="0.25">
      <c r="A32" s="175">
        <v>60111</v>
      </c>
      <c r="B32" s="176" t="s">
        <v>337</v>
      </c>
      <c r="C32" s="177" t="s">
        <v>338</v>
      </c>
      <c r="D32" s="165" t="str">
        <f t="shared" si="0"/>
        <v>60111 -- Visitenkarten</v>
      </c>
    </row>
    <row r="33" spans="1:4" ht="14.25" customHeight="1" x14ac:dyDescent="0.25">
      <c r="A33" s="175">
        <v>60112</v>
      </c>
      <c r="B33" s="176" t="s">
        <v>339</v>
      </c>
      <c r="C33" s="177" t="s">
        <v>340</v>
      </c>
      <c r="D33" s="165" t="str">
        <f t="shared" si="0"/>
        <v>60112 -- Vordrucke, Formulare</v>
      </c>
    </row>
    <row r="34" spans="1:4" ht="14.25" customHeight="1" x14ac:dyDescent="0.25">
      <c r="A34" s="175">
        <v>60113</v>
      </c>
      <c r="B34" s="176" t="s">
        <v>341</v>
      </c>
      <c r="C34" s="177" t="s">
        <v>342</v>
      </c>
      <c r="D34" s="165" t="str">
        <f t="shared" si="0"/>
        <v>60113 -- Lehr- und Unterrichtsmaterialien</v>
      </c>
    </row>
    <row r="35" spans="1:4" ht="14.25" customHeight="1" x14ac:dyDescent="0.25">
      <c r="A35" s="175">
        <v>60118</v>
      </c>
      <c r="B35" s="176" t="s">
        <v>326</v>
      </c>
      <c r="C35" s="177"/>
      <c r="D35" s="165" t="str">
        <f t="shared" si="0"/>
        <v>60118 -- Entnahme aus dem Lager</v>
      </c>
    </row>
    <row r="36" spans="1:4" ht="14.25" customHeight="1" x14ac:dyDescent="0.25">
      <c r="A36" s="175">
        <v>60119</v>
      </c>
      <c r="B36" s="176" t="s">
        <v>343</v>
      </c>
      <c r="C36" s="177" t="s">
        <v>344</v>
      </c>
      <c r="D36" s="165" t="str">
        <f t="shared" si="0"/>
        <v>60119 -- Sonstiger Bürobedarf</v>
      </c>
    </row>
    <row r="37" spans="1:4" ht="14.25" customHeight="1" x14ac:dyDescent="0.25">
      <c r="A37" s="172">
        <v>6012</v>
      </c>
      <c r="B37" s="173" t="s">
        <v>345</v>
      </c>
      <c r="C37" s="174"/>
      <c r="D37" s="165" t="str">
        <f t="shared" si="0"/>
        <v>6012 -- Vervielfältigungskosten</v>
      </c>
    </row>
    <row r="38" spans="1:4" ht="14.25" customHeight="1" x14ac:dyDescent="0.25">
      <c r="A38" s="175">
        <v>60120</v>
      </c>
      <c r="B38" s="176" t="s">
        <v>346</v>
      </c>
      <c r="C38" s="177"/>
      <c r="D38" s="165" t="str">
        <f t="shared" si="0"/>
        <v>60120 -- Mieten Kopierer</v>
      </c>
    </row>
    <row r="39" spans="1:4" ht="14.25" customHeight="1" x14ac:dyDescent="0.25">
      <c r="A39" s="175">
        <v>60121</v>
      </c>
      <c r="B39" s="176" t="s">
        <v>347</v>
      </c>
      <c r="C39" s="177" t="s">
        <v>348</v>
      </c>
      <c r="D39" s="165" t="str">
        <f t="shared" si="0"/>
        <v>60121 -- Unterhaltung / Wartung Kopierer</v>
      </c>
    </row>
    <row r="40" spans="1:4" ht="14.25" customHeight="1" x14ac:dyDescent="0.25">
      <c r="A40" s="175">
        <v>60122</v>
      </c>
      <c r="B40" s="176" t="s">
        <v>349</v>
      </c>
      <c r="C40" s="177"/>
      <c r="D40" s="165" t="str">
        <f t="shared" si="0"/>
        <v>60122 -- Kopierkarten</v>
      </c>
    </row>
    <row r="41" spans="1:4" ht="14.25" customHeight="1" x14ac:dyDescent="0.25">
      <c r="A41" s="175">
        <v>60123</v>
      </c>
      <c r="B41" s="176" t="s">
        <v>350</v>
      </c>
      <c r="C41" s="177"/>
      <c r="D41" s="165" t="str">
        <f t="shared" si="0"/>
        <v>60123 -- Druckkosten intern (Hausdruckerei)</v>
      </c>
    </row>
    <row r="42" spans="1:4" ht="14.25" customHeight="1" x14ac:dyDescent="0.25">
      <c r="A42" s="175">
        <v>60124</v>
      </c>
      <c r="B42" s="176" t="s">
        <v>351</v>
      </c>
      <c r="C42" s="177" t="s">
        <v>352</v>
      </c>
      <c r="D42" s="165" t="str">
        <f t="shared" si="0"/>
        <v>60124 -- Druckkosten extern</v>
      </c>
    </row>
    <row r="43" spans="1:4" ht="14.25" customHeight="1" x14ac:dyDescent="0.25">
      <c r="A43" s="175">
        <v>60125</v>
      </c>
      <c r="B43" s="176" t="s">
        <v>353</v>
      </c>
      <c r="C43" s="177"/>
      <c r="D43" s="165" t="str">
        <f t="shared" si="0"/>
        <v>60125 -- Reparaturen Kopierer</v>
      </c>
    </row>
    <row r="44" spans="1:4" ht="14.25" customHeight="1" x14ac:dyDescent="0.25">
      <c r="A44" s="175">
        <v>60126</v>
      </c>
      <c r="B44" s="176" t="s">
        <v>354</v>
      </c>
      <c r="C44" s="177" t="s">
        <v>355</v>
      </c>
      <c r="D44" s="165" t="str">
        <f t="shared" si="0"/>
        <v>60126 -- Druckaufträge Fakultät</v>
      </c>
    </row>
    <row r="45" spans="1:4" ht="14.25" customHeight="1" x14ac:dyDescent="0.25">
      <c r="A45" s="175">
        <v>60128</v>
      </c>
      <c r="B45" s="176" t="s">
        <v>356</v>
      </c>
      <c r="C45" s="177"/>
      <c r="D45" s="165" t="str">
        <f t="shared" si="0"/>
        <v>60128 -- Inanspruchnahme der Druckerei</v>
      </c>
    </row>
    <row r="46" spans="1:4" ht="14.25" customHeight="1" x14ac:dyDescent="0.25">
      <c r="A46" s="175">
        <v>60129</v>
      </c>
      <c r="B46" s="176" t="s">
        <v>357</v>
      </c>
      <c r="C46" s="177" t="s">
        <v>358</v>
      </c>
      <c r="D46" s="165" t="str">
        <f t="shared" si="0"/>
        <v>60129 -- Sonstige Vervielfältigungskosten</v>
      </c>
    </row>
    <row r="47" spans="1:4" ht="14.25" customHeight="1" x14ac:dyDescent="0.25">
      <c r="A47" s="172">
        <v>6013</v>
      </c>
      <c r="B47" s="173" t="s">
        <v>359</v>
      </c>
      <c r="C47" s="174"/>
      <c r="D47" s="165" t="str">
        <f t="shared" si="0"/>
        <v>6013 -- interne Nutzungen</v>
      </c>
    </row>
    <row r="48" spans="1:4" ht="14.25" customHeight="1" x14ac:dyDescent="0.25">
      <c r="A48" s="175">
        <v>60130</v>
      </c>
      <c r="B48" s="176" t="s">
        <v>360</v>
      </c>
      <c r="C48" s="177"/>
      <c r="D48" s="165" t="str">
        <f t="shared" si="0"/>
        <v>60130 -- Nutzung Zentralwerkstatt</v>
      </c>
    </row>
    <row r="49" spans="1:4" ht="14.25" customHeight="1" x14ac:dyDescent="0.25">
      <c r="A49" s="175">
        <v>60131</v>
      </c>
      <c r="B49" s="176" t="s">
        <v>361</v>
      </c>
      <c r="C49" s="177"/>
      <c r="D49" s="165" t="str">
        <f t="shared" si="0"/>
        <v>60131 -- Nutzung Elektrowerkstatt</v>
      </c>
    </row>
    <row r="50" spans="1:4" ht="14.25" customHeight="1" x14ac:dyDescent="0.25">
      <c r="A50" s="175">
        <v>60132</v>
      </c>
      <c r="B50" s="176" t="s">
        <v>362</v>
      </c>
      <c r="C50" s="177"/>
      <c r="D50" s="165" t="str">
        <f t="shared" si="0"/>
        <v>60132 -- Nutzung Schreinerei</v>
      </c>
    </row>
    <row r="51" spans="1:4" ht="14.25" customHeight="1" x14ac:dyDescent="0.25">
      <c r="A51" s="175">
        <v>60133</v>
      </c>
      <c r="B51" s="176" t="s">
        <v>363</v>
      </c>
      <c r="C51" s="177"/>
      <c r="D51" s="165" t="str">
        <f t="shared" si="0"/>
        <v>60133 -- Nutzung Metallwerkstatt</v>
      </c>
    </row>
    <row r="52" spans="1:4" ht="14.25" customHeight="1" x14ac:dyDescent="0.25">
      <c r="A52" s="175">
        <v>60134</v>
      </c>
      <c r="B52" s="176" t="s">
        <v>364</v>
      </c>
      <c r="C52" s="177"/>
      <c r="D52" s="165" t="str">
        <f t="shared" si="0"/>
        <v>60134 -- Nutzung Sanitärwerkstatt</v>
      </c>
    </row>
    <row r="53" spans="1:4" ht="14.25" customHeight="1" x14ac:dyDescent="0.25">
      <c r="A53" s="175">
        <v>60135</v>
      </c>
      <c r="B53" s="176" t="s">
        <v>365</v>
      </c>
      <c r="C53" s="177"/>
      <c r="D53" s="165" t="str">
        <f t="shared" si="0"/>
        <v>60135 -- Nutzung Telefonie</v>
      </c>
    </row>
    <row r="54" spans="1:4" ht="14.25" customHeight="1" x14ac:dyDescent="0.25">
      <c r="A54" s="175">
        <v>60136</v>
      </c>
      <c r="B54" s="176" t="s">
        <v>366</v>
      </c>
      <c r="C54" s="177"/>
      <c r="D54" s="165" t="str">
        <f t="shared" si="0"/>
        <v>60136 -- Nutzung Streifenkarten</v>
      </c>
    </row>
    <row r="55" spans="1:4" ht="14.25" customHeight="1" x14ac:dyDescent="0.25">
      <c r="A55" s="175">
        <v>60137</v>
      </c>
      <c r="B55" s="176" t="s">
        <v>367</v>
      </c>
      <c r="C55" s="177"/>
      <c r="D55" s="165" t="str">
        <f t="shared" si="0"/>
        <v>60137 -- Nutzung Druckerei</v>
      </c>
    </row>
    <row r="56" spans="1:4" ht="14.25" customHeight="1" x14ac:dyDescent="0.25">
      <c r="A56" s="172">
        <v>6014</v>
      </c>
      <c r="B56" s="173" t="s">
        <v>368</v>
      </c>
      <c r="C56" s="174"/>
      <c r="D56" s="165" t="str">
        <f t="shared" si="0"/>
        <v>6014 -- externe Nutzungen</v>
      </c>
    </row>
    <row r="57" spans="1:4" ht="14.25" customHeight="1" x14ac:dyDescent="0.25">
      <c r="A57" s="175">
        <v>60140</v>
      </c>
      <c r="B57" s="176" t="s">
        <v>369</v>
      </c>
      <c r="C57" s="177"/>
      <c r="D57" s="165" t="str">
        <f t="shared" si="0"/>
        <v>60140 -- Nutzung technische Geräte extern</v>
      </c>
    </row>
    <row r="58" spans="1:4" ht="14.25" customHeight="1" x14ac:dyDescent="0.25">
      <c r="A58" s="172">
        <v>602</v>
      </c>
      <c r="B58" s="173" t="s">
        <v>370</v>
      </c>
      <c r="C58" s="174"/>
      <c r="D58" s="165" t="str">
        <f t="shared" si="0"/>
        <v>602 -- Kosten aus dienstlicher Veranlassung</v>
      </c>
    </row>
    <row r="59" spans="1:4" ht="14.25" customHeight="1" x14ac:dyDescent="0.25">
      <c r="A59" s="172">
        <v>6020</v>
      </c>
      <c r="B59" s="173" t="s">
        <v>371</v>
      </c>
      <c r="C59" s="174" t="s">
        <v>372</v>
      </c>
      <c r="D59" s="165" t="str">
        <f t="shared" si="0"/>
        <v>6020 -- Umzugs- und Verlegungskosten</v>
      </c>
    </row>
    <row r="60" spans="1:4" ht="14.25" customHeight="1" x14ac:dyDescent="0.25">
      <c r="A60" s="175">
        <v>60200</v>
      </c>
      <c r="B60" s="176" t="s">
        <v>373</v>
      </c>
      <c r="C60" s="177" t="s">
        <v>374</v>
      </c>
      <c r="D60" s="165" t="str">
        <f t="shared" si="0"/>
        <v>60200 -- Transportkosten</v>
      </c>
    </row>
    <row r="61" spans="1:4" ht="14.25" customHeight="1" x14ac:dyDescent="0.25">
      <c r="A61" s="175">
        <v>60201</v>
      </c>
      <c r="B61" s="176" t="s">
        <v>375</v>
      </c>
      <c r="C61" s="177"/>
      <c r="D61" s="165" t="str">
        <f t="shared" si="0"/>
        <v>60201 -- Versicherungen</v>
      </c>
    </row>
    <row r="62" spans="1:4" ht="14.25" customHeight="1" x14ac:dyDescent="0.25">
      <c r="A62" s="175">
        <v>60202</v>
      </c>
      <c r="B62" s="176" t="s">
        <v>376</v>
      </c>
      <c r="C62" s="177"/>
      <c r="D62" s="165" t="str">
        <f t="shared" si="0"/>
        <v>60202 -- Mietfahrzeuge</v>
      </c>
    </row>
    <row r="63" spans="1:4" ht="14.25" customHeight="1" x14ac:dyDescent="0.25">
      <c r="A63" s="175">
        <v>60203</v>
      </c>
      <c r="B63" s="176" t="s">
        <v>377</v>
      </c>
      <c r="C63" s="177" t="s">
        <v>378</v>
      </c>
      <c r="D63" s="165" t="str">
        <f t="shared" si="0"/>
        <v>60203 -- interne Umzüge</v>
      </c>
    </row>
    <row r="64" spans="1:4" ht="14.25" customHeight="1" x14ac:dyDescent="0.25">
      <c r="A64" s="175">
        <v>60209</v>
      </c>
      <c r="B64" s="176" t="s">
        <v>379</v>
      </c>
      <c r="C64" s="177" t="s">
        <v>380</v>
      </c>
      <c r="D64" s="165" t="str">
        <f t="shared" si="0"/>
        <v>60209 -- Sonstige Umzugs- und Verlegungskosten</v>
      </c>
    </row>
    <row r="65" spans="1:4" ht="14.25" customHeight="1" x14ac:dyDescent="0.25">
      <c r="A65" s="169">
        <v>61</v>
      </c>
      <c r="B65" s="170" t="s">
        <v>381</v>
      </c>
      <c r="C65" s="171"/>
      <c r="D65" s="165" t="str">
        <f t="shared" si="0"/>
        <v>61 -- Kommunikations- und Reisekosten</v>
      </c>
    </row>
    <row r="66" spans="1:4" ht="14.25" customHeight="1" x14ac:dyDescent="0.25">
      <c r="A66" s="172">
        <v>610</v>
      </c>
      <c r="B66" s="173" t="s">
        <v>382</v>
      </c>
      <c r="C66" s="174"/>
      <c r="D66" s="165" t="str">
        <f t="shared" si="0"/>
        <v>610 -- Kommunikationskosten</v>
      </c>
    </row>
    <row r="67" spans="1:4" ht="14.25" customHeight="1" x14ac:dyDescent="0.25">
      <c r="A67" s="172">
        <v>6100</v>
      </c>
      <c r="B67" s="173" t="s">
        <v>383</v>
      </c>
      <c r="C67" s="174"/>
      <c r="D67" s="165" t="str">
        <f t="shared" si="0"/>
        <v>6100 -- Telefon</v>
      </c>
    </row>
    <row r="68" spans="1:4" ht="14.25" customHeight="1" x14ac:dyDescent="0.25">
      <c r="A68" s="175">
        <v>61000</v>
      </c>
      <c r="B68" s="176" t="s">
        <v>384</v>
      </c>
      <c r="C68" s="177"/>
      <c r="D68" s="165" t="str">
        <f t="shared" si="0"/>
        <v>61000 -- Festnetz und Fax</v>
      </c>
    </row>
    <row r="69" spans="1:4" ht="14.25" customHeight="1" x14ac:dyDescent="0.25">
      <c r="A69" s="175">
        <v>61001</v>
      </c>
      <c r="B69" s="176" t="s">
        <v>385</v>
      </c>
      <c r="C69" s="177"/>
      <c r="D69" s="165" t="str">
        <f t="shared" si="0"/>
        <v>61001 -- Mobil</v>
      </c>
    </row>
    <row r="70" spans="1:4" ht="14.25" customHeight="1" x14ac:dyDescent="0.25">
      <c r="A70" s="175">
        <v>61002</v>
      </c>
      <c r="B70" s="176" t="s">
        <v>386</v>
      </c>
      <c r="C70" s="177" t="s">
        <v>387</v>
      </c>
      <c r="D70" s="165" t="str">
        <f t="shared" si="0"/>
        <v>61002 -- Datenleitungen</v>
      </c>
    </row>
    <row r="71" spans="1:4" ht="14.25" customHeight="1" x14ac:dyDescent="0.25">
      <c r="A71" s="175">
        <v>61003</v>
      </c>
      <c r="B71" s="176" t="s">
        <v>388</v>
      </c>
      <c r="C71" s="177" t="s">
        <v>389</v>
      </c>
      <c r="D71" s="165" t="str">
        <f t="shared" ref="D71:D134" si="1">CONCATENATE(A71," -- ",B71)</f>
        <v>61003 -- GEZ</v>
      </c>
    </row>
    <row r="72" spans="1:4" ht="14.25" customHeight="1" x14ac:dyDescent="0.25">
      <c r="A72" s="175">
        <v>61004</v>
      </c>
      <c r="B72" s="176" t="s">
        <v>390</v>
      </c>
      <c r="C72" s="177" t="s">
        <v>391</v>
      </c>
      <c r="D72" s="165" t="str">
        <f t="shared" si="1"/>
        <v>61004 -- Notrufaufschaltungen</v>
      </c>
    </row>
    <row r="73" spans="1:4" ht="14.25" customHeight="1" x14ac:dyDescent="0.25">
      <c r="A73" s="175">
        <v>61005</v>
      </c>
      <c r="B73" s="176" t="s">
        <v>392</v>
      </c>
      <c r="C73" s="177"/>
      <c r="D73" s="165" t="str">
        <f t="shared" si="1"/>
        <v>61005 -- Wartungen Telefonanlagen</v>
      </c>
    </row>
    <row r="74" spans="1:4" ht="14.25" customHeight="1" x14ac:dyDescent="0.25">
      <c r="A74" s="175">
        <v>61006</v>
      </c>
      <c r="B74" s="176" t="s">
        <v>393</v>
      </c>
      <c r="C74" s="177"/>
      <c r="D74" s="165" t="str">
        <f t="shared" si="1"/>
        <v>61006 -- Kabelgebühren (Rundfunk / Fernsehen)</v>
      </c>
    </row>
    <row r="75" spans="1:4" ht="14.25" customHeight="1" x14ac:dyDescent="0.25">
      <c r="A75" s="175">
        <v>61007</v>
      </c>
      <c r="B75" s="176" t="s">
        <v>394</v>
      </c>
      <c r="C75" s="177"/>
      <c r="D75" s="165" t="str">
        <f t="shared" si="1"/>
        <v>61007 -- Miet- / Kaufverträge Telefonanlagen</v>
      </c>
    </row>
    <row r="76" spans="1:4" ht="14.25" customHeight="1" x14ac:dyDescent="0.25">
      <c r="A76" s="175">
        <v>61009</v>
      </c>
      <c r="B76" s="176" t="s">
        <v>395</v>
      </c>
      <c r="C76" s="177"/>
      <c r="D76" s="165" t="str">
        <f t="shared" si="1"/>
        <v>61009 -- Sonstige Telefonkosten</v>
      </c>
    </row>
    <row r="77" spans="1:4" ht="14.25" customHeight="1" x14ac:dyDescent="0.25">
      <c r="A77" s="172">
        <v>6101</v>
      </c>
      <c r="B77" s="173" t="s">
        <v>396</v>
      </c>
      <c r="C77" s="174"/>
      <c r="D77" s="165" t="str">
        <f t="shared" si="1"/>
        <v>6101 -- Post / Porto</v>
      </c>
    </row>
    <row r="78" spans="1:4" ht="14.25" customHeight="1" x14ac:dyDescent="0.25">
      <c r="A78" s="175">
        <v>61010</v>
      </c>
      <c r="B78" s="176" t="s">
        <v>397</v>
      </c>
      <c r="C78" s="177"/>
      <c r="D78" s="165" t="str">
        <f t="shared" si="1"/>
        <v>61010 -- Briefe / Frankiermaschine (Inland)</v>
      </c>
    </row>
    <row r="79" spans="1:4" ht="14.25" customHeight="1" x14ac:dyDescent="0.25">
      <c r="A79" s="175">
        <v>61011</v>
      </c>
      <c r="B79" s="176" t="s">
        <v>398</v>
      </c>
      <c r="C79" s="177"/>
      <c r="D79" s="165" t="str">
        <f t="shared" si="1"/>
        <v>61011 -- Pakete (Inland)</v>
      </c>
    </row>
    <row r="80" spans="1:4" ht="14.25" customHeight="1" x14ac:dyDescent="0.25">
      <c r="A80" s="175">
        <v>61012</v>
      </c>
      <c r="B80" s="176" t="s">
        <v>399</v>
      </c>
      <c r="C80" s="177" t="s">
        <v>400</v>
      </c>
      <c r="D80" s="165" t="str">
        <f t="shared" si="1"/>
        <v>61012 -- Kurier- und Transportkosten (Inland)</v>
      </c>
    </row>
    <row r="81" spans="1:4" ht="14.25" customHeight="1" x14ac:dyDescent="0.25">
      <c r="A81" s="175">
        <v>61013</v>
      </c>
      <c r="B81" s="176" t="s">
        <v>401</v>
      </c>
      <c r="C81" s="177" t="s">
        <v>402</v>
      </c>
      <c r="D81" s="165" t="str">
        <f t="shared" si="1"/>
        <v>61013 -- Auslandssendungen</v>
      </c>
    </row>
    <row r="82" spans="1:4" ht="14.25" customHeight="1" x14ac:dyDescent="0.25">
      <c r="A82" s="175">
        <v>61019</v>
      </c>
      <c r="B82" s="176" t="s">
        <v>403</v>
      </c>
      <c r="C82" s="177" t="s">
        <v>404</v>
      </c>
      <c r="D82" s="165" t="str">
        <f t="shared" si="1"/>
        <v>61019 -- Sonstige Post-/Portokosten (Inland)</v>
      </c>
    </row>
    <row r="83" spans="1:4" ht="14.25" customHeight="1" x14ac:dyDescent="0.25">
      <c r="A83" s="169">
        <v>62</v>
      </c>
      <c r="B83" s="170" t="s">
        <v>405</v>
      </c>
      <c r="C83" s="171"/>
      <c r="D83" s="165" t="str">
        <f t="shared" si="1"/>
        <v>62 -- Material, Hilfs- und Betriebsstoffe sowie Kosten für Fuhrpark, Geräte und Ausstattungen</v>
      </c>
    </row>
    <row r="84" spans="1:4" ht="14.25" customHeight="1" x14ac:dyDescent="0.25">
      <c r="A84" s="172">
        <v>620</v>
      </c>
      <c r="B84" s="173" t="s">
        <v>406</v>
      </c>
      <c r="C84" s="174"/>
      <c r="D84" s="165" t="str">
        <f t="shared" si="1"/>
        <v>620 -- Kosten für Material, Hilfs- und Betriebsstoffe</v>
      </c>
    </row>
    <row r="85" spans="1:4" ht="14.25" customHeight="1" x14ac:dyDescent="0.25">
      <c r="A85" s="172">
        <v>6200</v>
      </c>
      <c r="B85" s="173" t="s">
        <v>2</v>
      </c>
      <c r="C85" s="174"/>
      <c r="D85" s="165" t="str">
        <f t="shared" si="1"/>
        <v>6200 -- Verbrauchsmaterial</v>
      </c>
    </row>
    <row r="86" spans="1:4" ht="14.25" customHeight="1" x14ac:dyDescent="0.25">
      <c r="A86" s="175">
        <v>62000</v>
      </c>
      <c r="B86" s="176" t="s">
        <v>407</v>
      </c>
      <c r="C86" s="177" t="s">
        <v>408</v>
      </c>
      <c r="D86" s="165" t="str">
        <f t="shared" si="1"/>
        <v>62000 -- Holz und Holzerzeugnisse</v>
      </c>
    </row>
    <row r="87" spans="1:4" ht="14.25" customHeight="1" x14ac:dyDescent="0.25">
      <c r="A87" s="175">
        <v>62001</v>
      </c>
      <c r="B87" s="176" t="s">
        <v>409</v>
      </c>
      <c r="C87" s="177" t="s">
        <v>410</v>
      </c>
      <c r="D87" s="165" t="str">
        <f t="shared" si="1"/>
        <v>62001 -- Metall und Metallerzeugnisse</v>
      </c>
    </row>
    <row r="88" spans="1:4" ht="14.25" customHeight="1" x14ac:dyDescent="0.25">
      <c r="A88" s="175">
        <v>62002</v>
      </c>
      <c r="B88" s="176" t="s">
        <v>411</v>
      </c>
      <c r="C88" s="177" t="s">
        <v>412</v>
      </c>
      <c r="D88" s="165" t="str">
        <f t="shared" si="1"/>
        <v>62002 -- Kunststoff und Kunststofferzeugnisse</v>
      </c>
    </row>
    <row r="89" spans="1:4" ht="14.25" customHeight="1" x14ac:dyDescent="0.25">
      <c r="A89" s="175">
        <v>62003</v>
      </c>
      <c r="B89" s="176" t="s">
        <v>413</v>
      </c>
      <c r="C89" s="177" t="s">
        <v>414</v>
      </c>
      <c r="D89" s="165" t="str">
        <f t="shared" si="1"/>
        <v>62003 -- Elektro und Elektronikmaterial</v>
      </c>
    </row>
    <row r="90" spans="1:4" ht="14.25" customHeight="1" x14ac:dyDescent="0.25">
      <c r="A90" s="175">
        <v>62004</v>
      </c>
      <c r="B90" s="176" t="s">
        <v>415</v>
      </c>
      <c r="C90" s="177" t="s">
        <v>416</v>
      </c>
      <c r="D90" s="165" t="str">
        <f t="shared" si="1"/>
        <v>62004 -- Gase</v>
      </c>
    </row>
    <row r="91" spans="1:4" ht="14.25" customHeight="1" x14ac:dyDescent="0.25">
      <c r="A91" s="175">
        <v>62005</v>
      </c>
      <c r="B91" s="176" t="s">
        <v>417</v>
      </c>
      <c r="C91" s="177" t="s">
        <v>418</v>
      </c>
      <c r="D91" s="165" t="str">
        <f t="shared" si="1"/>
        <v>62005 -- Chemikalien</v>
      </c>
    </row>
    <row r="92" spans="1:4" ht="14.25" customHeight="1" x14ac:dyDescent="0.25">
      <c r="A92" s="175">
        <v>62006</v>
      </c>
      <c r="B92" s="176" t="s">
        <v>419</v>
      </c>
      <c r="C92" s="177" t="s">
        <v>420</v>
      </c>
      <c r="D92" s="165" t="str">
        <f t="shared" si="1"/>
        <v>62006 -- Künstlerisches Material</v>
      </c>
    </row>
    <row r="93" spans="1:4" ht="14.25" customHeight="1" x14ac:dyDescent="0.25">
      <c r="A93" s="175">
        <v>62007</v>
      </c>
      <c r="B93" s="176" t="s">
        <v>421</v>
      </c>
      <c r="C93" s="177" t="s">
        <v>422</v>
      </c>
      <c r="D93" s="165" t="str">
        <f t="shared" si="1"/>
        <v>62007 -- Medizinisches Material</v>
      </c>
    </row>
    <row r="94" spans="1:4" ht="14.25" customHeight="1" x14ac:dyDescent="0.25">
      <c r="A94" s="175">
        <v>62008</v>
      </c>
      <c r="B94" s="176" t="s">
        <v>423</v>
      </c>
      <c r="C94" s="177" t="s">
        <v>424</v>
      </c>
      <c r="D94" s="165" t="str">
        <f t="shared" si="1"/>
        <v>62008 -- Organisches Material</v>
      </c>
    </row>
    <row r="95" spans="1:4" ht="14.25" customHeight="1" x14ac:dyDescent="0.25">
      <c r="A95" s="175">
        <v>62009</v>
      </c>
      <c r="B95" s="176" t="s">
        <v>425</v>
      </c>
      <c r="C95" s="177" t="s">
        <v>426</v>
      </c>
      <c r="D95" s="165" t="str">
        <f t="shared" si="1"/>
        <v>62009 -- Foto-, Optik-, Glas-Material</v>
      </c>
    </row>
    <row r="96" spans="1:4" ht="14.25" customHeight="1" x14ac:dyDescent="0.25">
      <c r="A96" s="172">
        <v>6201</v>
      </c>
      <c r="B96" s="173" t="s">
        <v>427</v>
      </c>
      <c r="C96" s="174"/>
      <c r="D96" s="165" t="str">
        <f t="shared" si="1"/>
        <v>6201 -- Gebrauchsmaterial</v>
      </c>
    </row>
    <row r="97" spans="1:4" ht="14.25" customHeight="1" x14ac:dyDescent="0.25">
      <c r="A97" s="175">
        <v>62010</v>
      </c>
      <c r="B97" s="176" t="s">
        <v>428</v>
      </c>
      <c r="C97" s="177" t="s">
        <v>429</v>
      </c>
      <c r="D97" s="165" t="str">
        <f t="shared" si="1"/>
        <v>62010 -- Lehrmaterial</v>
      </c>
    </row>
    <row r="98" spans="1:4" ht="14.25" customHeight="1" x14ac:dyDescent="0.25">
      <c r="A98" s="175">
        <v>62011</v>
      </c>
      <c r="B98" s="176" t="s">
        <v>430</v>
      </c>
      <c r="C98" s="177" t="s">
        <v>431</v>
      </c>
      <c r="D98" s="165" t="str">
        <f t="shared" si="1"/>
        <v>62011 -- Laborutensilien</v>
      </c>
    </row>
    <row r="99" spans="1:4" ht="14.25" customHeight="1" x14ac:dyDescent="0.25">
      <c r="A99" s="175">
        <v>62012</v>
      </c>
      <c r="B99" s="176" t="s">
        <v>432</v>
      </c>
      <c r="C99" s="177" t="s">
        <v>433</v>
      </c>
      <c r="D99" s="165" t="str">
        <f t="shared" si="1"/>
        <v>62012 -- Modellbau</v>
      </c>
    </row>
    <row r="100" spans="1:4" ht="14.25" customHeight="1" x14ac:dyDescent="0.25">
      <c r="A100" s="175">
        <v>62017</v>
      </c>
      <c r="B100" s="176" t="s">
        <v>434</v>
      </c>
      <c r="C100" s="177" t="s">
        <v>435</v>
      </c>
      <c r="D100" s="165" t="str">
        <f t="shared" si="1"/>
        <v>62017 -- Schutzmaßnahmen Labor</v>
      </c>
    </row>
    <row r="101" spans="1:4" ht="14.25" customHeight="1" x14ac:dyDescent="0.25">
      <c r="A101" s="175">
        <v>62018</v>
      </c>
      <c r="B101" s="176" t="s">
        <v>436</v>
      </c>
      <c r="C101" s="177" t="s">
        <v>437</v>
      </c>
      <c r="D101" s="165" t="str">
        <f t="shared" si="1"/>
        <v>62018 -- Sonstige Kosten für Material, Hilfs- und Betriebsstoffe Labor</v>
      </c>
    </row>
    <row r="102" spans="1:4" ht="14.25" customHeight="1" x14ac:dyDescent="0.25">
      <c r="A102" s="175">
        <v>62019</v>
      </c>
      <c r="B102" s="176" t="s">
        <v>438</v>
      </c>
      <c r="C102" s="177" t="s">
        <v>439</v>
      </c>
      <c r="D102" s="165" t="str">
        <f t="shared" si="1"/>
        <v>62019 -- Sonstige Kosten für Material, Hilfs- und Betriebsstoffe Werkstatt</v>
      </c>
    </row>
    <row r="103" spans="1:4" ht="14.25" customHeight="1" x14ac:dyDescent="0.25">
      <c r="A103" s="172">
        <v>622</v>
      </c>
      <c r="B103" s="173" t="s">
        <v>440</v>
      </c>
      <c r="C103" s="174" t="s">
        <v>441</v>
      </c>
      <c r="D103" s="165" t="str">
        <f t="shared" si="1"/>
        <v>622 -- Fuhrpark</v>
      </c>
    </row>
    <row r="104" spans="1:4" ht="14.25" customHeight="1" x14ac:dyDescent="0.25">
      <c r="A104" s="172">
        <v>6220</v>
      </c>
      <c r="B104" s="173" t="s">
        <v>442</v>
      </c>
      <c r="C104" s="174" t="s">
        <v>441</v>
      </c>
      <c r="D104" s="165" t="str">
        <f t="shared" si="1"/>
        <v>6220 -- eigener Fuhrpark</v>
      </c>
    </row>
    <row r="105" spans="1:4" ht="14.25" customHeight="1" x14ac:dyDescent="0.25">
      <c r="A105" s="175">
        <v>62200</v>
      </c>
      <c r="B105" s="176" t="s">
        <v>443</v>
      </c>
      <c r="C105" s="177"/>
      <c r="D105" s="165" t="str">
        <f t="shared" si="1"/>
        <v>62200 -- Kfz-Steuer Fuhrpark</v>
      </c>
    </row>
    <row r="106" spans="1:4" ht="14.25" customHeight="1" x14ac:dyDescent="0.25">
      <c r="A106" s="175">
        <v>62201</v>
      </c>
      <c r="B106" s="176" t="s">
        <v>444</v>
      </c>
      <c r="C106" s="177" t="s">
        <v>445</v>
      </c>
      <c r="D106" s="165" t="str">
        <f t="shared" si="1"/>
        <v>62201 -- Wartung, Reparatur Fuhrpark</v>
      </c>
    </row>
    <row r="107" spans="1:4" ht="14.25" customHeight="1" x14ac:dyDescent="0.25">
      <c r="A107" s="175">
        <v>62202</v>
      </c>
      <c r="B107" s="176" t="s">
        <v>446</v>
      </c>
      <c r="C107" s="177"/>
      <c r="D107" s="165" t="str">
        <f t="shared" si="1"/>
        <v>62202 -- Kfz-Versicherung Fuhrpark</v>
      </c>
    </row>
    <row r="108" spans="1:4" ht="14.25" customHeight="1" x14ac:dyDescent="0.25">
      <c r="A108" s="175">
        <v>62203</v>
      </c>
      <c r="B108" s="176" t="s">
        <v>447</v>
      </c>
      <c r="C108" s="177"/>
      <c r="D108" s="165" t="str">
        <f t="shared" si="1"/>
        <v>62203 -- Kraftstoffe Fuhrpark</v>
      </c>
    </row>
    <row r="109" spans="1:4" ht="14.25" customHeight="1" x14ac:dyDescent="0.25">
      <c r="A109" s="175">
        <v>62204</v>
      </c>
      <c r="B109" s="176" t="s">
        <v>448</v>
      </c>
      <c r="C109" s="177"/>
      <c r="D109" s="165" t="str">
        <f t="shared" si="1"/>
        <v>62204 -- Autopflege Fuhrpark</v>
      </c>
    </row>
    <row r="110" spans="1:4" ht="14.25" customHeight="1" x14ac:dyDescent="0.25">
      <c r="A110" s="175">
        <v>62209</v>
      </c>
      <c r="B110" s="176" t="s">
        <v>449</v>
      </c>
      <c r="C110" s="177" t="s">
        <v>450</v>
      </c>
      <c r="D110" s="165" t="str">
        <f t="shared" si="1"/>
        <v>62209 -- Sonstige Kosten für den Fuhrpark</v>
      </c>
    </row>
    <row r="111" spans="1:4" ht="14.25" customHeight="1" x14ac:dyDescent="0.25">
      <c r="A111" s="172">
        <v>623</v>
      </c>
      <c r="B111" s="173" t="s">
        <v>451</v>
      </c>
      <c r="C111" s="174"/>
      <c r="D111" s="165" t="str">
        <f t="shared" si="1"/>
        <v>623 -- Geräte und Ausstattung bis 410 Euro</v>
      </c>
    </row>
    <row r="112" spans="1:4" ht="14.25" customHeight="1" x14ac:dyDescent="0.25">
      <c r="A112" s="172">
        <v>6230</v>
      </c>
      <c r="B112" s="173" t="s">
        <v>452</v>
      </c>
      <c r="C112" s="174"/>
      <c r="D112" s="165" t="str">
        <f t="shared" si="1"/>
        <v>6230 -- EDV-Ausstattung (gekauft)</v>
      </c>
    </row>
    <row r="113" spans="1:4" ht="14.25" customHeight="1" x14ac:dyDescent="0.25">
      <c r="A113" s="175">
        <v>62300</v>
      </c>
      <c r="B113" s="176" t="s">
        <v>453</v>
      </c>
      <c r="C113" s="177" t="s">
        <v>454</v>
      </c>
      <c r="D113" s="165" t="str">
        <f t="shared" si="1"/>
        <v>62300 -- Hardware</v>
      </c>
    </row>
    <row r="114" spans="1:4" ht="14.25" customHeight="1" x14ac:dyDescent="0.25">
      <c r="A114" s="175">
        <v>62301</v>
      </c>
      <c r="B114" s="176" t="s">
        <v>121</v>
      </c>
      <c r="C114" s="177" t="s">
        <v>455</v>
      </c>
      <c r="D114" s="165" t="str">
        <f t="shared" si="1"/>
        <v>62301 -- Software</v>
      </c>
    </row>
    <row r="115" spans="1:4" ht="14.25" customHeight="1" x14ac:dyDescent="0.25">
      <c r="A115" s="175">
        <v>62302</v>
      </c>
      <c r="B115" s="176" t="s">
        <v>456</v>
      </c>
      <c r="C115" s="177" t="s">
        <v>457</v>
      </c>
      <c r="D115" s="165" t="str">
        <f t="shared" si="1"/>
        <v>62302 -- Lizenzen</v>
      </c>
    </row>
    <row r="116" spans="1:4" ht="14.25" customHeight="1" x14ac:dyDescent="0.25">
      <c r="A116" s="175">
        <v>62303</v>
      </c>
      <c r="B116" s="176" t="s">
        <v>458</v>
      </c>
      <c r="C116" s="177" t="s">
        <v>459</v>
      </c>
      <c r="D116" s="165" t="str">
        <f t="shared" si="1"/>
        <v>62303 -- Netzwerk</v>
      </c>
    </row>
    <row r="117" spans="1:4" ht="14.25" customHeight="1" x14ac:dyDescent="0.25">
      <c r="A117" s="175">
        <v>62308</v>
      </c>
      <c r="B117" s="176" t="s">
        <v>460</v>
      </c>
      <c r="C117" s="177" t="s">
        <v>461</v>
      </c>
      <c r="D117" s="165" t="str">
        <f t="shared" si="1"/>
        <v>62308 -- Bestellungen über das Rechenzentrum</v>
      </c>
    </row>
    <row r="118" spans="1:4" ht="14.25" customHeight="1" x14ac:dyDescent="0.25">
      <c r="A118" s="175">
        <v>62309</v>
      </c>
      <c r="B118" s="176" t="s">
        <v>462</v>
      </c>
      <c r="C118" s="177" t="s">
        <v>463</v>
      </c>
      <c r="D118" s="165" t="str">
        <f t="shared" si="1"/>
        <v>62309 -- Sonstige Kosten für die EDV</v>
      </c>
    </row>
    <row r="119" spans="1:4" ht="14.25" customHeight="1" x14ac:dyDescent="0.25">
      <c r="A119" s="172">
        <v>6231</v>
      </c>
      <c r="B119" s="173" t="s">
        <v>464</v>
      </c>
      <c r="C119" s="174"/>
      <c r="D119" s="165" t="str">
        <f t="shared" si="1"/>
        <v>6231 -- Labor- und Geschäftsausstattung unter 410 Euro (netto)</v>
      </c>
    </row>
    <row r="120" spans="1:4" ht="14.25" customHeight="1" x14ac:dyDescent="0.25">
      <c r="A120" s="175">
        <v>62310</v>
      </c>
      <c r="B120" s="176" t="s">
        <v>465</v>
      </c>
      <c r="C120" s="177" t="s">
        <v>466</v>
      </c>
      <c r="D120" s="165" t="str">
        <f t="shared" si="1"/>
        <v>62310 -- Mobiliar</v>
      </c>
    </row>
    <row r="121" spans="1:4" ht="14.25" customHeight="1" x14ac:dyDescent="0.25">
      <c r="A121" s="175">
        <v>62311</v>
      </c>
      <c r="B121" s="176" t="s">
        <v>467</v>
      </c>
      <c r="C121" s="177" t="s">
        <v>468</v>
      </c>
      <c r="D121" s="165" t="str">
        <f t="shared" si="1"/>
        <v>62311 -- Maschinen und Geräte</v>
      </c>
    </row>
    <row r="122" spans="1:4" ht="14.25" customHeight="1" x14ac:dyDescent="0.25">
      <c r="A122" s="175">
        <v>62312</v>
      </c>
      <c r="B122" s="176" t="s">
        <v>469</v>
      </c>
      <c r="C122" s="177" t="s">
        <v>470</v>
      </c>
      <c r="D122" s="165" t="str">
        <f t="shared" si="1"/>
        <v>62312 -- Medien, Video, Fotografie</v>
      </c>
    </row>
    <row r="123" spans="1:4" ht="14.25" customHeight="1" x14ac:dyDescent="0.25">
      <c r="A123" s="175">
        <v>62313</v>
      </c>
      <c r="B123" s="176" t="s">
        <v>471</v>
      </c>
      <c r="C123" s="177" t="s">
        <v>472</v>
      </c>
      <c r="D123" s="165" t="str">
        <f t="shared" si="1"/>
        <v>62313 -- Fax, Telefongeräte</v>
      </c>
    </row>
    <row r="124" spans="1:4" ht="14.25" customHeight="1" x14ac:dyDescent="0.25">
      <c r="A124" s="175">
        <v>62314</v>
      </c>
      <c r="B124" s="176" t="s">
        <v>473</v>
      </c>
      <c r="C124" s="177"/>
      <c r="D124" s="165" t="str">
        <f t="shared" si="1"/>
        <v>62314 -- Kopierergeräte</v>
      </c>
    </row>
    <row r="125" spans="1:4" ht="14.25" customHeight="1" x14ac:dyDescent="0.25">
      <c r="A125" s="175">
        <v>62315</v>
      </c>
      <c r="B125" s="176" t="s">
        <v>474</v>
      </c>
      <c r="C125" s="177" t="s">
        <v>475</v>
      </c>
      <c r="D125" s="165" t="str">
        <f t="shared" si="1"/>
        <v>62315 -- Dienst- und Schutzkleidung</v>
      </c>
    </row>
    <row r="126" spans="1:4" ht="14.25" customHeight="1" x14ac:dyDescent="0.25">
      <c r="A126" s="175">
        <v>62316</v>
      </c>
      <c r="B126" s="176" t="s">
        <v>476</v>
      </c>
      <c r="C126" s="177" t="s">
        <v>477</v>
      </c>
      <c r="D126" s="165" t="str">
        <f t="shared" si="1"/>
        <v>62316 -- Unterrichtsgerätschaften</v>
      </c>
    </row>
    <row r="127" spans="1:4" ht="14.25" customHeight="1" x14ac:dyDescent="0.25">
      <c r="A127" s="175">
        <v>62319</v>
      </c>
      <c r="B127" s="176" t="s">
        <v>478</v>
      </c>
      <c r="C127" s="177" t="s">
        <v>479</v>
      </c>
      <c r="D127" s="165" t="str">
        <f t="shared" si="1"/>
        <v>62319 -- Sonstige Labor- und Geschäftsausstattung</v>
      </c>
    </row>
    <row r="128" spans="1:4" ht="14.25" customHeight="1" x14ac:dyDescent="0.25">
      <c r="A128" s="172">
        <v>624</v>
      </c>
      <c r="B128" s="173" t="s">
        <v>480</v>
      </c>
      <c r="C128" s="174"/>
      <c r="D128" s="165" t="str">
        <f t="shared" si="1"/>
        <v>624 -- Geräte, Maschinen und Ausstattung</v>
      </c>
    </row>
    <row r="129" spans="1:4" ht="14.25" customHeight="1" x14ac:dyDescent="0.25">
      <c r="A129" s="172">
        <v>6240</v>
      </c>
      <c r="B129" s="173" t="s">
        <v>481</v>
      </c>
      <c r="C129" s="174"/>
      <c r="D129" s="165" t="str">
        <f t="shared" si="1"/>
        <v>6240 -- Reparaturen</v>
      </c>
    </row>
    <row r="130" spans="1:4" ht="14.25" customHeight="1" x14ac:dyDescent="0.25">
      <c r="A130" s="175">
        <v>62400</v>
      </c>
      <c r="B130" s="176" t="s">
        <v>482</v>
      </c>
      <c r="C130" s="177" t="s">
        <v>483</v>
      </c>
      <c r="D130" s="165" t="str">
        <f t="shared" si="1"/>
        <v>62400 -- Reparaturen Geräte und Maschinen</v>
      </c>
    </row>
    <row r="131" spans="1:4" ht="14.25" customHeight="1" x14ac:dyDescent="0.25">
      <c r="A131" s="175">
        <v>62401</v>
      </c>
      <c r="B131" s="176" t="s">
        <v>484</v>
      </c>
      <c r="C131" s="177" t="s">
        <v>485</v>
      </c>
      <c r="D131" s="165" t="str">
        <f t="shared" si="1"/>
        <v>62401 -- Reparaturen Ausstattung</v>
      </c>
    </row>
    <row r="132" spans="1:4" ht="14.25" customHeight="1" x14ac:dyDescent="0.25">
      <c r="A132" s="175">
        <v>62409</v>
      </c>
      <c r="B132" s="176" t="s">
        <v>486</v>
      </c>
      <c r="C132" s="177" t="s">
        <v>487</v>
      </c>
      <c r="D132" s="165" t="str">
        <f t="shared" si="1"/>
        <v>62409 -- Sonstige Kosten für Reparaturen</v>
      </c>
    </row>
    <row r="133" spans="1:4" ht="14.25" customHeight="1" x14ac:dyDescent="0.25">
      <c r="A133" s="172">
        <v>6241</v>
      </c>
      <c r="B133" s="173" t="s">
        <v>488</v>
      </c>
      <c r="C133" s="174"/>
      <c r="D133" s="165" t="str">
        <f t="shared" si="1"/>
        <v>6241 -- Wartungen</v>
      </c>
    </row>
    <row r="134" spans="1:4" ht="14.25" customHeight="1" x14ac:dyDescent="0.25">
      <c r="A134" s="175">
        <v>62410</v>
      </c>
      <c r="B134" s="176" t="s">
        <v>489</v>
      </c>
      <c r="C134" s="177" t="s">
        <v>490</v>
      </c>
      <c r="D134" s="165" t="str">
        <f t="shared" si="1"/>
        <v>62410 -- Wartungen Geräte und Maschinen</v>
      </c>
    </row>
    <row r="135" spans="1:4" ht="14.25" customHeight="1" x14ac:dyDescent="0.25">
      <c r="A135" s="175">
        <v>62411</v>
      </c>
      <c r="B135" s="176" t="s">
        <v>491</v>
      </c>
      <c r="C135" s="177" t="s">
        <v>492</v>
      </c>
      <c r="D135" s="165" t="str">
        <f t="shared" ref="D135:D198" si="2">CONCATENATE(A135," -- ",B135)</f>
        <v>62411 -- Wartungen EDV</v>
      </c>
    </row>
    <row r="136" spans="1:4" ht="14.25" customHeight="1" x14ac:dyDescent="0.25">
      <c r="A136" s="175">
        <v>62419</v>
      </c>
      <c r="B136" s="176" t="s">
        <v>493</v>
      </c>
      <c r="C136" s="177" t="s">
        <v>494</v>
      </c>
      <c r="D136" s="165" t="str">
        <f t="shared" si="2"/>
        <v>62419 -- Sonstige Kosten für Wartungen</v>
      </c>
    </row>
    <row r="137" spans="1:4" ht="14.25" customHeight="1" x14ac:dyDescent="0.25">
      <c r="A137" s="172">
        <v>6242</v>
      </c>
      <c r="B137" s="173" t="s">
        <v>495</v>
      </c>
      <c r="C137" s="174"/>
      <c r="D137" s="165" t="str">
        <f t="shared" si="2"/>
        <v>6242 -- Prüfungen</v>
      </c>
    </row>
    <row r="138" spans="1:4" ht="14.25" customHeight="1" x14ac:dyDescent="0.25">
      <c r="A138" s="175">
        <v>62420</v>
      </c>
      <c r="B138" s="176" t="s">
        <v>496</v>
      </c>
      <c r="C138" s="177" t="s">
        <v>497</v>
      </c>
      <c r="D138" s="165" t="str">
        <f t="shared" si="2"/>
        <v>62420 -- Prüfungen Geräte und Maschinen</v>
      </c>
    </row>
    <row r="139" spans="1:4" ht="14.25" customHeight="1" x14ac:dyDescent="0.25">
      <c r="A139" s="175">
        <v>62429</v>
      </c>
      <c r="B139" s="176" t="s">
        <v>498</v>
      </c>
      <c r="C139" s="177"/>
      <c r="D139" s="165" t="str">
        <f t="shared" si="2"/>
        <v>62429 -- Sonstige Kosten für Prüfungen</v>
      </c>
    </row>
    <row r="140" spans="1:4" ht="14.25" customHeight="1" x14ac:dyDescent="0.25">
      <c r="A140" s="172">
        <v>6243</v>
      </c>
      <c r="B140" s="173" t="s">
        <v>499</v>
      </c>
      <c r="C140" s="174"/>
      <c r="D140" s="165" t="str">
        <f t="shared" si="2"/>
        <v>6243 -- Kauf von Geräten und Maschinen &lt; 410,00 Euro</v>
      </c>
    </row>
    <row r="141" spans="1:4" ht="14.25" customHeight="1" x14ac:dyDescent="0.25">
      <c r="A141" s="175">
        <v>62430</v>
      </c>
      <c r="B141" s="176" t="s">
        <v>500</v>
      </c>
      <c r="C141" s="177" t="s">
        <v>501</v>
      </c>
      <c r="D141" s="165" t="str">
        <f t="shared" si="2"/>
        <v>62430 -- Werkzeug</v>
      </c>
    </row>
    <row r="142" spans="1:4" ht="14.25" customHeight="1" x14ac:dyDescent="0.25">
      <c r="A142" s="175">
        <v>62439</v>
      </c>
      <c r="B142" s="176" t="s">
        <v>327</v>
      </c>
      <c r="C142" s="177"/>
      <c r="D142" s="165" t="str">
        <f t="shared" si="2"/>
        <v>62439 -- Sonstige Geräte und Maschinen</v>
      </c>
    </row>
    <row r="143" spans="1:4" ht="14.25" customHeight="1" x14ac:dyDescent="0.25">
      <c r="A143" s="172">
        <v>6244</v>
      </c>
      <c r="B143" s="173" t="s">
        <v>502</v>
      </c>
      <c r="C143" s="174"/>
      <c r="D143" s="165" t="str">
        <f t="shared" si="2"/>
        <v>6244 -- Montage</v>
      </c>
    </row>
    <row r="144" spans="1:4" ht="14.25" customHeight="1" x14ac:dyDescent="0.25">
      <c r="A144" s="175">
        <v>62440</v>
      </c>
      <c r="B144" s="176" t="s">
        <v>503</v>
      </c>
      <c r="C144" s="177" t="s">
        <v>504</v>
      </c>
      <c r="D144" s="165" t="str">
        <f t="shared" si="2"/>
        <v>62440 -- Montage Geräte und Maschinen</v>
      </c>
    </row>
    <row r="145" spans="1:4" ht="14.25" customHeight="1" x14ac:dyDescent="0.25">
      <c r="A145" s="175">
        <v>62449</v>
      </c>
      <c r="B145" s="176" t="s">
        <v>505</v>
      </c>
      <c r="C145" s="177"/>
      <c r="D145" s="165" t="str">
        <f t="shared" si="2"/>
        <v>62449 -- Sonstige Kosten für Montagen</v>
      </c>
    </row>
    <row r="146" spans="1:4" ht="14.25" customHeight="1" x14ac:dyDescent="0.25">
      <c r="A146" s="169">
        <v>63</v>
      </c>
      <c r="B146" s="170" t="s">
        <v>506</v>
      </c>
      <c r="C146" s="171"/>
      <c r="D146" s="165" t="str">
        <f t="shared" si="2"/>
        <v>63 -- Kosten für Unterhaltung und Bewirtschaftung</v>
      </c>
    </row>
    <row r="147" spans="1:4" ht="14.25" customHeight="1" x14ac:dyDescent="0.25">
      <c r="A147" s="172">
        <v>630</v>
      </c>
      <c r="B147" s="173" t="s">
        <v>507</v>
      </c>
      <c r="C147" s="174"/>
      <c r="D147" s="165" t="str">
        <f t="shared" si="2"/>
        <v>630 -- Bewirtschaftungskosten</v>
      </c>
    </row>
    <row r="148" spans="1:4" ht="14.25" customHeight="1" x14ac:dyDescent="0.25">
      <c r="A148" s="172">
        <v>6300</v>
      </c>
      <c r="B148" s="173" t="s">
        <v>508</v>
      </c>
      <c r="C148" s="174"/>
      <c r="D148" s="165" t="str">
        <f t="shared" si="2"/>
        <v>6300 -- Energie</v>
      </c>
    </row>
    <row r="149" spans="1:4" ht="14.25" customHeight="1" x14ac:dyDescent="0.25">
      <c r="A149" s="175">
        <v>63000</v>
      </c>
      <c r="B149" s="176" t="s">
        <v>509</v>
      </c>
      <c r="C149" s="177" t="s">
        <v>510</v>
      </c>
      <c r="D149" s="165" t="str">
        <f t="shared" si="2"/>
        <v>63000 -- Strom (Heizstrom)</v>
      </c>
    </row>
    <row r="150" spans="1:4" ht="14.25" customHeight="1" x14ac:dyDescent="0.25">
      <c r="A150" s="175">
        <v>63001</v>
      </c>
      <c r="B150" s="176" t="s">
        <v>511</v>
      </c>
      <c r="C150" s="177" t="s">
        <v>512</v>
      </c>
      <c r="D150" s="165" t="str">
        <f t="shared" si="2"/>
        <v>63001 -- Beleuchtung und elektrische Kraft</v>
      </c>
    </row>
    <row r="151" spans="1:4" ht="14.25" customHeight="1" x14ac:dyDescent="0.25">
      <c r="A151" s="175">
        <v>63002</v>
      </c>
      <c r="B151" s="176" t="s">
        <v>513</v>
      </c>
      <c r="C151" s="177" t="s">
        <v>514</v>
      </c>
      <c r="D151" s="165" t="str">
        <f t="shared" si="2"/>
        <v>63002 -- Gas</v>
      </c>
    </row>
    <row r="152" spans="1:4" ht="14.25" customHeight="1" x14ac:dyDescent="0.25">
      <c r="A152" s="175">
        <v>63003</v>
      </c>
      <c r="B152" s="176" t="s">
        <v>515</v>
      </c>
      <c r="C152" s="177"/>
      <c r="D152" s="165" t="str">
        <f t="shared" si="2"/>
        <v>63003 -- Fernwärme</v>
      </c>
    </row>
    <row r="153" spans="1:4" ht="14.25" customHeight="1" x14ac:dyDescent="0.25">
      <c r="A153" s="175">
        <v>63004</v>
      </c>
      <c r="B153" s="176" t="s">
        <v>516</v>
      </c>
      <c r="C153" s="177" t="s">
        <v>517</v>
      </c>
      <c r="D153" s="165" t="str">
        <f t="shared" si="2"/>
        <v>63004 -- Heizöl</v>
      </c>
    </row>
    <row r="154" spans="1:4" ht="14.25" customHeight="1" x14ac:dyDescent="0.25">
      <c r="A154" s="175">
        <v>63005</v>
      </c>
      <c r="B154" s="176" t="s">
        <v>518</v>
      </c>
      <c r="C154" s="177"/>
      <c r="D154" s="165" t="str">
        <f t="shared" si="2"/>
        <v>63005 -- regenerative Energie</v>
      </c>
    </row>
    <row r="155" spans="1:4" ht="14.25" customHeight="1" x14ac:dyDescent="0.25">
      <c r="A155" s="175">
        <v>63006</v>
      </c>
      <c r="B155" s="176" t="s">
        <v>519</v>
      </c>
      <c r="C155" s="177"/>
      <c r="D155" s="165" t="str">
        <f t="shared" si="2"/>
        <v>63006 -- Heizung durch Gas</v>
      </c>
    </row>
    <row r="156" spans="1:4" ht="14.25" customHeight="1" x14ac:dyDescent="0.25">
      <c r="A156" s="175">
        <v>63009</v>
      </c>
      <c r="B156" s="176" t="s">
        <v>520</v>
      </c>
      <c r="C156" s="177"/>
      <c r="D156" s="165" t="str">
        <f t="shared" si="2"/>
        <v>63009 -- Sonstige Energiekosten</v>
      </c>
    </row>
    <row r="157" spans="1:4" ht="14.25" customHeight="1" x14ac:dyDescent="0.25">
      <c r="A157" s="172">
        <v>6301</v>
      </c>
      <c r="B157" s="173" t="s">
        <v>521</v>
      </c>
      <c r="C157" s="174"/>
      <c r="D157" s="165" t="str">
        <f t="shared" si="2"/>
        <v>6301 -- Be- und Entwässerungskosten</v>
      </c>
    </row>
    <row r="158" spans="1:4" ht="14.25" customHeight="1" x14ac:dyDescent="0.25">
      <c r="A158" s="175">
        <v>63010</v>
      </c>
      <c r="B158" s="176" t="s">
        <v>522</v>
      </c>
      <c r="C158" s="177"/>
      <c r="D158" s="165" t="str">
        <f t="shared" si="2"/>
        <v>63010 -- Wasser</v>
      </c>
    </row>
    <row r="159" spans="1:4" ht="14.25" customHeight="1" x14ac:dyDescent="0.25">
      <c r="A159" s="175">
        <v>63011</v>
      </c>
      <c r="B159" s="176" t="s">
        <v>523</v>
      </c>
      <c r="C159" s="177"/>
      <c r="D159" s="165" t="str">
        <f t="shared" si="2"/>
        <v>63011 -- Kanalgebühren / Grundgebühren</v>
      </c>
    </row>
    <row r="160" spans="1:4" ht="14.25" customHeight="1" x14ac:dyDescent="0.25">
      <c r="A160" s="175">
        <v>63012</v>
      </c>
      <c r="B160" s="176" t="s">
        <v>524</v>
      </c>
      <c r="C160" s="177"/>
      <c r="D160" s="165" t="str">
        <f t="shared" si="2"/>
        <v>63012 -- Abwasseruntersuchungen</v>
      </c>
    </row>
    <row r="161" spans="1:4" ht="14.25" customHeight="1" x14ac:dyDescent="0.25">
      <c r="A161" s="175">
        <v>63013</v>
      </c>
      <c r="B161" s="176" t="s">
        <v>525</v>
      </c>
      <c r="C161" s="177"/>
      <c r="D161" s="165" t="str">
        <f t="shared" si="2"/>
        <v>63013 -- Sondernutzungsgebühren</v>
      </c>
    </row>
    <row r="162" spans="1:4" ht="14.25" customHeight="1" x14ac:dyDescent="0.25">
      <c r="A162" s="175">
        <v>63019</v>
      </c>
      <c r="B162" s="176" t="s">
        <v>526</v>
      </c>
      <c r="C162" s="177"/>
      <c r="D162" s="165" t="str">
        <f t="shared" si="2"/>
        <v>63019 -- Sonstige Be- und Entwässerungskosten</v>
      </c>
    </row>
    <row r="163" spans="1:4" ht="14.25" customHeight="1" x14ac:dyDescent="0.25">
      <c r="A163" s="172">
        <v>631</v>
      </c>
      <c r="B163" s="173" t="s">
        <v>527</v>
      </c>
      <c r="C163" s="174"/>
      <c r="D163" s="165" t="str">
        <f t="shared" si="2"/>
        <v>631 -- Unterhaltungskosten</v>
      </c>
    </row>
    <row r="164" spans="1:4" ht="14.25" customHeight="1" x14ac:dyDescent="0.25">
      <c r="A164" s="172">
        <v>6310</v>
      </c>
      <c r="B164" s="173" t="s">
        <v>528</v>
      </c>
      <c r="C164" s="174"/>
      <c r="D164" s="165" t="str">
        <f t="shared" si="2"/>
        <v>6310 -- Reinigung</v>
      </c>
    </row>
    <row r="165" spans="1:4" ht="14.25" customHeight="1" x14ac:dyDescent="0.25">
      <c r="A165" s="175">
        <v>63100</v>
      </c>
      <c r="B165" s="176" t="s">
        <v>529</v>
      </c>
      <c r="C165" s="177"/>
      <c r="D165" s="165" t="str">
        <f t="shared" si="2"/>
        <v>63100 -- laufende Unterhaltsreinigung</v>
      </c>
    </row>
    <row r="166" spans="1:4" ht="14.25" customHeight="1" x14ac:dyDescent="0.25">
      <c r="A166" s="175">
        <v>63101</v>
      </c>
      <c r="B166" s="176" t="s">
        <v>530</v>
      </c>
      <c r="C166" s="177"/>
      <c r="D166" s="165" t="str">
        <f t="shared" si="2"/>
        <v>63101 -- Grundreinigung</v>
      </c>
    </row>
    <row r="167" spans="1:4" ht="14.25" customHeight="1" x14ac:dyDescent="0.25">
      <c r="A167" s="175">
        <v>63102</v>
      </c>
      <c r="B167" s="176" t="s">
        <v>531</v>
      </c>
      <c r="C167" s="177" t="s">
        <v>532</v>
      </c>
      <c r="D167" s="165" t="str">
        <f t="shared" si="2"/>
        <v>63102 -- Sonderreinigung</v>
      </c>
    </row>
    <row r="168" spans="1:4" ht="14.25" customHeight="1" x14ac:dyDescent="0.25">
      <c r="A168" s="175">
        <v>63103</v>
      </c>
      <c r="B168" s="176" t="s">
        <v>533</v>
      </c>
      <c r="C168" s="177"/>
      <c r="D168" s="165" t="str">
        <f t="shared" si="2"/>
        <v>63103 -- Glasreinigung</v>
      </c>
    </row>
    <row r="169" spans="1:4" ht="14.25" customHeight="1" x14ac:dyDescent="0.25">
      <c r="A169" s="175">
        <v>63104</v>
      </c>
      <c r="B169" s="176" t="s">
        <v>534</v>
      </c>
      <c r="C169" s="177"/>
      <c r="D169" s="165" t="str">
        <f t="shared" si="2"/>
        <v>63104 -- Schmutzfangmatten</v>
      </c>
    </row>
    <row r="170" spans="1:4" ht="14.25" customHeight="1" x14ac:dyDescent="0.25">
      <c r="A170" s="175">
        <v>63105</v>
      </c>
      <c r="B170" s="176" t="s">
        <v>535</v>
      </c>
      <c r="C170" s="177"/>
      <c r="D170" s="165" t="str">
        <f t="shared" si="2"/>
        <v>63105 -- Textilreinigung</v>
      </c>
    </row>
    <row r="171" spans="1:4" ht="14.25" customHeight="1" x14ac:dyDescent="0.25">
      <c r="A171" s="175">
        <v>63106</v>
      </c>
      <c r="B171" s="176" t="s">
        <v>536</v>
      </c>
      <c r="C171" s="177"/>
      <c r="D171" s="165" t="str">
        <f t="shared" si="2"/>
        <v>63106 -- Reinigung von Tankanlagen / Rohrreinigung</v>
      </c>
    </row>
    <row r="172" spans="1:4" ht="14.25" customHeight="1" x14ac:dyDescent="0.25">
      <c r="A172" s="175">
        <v>63107</v>
      </c>
      <c r="B172" s="176" t="s">
        <v>537</v>
      </c>
      <c r="C172" s="177" t="s">
        <v>538</v>
      </c>
      <c r="D172" s="165" t="str">
        <f t="shared" si="2"/>
        <v>63107 -- Reinigungsmaterial</v>
      </c>
    </row>
    <row r="173" spans="1:4" ht="14.25" customHeight="1" x14ac:dyDescent="0.25">
      <c r="A173" s="175">
        <v>63108</v>
      </c>
      <c r="B173" s="176" t="s">
        <v>539</v>
      </c>
      <c r="C173" s="177"/>
      <c r="D173" s="165" t="str">
        <f t="shared" si="2"/>
        <v>63108 -- Leerung der Hygienebehälter</v>
      </c>
    </row>
    <row r="174" spans="1:4" ht="14.25" customHeight="1" x14ac:dyDescent="0.25">
      <c r="A174" s="175">
        <v>63109</v>
      </c>
      <c r="B174" s="176" t="s">
        <v>540</v>
      </c>
      <c r="C174" s="177"/>
      <c r="D174" s="165" t="str">
        <f t="shared" si="2"/>
        <v>63109 -- Sonstige Reinigungskosten</v>
      </c>
    </row>
    <row r="175" spans="1:4" ht="14.25" customHeight="1" x14ac:dyDescent="0.25">
      <c r="A175" s="172">
        <v>6311</v>
      </c>
      <c r="B175" s="173" t="s">
        <v>541</v>
      </c>
      <c r="C175" s="174"/>
      <c r="D175" s="165" t="str">
        <f t="shared" si="2"/>
        <v>6311 -- Steuern und Abgaben</v>
      </c>
    </row>
    <row r="176" spans="1:4" ht="14.25" customHeight="1" x14ac:dyDescent="0.25">
      <c r="A176" s="175">
        <v>63110</v>
      </c>
      <c r="B176" s="176" t="s">
        <v>542</v>
      </c>
      <c r="C176" s="177"/>
      <c r="D176" s="165" t="str">
        <f t="shared" si="2"/>
        <v>63110 -- Straßenreinigung / Abgabe</v>
      </c>
    </row>
    <row r="177" spans="1:4" ht="14.25" customHeight="1" x14ac:dyDescent="0.25">
      <c r="A177" s="175">
        <v>63111</v>
      </c>
      <c r="B177" s="176" t="s">
        <v>543</v>
      </c>
      <c r="C177" s="177"/>
      <c r="D177" s="165" t="str">
        <f t="shared" si="2"/>
        <v>63111 -- Grundsteuer</v>
      </c>
    </row>
    <row r="178" spans="1:4" ht="14.25" customHeight="1" x14ac:dyDescent="0.25">
      <c r="A178" s="175">
        <v>63119</v>
      </c>
      <c r="B178" s="176" t="s">
        <v>544</v>
      </c>
      <c r="C178" s="177"/>
      <c r="D178" s="165" t="str">
        <f t="shared" si="2"/>
        <v>63119 -- Sonstige Steuern und Abgaben</v>
      </c>
    </row>
    <row r="179" spans="1:4" ht="14.25" customHeight="1" x14ac:dyDescent="0.25">
      <c r="A179" s="172">
        <v>6312</v>
      </c>
      <c r="B179" s="173" t="s">
        <v>545</v>
      </c>
      <c r="C179" s="174"/>
      <c r="D179" s="165" t="str">
        <f t="shared" si="2"/>
        <v>6312 -- Entsorgungskosten</v>
      </c>
    </row>
    <row r="180" spans="1:4" ht="14.25" customHeight="1" x14ac:dyDescent="0.25">
      <c r="A180" s="175">
        <v>63120</v>
      </c>
      <c r="B180" s="176" t="s">
        <v>546</v>
      </c>
      <c r="C180" s="177"/>
      <c r="D180" s="165" t="str">
        <f t="shared" si="2"/>
        <v>63120 -- Grundabgaben</v>
      </c>
    </row>
    <row r="181" spans="1:4" ht="14.25" customHeight="1" x14ac:dyDescent="0.25">
      <c r="A181" s="175">
        <v>63121</v>
      </c>
      <c r="B181" s="176" t="s">
        <v>547</v>
      </c>
      <c r="C181" s="177"/>
      <c r="D181" s="165" t="str">
        <f t="shared" si="2"/>
        <v>63121 -- Container- und Transportkosten</v>
      </c>
    </row>
    <row r="182" spans="1:4" ht="14.25" customHeight="1" x14ac:dyDescent="0.25">
      <c r="A182" s="175">
        <v>63122</v>
      </c>
      <c r="B182" s="176" t="s">
        <v>548</v>
      </c>
      <c r="C182" s="177"/>
      <c r="D182" s="165" t="str">
        <f t="shared" si="2"/>
        <v>63122 -- Gewerbemüllverwertung</v>
      </c>
    </row>
    <row r="183" spans="1:4" ht="14.25" customHeight="1" x14ac:dyDescent="0.25">
      <c r="A183" s="175">
        <v>63123</v>
      </c>
      <c r="B183" s="176" t="s">
        <v>549</v>
      </c>
      <c r="C183" s="177"/>
      <c r="D183" s="165" t="str">
        <f t="shared" si="2"/>
        <v>63123 -- Sondermüll</v>
      </c>
    </row>
    <row r="184" spans="1:4" ht="14.25" customHeight="1" x14ac:dyDescent="0.25">
      <c r="A184" s="175">
        <v>63124</v>
      </c>
      <c r="B184" s="176" t="s">
        <v>550</v>
      </c>
      <c r="C184" s="177"/>
      <c r="D184" s="165" t="str">
        <f t="shared" si="2"/>
        <v>63124 -- Entsorgung Elektronik-Schrott, Metall</v>
      </c>
    </row>
    <row r="185" spans="1:4" ht="14.25" customHeight="1" x14ac:dyDescent="0.25">
      <c r="A185" s="175">
        <v>63125</v>
      </c>
      <c r="B185" s="176" t="s">
        <v>551</v>
      </c>
      <c r="C185" s="177"/>
      <c r="D185" s="165" t="str">
        <f t="shared" si="2"/>
        <v>63125 -- Altpapierentsorgung</v>
      </c>
    </row>
    <row r="186" spans="1:4" ht="14.25" customHeight="1" x14ac:dyDescent="0.25">
      <c r="A186" s="175">
        <v>63126</v>
      </c>
      <c r="B186" s="176" t="s">
        <v>552</v>
      </c>
      <c r="C186" s="177"/>
      <c r="D186" s="165" t="str">
        <f t="shared" si="2"/>
        <v>63126 -- Containermiete</v>
      </c>
    </row>
    <row r="187" spans="1:4" ht="14.25" customHeight="1" x14ac:dyDescent="0.25">
      <c r="A187" s="175">
        <v>63129</v>
      </c>
      <c r="B187" s="176" t="s">
        <v>553</v>
      </c>
      <c r="C187" s="177" t="s">
        <v>554</v>
      </c>
      <c r="D187" s="165" t="str">
        <f t="shared" si="2"/>
        <v>63129 -- Sonstige Entsorgungskosten</v>
      </c>
    </row>
    <row r="188" spans="1:4" ht="14.25" customHeight="1" x14ac:dyDescent="0.25">
      <c r="A188" s="172">
        <v>6313</v>
      </c>
      <c r="B188" s="173" t="s">
        <v>555</v>
      </c>
      <c r="C188" s="174"/>
      <c r="D188" s="165" t="str">
        <f t="shared" si="2"/>
        <v>6313 -- Bewachung</v>
      </c>
    </row>
    <row r="189" spans="1:4" ht="14.25" customHeight="1" x14ac:dyDescent="0.25">
      <c r="A189" s="175">
        <v>63130</v>
      </c>
      <c r="B189" s="176" t="s">
        <v>556</v>
      </c>
      <c r="C189" s="177"/>
      <c r="D189" s="165" t="str">
        <f t="shared" si="2"/>
        <v>63130 -- Schließ- und Wachdienste</v>
      </c>
    </row>
    <row r="190" spans="1:4" ht="14.25" customHeight="1" x14ac:dyDescent="0.25">
      <c r="A190" s="175">
        <v>63131</v>
      </c>
      <c r="B190" s="176" t="s">
        <v>557</v>
      </c>
      <c r="C190" s="177"/>
      <c r="D190" s="165" t="str">
        <f t="shared" si="2"/>
        <v>63131 -- Sondereinsätze</v>
      </c>
    </row>
    <row r="191" spans="1:4" ht="14.25" customHeight="1" x14ac:dyDescent="0.25">
      <c r="A191" s="175">
        <v>63132</v>
      </c>
      <c r="B191" s="176" t="s">
        <v>558</v>
      </c>
      <c r="C191" s="177"/>
      <c r="D191" s="165" t="str">
        <f t="shared" si="2"/>
        <v>63132 -- Störungsweiterleitung</v>
      </c>
    </row>
    <row r="192" spans="1:4" ht="14.25" customHeight="1" x14ac:dyDescent="0.25">
      <c r="A192" s="175">
        <v>63139</v>
      </c>
      <c r="B192" s="176" t="s">
        <v>559</v>
      </c>
      <c r="C192" s="177"/>
      <c r="D192" s="165" t="str">
        <f t="shared" si="2"/>
        <v>63139 -- Sonstige Bewachungskosten</v>
      </c>
    </row>
    <row r="193" spans="1:4" ht="14.25" customHeight="1" x14ac:dyDescent="0.25">
      <c r="A193" s="172">
        <v>6314</v>
      </c>
      <c r="B193" s="173" t="s">
        <v>560</v>
      </c>
      <c r="C193" s="174"/>
      <c r="D193" s="165" t="str">
        <f t="shared" si="2"/>
        <v>6314 -- Wartungskosten der technischen Anlagen</v>
      </c>
    </row>
    <row r="194" spans="1:4" ht="14.25" customHeight="1" x14ac:dyDescent="0.25">
      <c r="A194" s="175">
        <v>63140</v>
      </c>
      <c r="B194" s="176" t="s">
        <v>561</v>
      </c>
      <c r="C194" s="177"/>
      <c r="D194" s="165" t="str">
        <f t="shared" si="2"/>
        <v>63140 -- Wartung von Brandschutzanlagen</v>
      </c>
    </row>
    <row r="195" spans="1:4" ht="14.25" customHeight="1" x14ac:dyDescent="0.25">
      <c r="A195" s="175">
        <v>63141</v>
      </c>
      <c r="B195" s="176" t="s">
        <v>562</v>
      </c>
      <c r="C195" s="177" t="s">
        <v>563</v>
      </c>
      <c r="D195" s="165" t="str">
        <f t="shared" si="2"/>
        <v>63141 -- Wartung von Aufzügen</v>
      </c>
    </row>
    <row r="196" spans="1:4" ht="14.25" customHeight="1" x14ac:dyDescent="0.25">
      <c r="A196" s="175">
        <v>63142</v>
      </c>
      <c r="B196" s="176" t="s">
        <v>564</v>
      </c>
      <c r="C196" s="177"/>
      <c r="D196" s="165" t="str">
        <f t="shared" si="2"/>
        <v>63142 -- Wartung von Heizung</v>
      </c>
    </row>
    <row r="197" spans="1:4" ht="14.25" customHeight="1" x14ac:dyDescent="0.25">
      <c r="A197" s="175">
        <v>63143</v>
      </c>
      <c r="B197" s="176" t="s">
        <v>565</v>
      </c>
      <c r="C197" s="177"/>
      <c r="D197" s="165" t="str">
        <f t="shared" si="2"/>
        <v>63143 -- Wartung von raumlufttechnischen Anlagen</v>
      </c>
    </row>
    <row r="198" spans="1:4" ht="14.25" customHeight="1" x14ac:dyDescent="0.25">
      <c r="A198" s="175">
        <v>63144</v>
      </c>
      <c r="B198" s="176" t="s">
        <v>566</v>
      </c>
      <c r="C198" s="177" t="s">
        <v>567</v>
      </c>
      <c r="D198" s="165" t="str">
        <f t="shared" si="2"/>
        <v>63144 -- Wartung von Sanitäranlagen</v>
      </c>
    </row>
    <row r="199" spans="1:4" ht="14.25" customHeight="1" x14ac:dyDescent="0.25">
      <c r="A199" s="175">
        <v>63145</v>
      </c>
      <c r="B199" s="176" t="s">
        <v>568</v>
      </c>
      <c r="C199" s="177"/>
      <c r="D199" s="165" t="str">
        <f t="shared" ref="D199:D262" si="3">CONCATENATE(A199," -- ",B199)</f>
        <v>63145 -- Wartung von Gaswarnanlagen</v>
      </c>
    </row>
    <row r="200" spans="1:4" ht="14.25" customHeight="1" x14ac:dyDescent="0.25">
      <c r="A200" s="175">
        <v>63146</v>
      </c>
      <c r="B200" s="176" t="s">
        <v>569</v>
      </c>
      <c r="C200" s="177"/>
      <c r="D200" s="165" t="str">
        <f t="shared" si="3"/>
        <v>63146 -- Wartung von automatischen Tor-, Tür- und Fensteranlagen</v>
      </c>
    </row>
    <row r="201" spans="1:4" ht="14.25" customHeight="1" x14ac:dyDescent="0.25">
      <c r="A201" s="175">
        <v>63147</v>
      </c>
      <c r="B201" s="176" t="s">
        <v>570</v>
      </c>
      <c r="C201" s="177"/>
      <c r="D201" s="165" t="str">
        <f t="shared" si="3"/>
        <v>63147 -- Wartung von Kraftstoffversorgungsanlage</v>
      </c>
    </row>
    <row r="202" spans="1:4" ht="14.25" customHeight="1" x14ac:dyDescent="0.25">
      <c r="A202" s="175">
        <v>63149</v>
      </c>
      <c r="B202" s="176" t="s">
        <v>571</v>
      </c>
      <c r="C202" s="177"/>
      <c r="D202" s="165" t="str">
        <f t="shared" si="3"/>
        <v>63149 -- Sonstige Wartungskosten</v>
      </c>
    </row>
    <row r="203" spans="1:4" ht="14.25" customHeight="1" x14ac:dyDescent="0.25">
      <c r="A203" s="172">
        <v>6315</v>
      </c>
      <c r="B203" s="173" t="s">
        <v>572</v>
      </c>
      <c r="C203" s="174"/>
      <c r="D203" s="165" t="str">
        <f t="shared" si="3"/>
        <v>6315 -- Reparaturkosten der technischen Anlagen</v>
      </c>
    </row>
    <row r="204" spans="1:4" ht="14.25" customHeight="1" x14ac:dyDescent="0.25">
      <c r="A204" s="175">
        <v>63150</v>
      </c>
      <c r="B204" s="176" t="s">
        <v>573</v>
      </c>
      <c r="C204" s="177"/>
      <c r="D204" s="165" t="str">
        <f t="shared" si="3"/>
        <v>63150 -- Reparatur von Brandschutzanlagen</v>
      </c>
    </row>
    <row r="205" spans="1:4" ht="14.25" customHeight="1" x14ac:dyDescent="0.25">
      <c r="A205" s="175">
        <v>63151</v>
      </c>
      <c r="B205" s="176" t="s">
        <v>574</v>
      </c>
      <c r="C205" s="177"/>
      <c r="D205" s="165" t="str">
        <f t="shared" si="3"/>
        <v>63151 -- Reparatur von Aufzügen</v>
      </c>
    </row>
    <row r="206" spans="1:4" ht="14.25" customHeight="1" x14ac:dyDescent="0.25">
      <c r="A206" s="175">
        <v>63152</v>
      </c>
      <c r="B206" s="176" t="s">
        <v>575</v>
      </c>
      <c r="C206" s="177"/>
      <c r="D206" s="165" t="str">
        <f t="shared" si="3"/>
        <v>63152 -- Reparatur von Heizung</v>
      </c>
    </row>
    <row r="207" spans="1:4" ht="14.25" customHeight="1" x14ac:dyDescent="0.25">
      <c r="A207" s="175">
        <v>63153</v>
      </c>
      <c r="B207" s="176" t="s">
        <v>576</v>
      </c>
      <c r="C207" s="177"/>
      <c r="D207" s="165" t="str">
        <f t="shared" si="3"/>
        <v>63153 -- Reparatur von Klimaanlagen</v>
      </c>
    </row>
    <row r="208" spans="1:4" ht="14.25" customHeight="1" x14ac:dyDescent="0.25">
      <c r="A208" s="175">
        <v>63154</v>
      </c>
      <c r="B208" s="176" t="s">
        <v>577</v>
      </c>
      <c r="C208" s="177"/>
      <c r="D208" s="165" t="str">
        <f t="shared" si="3"/>
        <v>63154 -- Reparatur von Sanitäranlagen</v>
      </c>
    </row>
    <row r="209" spans="1:4" ht="14.25" customHeight="1" x14ac:dyDescent="0.25">
      <c r="A209" s="175">
        <v>63155</v>
      </c>
      <c r="B209" s="176" t="s">
        <v>578</v>
      </c>
      <c r="C209" s="177"/>
      <c r="D209" s="165" t="str">
        <f t="shared" si="3"/>
        <v>63155 -- Reparatur von Gaswarnanlagen</v>
      </c>
    </row>
    <row r="210" spans="1:4" ht="14.25" customHeight="1" x14ac:dyDescent="0.25">
      <c r="A210" s="175">
        <v>63156</v>
      </c>
      <c r="B210" s="176" t="s">
        <v>579</v>
      </c>
      <c r="C210" s="177"/>
      <c r="D210" s="165" t="str">
        <f t="shared" si="3"/>
        <v>63156 -- Reparatur von automatischen Tor-, Tür- und Fensteranlagen</v>
      </c>
    </row>
    <row r="211" spans="1:4" ht="14.25" customHeight="1" x14ac:dyDescent="0.25">
      <c r="A211" s="175">
        <v>63157</v>
      </c>
      <c r="B211" s="176" t="s">
        <v>580</v>
      </c>
      <c r="C211" s="177"/>
      <c r="D211" s="165" t="str">
        <f t="shared" si="3"/>
        <v>63157 -- Reparatur Kraftstoffversorgungsanlage</v>
      </c>
    </row>
    <row r="212" spans="1:4" ht="14.25" customHeight="1" x14ac:dyDescent="0.25">
      <c r="A212" s="175">
        <v>63159</v>
      </c>
      <c r="B212" s="176" t="s">
        <v>581</v>
      </c>
      <c r="C212" s="177" t="s">
        <v>582</v>
      </c>
      <c r="D212" s="165" t="str">
        <f t="shared" si="3"/>
        <v>63159 -- Sonstige Reparaturkosten</v>
      </c>
    </row>
    <row r="213" spans="1:4" ht="14.25" customHeight="1" x14ac:dyDescent="0.25">
      <c r="A213" s="172">
        <v>6316</v>
      </c>
      <c r="B213" s="173" t="s">
        <v>583</v>
      </c>
      <c r="C213" s="174"/>
      <c r="D213" s="165" t="str">
        <f t="shared" si="3"/>
        <v>6316 -- Unterhaltungskosten der baulichen Anlagen</v>
      </c>
    </row>
    <row r="214" spans="1:4" ht="14.25" customHeight="1" x14ac:dyDescent="0.25">
      <c r="A214" s="175">
        <v>63160</v>
      </c>
      <c r="B214" s="176" t="s">
        <v>584</v>
      </c>
      <c r="C214" s="177" t="s">
        <v>585</v>
      </c>
      <c r="D214" s="165" t="str">
        <f t="shared" si="3"/>
        <v>63160 -- Bauunterhalt Gebäude</v>
      </c>
    </row>
    <row r="215" spans="1:4" ht="14.25" customHeight="1" x14ac:dyDescent="0.25">
      <c r="A215" s="175">
        <v>63161</v>
      </c>
      <c r="B215" s="176" t="s">
        <v>586</v>
      </c>
      <c r="C215" s="177" t="s">
        <v>587</v>
      </c>
      <c r="D215" s="165" t="str">
        <f t="shared" si="3"/>
        <v>63161 -- Bauunterhalt haustechnische Anlagen</v>
      </c>
    </row>
    <row r="216" spans="1:4" ht="14.25" customHeight="1" x14ac:dyDescent="0.25">
      <c r="A216" s="175">
        <v>63162</v>
      </c>
      <c r="B216" s="176" t="s">
        <v>588</v>
      </c>
      <c r="C216" s="177"/>
      <c r="D216" s="165" t="str">
        <f t="shared" si="3"/>
        <v>63162 -- Bauunterhalt Außenanlagen</v>
      </c>
    </row>
    <row r="217" spans="1:4" ht="14.25" customHeight="1" x14ac:dyDescent="0.25">
      <c r="A217" s="175">
        <v>63163</v>
      </c>
      <c r="B217" s="176" t="s">
        <v>589</v>
      </c>
      <c r="C217" s="177"/>
      <c r="D217" s="165" t="str">
        <f t="shared" si="3"/>
        <v>63163 -- Bauunterhalt Geräte und Ausstattungen</v>
      </c>
    </row>
    <row r="218" spans="1:4" ht="14.25" customHeight="1" x14ac:dyDescent="0.25">
      <c r="A218" s="175">
        <v>63164</v>
      </c>
      <c r="B218" s="176" t="s">
        <v>590</v>
      </c>
      <c r="C218" s="177" t="s">
        <v>591</v>
      </c>
      <c r="D218" s="165" t="str">
        <f t="shared" si="3"/>
        <v>63164 -- Landschafts- / Gartenbauarbeiten / Grünflachenpflege</v>
      </c>
    </row>
    <row r="219" spans="1:4" ht="14.25" customHeight="1" x14ac:dyDescent="0.25">
      <c r="A219" s="175">
        <v>63165</v>
      </c>
      <c r="B219" s="176" t="s">
        <v>592</v>
      </c>
      <c r="C219" s="177" t="s">
        <v>593</v>
      </c>
      <c r="D219" s="165" t="str">
        <f t="shared" si="3"/>
        <v>63165 -- Sonstige bauseitige Kosten</v>
      </c>
    </row>
    <row r="220" spans="1:4" ht="14.25" customHeight="1" x14ac:dyDescent="0.25">
      <c r="A220" s="175">
        <v>63166</v>
      </c>
      <c r="B220" s="176" t="s">
        <v>594</v>
      </c>
      <c r="C220" s="177" t="s">
        <v>595</v>
      </c>
      <c r="D220" s="165" t="str">
        <f t="shared" si="3"/>
        <v>63166 -- Schließanlagen</v>
      </c>
    </row>
    <row r="221" spans="1:4" ht="14.25" customHeight="1" x14ac:dyDescent="0.25">
      <c r="A221" s="175">
        <v>63169</v>
      </c>
      <c r="B221" s="176" t="s">
        <v>596</v>
      </c>
      <c r="C221" s="177" t="s">
        <v>597</v>
      </c>
      <c r="D221" s="165" t="str">
        <f t="shared" si="3"/>
        <v>63169 -- Sonstige Unterhaltungskosten der baulichen Anlagen</v>
      </c>
    </row>
    <row r="222" spans="1:4" ht="14.25" customHeight="1" x14ac:dyDescent="0.25">
      <c r="A222" s="172">
        <v>6317</v>
      </c>
      <c r="B222" s="173" t="s">
        <v>598</v>
      </c>
      <c r="C222" s="174"/>
      <c r="D222" s="165" t="str">
        <f t="shared" si="3"/>
        <v>6317 -- Prüfungen der technische Anlagen</v>
      </c>
    </row>
    <row r="223" spans="1:4" ht="14.25" customHeight="1" x14ac:dyDescent="0.25">
      <c r="A223" s="175">
        <v>63170</v>
      </c>
      <c r="B223" s="176" t="s">
        <v>599</v>
      </c>
      <c r="C223" s="177"/>
      <c r="D223" s="165" t="str">
        <f t="shared" si="3"/>
        <v>63170 -- Prüfung der Aufzüge</v>
      </c>
    </row>
    <row r="224" spans="1:4" ht="14.25" customHeight="1" x14ac:dyDescent="0.25">
      <c r="A224" s="175">
        <v>63171</v>
      </c>
      <c r="B224" s="176" t="s">
        <v>600</v>
      </c>
      <c r="C224" s="177" t="s">
        <v>601</v>
      </c>
      <c r="D224" s="165" t="str">
        <f t="shared" si="3"/>
        <v>63171 -- Prüfung der elektrischen Geräte</v>
      </c>
    </row>
    <row r="225" spans="1:4" ht="14.25" customHeight="1" x14ac:dyDescent="0.25">
      <c r="A225" s="175">
        <v>63172</v>
      </c>
      <c r="B225" s="176" t="s">
        <v>602</v>
      </c>
      <c r="C225" s="177"/>
      <c r="D225" s="165" t="str">
        <f t="shared" si="3"/>
        <v>63172 -- Prüfung nach der Druckkesselverordnung</v>
      </c>
    </row>
    <row r="226" spans="1:4" ht="14.25" customHeight="1" x14ac:dyDescent="0.25">
      <c r="A226" s="175">
        <v>63173</v>
      </c>
      <c r="B226" s="176" t="s">
        <v>603</v>
      </c>
      <c r="C226" s="177"/>
      <c r="D226" s="165" t="str">
        <f t="shared" si="3"/>
        <v>63173 -- Prüfungen nach der Versammlungsstättenverordnung</v>
      </c>
    </row>
    <row r="227" spans="1:4" ht="14.25" customHeight="1" x14ac:dyDescent="0.25">
      <c r="A227" s="175">
        <v>63174</v>
      </c>
      <c r="B227" s="176" t="s">
        <v>604</v>
      </c>
      <c r="C227" s="177"/>
      <c r="D227" s="165" t="str">
        <f t="shared" si="3"/>
        <v>63174 -- Prüfungen nach der Tiefgaragenordnung</v>
      </c>
    </row>
    <row r="228" spans="1:4" ht="14.25" customHeight="1" x14ac:dyDescent="0.25">
      <c r="A228" s="175">
        <v>63175</v>
      </c>
      <c r="B228" s="176" t="s">
        <v>605</v>
      </c>
      <c r="C228" s="177" t="s">
        <v>606</v>
      </c>
      <c r="D228" s="165" t="str">
        <f t="shared" si="3"/>
        <v>63175 -- Prüfungen nach der Gemeinsamen Bekanntmachung der Bay. Staatsministerien des Innern und der Finanzen</v>
      </c>
    </row>
    <row r="229" spans="1:4" ht="14.25" customHeight="1" x14ac:dyDescent="0.25">
      <c r="A229" s="175">
        <v>63179</v>
      </c>
      <c r="B229" s="176" t="s">
        <v>498</v>
      </c>
      <c r="C229" s="177"/>
      <c r="D229" s="165" t="str">
        <f t="shared" si="3"/>
        <v>63179 -- Sonstige Kosten für Prüfungen</v>
      </c>
    </row>
    <row r="230" spans="1:4" ht="14.25" customHeight="1" x14ac:dyDescent="0.25">
      <c r="A230" s="172">
        <v>6318</v>
      </c>
      <c r="B230" s="173" t="s">
        <v>607</v>
      </c>
      <c r="C230" s="174"/>
      <c r="D230" s="165" t="str">
        <f t="shared" si="3"/>
        <v>6318 -- Hausbewirtschaftungskosten</v>
      </c>
    </row>
    <row r="231" spans="1:4" ht="14.25" customHeight="1" x14ac:dyDescent="0.25">
      <c r="A231" s="175">
        <v>63180</v>
      </c>
      <c r="B231" s="176" t="s">
        <v>608</v>
      </c>
      <c r="C231" s="177"/>
      <c r="D231" s="165" t="str">
        <f t="shared" si="3"/>
        <v>63180 -- Kaminkehrer</v>
      </c>
    </row>
    <row r="232" spans="1:4" ht="14.25" customHeight="1" x14ac:dyDescent="0.25">
      <c r="A232" s="175">
        <v>63181</v>
      </c>
      <c r="B232" s="176" t="s">
        <v>609</v>
      </c>
      <c r="C232" s="177"/>
      <c r="D232" s="165" t="str">
        <f t="shared" si="3"/>
        <v>63181 -- Schädlingsbekämpfung</v>
      </c>
    </row>
    <row r="233" spans="1:4" ht="14.25" customHeight="1" x14ac:dyDescent="0.25">
      <c r="A233" s="175">
        <v>63182</v>
      </c>
      <c r="B233" s="176" t="s">
        <v>610</v>
      </c>
      <c r="C233" s="177"/>
      <c r="D233" s="165" t="str">
        <f t="shared" si="3"/>
        <v>63182 -- Außenreinigung / Winterdienst</v>
      </c>
    </row>
    <row r="234" spans="1:4" ht="14.25" customHeight="1" x14ac:dyDescent="0.25">
      <c r="A234" s="175">
        <v>63183</v>
      </c>
      <c r="B234" s="176" t="s">
        <v>611</v>
      </c>
      <c r="C234" s="177"/>
      <c r="D234" s="165" t="str">
        <f t="shared" si="3"/>
        <v>63183 -- Streumaterial</v>
      </c>
    </row>
    <row r="235" spans="1:4" ht="14.25" customHeight="1" x14ac:dyDescent="0.25">
      <c r="A235" s="175">
        <v>63184</v>
      </c>
      <c r="B235" s="176" t="s">
        <v>612</v>
      </c>
      <c r="C235" s="177" t="s">
        <v>613</v>
      </c>
      <c r="D235" s="165" t="str">
        <f t="shared" si="3"/>
        <v>63184 -- Sanitär- und Toiletten-Ausstattung</v>
      </c>
    </row>
    <row r="236" spans="1:4" ht="14.25" customHeight="1" x14ac:dyDescent="0.25">
      <c r="A236" s="175">
        <v>63189</v>
      </c>
      <c r="B236" s="176" t="s">
        <v>614</v>
      </c>
      <c r="C236" s="177" t="s">
        <v>615</v>
      </c>
      <c r="D236" s="165" t="str">
        <f t="shared" si="3"/>
        <v>63189 -- Sonstige Hausbewirtschaftungskosten</v>
      </c>
    </row>
    <row r="237" spans="1:4" ht="14.25" customHeight="1" x14ac:dyDescent="0.25">
      <c r="A237" s="172">
        <v>6319</v>
      </c>
      <c r="B237" s="173" t="s">
        <v>616</v>
      </c>
      <c r="C237" s="174"/>
      <c r="D237" s="165" t="str">
        <f t="shared" si="3"/>
        <v>6319 -- Sonstige Unterhaltungskosten</v>
      </c>
    </row>
    <row r="238" spans="1:4" ht="14.25" customHeight="1" x14ac:dyDescent="0.25">
      <c r="A238" s="175">
        <v>63190</v>
      </c>
      <c r="B238" s="176" t="s">
        <v>617</v>
      </c>
      <c r="C238" s="177" t="s">
        <v>618</v>
      </c>
      <c r="D238" s="165" t="str">
        <f t="shared" si="3"/>
        <v>63190 -- Facility Management</v>
      </c>
    </row>
    <row r="239" spans="1:4" ht="14.25" customHeight="1" x14ac:dyDescent="0.25">
      <c r="A239" s="175">
        <v>63191</v>
      </c>
      <c r="B239" s="176" t="s">
        <v>619</v>
      </c>
      <c r="C239" s="177" t="s">
        <v>620</v>
      </c>
      <c r="D239" s="165" t="str">
        <f t="shared" si="3"/>
        <v>63191 -- Leuchtmittel</v>
      </c>
    </row>
    <row r="240" spans="1:4" ht="14.25" customHeight="1" x14ac:dyDescent="0.25">
      <c r="A240" s="172">
        <v>632</v>
      </c>
      <c r="B240" s="173" t="s">
        <v>406</v>
      </c>
      <c r="C240" s="174"/>
      <c r="D240" s="165" t="str">
        <f t="shared" si="3"/>
        <v>632 -- Kosten für Material, Hilfs- und Betriebsstoffe</v>
      </c>
    </row>
    <row r="241" spans="1:4" ht="14.25" customHeight="1" x14ac:dyDescent="0.25">
      <c r="A241" s="172">
        <v>6320</v>
      </c>
      <c r="B241" s="173" t="s">
        <v>406</v>
      </c>
      <c r="C241" s="174"/>
      <c r="D241" s="165" t="str">
        <f t="shared" si="3"/>
        <v>6320 -- Kosten für Material, Hilfs- und Betriebsstoffe</v>
      </c>
    </row>
    <row r="242" spans="1:4" ht="14.25" customHeight="1" x14ac:dyDescent="0.25">
      <c r="A242" s="175">
        <v>63200</v>
      </c>
      <c r="B242" s="176" t="s">
        <v>621</v>
      </c>
      <c r="C242" s="177"/>
      <c r="D242" s="165" t="str">
        <f t="shared" si="3"/>
        <v>63200 -- Hilfs- und Betriebsstoffe zur Hausbewirtschaftung</v>
      </c>
    </row>
    <row r="243" spans="1:4" ht="14.25" customHeight="1" x14ac:dyDescent="0.25">
      <c r="A243" s="175">
        <v>63201</v>
      </c>
      <c r="B243" s="176" t="s">
        <v>622</v>
      </c>
      <c r="C243" s="177"/>
      <c r="D243" s="165" t="str">
        <f t="shared" si="3"/>
        <v>63201 -- Hilfs- und Betriebsstoffe zur baulichen Unterhaltung</v>
      </c>
    </row>
    <row r="244" spans="1:4" ht="14.25" customHeight="1" x14ac:dyDescent="0.25">
      <c r="A244" s="175">
        <v>63202</v>
      </c>
      <c r="B244" s="176" t="s">
        <v>623</v>
      </c>
      <c r="C244" s="177" t="s">
        <v>624</v>
      </c>
      <c r="D244" s="165" t="str">
        <f t="shared" si="3"/>
        <v>63202 -- Kraftstoffe</v>
      </c>
    </row>
    <row r="245" spans="1:4" ht="14.25" customHeight="1" x14ac:dyDescent="0.25">
      <c r="A245" s="175">
        <v>63203</v>
      </c>
      <c r="B245" s="176" t="s">
        <v>625</v>
      </c>
      <c r="C245" s="177"/>
      <c r="D245" s="165" t="str">
        <f t="shared" si="3"/>
        <v>63203 -- Holz und Holzerzeugnisse (Gebäudemanagement)</v>
      </c>
    </row>
    <row r="246" spans="1:4" ht="14.25" customHeight="1" x14ac:dyDescent="0.25">
      <c r="A246" s="175">
        <v>63204</v>
      </c>
      <c r="B246" s="176" t="s">
        <v>626</v>
      </c>
      <c r="C246" s="177"/>
      <c r="D246" s="165" t="str">
        <f t="shared" si="3"/>
        <v>63204 -- Metall und Metallerzeugnisse (Gebäudemanagement)</v>
      </c>
    </row>
    <row r="247" spans="1:4" ht="14.25" customHeight="1" x14ac:dyDescent="0.25">
      <c r="A247" s="175">
        <v>63205</v>
      </c>
      <c r="B247" s="176" t="s">
        <v>627</v>
      </c>
      <c r="C247" s="177"/>
      <c r="D247" s="165" t="str">
        <f t="shared" si="3"/>
        <v>63205 -- Kunststoff und Kunststofferzeugnisse (Gebäudemanagement)</v>
      </c>
    </row>
    <row r="248" spans="1:4" ht="14.25" customHeight="1" x14ac:dyDescent="0.25">
      <c r="A248" s="175">
        <v>63206</v>
      </c>
      <c r="B248" s="176" t="s">
        <v>628</v>
      </c>
      <c r="C248" s="177" t="s">
        <v>629</v>
      </c>
      <c r="D248" s="165" t="str">
        <f t="shared" si="3"/>
        <v>63206 -- Elektro und Elektronikmaterial (Gebäudemanagement)</v>
      </c>
    </row>
    <row r="249" spans="1:4" ht="14.25" customHeight="1" x14ac:dyDescent="0.25">
      <c r="A249" s="175">
        <v>63207</v>
      </c>
      <c r="B249" s="176" t="s">
        <v>630</v>
      </c>
      <c r="C249" s="177"/>
      <c r="D249" s="165" t="str">
        <f t="shared" si="3"/>
        <v>63207 -- Gase (Gebäudemanagement)</v>
      </c>
    </row>
    <row r="250" spans="1:4" ht="14.25" customHeight="1" x14ac:dyDescent="0.25">
      <c r="A250" s="175">
        <v>63208</v>
      </c>
      <c r="B250" s="176" t="s">
        <v>631</v>
      </c>
      <c r="C250" s="177"/>
      <c r="D250" s="165" t="str">
        <f t="shared" si="3"/>
        <v>63208 -- Chemikalien (Gebäudemanagement)</v>
      </c>
    </row>
    <row r="251" spans="1:4" ht="14.25" customHeight="1" x14ac:dyDescent="0.25">
      <c r="A251" s="175">
        <v>63209</v>
      </c>
      <c r="B251" s="176" t="s">
        <v>632</v>
      </c>
      <c r="C251" s="177" t="s">
        <v>633</v>
      </c>
      <c r="D251" s="165" t="str">
        <f t="shared" si="3"/>
        <v>63209 -- Sonstige Kosten für Material, Hilfs- &amp; Betriebsstoffe (Gebäudemanagement)</v>
      </c>
    </row>
    <row r="252" spans="1:4" ht="14.25" customHeight="1" x14ac:dyDescent="0.25">
      <c r="A252" s="169">
        <v>64</v>
      </c>
      <c r="B252" s="170" t="s">
        <v>634</v>
      </c>
      <c r="C252" s="171"/>
      <c r="D252" s="165" t="str">
        <f t="shared" si="3"/>
        <v>64 -- Dienstleistungskosten</v>
      </c>
    </row>
    <row r="253" spans="1:4" ht="14.25" customHeight="1" x14ac:dyDescent="0.25">
      <c r="A253" s="172">
        <v>640</v>
      </c>
      <c r="B253" s="173" t="s">
        <v>635</v>
      </c>
      <c r="C253" s="174"/>
      <c r="D253" s="165" t="str">
        <f t="shared" si="3"/>
        <v>640 -- Gebäude, Räume und Grundstücke</v>
      </c>
    </row>
    <row r="254" spans="1:4" ht="14.25" customHeight="1" x14ac:dyDescent="0.25">
      <c r="A254" s="172">
        <v>6400</v>
      </c>
      <c r="B254" s="173" t="s">
        <v>636</v>
      </c>
      <c r="C254" s="174"/>
      <c r="D254" s="165" t="str">
        <f t="shared" si="3"/>
        <v>6400 -- Mieten Gebäude, Räume und Grundstücke</v>
      </c>
    </row>
    <row r="255" spans="1:4" ht="14.25" customHeight="1" x14ac:dyDescent="0.25">
      <c r="A255" s="175">
        <v>64000</v>
      </c>
      <c r="B255" s="176" t="s">
        <v>637</v>
      </c>
      <c r="C255" s="177" t="s">
        <v>638</v>
      </c>
      <c r="D255" s="165" t="str">
        <f t="shared" si="3"/>
        <v>64000 -- Grundmiete Gebäude, Räume und Grundstücke</v>
      </c>
    </row>
    <row r="256" spans="1:4" ht="14.25" customHeight="1" x14ac:dyDescent="0.25">
      <c r="A256" s="175">
        <v>64001</v>
      </c>
      <c r="B256" s="176" t="s">
        <v>639</v>
      </c>
      <c r="C256" s="177"/>
      <c r="D256" s="165" t="str">
        <f t="shared" si="3"/>
        <v>64001 -- Mietnebenkosten Gebäude, Räume und Grundstücke</v>
      </c>
    </row>
    <row r="257" spans="1:4" ht="14.25" customHeight="1" x14ac:dyDescent="0.25">
      <c r="A257" s="175">
        <v>64009</v>
      </c>
      <c r="B257" s="176" t="s">
        <v>640</v>
      </c>
      <c r="C257" s="177" t="s">
        <v>641</v>
      </c>
      <c r="D257" s="165" t="str">
        <f t="shared" si="3"/>
        <v>64009 -- Sonstige Mietkosten Gebäude, Räume und Grundstücke</v>
      </c>
    </row>
    <row r="258" spans="1:4" ht="14.25" customHeight="1" x14ac:dyDescent="0.25">
      <c r="A258" s="172">
        <v>6401</v>
      </c>
      <c r="B258" s="173" t="s">
        <v>642</v>
      </c>
      <c r="C258" s="174"/>
      <c r="D258" s="165" t="str">
        <f t="shared" si="3"/>
        <v>6401 -- Pachten Gebäude, Räume und Grundstücke</v>
      </c>
    </row>
    <row r="259" spans="1:4" ht="14.25" customHeight="1" x14ac:dyDescent="0.25">
      <c r="A259" s="175">
        <v>64010</v>
      </c>
      <c r="B259" s="176" t="s">
        <v>643</v>
      </c>
      <c r="C259" s="177"/>
      <c r="D259" s="165" t="str">
        <f t="shared" si="3"/>
        <v>64010 -- Grundpacht Gebäude, Räume und Grundstücke</v>
      </c>
    </row>
    <row r="260" spans="1:4" ht="14.25" customHeight="1" x14ac:dyDescent="0.25">
      <c r="A260" s="175">
        <v>64011</v>
      </c>
      <c r="B260" s="176" t="s">
        <v>644</v>
      </c>
      <c r="C260" s="177"/>
      <c r="D260" s="165" t="str">
        <f t="shared" si="3"/>
        <v>64011 -- Pachtnebenkosten Gebäude, Räume und Grundstücke</v>
      </c>
    </row>
    <row r="261" spans="1:4" ht="14.25" customHeight="1" x14ac:dyDescent="0.25">
      <c r="A261" s="175">
        <v>64019</v>
      </c>
      <c r="B261" s="176" t="s">
        <v>645</v>
      </c>
      <c r="C261" s="177"/>
      <c r="D261" s="165" t="str">
        <f t="shared" si="3"/>
        <v>64019 -- Sonstige Pachtkosten Gebäude, Räume &amp; Grundstücke</v>
      </c>
    </row>
    <row r="262" spans="1:4" ht="14.25" customHeight="1" x14ac:dyDescent="0.25">
      <c r="A262" s="172">
        <v>641</v>
      </c>
      <c r="B262" s="173" t="s">
        <v>467</v>
      </c>
      <c r="C262" s="174"/>
      <c r="D262" s="165" t="str">
        <f t="shared" si="3"/>
        <v>641 -- Maschinen und Geräte</v>
      </c>
    </row>
    <row r="263" spans="1:4" ht="14.25" customHeight="1" x14ac:dyDescent="0.25">
      <c r="A263" s="172">
        <v>6410</v>
      </c>
      <c r="B263" s="173" t="s">
        <v>646</v>
      </c>
      <c r="C263" s="174"/>
      <c r="D263" s="165" t="str">
        <f t="shared" ref="D263:D310" si="4">CONCATENATE(A263," -- ",B263)</f>
        <v>6410 -- Mieten Maschinen und Geräte</v>
      </c>
    </row>
    <row r="264" spans="1:4" ht="14.25" customHeight="1" x14ac:dyDescent="0.25">
      <c r="A264" s="175">
        <v>64100</v>
      </c>
      <c r="B264" s="176" t="s">
        <v>647</v>
      </c>
      <c r="C264" s="177" t="s">
        <v>648</v>
      </c>
      <c r="D264" s="165" t="str">
        <f t="shared" si="4"/>
        <v>64100 -- Grundmiete Maschinen und Geräte</v>
      </c>
    </row>
    <row r="265" spans="1:4" ht="14.25" customHeight="1" x14ac:dyDescent="0.25">
      <c r="A265" s="175">
        <v>64101</v>
      </c>
      <c r="B265" s="176" t="s">
        <v>649</v>
      </c>
      <c r="C265" s="177"/>
      <c r="D265" s="165" t="str">
        <f t="shared" si="4"/>
        <v>64101 -- Mietnebenkosten Maschinen und Geräte</v>
      </c>
    </row>
    <row r="266" spans="1:4" ht="14.25" customHeight="1" x14ac:dyDescent="0.25">
      <c r="A266" s="175">
        <v>64109</v>
      </c>
      <c r="B266" s="176" t="s">
        <v>650</v>
      </c>
      <c r="C266" s="177" t="s">
        <v>651</v>
      </c>
      <c r="D266" s="165" t="str">
        <f t="shared" si="4"/>
        <v>64109 -- Sonstige Mietkosten Maschinen und Geräte</v>
      </c>
    </row>
    <row r="267" spans="1:4" ht="14.25" customHeight="1" x14ac:dyDescent="0.25">
      <c r="A267" s="172">
        <v>6411</v>
      </c>
      <c r="B267" s="173" t="s">
        <v>652</v>
      </c>
      <c r="C267" s="174"/>
      <c r="D267" s="165" t="str">
        <f t="shared" si="4"/>
        <v>6411 -- Leasing Maschinen und Geräte</v>
      </c>
    </row>
    <row r="268" spans="1:4" ht="14.25" customHeight="1" x14ac:dyDescent="0.25">
      <c r="A268" s="175">
        <v>64110</v>
      </c>
      <c r="B268" s="176" t="s">
        <v>653</v>
      </c>
      <c r="C268" s="177"/>
      <c r="D268" s="165" t="str">
        <f t="shared" si="4"/>
        <v>64110 -- Leasingrate Maschinen und Geräte</v>
      </c>
    </row>
    <row r="269" spans="1:4" ht="14.25" customHeight="1" x14ac:dyDescent="0.25">
      <c r="A269" s="175">
        <v>64111</v>
      </c>
      <c r="B269" s="176" t="s">
        <v>654</v>
      </c>
      <c r="C269" s="177"/>
      <c r="D269" s="165" t="str">
        <f t="shared" si="4"/>
        <v>64111 -- Leasingnebenkosten Maschinen und Geräte</v>
      </c>
    </row>
    <row r="270" spans="1:4" ht="14.25" customHeight="1" x14ac:dyDescent="0.25">
      <c r="A270" s="175">
        <v>64119</v>
      </c>
      <c r="B270" s="176" t="s">
        <v>655</v>
      </c>
      <c r="C270" s="177"/>
      <c r="D270" s="165" t="str">
        <f t="shared" si="4"/>
        <v>64119 -- Sonstige Leasingkosten Maschinen und Geräte</v>
      </c>
    </row>
    <row r="271" spans="1:4" ht="14.25" customHeight="1" x14ac:dyDescent="0.25">
      <c r="A271" s="172">
        <v>642</v>
      </c>
      <c r="B271" s="173" t="s">
        <v>440</v>
      </c>
      <c r="C271" s="174"/>
      <c r="D271" s="165" t="str">
        <f t="shared" si="4"/>
        <v>642 -- Fuhrpark</v>
      </c>
    </row>
    <row r="272" spans="1:4" ht="14.25" customHeight="1" x14ac:dyDescent="0.25">
      <c r="A272" s="172">
        <v>6420</v>
      </c>
      <c r="B272" s="173" t="s">
        <v>656</v>
      </c>
      <c r="C272" s="174"/>
      <c r="D272" s="165" t="str">
        <f t="shared" si="4"/>
        <v>6420 -- Mieten Fuhrpark</v>
      </c>
    </row>
    <row r="273" spans="1:4" ht="14.25" customHeight="1" x14ac:dyDescent="0.25">
      <c r="A273" s="175">
        <v>64200</v>
      </c>
      <c r="B273" s="176" t="s">
        <v>657</v>
      </c>
      <c r="C273" s="177"/>
      <c r="D273" s="165" t="str">
        <f t="shared" si="4"/>
        <v>64200 -- Grundmiete Fuhrpark</v>
      </c>
    </row>
    <row r="274" spans="1:4" ht="14.25" customHeight="1" x14ac:dyDescent="0.25">
      <c r="A274" s="175">
        <v>64201</v>
      </c>
      <c r="B274" s="176" t="s">
        <v>658</v>
      </c>
      <c r="C274" s="177"/>
      <c r="D274" s="165" t="str">
        <f t="shared" si="4"/>
        <v>64201 -- Mietnebenkosten Fuhrpark</v>
      </c>
    </row>
    <row r="275" spans="1:4" ht="14.25" customHeight="1" x14ac:dyDescent="0.25">
      <c r="A275" s="175">
        <v>64209</v>
      </c>
      <c r="B275" s="176" t="s">
        <v>659</v>
      </c>
      <c r="C275" s="177"/>
      <c r="D275" s="165" t="str">
        <f t="shared" si="4"/>
        <v>64209 -- Sonstige Mietkosten Fuhrpark</v>
      </c>
    </row>
    <row r="276" spans="1:4" ht="14.25" customHeight="1" x14ac:dyDescent="0.25">
      <c r="A276" s="172">
        <v>6421</v>
      </c>
      <c r="B276" s="173" t="s">
        <v>660</v>
      </c>
      <c r="C276" s="174"/>
      <c r="D276" s="165" t="str">
        <f t="shared" si="4"/>
        <v>6421 -- Leasing Fuhrpark</v>
      </c>
    </row>
    <row r="277" spans="1:4" ht="14.25" customHeight="1" x14ac:dyDescent="0.25">
      <c r="A277" s="175">
        <v>64210</v>
      </c>
      <c r="B277" s="176" t="s">
        <v>661</v>
      </c>
      <c r="C277" s="177"/>
      <c r="D277" s="165" t="str">
        <f t="shared" si="4"/>
        <v>64210 -- Leasingrate Fuhrpark</v>
      </c>
    </row>
    <row r="278" spans="1:4" ht="14.25" customHeight="1" x14ac:dyDescent="0.25">
      <c r="A278" s="175">
        <v>64211</v>
      </c>
      <c r="B278" s="176" t="s">
        <v>662</v>
      </c>
      <c r="C278" s="177"/>
      <c r="D278" s="165" t="str">
        <f t="shared" si="4"/>
        <v>64211 -- Leasingnebenkosten Fuhrpark</v>
      </c>
    </row>
    <row r="279" spans="1:4" ht="14.25" customHeight="1" x14ac:dyDescent="0.25">
      <c r="A279" s="175">
        <v>64219</v>
      </c>
      <c r="B279" s="176" t="s">
        <v>663</v>
      </c>
      <c r="C279" s="177"/>
      <c r="D279" s="165" t="str">
        <f t="shared" si="4"/>
        <v>64219 -- Sonstige Leasingkosten Fuhrpark</v>
      </c>
    </row>
    <row r="280" spans="1:4" ht="14.25" customHeight="1" x14ac:dyDescent="0.25">
      <c r="A280" s="172">
        <v>643</v>
      </c>
      <c r="B280" s="173" t="s">
        <v>664</v>
      </c>
      <c r="C280" s="174"/>
      <c r="D280" s="165" t="str">
        <f t="shared" si="4"/>
        <v>643 -- EDV</v>
      </c>
    </row>
    <row r="281" spans="1:4" ht="14.25" customHeight="1" x14ac:dyDescent="0.25">
      <c r="A281" s="172">
        <v>6430</v>
      </c>
      <c r="B281" s="173" t="s">
        <v>665</v>
      </c>
      <c r="C281" s="174"/>
      <c r="D281" s="165" t="str">
        <f t="shared" si="4"/>
        <v>6430 -- Miete Hardware</v>
      </c>
    </row>
    <row r="282" spans="1:4" ht="14.25" customHeight="1" x14ac:dyDescent="0.25">
      <c r="A282" s="175">
        <v>64300</v>
      </c>
      <c r="B282" s="176" t="s">
        <v>666</v>
      </c>
      <c r="C282" s="177"/>
      <c r="D282" s="165" t="str">
        <f t="shared" si="4"/>
        <v>64300 -- Grundmiete Hardware</v>
      </c>
    </row>
    <row r="283" spans="1:4" ht="14.25" customHeight="1" x14ac:dyDescent="0.25">
      <c r="A283" s="175">
        <v>64301</v>
      </c>
      <c r="B283" s="176" t="s">
        <v>667</v>
      </c>
      <c r="C283" s="177"/>
      <c r="D283" s="165" t="str">
        <f t="shared" si="4"/>
        <v>64301 -- Mietnebenkosten Hardware</v>
      </c>
    </row>
    <row r="284" spans="1:4" ht="14.25" customHeight="1" x14ac:dyDescent="0.25">
      <c r="A284" s="175">
        <v>64309</v>
      </c>
      <c r="B284" s="176" t="s">
        <v>668</v>
      </c>
      <c r="C284" s="177"/>
      <c r="D284" s="165" t="str">
        <f t="shared" si="4"/>
        <v>64309 -- Sonstige Mietkosten Hardware</v>
      </c>
    </row>
    <row r="285" spans="1:4" ht="14.25" customHeight="1" x14ac:dyDescent="0.25">
      <c r="A285" s="172">
        <v>6431</v>
      </c>
      <c r="B285" s="173" t="s">
        <v>669</v>
      </c>
      <c r="C285" s="174"/>
      <c r="D285" s="165" t="str">
        <f t="shared" si="4"/>
        <v>6431 -- Leasing Hardware</v>
      </c>
    </row>
    <row r="286" spans="1:4" ht="14.25" customHeight="1" x14ac:dyDescent="0.25">
      <c r="A286" s="175">
        <v>64310</v>
      </c>
      <c r="B286" s="176" t="s">
        <v>670</v>
      </c>
      <c r="C286" s="177"/>
      <c r="D286" s="165" t="str">
        <f t="shared" si="4"/>
        <v>64310 -- Leasingrate Hardware</v>
      </c>
    </row>
    <row r="287" spans="1:4" ht="14.25" customHeight="1" x14ac:dyDescent="0.25">
      <c r="A287" s="175">
        <v>64311</v>
      </c>
      <c r="B287" s="176" t="s">
        <v>671</v>
      </c>
      <c r="C287" s="177"/>
      <c r="D287" s="165" t="str">
        <f t="shared" si="4"/>
        <v>64311 -- Leasingnebenkosten Hardware</v>
      </c>
    </row>
    <row r="288" spans="1:4" ht="14.25" customHeight="1" x14ac:dyDescent="0.25">
      <c r="A288" s="175">
        <v>64319</v>
      </c>
      <c r="B288" s="176" t="s">
        <v>672</v>
      </c>
      <c r="C288" s="177"/>
      <c r="D288" s="165" t="str">
        <f t="shared" si="4"/>
        <v>64319 -- Sonstige Leasingkosten Hardware</v>
      </c>
    </row>
    <row r="289" spans="1:4" ht="14.25" customHeight="1" x14ac:dyDescent="0.25">
      <c r="A289" s="172">
        <v>6432</v>
      </c>
      <c r="B289" s="173" t="s">
        <v>673</v>
      </c>
      <c r="C289" s="174"/>
      <c r="D289" s="165" t="str">
        <f t="shared" si="4"/>
        <v>6432 -- Miete Software</v>
      </c>
    </row>
    <row r="290" spans="1:4" ht="14.25" customHeight="1" x14ac:dyDescent="0.25">
      <c r="A290" s="175">
        <v>64320</v>
      </c>
      <c r="B290" s="176" t="s">
        <v>674</v>
      </c>
      <c r="C290" s="177" t="s">
        <v>675</v>
      </c>
      <c r="D290" s="165" t="str">
        <f t="shared" si="4"/>
        <v>64320 -- Grundmiete Software</v>
      </c>
    </row>
    <row r="291" spans="1:4" ht="14.25" customHeight="1" x14ac:dyDescent="0.25">
      <c r="A291" s="175">
        <v>64321</v>
      </c>
      <c r="B291" s="176" t="s">
        <v>676</v>
      </c>
      <c r="C291" s="177"/>
      <c r="D291" s="165" t="str">
        <f t="shared" si="4"/>
        <v>64321 -- Mietnebenkosten Software</v>
      </c>
    </row>
    <row r="292" spans="1:4" ht="14.25" customHeight="1" x14ac:dyDescent="0.25">
      <c r="A292" s="175">
        <v>64329</v>
      </c>
      <c r="B292" s="176" t="s">
        <v>677</v>
      </c>
      <c r="C292" s="177"/>
      <c r="D292" s="165" t="str">
        <f t="shared" si="4"/>
        <v>64329 -- Sonstige Mietkosten Software</v>
      </c>
    </row>
    <row r="293" spans="1:4" ht="14.25" customHeight="1" x14ac:dyDescent="0.25">
      <c r="A293" s="172">
        <v>6433</v>
      </c>
      <c r="B293" s="173" t="s">
        <v>678</v>
      </c>
      <c r="C293" s="174"/>
      <c r="D293" s="165" t="str">
        <f t="shared" si="4"/>
        <v>6433 -- Leasing Software</v>
      </c>
    </row>
    <row r="294" spans="1:4" ht="14.25" customHeight="1" x14ac:dyDescent="0.25">
      <c r="A294" s="175">
        <v>64330</v>
      </c>
      <c r="B294" s="176" t="s">
        <v>679</v>
      </c>
      <c r="C294" s="177"/>
      <c r="D294" s="165" t="str">
        <f t="shared" si="4"/>
        <v>64330 -- Leasingrate Software</v>
      </c>
    </row>
    <row r="295" spans="1:4" ht="14.25" customHeight="1" x14ac:dyDescent="0.25">
      <c r="A295" s="175">
        <v>64331</v>
      </c>
      <c r="B295" s="176" t="s">
        <v>680</v>
      </c>
      <c r="C295" s="177"/>
      <c r="D295" s="165" t="str">
        <f t="shared" si="4"/>
        <v>64331 -- Leasingnebenkosten Software</v>
      </c>
    </row>
    <row r="296" spans="1:4" ht="14.25" customHeight="1" x14ac:dyDescent="0.25">
      <c r="A296" s="178">
        <v>64339</v>
      </c>
      <c r="B296" s="179" t="s">
        <v>681</v>
      </c>
      <c r="C296" s="180"/>
      <c r="D296" s="165" t="str">
        <f t="shared" si="4"/>
        <v>64339 -- Sonstige Leasingkosten Software</v>
      </c>
    </row>
    <row r="297" spans="1:4" ht="14.25" customHeight="1" x14ac:dyDescent="0.25">
      <c r="A297" s="172">
        <v>6439</v>
      </c>
      <c r="B297" s="173" t="s">
        <v>682</v>
      </c>
      <c r="C297" s="174"/>
      <c r="D297" s="165" t="str">
        <f t="shared" si="4"/>
        <v>6439 -- Sonstige Kosten EDV</v>
      </c>
    </row>
    <row r="298" spans="1:4" ht="14.25" customHeight="1" x14ac:dyDescent="0.25">
      <c r="A298" s="175">
        <v>64390</v>
      </c>
      <c r="B298" s="176" t="s">
        <v>683</v>
      </c>
      <c r="C298" s="177" t="s">
        <v>684</v>
      </c>
      <c r="D298" s="165" t="str">
        <f t="shared" si="4"/>
        <v>64390 -- Sonstige Nebenkosten der Datenverarbeitung</v>
      </c>
    </row>
    <row r="299" spans="1:4" ht="14.25" customHeight="1" x14ac:dyDescent="0.25">
      <c r="A299" s="175">
        <v>64391</v>
      </c>
      <c r="B299" s="176" t="s">
        <v>685</v>
      </c>
      <c r="C299" s="177" t="s">
        <v>686</v>
      </c>
      <c r="D299" s="165" t="str">
        <f t="shared" si="4"/>
        <v>64391 -- Sonstige Kosten für die Vergabe von Aufträgen für Datenerfassung, Softwareentwicklung u.ä.</v>
      </c>
    </row>
    <row r="300" spans="1:4" ht="14.25" customHeight="1" x14ac:dyDescent="0.25">
      <c r="A300" s="175">
        <v>64399</v>
      </c>
      <c r="B300" s="176" t="s">
        <v>682</v>
      </c>
      <c r="C300" s="177" t="s">
        <v>687</v>
      </c>
      <c r="D300" s="165" t="str">
        <f t="shared" si="4"/>
        <v>64399 -- Sonstige Kosten EDV</v>
      </c>
    </row>
    <row r="301" spans="1:4" ht="14.25" customHeight="1" x14ac:dyDescent="0.25">
      <c r="A301" s="166">
        <v>9</v>
      </c>
      <c r="B301" s="167" t="s">
        <v>688</v>
      </c>
      <c r="C301" s="168"/>
      <c r="D301" s="165" t="str">
        <f t="shared" si="4"/>
        <v>9 -- Verrechnungs-, Abgrenzungs- und Abschlusskonten</v>
      </c>
    </row>
    <row r="302" spans="1:4" ht="14.25" customHeight="1" x14ac:dyDescent="0.25">
      <c r="A302" s="169">
        <v>91</v>
      </c>
      <c r="B302" s="170" t="s">
        <v>689</v>
      </c>
      <c r="C302" s="171"/>
      <c r="D302" s="165" t="str">
        <f t="shared" si="4"/>
        <v>91 -- Abgrenzungskonten</v>
      </c>
    </row>
    <row r="303" spans="1:4" ht="14.25" customHeight="1" x14ac:dyDescent="0.25">
      <c r="A303" s="172">
        <v>910</v>
      </c>
      <c r="B303" s="173" t="s">
        <v>690</v>
      </c>
      <c r="C303" s="174"/>
      <c r="D303" s="165" t="str">
        <f t="shared" si="4"/>
        <v>910 -- Investitionen über 410 Euro netto</v>
      </c>
    </row>
    <row r="304" spans="1:4" ht="14.25" customHeight="1" x14ac:dyDescent="0.25">
      <c r="A304" s="172">
        <v>9100</v>
      </c>
      <c r="B304" s="173" t="s">
        <v>690</v>
      </c>
      <c r="C304" s="174"/>
      <c r="D304" s="165" t="str">
        <f t="shared" si="4"/>
        <v>9100 -- Investitionen über 410 Euro netto</v>
      </c>
    </row>
    <row r="305" spans="1:4" ht="14.25" customHeight="1" x14ac:dyDescent="0.25">
      <c r="A305" s="178">
        <v>91000</v>
      </c>
      <c r="B305" s="179" t="s">
        <v>690</v>
      </c>
      <c r="C305" s="180"/>
      <c r="D305" s="165" t="str">
        <f t="shared" si="4"/>
        <v>91000 -- Investitionen über 410 Euro netto</v>
      </c>
    </row>
    <row r="306" spans="1:4" ht="14.25" customHeight="1" x14ac:dyDescent="0.25">
      <c r="A306" s="175">
        <v>91001</v>
      </c>
      <c r="B306" s="176" t="s">
        <v>691</v>
      </c>
      <c r="C306" s="177"/>
      <c r="D306" s="165" t="str">
        <f t="shared" si="4"/>
        <v>91001 -- Investitionen technische Anlagen und Maschinen</v>
      </c>
    </row>
    <row r="307" spans="1:4" ht="14.25" customHeight="1" x14ac:dyDescent="0.25">
      <c r="A307" s="175">
        <v>91002</v>
      </c>
      <c r="B307" s="176" t="s">
        <v>692</v>
      </c>
      <c r="C307" s="177"/>
      <c r="D307" s="165" t="str">
        <f t="shared" si="4"/>
        <v>91002 -- Investitionen Büro- und Geschäftsausstattung</v>
      </c>
    </row>
    <row r="308" spans="1:4" ht="14.25" customHeight="1" x14ac:dyDescent="0.25">
      <c r="A308" s="175">
        <v>91003</v>
      </c>
      <c r="B308" s="176" t="s">
        <v>693</v>
      </c>
      <c r="C308" s="177"/>
      <c r="D308" s="165" t="str">
        <f t="shared" si="4"/>
        <v>91003 -- Investitionen Fuhrpark</v>
      </c>
    </row>
    <row r="309" spans="1:4" ht="14.25" customHeight="1" x14ac:dyDescent="0.25">
      <c r="A309" s="175">
        <v>91004</v>
      </c>
      <c r="B309" s="176" t="s">
        <v>694</v>
      </c>
      <c r="C309" s="177"/>
      <c r="D309" s="165" t="str">
        <f t="shared" si="4"/>
        <v>91004 -- Investitionen Hard- und Software</v>
      </c>
    </row>
    <row r="310" spans="1:4" ht="14.25" customHeight="1" x14ac:dyDescent="0.25">
      <c r="A310" s="178">
        <v>91005</v>
      </c>
      <c r="B310" s="179" t="s">
        <v>695</v>
      </c>
      <c r="C310" s="180"/>
      <c r="D310" s="165" t="str">
        <f t="shared" si="4"/>
        <v>91005 -- Investitionen Bauausgaben</v>
      </c>
    </row>
    <row r="311" spans="1:4" ht="14.25" customHeight="1" x14ac:dyDescent="0.25">
      <c r="D311" s="182" t="s">
        <v>1363</v>
      </c>
    </row>
  </sheetData>
  <sheetProtection sheet="1" objects="1" scenarios="1" selectLockedCells="1" selectUnlockedCells="1"/>
  <sortState ref="A8:C312">
    <sortCondition descending="1" sortBy="cellColor" ref="C8:C312" dxfId="1"/>
    <sortCondition descending="1" sortBy="cellColor" ref="B8:B312" dxfId="0"/>
    <sortCondition ref="A8:A312"/>
  </sortState>
  <mergeCells count="2">
    <mergeCell ref="A1:C1"/>
    <mergeCell ref="A2:C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tabColor rgb="FF00B0F0"/>
  </sheetPr>
  <dimension ref="A1:M152"/>
  <sheetViews>
    <sheetView workbookViewId="0">
      <pane ySplit="2" topLeftCell="A3" activePane="bottomLeft" state="frozen"/>
      <selection activeCell="K7" sqref="K7:K13"/>
      <selection pane="bottomLeft" activeCell="A2" sqref="A2"/>
    </sheetView>
  </sheetViews>
  <sheetFormatPr baseColWidth="10" defaultColWidth="11.44140625" defaultRowHeight="13.8" x14ac:dyDescent="0.25"/>
  <cols>
    <col min="1" max="1" width="92.44140625" style="67" bestFit="1" customWidth="1"/>
    <col min="2" max="2" width="6.6640625" style="66" customWidth="1"/>
    <col min="3" max="8" width="11.44140625" style="67" customWidth="1"/>
    <col min="9" max="16384" width="11.44140625" style="67"/>
  </cols>
  <sheetData>
    <row r="1" spans="1:13" x14ac:dyDescent="0.25">
      <c r="A1" s="65" t="s">
        <v>1362</v>
      </c>
    </row>
    <row r="2" spans="1:13" s="68" customFormat="1" ht="10.199999999999999" x14ac:dyDescent="0.25">
      <c r="A2" s="63">
        <v>3</v>
      </c>
    </row>
    <row r="3" spans="1:13" x14ac:dyDescent="0.25">
      <c r="A3" s="69" t="s">
        <v>68</v>
      </c>
    </row>
    <row r="4" spans="1:13" x14ac:dyDescent="0.25">
      <c r="A4" s="66" t="s">
        <v>9</v>
      </c>
      <c r="I4" s="70"/>
      <c r="J4" s="70"/>
      <c r="K4" s="70"/>
      <c r="L4" s="70"/>
      <c r="M4" s="70"/>
    </row>
    <row r="5" spans="1:13" x14ac:dyDescent="0.25">
      <c r="A5" s="66" t="s">
        <v>212</v>
      </c>
    </row>
    <row r="6" spans="1:13" x14ac:dyDescent="0.25">
      <c r="A6" s="66" t="s">
        <v>4</v>
      </c>
    </row>
    <row r="7" spans="1:13" x14ac:dyDescent="0.25">
      <c r="A7" s="153" t="s">
        <v>1094</v>
      </c>
    </row>
    <row r="8" spans="1:13" x14ac:dyDescent="0.25">
      <c r="A8" s="66" t="s">
        <v>3</v>
      </c>
    </row>
    <row r="9" spans="1:13" x14ac:dyDescent="0.25">
      <c r="A9" s="152" t="s">
        <v>8</v>
      </c>
      <c r="B9" s="67"/>
      <c r="C9" s="66"/>
    </row>
    <row r="10" spans="1:13" x14ac:dyDescent="0.25">
      <c r="A10" s="66" t="s">
        <v>10</v>
      </c>
      <c r="B10" s="67"/>
      <c r="C10" s="71"/>
    </row>
    <row r="11" spans="1:13" x14ac:dyDescent="0.25">
      <c r="A11" s="66" t="s">
        <v>7</v>
      </c>
      <c r="B11" s="67"/>
      <c r="C11" s="71"/>
    </row>
    <row r="12" spans="1:13" x14ac:dyDescent="0.25">
      <c r="A12" s="66" t="s">
        <v>1093</v>
      </c>
      <c r="B12" s="67"/>
      <c r="C12" s="71"/>
    </row>
    <row r="13" spans="1:13" x14ac:dyDescent="0.25">
      <c r="A13" s="66" t="s">
        <v>1235</v>
      </c>
      <c r="B13" s="67"/>
      <c r="C13" s="71"/>
    </row>
    <row r="14" spans="1:13" x14ac:dyDescent="0.25">
      <c r="A14" s="66"/>
      <c r="B14" s="67"/>
      <c r="C14" s="71"/>
    </row>
    <row r="15" spans="1:13" x14ac:dyDescent="0.25">
      <c r="A15" s="66"/>
      <c r="B15" s="67"/>
      <c r="C15" s="71"/>
    </row>
    <row r="16" spans="1:13" x14ac:dyDescent="0.25">
      <c r="A16" s="66"/>
      <c r="B16" s="67"/>
      <c r="C16" s="71"/>
    </row>
    <row r="17" spans="1:5" x14ac:dyDescent="0.25">
      <c r="A17" s="66"/>
      <c r="B17" s="67"/>
      <c r="C17" s="71"/>
    </row>
    <row r="18" spans="1:5" x14ac:dyDescent="0.25">
      <c r="A18" s="66"/>
      <c r="B18" s="67"/>
      <c r="C18" s="71"/>
    </row>
    <row r="19" spans="1:5" x14ac:dyDescent="0.25">
      <c r="A19" s="66"/>
      <c r="B19" s="67"/>
      <c r="C19" s="71"/>
    </row>
    <row r="20" spans="1:5" x14ac:dyDescent="0.25">
      <c r="A20" s="66"/>
      <c r="B20" s="67"/>
      <c r="C20" s="71"/>
    </row>
    <row r="21" spans="1:5" x14ac:dyDescent="0.25">
      <c r="A21" s="65" t="s">
        <v>89</v>
      </c>
      <c r="B21" s="67"/>
      <c r="C21" s="71"/>
      <c r="D21" s="72"/>
      <c r="E21" s="72"/>
    </row>
    <row r="22" spans="1:5" x14ac:dyDescent="0.25">
      <c r="A22" s="63">
        <v>1</v>
      </c>
      <c r="B22" s="67"/>
      <c r="C22" s="71"/>
      <c r="D22" s="66"/>
    </row>
    <row r="23" spans="1:5" x14ac:dyDescent="0.25">
      <c r="A23" s="67" t="s">
        <v>90</v>
      </c>
      <c r="B23" s="67"/>
      <c r="C23" s="71"/>
      <c r="D23" s="66"/>
    </row>
    <row r="24" spans="1:5" x14ac:dyDescent="0.25">
      <c r="A24" s="67" t="s">
        <v>798</v>
      </c>
      <c r="B24" s="67"/>
      <c r="C24" s="71"/>
      <c r="D24" s="66"/>
    </row>
    <row r="25" spans="1:5" x14ac:dyDescent="0.25">
      <c r="A25" s="67" t="s">
        <v>1082</v>
      </c>
      <c r="B25" s="67"/>
      <c r="C25" s="71"/>
      <c r="D25" s="66"/>
    </row>
    <row r="26" spans="1:5" x14ac:dyDescent="0.25">
      <c r="A26" s="67" t="s">
        <v>800</v>
      </c>
      <c r="B26" s="67"/>
      <c r="C26" s="71"/>
      <c r="D26" s="66"/>
    </row>
    <row r="27" spans="1:5" x14ac:dyDescent="0.25">
      <c r="A27" s="67" t="s">
        <v>799</v>
      </c>
      <c r="B27" s="67"/>
      <c r="C27" s="71"/>
      <c r="D27" s="66"/>
    </row>
    <row r="28" spans="1:5" x14ac:dyDescent="0.25">
      <c r="B28" s="67"/>
      <c r="C28" s="71"/>
      <c r="D28" s="66"/>
    </row>
    <row r="29" spans="1:5" x14ac:dyDescent="0.25">
      <c r="B29" s="67"/>
      <c r="C29" s="71"/>
      <c r="D29" s="66"/>
    </row>
    <row r="30" spans="1:5" x14ac:dyDescent="0.25">
      <c r="B30" s="67"/>
      <c r="C30" s="71"/>
      <c r="D30" s="66"/>
    </row>
    <row r="31" spans="1:5" x14ac:dyDescent="0.25">
      <c r="A31" s="65" t="s">
        <v>106</v>
      </c>
      <c r="B31" s="67"/>
      <c r="C31" s="71"/>
      <c r="D31" s="66"/>
    </row>
    <row r="32" spans="1:5" x14ac:dyDescent="0.25">
      <c r="A32" s="63">
        <v>1</v>
      </c>
      <c r="B32" s="67"/>
      <c r="C32" s="71"/>
      <c r="D32" s="66"/>
    </row>
    <row r="33" spans="1:4" x14ac:dyDescent="0.25">
      <c r="A33" s="70" t="s">
        <v>1087</v>
      </c>
      <c r="B33" s="67"/>
      <c r="C33" s="71"/>
      <c r="D33" s="66"/>
    </row>
    <row r="34" spans="1:4" x14ac:dyDescent="0.25">
      <c r="A34" s="67" t="s">
        <v>1088</v>
      </c>
      <c r="B34" s="67"/>
      <c r="C34" s="66"/>
      <c r="D34" s="66"/>
    </row>
    <row r="35" spans="1:4" x14ac:dyDescent="0.25">
      <c r="A35" s="67" t="s">
        <v>1089</v>
      </c>
      <c r="B35" s="67"/>
      <c r="C35" s="66"/>
      <c r="D35" s="66"/>
    </row>
    <row r="36" spans="1:4" x14ac:dyDescent="0.25">
      <c r="A36" s="67" t="s">
        <v>126</v>
      </c>
      <c r="B36" s="67"/>
      <c r="C36" s="66"/>
      <c r="D36" s="66"/>
    </row>
    <row r="37" spans="1:4" x14ac:dyDescent="0.25">
      <c r="A37" s="67" t="s">
        <v>1090</v>
      </c>
      <c r="B37" s="67"/>
      <c r="C37" s="66"/>
      <c r="D37" s="66"/>
    </row>
    <row r="38" spans="1:4" x14ac:dyDescent="0.25">
      <c r="A38" s="67" t="s">
        <v>1091</v>
      </c>
      <c r="B38" s="67"/>
      <c r="C38" s="66"/>
      <c r="D38" s="66"/>
    </row>
    <row r="39" spans="1:4" x14ac:dyDescent="0.25">
      <c r="B39" s="67"/>
      <c r="C39" s="66"/>
      <c r="D39" s="66"/>
    </row>
    <row r="40" spans="1:4" x14ac:dyDescent="0.25">
      <c r="B40" s="67"/>
      <c r="C40" s="66"/>
      <c r="D40" s="66"/>
    </row>
    <row r="41" spans="1:4" x14ac:dyDescent="0.25">
      <c r="A41" s="65" t="s">
        <v>6</v>
      </c>
      <c r="B41" s="67"/>
      <c r="C41" s="66"/>
      <c r="D41" s="66"/>
    </row>
    <row r="42" spans="1:4" x14ac:dyDescent="0.25">
      <c r="A42" s="63">
        <v>3</v>
      </c>
      <c r="B42" s="67"/>
      <c r="C42" s="66"/>
      <c r="D42" s="66"/>
    </row>
    <row r="43" spans="1:4" x14ac:dyDescent="0.25">
      <c r="A43" s="66" t="s">
        <v>118</v>
      </c>
      <c r="B43" s="67"/>
      <c r="C43" s="66"/>
      <c r="D43" s="66"/>
    </row>
    <row r="44" spans="1:4" x14ac:dyDescent="0.25">
      <c r="A44" s="66" t="s">
        <v>119</v>
      </c>
      <c r="B44" s="67"/>
      <c r="C44" s="66"/>
      <c r="D44" s="66"/>
    </row>
    <row r="45" spans="1:4" x14ac:dyDescent="0.25">
      <c r="A45" s="66" t="s">
        <v>2</v>
      </c>
      <c r="B45" s="67"/>
      <c r="C45" s="66"/>
      <c r="D45" s="66"/>
    </row>
    <row r="46" spans="1:4" x14ac:dyDescent="0.25">
      <c r="A46" s="66" t="s">
        <v>120</v>
      </c>
      <c r="B46" s="67"/>
      <c r="C46" s="66"/>
      <c r="D46" s="66"/>
    </row>
    <row r="47" spans="1:4" x14ac:dyDescent="0.25">
      <c r="A47" s="66" t="s">
        <v>121</v>
      </c>
      <c r="B47" s="67"/>
      <c r="C47" s="66"/>
      <c r="D47" s="66"/>
    </row>
    <row r="48" spans="1:4" x14ac:dyDescent="0.25">
      <c r="A48" s="66" t="s">
        <v>122</v>
      </c>
      <c r="B48" s="67"/>
      <c r="C48" s="66"/>
      <c r="D48" s="66"/>
    </row>
    <row r="49" spans="1:4" x14ac:dyDescent="0.25">
      <c r="B49" s="67"/>
      <c r="C49" s="66"/>
      <c r="D49" s="66"/>
    </row>
    <row r="50" spans="1:4" x14ac:dyDescent="0.25">
      <c r="B50" s="67"/>
      <c r="C50" s="66"/>
      <c r="D50" s="66"/>
    </row>
    <row r="51" spans="1:4" x14ac:dyDescent="0.25">
      <c r="A51" s="65" t="s">
        <v>87</v>
      </c>
      <c r="C51" s="66"/>
      <c r="D51" s="66"/>
    </row>
    <row r="52" spans="1:4" x14ac:dyDescent="0.25">
      <c r="A52" s="63">
        <v>1</v>
      </c>
      <c r="C52" s="66"/>
      <c r="D52" s="66"/>
    </row>
    <row r="53" spans="1:4" x14ac:dyDescent="0.25">
      <c r="A53" s="67" t="s">
        <v>96</v>
      </c>
      <c r="C53" s="66"/>
      <c r="D53" s="66"/>
    </row>
    <row r="54" spans="1:4" x14ac:dyDescent="0.25">
      <c r="A54" s="67" t="s">
        <v>95</v>
      </c>
      <c r="C54" s="66"/>
      <c r="D54" s="66"/>
    </row>
    <row r="55" spans="1:4" x14ac:dyDescent="0.25">
      <c r="C55" s="66"/>
      <c r="D55" s="66"/>
    </row>
    <row r="56" spans="1:4" x14ac:dyDescent="0.25">
      <c r="C56" s="66"/>
      <c r="D56" s="66"/>
    </row>
    <row r="57" spans="1:4" x14ac:dyDescent="0.25">
      <c r="C57" s="66"/>
      <c r="D57" s="66"/>
    </row>
    <row r="58" spans="1:4" x14ac:dyDescent="0.25">
      <c r="C58" s="66"/>
      <c r="D58" s="66"/>
    </row>
    <row r="59" spans="1:4" x14ac:dyDescent="0.25">
      <c r="C59" s="66"/>
      <c r="D59" s="66"/>
    </row>
    <row r="60" spans="1:4" x14ac:dyDescent="0.25">
      <c r="C60" s="66"/>
      <c r="D60" s="66"/>
    </row>
    <row r="61" spans="1:4" x14ac:dyDescent="0.25">
      <c r="A61" s="65" t="s">
        <v>63</v>
      </c>
      <c r="C61" s="66"/>
      <c r="D61" s="66"/>
    </row>
    <row r="62" spans="1:4" x14ac:dyDescent="0.25">
      <c r="A62" s="64">
        <v>1</v>
      </c>
      <c r="C62" s="66"/>
      <c r="D62" s="66"/>
    </row>
    <row r="63" spans="1:4" x14ac:dyDescent="0.25">
      <c r="A63" s="67">
        <v>0</v>
      </c>
      <c r="C63" s="66"/>
      <c r="D63" s="66"/>
    </row>
    <row r="64" spans="1:4" x14ac:dyDescent="0.25">
      <c r="A64" s="67">
        <v>7</v>
      </c>
      <c r="C64" s="66"/>
      <c r="D64" s="66"/>
    </row>
    <row r="65" spans="1:4" x14ac:dyDescent="0.25">
      <c r="A65" s="67">
        <v>19</v>
      </c>
      <c r="C65" s="66"/>
      <c r="D65" s="66"/>
    </row>
    <row r="66" spans="1:4" x14ac:dyDescent="0.25">
      <c r="A66" s="66">
        <v>20</v>
      </c>
      <c r="C66" s="66"/>
      <c r="D66" s="66"/>
    </row>
    <row r="67" spans="1:4" x14ac:dyDescent="0.25">
      <c r="A67" s="66"/>
      <c r="C67" s="66"/>
      <c r="D67" s="66"/>
    </row>
    <row r="68" spans="1:4" x14ac:dyDescent="0.25">
      <c r="A68" s="66"/>
      <c r="C68" s="66"/>
      <c r="D68" s="66"/>
    </row>
    <row r="69" spans="1:4" x14ac:dyDescent="0.25">
      <c r="A69" s="66"/>
      <c r="C69" s="66"/>
      <c r="D69" s="66"/>
    </row>
    <row r="70" spans="1:4" x14ac:dyDescent="0.25">
      <c r="A70" s="66"/>
      <c r="C70" s="66"/>
      <c r="D70" s="66"/>
    </row>
    <row r="71" spans="1:4" x14ac:dyDescent="0.25">
      <c r="C71" s="66"/>
      <c r="D71" s="66"/>
    </row>
    <row r="72" spans="1:4" x14ac:dyDescent="0.25">
      <c r="C72" s="66"/>
      <c r="D72" s="66"/>
    </row>
    <row r="73" spans="1:4" x14ac:dyDescent="0.25">
      <c r="C73" s="66"/>
      <c r="D73" s="66"/>
    </row>
    <row r="74" spans="1:4" x14ac:dyDescent="0.25">
      <c r="C74" s="66"/>
      <c r="D74" s="66"/>
    </row>
    <row r="75" spans="1:4" x14ac:dyDescent="0.25">
      <c r="A75" s="66"/>
      <c r="C75" s="66"/>
      <c r="D75" s="66"/>
    </row>
    <row r="76" spans="1:4" x14ac:dyDescent="0.25">
      <c r="A76" s="66"/>
      <c r="C76" s="66"/>
      <c r="D76" s="66"/>
    </row>
    <row r="77" spans="1:4" x14ac:dyDescent="0.25">
      <c r="A77" s="66"/>
      <c r="C77" s="66"/>
      <c r="D77" s="66"/>
    </row>
    <row r="78" spans="1:4" x14ac:dyDescent="0.25">
      <c r="A78" s="66"/>
      <c r="C78" s="66"/>
      <c r="D78" s="66"/>
    </row>
    <row r="79" spans="1:4" x14ac:dyDescent="0.25">
      <c r="A79" s="66"/>
      <c r="C79" s="66"/>
      <c r="D79" s="66"/>
    </row>
    <row r="80" spans="1:4" x14ac:dyDescent="0.25">
      <c r="A80" s="66"/>
      <c r="C80" s="66"/>
      <c r="D80" s="66"/>
    </row>
    <row r="81" spans="1:4" x14ac:dyDescent="0.25">
      <c r="A81" s="66"/>
      <c r="C81" s="66"/>
      <c r="D81" s="66"/>
    </row>
    <row r="82" spans="1:4" x14ac:dyDescent="0.25">
      <c r="A82" s="66"/>
      <c r="C82" s="66"/>
      <c r="D82" s="66"/>
    </row>
    <row r="83" spans="1:4" x14ac:dyDescent="0.25">
      <c r="A83" s="66"/>
      <c r="C83" s="66"/>
      <c r="D83" s="66"/>
    </row>
    <row r="84" spans="1:4" x14ac:dyDescent="0.25">
      <c r="A84" s="66"/>
      <c r="C84" s="66"/>
      <c r="D84" s="66"/>
    </row>
    <row r="85" spans="1:4" x14ac:dyDescent="0.25">
      <c r="A85" s="66"/>
      <c r="C85" s="66"/>
      <c r="D85" s="66"/>
    </row>
    <row r="86" spans="1:4" x14ac:dyDescent="0.25">
      <c r="A86" s="66"/>
      <c r="C86" s="66"/>
      <c r="D86" s="66"/>
    </row>
    <row r="87" spans="1:4" x14ac:dyDescent="0.25">
      <c r="A87" s="66"/>
      <c r="C87" s="66"/>
      <c r="D87" s="66"/>
    </row>
    <row r="88" spans="1:4" x14ac:dyDescent="0.25">
      <c r="A88" s="66"/>
      <c r="C88" s="66"/>
      <c r="D88" s="66"/>
    </row>
    <row r="89" spans="1:4" x14ac:dyDescent="0.25">
      <c r="A89" s="66"/>
      <c r="C89" s="66"/>
      <c r="D89" s="66"/>
    </row>
    <row r="90" spans="1:4" x14ac:dyDescent="0.25">
      <c r="A90" s="66"/>
      <c r="C90" s="66"/>
      <c r="D90" s="66"/>
    </row>
    <row r="91" spans="1:4" x14ac:dyDescent="0.25">
      <c r="A91" s="66"/>
      <c r="C91" s="66"/>
      <c r="D91" s="66"/>
    </row>
    <row r="92" spans="1:4" x14ac:dyDescent="0.25">
      <c r="A92" s="66"/>
      <c r="C92" s="66"/>
      <c r="D92" s="66"/>
    </row>
    <row r="93" spans="1:4" x14ac:dyDescent="0.25">
      <c r="A93" s="66"/>
      <c r="C93" s="66"/>
      <c r="D93" s="66"/>
    </row>
    <row r="94" spans="1:4" x14ac:dyDescent="0.25">
      <c r="A94" s="66"/>
      <c r="C94" s="66"/>
      <c r="D94" s="66"/>
    </row>
    <row r="95" spans="1:4" x14ac:dyDescent="0.25">
      <c r="A95" s="66"/>
      <c r="C95" s="66"/>
      <c r="D95" s="66"/>
    </row>
    <row r="96" spans="1:4" x14ac:dyDescent="0.25">
      <c r="A96" s="66"/>
      <c r="C96" s="66"/>
      <c r="D96" s="66"/>
    </row>
    <row r="97" spans="1:4" x14ac:dyDescent="0.25">
      <c r="A97" s="66"/>
      <c r="C97" s="66"/>
      <c r="D97" s="66"/>
    </row>
    <row r="98" spans="1:4" x14ac:dyDescent="0.25">
      <c r="A98" s="66"/>
      <c r="C98" s="66"/>
      <c r="D98" s="66"/>
    </row>
    <row r="99" spans="1:4" x14ac:dyDescent="0.25">
      <c r="A99" s="66"/>
      <c r="C99" s="66"/>
      <c r="D99" s="66"/>
    </row>
    <row r="100" spans="1:4" x14ac:dyDescent="0.25">
      <c r="A100" s="66"/>
      <c r="C100" s="66"/>
      <c r="D100" s="66"/>
    </row>
    <row r="101" spans="1:4" x14ac:dyDescent="0.25">
      <c r="A101" s="66"/>
      <c r="C101" s="66"/>
      <c r="D101" s="66"/>
    </row>
    <row r="102" spans="1:4" x14ac:dyDescent="0.25">
      <c r="A102" s="66"/>
      <c r="C102" s="66"/>
      <c r="D102" s="66"/>
    </row>
    <row r="103" spans="1:4" x14ac:dyDescent="0.25">
      <c r="A103" s="66"/>
      <c r="C103" s="66"/>
      <c r="D103" s="66"/>
    </row>
    <row r="104" spans="1:4" x14ac:dyDescent="0.25">
      <c r="A104" s="66"/>
      <c r="C104" s="66"/>
      <c r="D104" s="66"/>
    </row>
    <row r="105" spans="1:4" x14ac:dyDescent="0.25">
      <c r="A105" s="66"/>
      <c r="C105" s="66"/>
      <c r="D105" s="66"/>
    </row>
    <row r="106" spans="1:4" x14ac:dyDescent="0.25">
      <c r="A106" s="66"/>
      <c r="C106" s="66"/>
      <c r="D106" s="66"/>
    </row>
    <row r="107" spans="1:4" x14ac:dyDescent="0.25">
      <c r="A107" s="66"/>
      <c r="C107" s="66"/>
      <c r="D107" s="66"/>
    </row>
    <row r="108" spans="1:4" x14ac:dyDescent="0.25">
      <c r="A108" s="66"/>
      <c r="C108" s="66"/>
      <c r="D108" s="66"/>
    </row>
    <row r="109" spans="1:4" x14ac:dyDescent="0.25">
      <c r="A109" s="66"/>
      <c r="C109" s="66"/>
      <c r="D109" s="66"/>
    </row>
    <row r="110" spans="1:4" x14ac:dyDescent="0.25">
      <c r="A110" s="66"/>
      <c r="C110" s="66"/>
      <c r="D110" s="66"/>
    </row>
    <row r="111" spans="1:4" x14ac:dyDescent="0.25">
      <c r="A111" s="66"/>
      <c r="C111" s="66"/>
      <c r="D111" s="66"/>
    </row>
    <row r="112" spans="1:4" x14ac:dyDescent="0.25">
      <c r="A112" s="66"/>
      <c r="C112" s="66"/>
      <c r="D112" s="66"/>
    </row>
    <row r="113" spans="1:4" x14ac:dyDescent="0.25">
      <c r="A113" s="66"/>
      <c r="C113" s="66"/>
      <c r="D113" s="66"/>
    </row>
    <row r="114" spans="1:4" x14ac:dyDescent="0.25">
      <c r="A114" s="66"/>
      <c r="C114" s="66"/>
      <c r="D114" s="66"/>
    </row>
    <row r="115" spans="1:4" x14ac:dyDescent="0.25">
      <c r="A115" s="66"/>
      <c r="C115" s="66"/>
      <c r="D115" s="66"/>
    </row>
    <row r="116" spans="1:4" x14ac:dyDescent="0.25">
      <c r="A116" s="66"/>
      <c r="C116" s="66"/>
      <c r="D116" s="66"/>
    </row>
    <row r="117" spans="1:4" x14ac:dyDescent="0.25">
      <c r="A117" s="66"/>
      <c r="C117" s="66"/>
      <c r="D117" s="66"/>
    </row>
    <row r="118" spans="1:4" x14ac:dyDescent="0.25">
      <c r="A118" s="66"/>
      <c r="C118" s="66"/>
      <c r="D118" s="66"/>
    </row>
    <row r="119" spans="1:4" x14ac:dyDescent="0.25">
      <c r="A119" s="66"/>
      <c r="C119" s="66"/>
      <c r="D119" s="66"/>
    </row>
    <row r="120" spans="1:4" x14ac:dyDescent="0.25">
      <c r="A120" s="66"/>
      <c r="C120" s="66"/>
      <c r="D120" s="66"/>
    </row>
    <row r="121" spans="1:4" x14ac:dyDescent="0.25">
      <c r="A121" s="66"/>
      <c r="C121" s="66"/>
      <c r="D121" s="66"/>
    </row>
    <row r="122" spans="1:4" x14ac:dyDescent="0.25">
      <c r="A122" s="66"/>
      <c r="C122" s="66"/>
      <c r="D122" s="66"/>
    </row>
    <row r="123" spans="1:4" x14ac:dyDescent="0.25">
      <c r="A123" s="66"/>
      <c r="C123" s="66"/>
      <c r="D123" s="66"/>
    </row>
    <row r="124" spans="1:4" x14ac:dyDescent="0.25">
      <c r="A124" s="66"/>
      <c r="C124" s="66"/>
      <c r="D124" s="66"/>
    </row>
    <row r="125" spans="1:4" x14ac:dyDescent="0.25">
      <c r="A125" s="66"/>
      <c r="C125" s="66"/>
      <c r="D125" s="66"/>
    </row>
    <row r="126" spans="1:4" x14ac:dyDescent="0.25">
      <c r="A126" s="66"/>
      <c r="C126" s="66"/>
      <c r="D126" s="66"/>
    </row>
    <row r="127" spans="1:4" x14ac:dyDescent="0.25">
      <c r="A127" s="66"/>
      <c r="C127" s="66"/>
      <c r="D127" s="66"/>
    </row>
    <row r="128" spans="1:4" x14ac:dyDescent="0.25">
      <c r="A128" s="66"/>
      <c r="C128" s="66"/>
      <c r="D128" s="66"/>
    </row>
    <row r="129" spans="1:4" x14ac:dyDescent="0.25">
      <c r="A129" s="66"/>
      <c r="C129" s="66"/>
      <c r="D129" s="66"/>
    </row>
    <row r="130" spans="1:4" x14ac:dyDescent="0.25">
      <c r="A130" s="66"/>
      <c r="C130" s="66"/>
      <c r="D130" s="66"/>
    </row>
    <row r="131" spans="1:4" x14ac:dyDescent="0.25">
      <c r="A131" s="66"/>
      <c r="C131" s="66"/>
      <c r="D131" s="66"/>
    </row>
    <row r="132" spans="1:4" x14ac:dyDescent="0.25">
      <c r="A132" s="66"/>
      <c r="C132" s="66"/>
      <c r="D132" s="66"/>
    </row>
    <row r="133" spans="1:4" x14ac:dyDescent="0.25">
      <c r="A133" s="66"/>
      <c r="C133" s="66"/>
      <c r="D133" s="66"/>
    </row>
    <row r="134" spans="1:4" x14ac:dyDescent="0.25">
      <c r="A134" s="66"/>
      <c r="C134" s="66"/>
      <c r="D134" s="66"/>
    </row>
    <row r="135" spans="1:4" x14ac:dyDescent="0.25">
      <c r="A135" s="66"/>
      <c r="C135" s="66"/>
      <c r="D135" s="66"/>
    </row>
    <row r="136" spans="1:4" x14ac:dyDescent="0.25">
      <c r="A136" s="66"/>
      <c r="C136" s="66"/>
      <c r="D136" s="66"/>
    </row>
    <row r="137" spans="1:4" x14ac:dyDescent="0.25">
      <c r="A137" s="66"/>
      <c r="C137" s="66"/>
      <c r="D137" s="66"/>
    </row>
    <row r="138" spans="1:4" x14ac:dyDescent="0.25">
      <c r="A138" s="66"/>
      <c r="C138" s="66"/>
      <c r="D138" s="66"/>
    </row>
    <row r="139" spans="1:4" x14ac:dyDescent="0.25">
      <c r="A139" s="66"/>
      <c r="C139" s="66"/>
      <c r="D139" s="66"/>
    </row>
    <row r="140" spans="1:4" x14ac:dyDescent="0.25">
      <c r="A140" s="66"/>
      <c r="C140" s="66"/>
      <c r="D140" s="66"/>
    </row>
    <row r="141" spans="1:4" x14ac:dyDescent="0.25">
      <c r="A141" s="66"/>
      <c r="C141" s="66"/>
      <c r="D141" s="66"/>
    </row>
    <row r="142" spans="1:4" x14ac:dyDescent="0.25">
      <c r="A142" s="66"/>
      <c r="C142" s="66"/>
      <c r="D142" s="66"/>
    </row>
    <row r="143" spans="1:4" x14ac:dyDescent="0.25">
      <c r="A143" s="66"/>
      <c r="C143" s="66"/>
      <c r="D143" s="66"/>
    </row>
    <row r="144" spans="1:4" x14ac:dyDescent="0.25">
      <c r="A144" s="66"/>
      <c r="C144" s="66"/>
      <c r="D144" s="66"/>
    </row>
    <row r="145" spans="1:4" x14ac:dyDescent="0.25">
      <c r="A145" s="66"/>
      <c r="C145" s="66"/>
      <c r="D145" s="66"/>
    </row>
    <row r="146" spans="1:4" x14ac:dyDescent="0.25">
      <c r="A146" s="66"/>
      <c r="C146" s="66"/>
      <c r="D146" s="66"/>
    </row>
    <row r="147" spans="1:4" x14ac:dyDescent="0.25">
      <c r="A147" s="66"/>
      <c r="C147" s="66"/>
      <c r="D147" s="66"/>
    </row>
    <row r="148" spans="1:4" x14ac:dyDescent="0.25">
      <c r="A148" s="66"/>
      <c r="C148" s="66"/>
      <c r="D148" s="66"/>
    </row>
    <row r="149" spans="1:4" x14ac:dyDescent="0.25">
      <c r="A149" s="66"/>
      <c r="C149" s="66"/>
      <c r="D149" s="66"/>
    </row>
    <row r="150" spans="1:4" x14ac:dyDescent="0.25">
      <c r="A150" s="66"/>
      <c r="C150" s="66"/>
      <c r="D150" s="66"/>
    </row>
    <row r="151" spans="1:4" x14ac:dyDescent="0.25">
      <c r="A151" s="66"/>
      <c r="C151" s="66"/>
      <c r="D151" s="66"/>
    </row>
    <row r="152" spans="1:4" x14ac:dyDescent="0.25">
      <c r="A152" s="66"/>
      <c r="C152" s="66"/>
      <c r="D152" s="66"/>
    </row>
  </sheetData>
  <sheetProtection sheet="1" objects="1" scenarios="1" selectLockedCells="1" selectUnlockedCells="1"/>
  <sortState ref="A4:A9">
    <sortCondition ref="A4"/>
  </sortState>
  <pageMargins left="0.7" right="0.7" top="0.78740157499999996" bottom="0.78740157499999996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rgb="FF0070C0"/>
  </sheetPr>
  <dimension ref="B1:J16"/>
  <sheetViews>
    <sheetView workbookViewId="0"/>
  </sheetViews>
  <sheetFormatPr baseColWidth="10" defaultColWidth="11.44140625" defaultRowHeight="13.2" x14ac:dyDescent="0.25"/>
  <cols>
    <col min="1" max="2" width="11.44140625" style="1" customWidth="1"/>
    <col min="3" max="3" width="22.6640625" style="1" bestFit="1" customWidth="1"/>
    <col min="4" max="11" width="11.44140625" style="1" customWidth="1"/>
    <col min="12" max="16384" width="11.44140625" style="1"/>
  </cols>
  <sheetData>
    <row r="1" spans="2:10" x14ac:dyDescent="0.25">
      <c r="B1"/>
      <c r="C1"/>
      <c r="D1"/>
      <c r="E1"/>
      <c r="F1" s="61"/>
      <c r="G1"/>
      <c r="J1" s="62"/>
    </row>
    <row r="2" spans="2:10" x14ac:dyDescent="0.25">
      <c r="B2"/>
      <c r="C2"/>
      <c r="D2"/>
      <c r="E2"/>
      <c r="F2" s="61"/>
      <c r="G2"/>
      <c r="J2" s="62"/>
    </row>
    <row r="3" spans="2:10" x14ac:dyDescent="0.25">
      <c r="B3"/>
      <c r="C3"/>
      <c r="D3"/>
      <c r="E3"/>
      <c r="F3" s="61"/>
      <c r="J3" s="62"/>
    </row>
    <row r="4" spans="2:10" x14ac:dyDescent="0.25">
      <c r="B4"/>
      <c r="C4"/>
      <c r="D4"/>
      <c r="E4"/>
      <c r="F4" s="61"/>
      <c r="J4" s="62"/>
    </row>
    <row r="5" spans="2:10" x14ac:dyDescent="0.25">
      <c r="F5" s="62"/>
      <c r="J5" s="62"/>
    </row>
    <row r="6" spans="2:10" x14ac:dyDescent="0.25">
      <c r="F6" s="62"/>
      <c r="J6" s="62"/>
    </row>
    <row r="7" spans="2:10" x14ac:dyDescent="0.25">
      <c r="F7" s="62"/>
      <c r="J7" s="62"/>
    </row>
    <row r="8" spans="2:10" x14ac:dyDescent="0.25">
      <c r="F8" s="62"/>
      <c r="J8" s="62"/>
    </row>
    <row r="9" spans="2:10" x14ac:dyDescent="0.25">
      <c r="F9" s="62"/>
      <c r="J9" s="62"/>
    </row>
    <row r="10" spans="2:10" x14ac:dyDescent="0.25">
      <c r="F10" s="62"/>
      <c r="J10" s="62"/>
    </row>
    <row r="11" spans="2:10" x14ac:dyDescent="0.25">
      <c r="F11" s="62"/>
      <c r="J11" s="62"/>
    </row>
    <row r="12" spans="2:10" x14ac:dyDescent="0.25">
      <c r="F12" s="62"/>
      <c r="J12" s="62"/>
    </row>
    <row r="13" spans="2:10" x14ac:dyDescent="0.25">
      <c r="F13" s="62"/>
      <c r="J13" s="62"/>
    </row>
    <row r="14" spans="2:10" x14ac:dyDescent="0.25">
      <c r="F14" s="62"/>
      <c r="J14" s="62"/>
    </row>
    <row r="15" spans="2:10" x14ac:dyDescent="0.25">
      <c r="F15" s="62"/>
      <c r="J15" s="62"/>
    </row>
    <row r="16" spans="2:10" x14ac:dyDescent="0.25">
      <c r="F16" s="62"/>
      <c r="J16" s="62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14</vt:i4>
      </vt:variant>
    </vt:vector>
  </HeadingPairs>
  <TitlesOfParts>
    <vt:vector size="21" baseType="lpstr">
      <vt:lpstr>Bestellschein</vt:lpstr>
      <vt:lpstr>Bestellschein (Erweiterung)</vt:lpstr>
      <vt:lpstr>Lieferanten</vt:lpstr>
      <vt:lpstr>KstStPlan</vt:lpstr>
      <vt:lpstr>Kostenarten</vt:lpstr>
      <vt:lpstr>Listen</vt:lpstr>
      <vt:lpstr>Zwischenablage</vt:lpstr>
      <vt:lpstr>Abteilung</vt:lpstr>
      <vt:lpstr>Bereich</vt:lpstr>
      <vt:lpstr>Bezeichnung</vt:lpstr>
      <vt:lpstr>Gefahrstoff</vt:lpstr>
      <vt:lpstr>KoArt_Auswahlliste</vt:lpstr>
      <vt:lpstr>Kostenart_Nr</vt:lpstr>
      <vt:lpstr>Kriterien</vt:lpstr>
      <vt:lpstr>Kundennummer</vt:lpstr>
      <vt:lpstr>Lieferanschrift</vt:lpstr>
      <vt:lpstr>RaumNr</vt:lpstr>
      <vt:lpstr>Sachgebiet</vt:lpstr>
      <vt:lpstr>Ust.</vt:lpstr>
      <vt:lpstr>Verantwortlichkeit</vt:lpstr>
      <vt:lpstr>Verwendungszweck</vt:lpstr>
    </vt:vector>
  </TitlesOfParts>
  <Company>Fachhochschule Landshut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Rausch</dc:creator>
  <cp:lastModifiedBy>Rausch</cp:lastModifiedBy>
  <cp:lastPrinted>2021-04-19T17:50:14Z</cp:lastPrinted>
  <dcterms:created xsi:type="dcterms:W3CDTF">2001-06-05T06:48:46Z</dcterms:created>
  <dcterms:modified xsi:type="dcterms:W3CDTF">2021-04-26T09:57:23Z</dcterms:modified>
</cp:coreProperties>
</file>