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lthea/Documents/University of Chicago/2020 Summer DataCamp/HW03(sandra)/"/>
    </mc:Choice>
  </mc:AlternateContent>
  <xr:revisionPtr revIDLastSave="0" documentId="8_{987CB9AD-C59A-404C-A2A6-E56C5C4C268E}" xr6:coauthVersionLast="45" xr6:coauthVersionMax="45" xr10:uidLastSave="{00000000-0000-0000-0000-000000000000}"/>
  <bookViews>
    <workbookView xWindow="480" yWindow="480" windowWidth="25120" windowHeight="13760" tabRatio="500" activeTab="3" xr2:uid="{00000000-000D-0000-FFFF-FFFF00000000}"/>
  </bookViews>
  <sheets>
    <sheet name="Plate set up" sheetId="10" r:id="rId1"/>
    <sheet name="Albumin" sheetId="1" r:id="rId2"/>
    <sheet name="Cre " sheetId="5" r:id="rId3"/>
    <sheet name="Ratio" sheetId="9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" i="1" l="1"/>
  <c r="M15" i="1"/>
  <c r="N15" i="1"/>
  <c r="F11" i="1"/>
  <c r="G11" i="1"/>
  <c r="H11" i="1"/>
  <c r="G22" i="1"/>
  <c r="F7" i="1"/>
  <c r="G7" i="1"/>
  <c r="H7" i="1"/>
  <c r="G18" i="1"/>
  <c r="S15" i="1"/>
  <c r="L6" i="1"/>
  <c r="M6" i="1"/>
  <c r="N6" i="1"/>
  <c r="S6" i="1"/>
  <c r="L7" i="1"/>
  <c r="M7" i="1"/>
  <c r="N7" i="1"/>
  <c r="S7" i="1"/>
  <c r="L8" i="1"/>
  <c r="M8" i="1"/>
  <c r="N8" i="1"/>
  <c r="S8" i="1"/>
  <c r="L9" i="1"/>
  <c r="M9" i="1"/>
  <c r="N9" i="1"/>
  <c r="S9" i="1"/>
  <c r="L10" i="1"/>
  <c r="M10" i="1"/>
  <c r="N10" i="1"/>
  <c r="S10" i="1"/>
  <c r="L11" i="1"/>
  <c r="M11" i="1"/>
  <c r="N11" i="1"/>
  <c r="S11" i="1"/>
  <c r="L12" i="1"/>
  <c r="M12" i="1"/>
  <c r="N12" i="1"/>
  <c r="S12" i="1"/>
  <c r="L13" i="1"/>
  <c r="M13" i="1"/>
  <c r="N13" i="1"/>
  <c r="S13" i="1"/>
  <c r="L14" i="1"/>
  <c r="M14" i="1"/>
  <c r="N14" i="1"/>
  <c r="S14" i="1"/>
  <c r="L16" i="1"/>
  <c r="M16" i="1"/>
  <c r="N16" i="1"/>
  <c r="S16" i="1"/>
  <c r="L17" i="1"/>
  <c r="M17" i="1"/>
  <c r="N17" i="1"/>
  <c r="S17" i="1"/>
  <c r="L18" i="1"/>
  <c r="M18" i="1"/>
  <c r="N18" i="1"/>
  <c r="S18" i="1"/>
  <c r="L19" i="1"/>
  <c r="M19" i="1"/>
  <c r="N19" i="1"/>
  <c r="S19" i="1"/>
  <c r="L20" i="1"/>
  <c r="M20" i="1"/>
  <c r="N20" i="1"/>
  <c r="S20" i="1"/>
  <c r="L21" i="1"/>
  <c r="M21" i="1"/>
  <c r="N21" i="1"/>
  <c r="S21" i="1"/>
  <c r="L22" i="1"/>
  <c r="M22" i="1"/>
  <c r="N22" i="1"/>
  <c r="S22" i="1"/>
  <c r="L23" i="1"/>
  <c r="M23" i="1"/>
  <c r="N23" i="1"/>
  <c r="S23" i="1"/>
  <c r="L24" i="1"/>
  <c r="M24" i="1"/>
  <c r="N24" i="1"/>
  <c r="S24" i="1"/>
  <c r="L25" i="1"/>
  <c r="M25" i="1"/>
  <c r="N25" i="1"/>
  <c r="S25" i="1"/>
  <c r="L26" i="1"/>
  <c r="M26" i="1"/>
  <c r="N26" i="1"/>
  <c r="S26" i="1"/>
  <c r="L27" i="1"/>
  <c r="M27" i="1"/>
  <c r="N27" i="1"/>
  <c r="S27" i="1"/>
  <c r="L28" i="1"/>
  <c r="M28" i="1"/>
  <c r="N28" i="1"/>
  <c r="S28" i="1"/>
  <c r="L29" i="1"/>
  <c r="M29" i="1"/>
  <c r="N29" i="1"/>
  <c r="S29" i="1"/>
  <c r="L30" i="1"/>
  <c r="M30" i="1"/>
  <c r="N30" i="1"/>
  <c r="S30" i="1"/>
  <c r="L31" i="1"/>
  <c r="M31" i="1"/>
  <c r="N31" i="1"/>
  <c r="S31" i="1"/>
  <c r="L32" i="1"/>
  <c r="M32" i="1"/>
  <c r="N32" i="1"/>
  <c r="S32" i="1"/>
  <c r="L33" i="1"/>
  <c r="M33" i="1"/>
  <c r="N33" i="1"/>
  <c r="S33" i="1"/>
  <c r="L34" i="1"/>
  <c r="M34" i="1"/>
  <c r="N34" i="1"/>
  <c r="S34" i="1"/>
  <c r="L35" i="1"/>
  <c r="M35" i="1"/>
  <c r="N35" i="1"/>
  <c r="S35" i="1"/>
  <c r="L36" i="1"/>
  <c r="M36" i="1"/>
  <c r="N36" i="1"/>
  <c r="S36" i="1"/>
  <c r="L37" i="1"/>
  <c r="M37" i="1"/>
  <c r="N37" i="1"/>
  <c r="S37" i="1"/>
  <c r="L38" i="1"/>
  <c r="M38" i="1"/>
  <c r="N38" i="1"/>
  <c r="S38" i="1"/>
  <c r="L39" i="1"/>
  <c r="M39" i="1"/>
  <c r="N39" i="1"/>
  <c r="S39" i="1"/>
  <c r="L40" i="1"/>
  <c r="M40" i="1"/>
  <c r="N40" i="1"/>
  <c r="S40" i="1"/>
  <c r="L41" i="1"/>
  <c r="M41" i="1"/>
  <c r="N41" i="1"/>
  <c r="S41" i="1"/>
  <c r="L42" i="1"/>
  <c r="M42" i="1"/>
  <c r="N42" i="1"/>
  <c r="S42" i="1"/>
  <c r="L43" i="1"/>
  <c r="M43" i="1"/>
  <c r="N43" i="1"/>
  <c r="S43" i="1"/>
  <c r="L44" i="1"/>
  <c r="M44" i="1"/>
  <c r="N44" i="1"/>
  <c r="S44" i="1"/>
  <c r="L5" i="1"/>
  <c r="M5" i="1"/>
  <c r="N5" i="1"/>
  <c r="S5" i="1"/>
  <c r="F6" i="1"/>
  <c r="G6" i="1"/>
  <c r="H6" i="1"/>
  <c r="N45" i="1"/>
  <c r="O45" i="1"/>
  <c r="N46" i="1"/>
  <c r="O46" i="1"/>
  <c r="F8" i="1"/>
  <c r="G8" i="1"/>
  <c r="H8" i="1"/>
  <c r="N47" i="1"/>
  <c r="O47" i="1"/>
  <c r="F9" i="1"/>
  <c r="G9" i="1"/>
  <c r="H9" i="1"/>
  <c r="N48" i="1"/>
  <c r="O48" i="1"/>
  <c r="F10" i="1"/>
  <c r="G10" i="1"/>
  <c r="H10" i="1"/>
  <c r="N49" i="1"/>
  <c r="O49" i="1"/>
  <c r="N50" i="1"/>
  <c r="O50" i="1"/>
  <c r="F12" i="1"/>
  <c r="G12" i="1"/>
  <c r="H12" i="1"/>
  <c r="N51" i="1"/>
  <c r="O51" i="1"/>
  <c r="G21" i="1"/>
  <c r="G17" i="1"/>
  <c r="S45" i="1"/>
  <c r="R45" i="1"/>
  <c r="R46" i="1"/>
  <c r="R47" i="1"/>
  <c r="R48" i="1"/>
  <c r="R49" i="1"/>
  <c r="R50" i="1"/>
  <c r="R51" i="1"/>
  <c r="L9" i="5"/>
  <c r="J8" i="5"/>
  <c r="K8" i="5"/>
  <c r="J7" i="5"/>
  <c r="I6" i="5"/>
  <c r="I13" i="5"/>
  <c r="O5" i="1"/>
  <c r="P5" i="1"/>
  <c r="R5" i="1"/>
  <c r="B3" i="9"/>
  <c r="K13" i="5"/>
  <c r="N13" i="5"/>
  <c r="J13" i="5"/>
  <c r="L13" i="5"/>
  <c r="O13" i="5"/>
  <c r="P13" i="5"/>
  <c r="E3" i="9"/>
  <c r="O13" i="1"/>
  <c r="E4" i="9"/>
  <c r="P6" i="1"/>
  <c r="O6" i="1"/>
  <c r="R6" i="1"/>
  <c r="B4" i="9"/>
  <c r="I14" i="5"/>
  <c r="K14" i="5"/>
  <c r="N14" i="5"/>
  <c r="J14" i="5"/>
  <c r="L14" i="5"/>
  <c r="O14" i="5"/>
  <c r="P14" i="5"/>
  <c r="P7" i="1"/>
  <c r="O7" i="1"/>
  <c r="R7" i="1"/>
  <c r="B5" i="9"/>
  <c r="I15" i="5"/>
  <c r="K15" i="5"/>
  <c r="N15" i="5"/>
  <c r="J15" i="5"/>
  <c r="L15" i="5"/>
  <c r="O15" i="5"/>
  <c r="P15" i="5"/>
  <c r="P8" i="1"/>
  <c r="O8" i="1"/>
  <c r="R8" i="1"/>
  <c r="B6" i="9"/>
  <c r="I16" i="5"/>
  <c r="K16" i="5"/>
  <c r="N16" i="5"/>
  <c r="J16" i="5"/>
  <c r="L16" i="5"/>
  <c r="O16" i="5"/>
  <c r="P16" i="5"/>
  <c r="P9" i="1"/>
  <c r="O9" i="1"/>
  <c r="R9" i="1"/>
  <c r="B7" i="9"/>
  <c r="I17" i="5"/>
  <c r="K17" i="5"/>
  <c r="N17" i="5"/>
  <c r="J17" i="5"/>
  <c r="L17" i="5"/>
  <c r="O17" i="5"/>
  <c r="P17" i="5"/>
  <c r="P10" i="1"/>
  <c r="O10" i="1"/>
  <c r="R10" i="1"/>
  <c r="B8" i="9"/>
  <c r="I18" i="5"/>
  <c r="K18" i="5"/>
  <c r="N18" i="5"/>
  <c r="J18" i="5"/>
  <c r="L18" i="5"/>
  <c r="O18" i="5"/>
  <c r="P18" i="5"/>
  <c r="P11" i="1"/>
  <c r="O11" i="1"/>
  <c r="R11" i="1"/>
  <c r="B9" i="9"/>
  <c r="I19" i="5"/>
  <c r="K19" i="5"/>
  <c r="N19" i="5"/>
  <c r="J19" i="5"/>
  <c r="L19" i="5"/>
  <c r="O19" i="5"/>
  <c r="P19" i="5"/>
  <c r="P12" i="1"/>
  <c r="O12" i="1"/>
  <c r="R12" i="1"/>
  <c r="B10" i="9"/>
  <c r="I20" i="5"/>
  <c r="K20" i="5"/>
  <c r="N20" i="5"/>
  <c r="J20" i="5"/>
  <c r="L20" i="5"/>
  <c r="O20" i="5"/>
  <c r="P20" i="5"/>
  <c r="P13" i="1"/>
  <c r="R13" i="1"/>
  <c r="B11" i="9"/>
  <c r="I21" i="5"/>
  <c r="K21" i="5"/>
  <c r="N21" i="5"/>
  <c r="J21" i="5"/>
  <c r="L21" i="5"/>
  <c r="O21" i="5"/>
  <c r="P21" i="5"/>
  <c r="P14" i="1"/>
  <c r="O14" i="1"/>
  <c r="R14" i="1"/>
  <c r="B12" i="9"/>
  <c r="I22" i="5"/>
  <c r="K22" i="5"/>
  <c r="N22" i="5"/>
  <c r="J22" i="5"/>
  <c r="L22" i="5"/>
  <c r="O22" i="5"/>
  <c r="P22" i="5"/>
  <c r="P15" i="1"/>
  <c r="O15" i="1"/>
  <c r="R15" i="1"/>
  <c r="B13" i="9"/>
  <c r="I23" i="5"/>
  <c r="K23" i="5"/>
  <c r="N23" i="5"/>
  <c r="J23" i="5"/>
  <c r="L23" i="5"/>
  <c r="O23" i="5"/>
  <c r="P23" i="5"/>
  <c r="P16" i="1"/>
  <c r="O16" i="1"/>
  <c r="R16" i="1"/>
  <c r="B14" i="9"/>
  <c r="I24" i="5"/>
  <c r="K24" i="5"/>
  <c r="N24" i="5"/>
  <c r="J24" i="5"/>
  <c r="L24" i="5"/>
  <c r="O24" i="5"/>
  <c r="P24" i="5"/>
  <c r="P17" i="1"/>
  <c r="O17" i="1"/>
  <c r="R17" i="1"/>
  <c r="B15" i="9"/>
  <c r="I25" i="5"/>
  <c r="K25" i="5"/>
  <c r="N25" i="5"/>
  <c r="J25" i="5"/>
  <c r="L25" i="5"/>
  <c r="O25" i="5"/>
  <c r="P25" i="5"/>
  <c r="P18" i="1"/>
  <c r="O18" i="1"/>
  <c r="R18" i="1"/>
  <c r="B16" i="9"/>
  <c r="I26" i="5"/>
  <c r="K26" i="5"/>
  <c r="N26" i="5"/>
  <c r="J26" i="5"/>
  <c r="L26" i="5"/>
  <c r="O26" i="5"/>
  <c r="P26" i="5"/>
  <c r="P19" i="1"/>
  <c r="O19" i="1"/>
  <c r="R19" i="1"/>
  <c r="B17" i="9"/>
  <c r="I27" i="5"/>
  <c r="K27" i="5"/>
  <c r="N27" i="5"/>
  <c r="J27" i="5"/>
  <c r="L27" i="5"/>
  <c r="O27" i="5"/>
  <c r="P27" i="5"/>
  <c r="P20" i="1"/>
  <c r="O20" i="1"/>
  <c r="R20" i="1"/>
  <c r="B18" i="9"/>
  <c r="I28" i="5"/>
  <c r="K28" i="5"/>
  <c r="N28" i="5"/>
  <c r="J28" i="5"/>
  <c r="L28" i="5"/>
  <c r="O28" i="5"/>
  <c r="P28" i="5"/>
  <c r="O21" i="1"/>
  <c r="P21" i="1"/>
  <c r="R21" i="1"/>
  <c r="B19" i="9"/>
  <c r="I29" i="5"/>
  <c r="K29" i="5"/>
  <c r="N29" i="5"/>
  <c r="J29" i="5"/>
  <c r="L29" i="5"/>
  <c r="O29" i="5"/>
  <c r="P29" i="5"/>
  <c r="O22" i="1"/>
  <c r="P22" i="1"/>
  <c r="R22" i="1"/>
  <c r="B20" i="9"/>
  <c r="I30" i="5"/>
  <c r="K30" i="5"/>
  <c r="N30" i="5"/>
  <c r="J30" i="5"/>
  <c r="L30" i="5"/>
  <c r="O30" i="5"/>
  <c r="P30" i="5"/>
  <c r="O23" i="1"/>
  <c r="P23" i="1"/>
  <c r="R23" i="1"/>
  <c r="B21" i="9"/>
  <c r="I31" i="5"/>
  <c r="K31" i="5"/>
  <c r="N31" i="5"/>
  <c r="J31" i="5"/>
  <c r="L31" i="5"/>
  <c r="O31" i="5"/>
  <c r="P31" i="5"/>
  <c r="O24" i="1"/>
  <c r="P24" i="1"/>
  <c r="R24" i="1"/>
  <c r="B22" i="9"/>
  <c r="I32" i="5"/>
  <c r="K32" i="5"/>
  <c r="N32" i="5"/>
  <c r="J32" i="5"/>
  <c r="L32" i="5"/>
  <c r="O32" i="5"/>
  <c r="P32" i="5"/>
  <c r="O25" i="1"/>
  <c r="P25" i="1"/>
  <c r="R25" i="1"/>
  <c r="B23" i="9"/>
  <c r="I33" i="5"/>
  <c r="K33" i="5"/>
  <c r="N33" i="5"/>
  <c r="J33" i="5"/>
  <c r="L33" i="5"/>
  <c r="O33" i="5"/>
  <c r="P33" i="5"/>
  <c r="O26" i="1"/>
  <c r="P26" i="1"/>
  <c r="R26" i="1"/>
  <c r="B24" i="9"/>
  <c r="I34" i="5"/>
  <c r="K34" i="5"/>
  <c r="N34" i="5"/>
  <c r="J34" i="5"/>
  <c r="L34" i="5"/>
  <c r="O34" i="5"/>
  <c r="P34" i="5"/>
  <c r="O27" i="1"/>
  <c r="P27" i="1"/>
  <c r="R27" i="1"/>
  <c r="B25" i="9"/>
  <c r="I35" i="5"/>
  <c r="K35" i="5"/>
  <c r="N35" i="5"/>
  <c r="J35" i="5"/>
  <c r="L35" i="5"/>
  <c r="O35" i="5"/>
  <c r="P35" i="5"/>
  <c r="O28" i="1"/>
  <c r="P28" i="1"/>
  <c r="R28" i="1"/>
  <c r="B26" i="9"/>
  <c r="I36" i="5"/>
  <c r="K36" i="5"/>
  <c r="N36" i="5"/>
  <c r="J36" i="5"/>
  <c r="L36" i="5"/>
  <c r="O36" i="5"/>
  <c r="P36" i="5"/>
  <c r="O29" i="1"/>
  <c r="P29" i="1"/>
  <c r="R29" i="1"/>
  <c r="B27" i="9"/>
  <c r="I37" i="5"/>
  <c r="K37" i="5"/>
  <c r="N37" i="5"/>
  <c r="J37" i="5"/>
  <c r="L37" i="5"/>
  <c r="O37" i="5"/>
  <c r="P37" i="5"/>
  <c r="O30" i="1"/>
  <c r="P30" i="1"/>
  <c r="R30" i="1"/>
  <c r="B28" i="9"/>
  <c r="I38" i="5"/>
  <c r="K38" i="5"/>
  <c r="N38" i="5"/>
  <c r="J38" i="5"/>
  <c r="L38" i="5"/>
  <c r="O38" i="5"/>
  <c r="P38" i="5"/>
  <c r="O31" i="1"/>
  <c r="P31" i="1"/>
  <c r="R31" i="1"/>
  <c r="B29" i="9"/>
  <c r="I39" i="5"/>
  <c r="K39" i="5"/>
  <c r="N39" i="5"/>
  <c r="J39" i="5"/>
  <c r="L39" i="5"/>
  <c r="O39" i="5"/>
  <c r="P39" i="5"/>
  <c r="O32" i="1"/>
  <c r="P32" i="1"/>
  <c r="R32" i="1"/>
  <c r="B30" i="9"/>
  <c r="I40" i="5"/>
  <c r="K40" i="5"/>
  <c r="N40" i="5"/>
  <c r="J40" i="5"/>
  <c r="L40" i="5"/>
  <c r="O40" i="5"/>
  <c r="P40" i="5"/>
  <c r="O33" i="1"/>
  <c r="P33" i="1"/>
  <c r="R33" i="1"/>
  <c r="B31" i="9"/>
  <c r="I41" i="5"/>
  <c r="K41" i="5"/>
  <c r="N41" i="5"/>
  <c r="J41" i="5"/>
  <c r="L41" i="5"/>
  <c r="O41" i="5"/>
  <c r="P41" i="5"/>
  <c r="O34" i="1"/>
  <c r="P34" i="1"/>
  <c r="R34" i="1"/>
  <c r="B32" i="9"/>
  <c r="I42" i="5"/>
  <c r="K42" i="5"/>
  <c r="N42" i="5"/>
  <c r="J42" i="5"/>
  <c r="L42" i="5"/>
  <c r="O42" i="5"/>
  <c r="P42" i="5"/>
  <c r="O35" i="1"/>
  <c r="P35" i="1"/>
  <c r="R35" i="1"/>
  <c r="B33" i="9"/>
  <c r="I43" i="5"/>
  <c r="K43" i="5"/>
  <c r="N43" i="5"/>
  <c r="J43" i="5"/>
  <c r="L43" i="5"/>
  <c r="O43" i="5"/>
  <c r="P43" i="5"/>
  <c r="O36" i="1"/>
  <c r="P36" i="1"/>
  <c r="R36" i="1"/>
  <c r="B34" i="9"/>
  <c r="I44" i="5"/>
  <c r="K44" i="5"/>
  <c r="N44" i="5"/>
  <c r="J44" i="5"/>
  <c r="L44" i="5"/>
  <c r="O44" i="5"/>
  <c r="P44" i="5"/>
  <c r="O37" i="1"/>
  <c r="P37" i="1"/>
  <c r="R37" i="1"/>
  <c r="B35" i="9"/>
  <c r="I45" i="5"/>
  <c r="K45" i="5"/>
  <c r="N45" i="5"/>
  <c r="J45" i="5"/>
  <c r="L45" i="5"/>
  <c r="O45" i="5"/>
  <c r="P45" i="5"/>
  <c r="O38" i="1"/>
  <c r="P38" i="1"/>
  <c r="R38" i="1"/>
  <c r="B36" i="9"/>
  <c r="I46" i="5"/>
  <c r="K46" i="5"/>
  <c r="N46" i="5"/>
  <c r="J46" i="5"/>
  <c r="L46" i="5"/>
  <c r="O46" i="5"/>
  <c r="P46" i="5"/>
  <c r="O39" i="1"/>
  <c r="P39" i="1"/>
  <c r="R39" i="1"/>
  <c r="B37" i="9"/>
  <c r="I47" i="5"/>
  <c r="K47" i="5"/>
  <c r="N47" i="5"/>
  <c r="J47" i="5"/>
  <c r="L47" i="5"/>
  <c r="O47" i="5"/>
  <c r="P47" i="5"/>
  <c r="O40" i="1"/>
  <c r="P40" i="1"/>
  <c r="R40" i="1"/>
  <c r="B38" i="9"/>
  <c r="I48" i="5"/>
  <c r="K48" i="5"/>
  <c r="N48" i="5"/>
  <c r="J48" i="5"/>
  <c r="L48" i="5"/>
  <c r="O48" i="5"/>
  <c r="P48" i="5"/>
  <c r="O41" i="1"/>
  <c r="P41" i="1"/>
  <c r="R41" i="1"/>
  <c r="B39" i="9"/>
  <c r="I49" i="5"/>
  <c r="K49" i="5"/>
  <c r="N49" i="5"/>
  <c r="J49" i="5"/>
  <c r="L49" i="5"/>
  <c r="O49" i="5"/>
  <c r="P49" i="5"/>
  <c r="O42" i="1"/>
  <c r="P42" i="1"/>
  <c r="R42" i="1"/>
  <c r="B40" i="9"/>
  <c r="I50" i="5"/>
  <c r="K50" i="5"/>
  <c r="N50" i="5"/>
  <c r="J50" i="5"/>
  <c r="L50" i="5"/>
  <c r="O50" i="5"/>
  <c r="P50" i="5"/>
  <c r="O43" i="1"/>
  <c r="P43" i="1"/>
  <c r="R43" i="1"/>
  <c r="B41" i="9"/>
  <c r="I51" i="5"/>
  <c r="K51" i="5"/>
  <c r="N51" i="5"/>
  <c r="J51" i="5"/>
  <c r="L51" i="5"/>
  <c r="O51" i="5"/>
  <c r="P51" i="5"/>
  <c r="O44" i="1"/>
  <c r="P44" i="1"/>
  <c r="R44" i="1"/>
  <c r="B42" i="9"/>
  <c r="I52" i="5"/>
  <c r="K52" i="5"/>
  <c r="N52" i="5"/>
  <c r="J52" i="5"/>
  <c r="L52" i="5"/>
  <c r="O52" i="5"/>
  <c r="P52" i="5"/>
  <c r="F18" i="1"/>
  <c r="F19" i="1"/>
  <c r="F20" i="1"/>
  <c r="F21" i="1"/>
  <c r="F22" i="1"/>
  <c r="F23" i="1"/>
  <c r="F17" i="1"/>
  <c r="K6" i="5"/>
  <c r="N6" i="5"/>
  <c r="J6" i="5"/>
  <c r="L6" i="5"/>
  <c r="O6" i="5"/>
  <c r="P6" i="5"/>
  <c r="I7" i="5"/>
  <c r="K7" i="5"/>
  <c r="N7" i="5"/>
  <c r="L7" i="5"/>
  <c r="O7" i="5"/>
  <c r="P7" i="5"/>
  <c r="I8" i="5"/>
  <c r="N8" i="5"/>
  <c r="L8" i="5"/>
  <c r="O8" i="5"/>
  <c r="P8" i="5"/>
  <c r="I5" i="5"/>
  <c r="K5" i="5"/>
  <c r="N5" i="5"/>
  <c r="J5" i="5"/>
  <c r="L5" i="5"/>
  <c r="O5" i="5"/>
  <c r="P5" i="5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K6" i="1"/>
  <c r="H14" i="5"/>
  <c r="K7" i="1"/>
  <c r="H15" i="5"/>
  <c r="K8" i="1"/>
  <c r="H16" i="5"/>
  <c r="K9" i="1"/>
  <c r="H17" i="5"/>
  <c r="K10" i="1"/>
  <c r="H18" i="5"/>
  <c r="K11" i="1"/>
  <c r="H19" i="5"/>
  <c r="K12" i="1"/>
  <c r="H20" i="5"/>
  <c r="K13" i="1"/>
  <c r="H21" i="5"/>
  <c r="K14" i="1"/>
  <c r="H22" i="5"/>
  <c r="K15" i="1"/>
  <c r="H23" i="5"/>
  <c r="K16" i="1"/>
  <c r="H24" i="5"/>
  <c r="K17" i="1"/>
  <c r="H25" i="5"/>
  <c r="K18" i="1"/>
  <c r="H26" i="5"/>
  <c r="K19" i="1"/>
  <c r="H27" i="5"/>
  <c r="K20" i="1"/>
  <c r="H28" i="5"/>
  <c r="K21" i="1"/>
  <c r="H29" i="5"/>
  <c r="K22" i="1"/>
  <c r="H30" i="5"/>
  <c r="K23" i="1"/>
  <c r="H31" i="5"/>
  <c r="K24" i="1"/>
  <c r="H32" i="5"/>
  <c r="K25" i="1"/>
  <c r="H33" i="5"/>
  <c r="K26" i="1"/>
  <c r="H34" i="5"/>
  <c r="K27" i="1"/>
  <c r="H35" i="5"/>
  <c r="K28" i="1"/>
  <c r="H36" i="5"/>
  <c r="K29" i="1"/>
  <c r="H37" i="5"/>
  <c r="K30" i="1"/>
  <c r="H38" i="5"/>
  <c r="K31" i="1"/>
  <c r="H39" i="5"/>
  <c r="K32" i="1"/>
  <c r="H40" i="5"/>
  <c r="K33" i="1"/>
  <c r="H41" i="5"/>
  <c r="K34" i="1"/>
  <c r="H42" i="5"/>
  <c r="K35" i="1"/>
  <c r="H43" i="5"/>
  <c r="K36" i="1"/>
  <c r="H44" i="5"/>
  <c r="K37" i="1"/>
  <c r="H45" i="5"/>
  <c r="K38" i="1"/>
  <c r="H46" i="5"/>
  <c r="K39" i="1"/>
  <c r="H47" i="5"/>
  <c r="K40" i="1"/>
  <c r="H48" i="5"/>
  <c r="K41" i="1"/>
  <c r="H49" i="5"/>
  <c r="K42" i="1"/>
  <c r="H50" i="5"/>
  <c r="K43" i="1"/>
  <c r="H51" i="5"/>
  <c r="K44" i="1"/>
  <c r="H52" i="5"/>
  <c r="K5" i="1"/>
  <c r="H13" i="5"/>
  <c r="M16" i="10"/>
  <c r="M17" i="10"/>
  <c r="M18" i="10"/>
  <c r="M19" i="10"/>
  <c r="M20" i="10"/>
  <c r="M21" i="10"/>
  <c r="M15" i="10"/>
  <c r="M14" i="10"/>
  <c r="K16" i="10"/>
  <c r="K17" i="10"/>
  <c r="K18" i="10"/>
  <c r="K19" i="10"/>
  <c r="K20" i="10"/>
  <c r="K21" i="10"/>
  <c r="K15" i="10"/>
  <c r="K14" i="10"/>
  <c r="I21" i="10"/>
  <c r="I16" i="10"/>
  <c r="I17" i="10"/>
  <c r="I18" i="10"/>
  <c r="I19" i="10"/>
  <c r="I20" i="10"/>
  <c r="I15" i="10"/>
  <c r="I14" i="10"/>
  <c r="G16" i="10"/>
  <c r="G17" i="10"/>
  <c r="G18" i="10"/>
  <c r="G19" i="10"/>
  <c r="G20" i="10"/>
  <c r="G21" i="10"/>
  <c r="G15" i="10"/>
  <c r="G14" i="10"/>
  <c r="E21" i="10"/>
  <c r="E16" i="10"/>
  <c r="E17" i="10"/>
  <c r="E18" i="10"/>
  <c r="E19" i="10"/>
  <c r="E20" i="10"/>
  <c r="E15" i="10"/>
  <c r="E14" i="10"/>
  <c r="V14" i="5"/>
  <c r="A4" i="9"/>
  <c r="V15" i="5"/>
  <c r="A5" i="9"/>
  <c r="V16" i="5"/>
  <c r="A6" i="9"/>
  <c r="V17" i="5"/>
  <c r="A7" i="9"/>
  <c r="V18" i="5"/>
  <c r="A8" i="9"/>
  <c r="V19" i="5"/>
  <c r="A9" i="9"/>
  <c r="V20" i="5"/>
  <c r="A10" i="9"/>
  <c r="V21" i="5"/>
  <c r="A11" i="9"/>
  <c r="V22" i="5"/>
  <c r="A12" i="9"/>
  <c r="V23" i="5"/>
  <c r="A13" i="9"/>
  <c r="V24" i="5"/>
  <c r="A14" i="9"/>
  <c r="V25" i="5"/>
  <c r="A15" i="9"/>
  <c r="V26" i="5"/>
  <c r="A16" i="9"/>
  <c r="V27" i="5"/>
  <c r="A17" i="9"/>
  <c r="V28" i="5"/>
  <c r="A18" i="9"/>
  <c r="V29" i="5"/>
  <c r="A19" i="9"/>
  <c r="V30" i="5"/>
  <c r="A20" i="9"/>
  <c r="V31" i="5"/>
  <c r="A21" i="9"/>
  <c r="V32" i="5"/>
  <c r="A22" i="9"/>
  <c r="V33" i="5"/>
  <c r="A23" i="9"/>
  <c r="V34" i="5"/>
  <c r="A24" i="9"/>
  <c r="V35" i="5"/>
  <c r="A25" i="9"/>
  <c r="V36" i="5"/>
  <c r="A26" i="9"/>
  <c r="V37" i="5"/>
  <c r="A27" i="9"/>
  <c r="V38" i="5"/>
  <c r="A28" i="9"/>
  <c r="V39" i="5"/>
  <c r="A29" i="9"/>
  <c r="V40" i="5"/>
  <c r="A30" i="9"/>
  <c r="V41" i="5"/>
  <c r="A31" i="9"/>
  <c r="V42" i="5"/>
  <c r="A32" i="9"/>
  <c r="V43" i="5"/>
  <c r="A33" i="9"/>
  <c r="V44" i="5"/>
  <c r="A34" i="9"/>
  <c r="V45" i="5"/>
  <c r="A35" i="9"/>
  <c r="V46" i="5"/>
  <c r="A36" i="9"/>
  <c r="V47" i="5"/>
  <c r="A37" i="9"/>
  <c r="V48" i="5"/>
  <c r="A38" i="9"/>
  <c r="V49" i="5"/>
  <c r="A39" i="9"/>
  <c r="V50" i="5"/>
  <c r="A40" i="9"/>
  <c r="V51" i="5"/>
  <c r="A41" i="9"/>
  <c r="V52" i="5"/>
  <c r="A42" i="9"/>
  <c r="V13" i="5"/>
  <c r="A3" i="9"/>
  <c r="S7" i="5"/>
  <c r="I12" i="5"/>
  <c r="K12" i="5"/>
  <c r="N12" i="5"/>
  <c r="J12" i="5"/>
  <c r="L12" i="5"/>
  <c r="O12" i="5"/>
  <c r="P12" i="5"/>
  <c r="V12" i="5"/>
  <c r="I11" i="5"/>
  <c r="K11" i="5"/>
  <c r="N11" i="5"/>
  <c r="J11" i="5"/>
  <c r="L11" i="5"/>
  <c r="O11" i="5"/>
  <c r="P11" i="5"/>
  <c r="V11" i="5"/>
  <c r="S6" i="5"/>
  <c r="S8" i="5"/>
  <c r="Q11" i="5"/>
  <c r="I10" i="5"/>
  <c r="K10" i="5"/>
  <c r="N10" i="5"/>
  <c r="J10" i="5"/>
  <c r="L10" i="5"/>
  <c r="O10" i="5"/>
  <c r="P10" i="5"/>
  <c r="V10" i="5"/>
  <c r="Q10" i="5"/>
  <c r="I9" i="5"/>
  <c r="K9" i="5"/>
  <c r="N9" i="5"/>
  <c r="J9" i="5"/>
  <c r="O9" i="5"/>
  <c r="P9" i="5"/>
  <c r="V9" i="5"/>
  <c r="Q9" i="5"/>
  <c r="V8" i="5"/>
  <c r="Q8" i="5"/>
  <c r="V7" i="5"/>
  <c r="Q7" i="5"/>
  <c r="V6" i="5"/>
  <c r="Q6" i="5"/>
  <c r="V5" i="5"/>
  <c r="Q5" i="5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G23" i="1"/>
  <c r="Q22" i="1"/>
  <c r="Q21" i="1"/>
  <c r="Q20" i="1"/>
  <c r="G20" i="1"/>
  <c r="Q19" i="1"/>
  <c r="G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S10" i="5"/>
  <c r="S11" i="5"/>
  <c r="W17" i="5"/>
  <c r="W8" i="5"/>
  <c r="W6" i="5"/>
  <c r="X17" i="5"/>
  <c r="F7" i="9"/>
  <c r="C7" i="9"/>
  <c r="D7" i="9"/>
  <c r="G7" i="9"/>
  <c r="W22" i="5"/>
  <c r="X22" i="5"/>
  <c r="F12" i="9"/>
  <c r="C12" i="9"/>
  <c r="D12" i="9"/>
  <c r="G12" i="9"/>
  <c r="W24" i="5"/>
  <c r="X24" i="5"/>
  <c r="F14" i="9"/>
  <c r="C14" i="9"/>
  <c r="D14" i="9"/>
  <c r="G14" i="9"/>
  <c r="W27" i="5"/>
  <c r="X27" i="5"/>
  <c r="F17" i="9"/>
  <c r="C17" i="9"/>
  <c r="D17" i="9"/>
  <c r="G17" i="9"/>
  <c r="W28" i="5"/>
  <c r="X28" i="5"/>
  <c r="F18" i="9"/>
  <c r="C18" i="9"/>
  <c r="D18" i="9"/>
  <c r="G18" i="9"/>
  <c r="W31" i="5"/>
  <c r="X31" i="5"/>
  <c r="F21" i="9"/>
  <c r="C21" i="9"/>
  <c r="D21" i="9"/>
  <c r="G21" i="9"/>
  <c r="W33" i="5"/>
  <c r="X33" i="5"/>
  <c r="F23" i="9"/>
  <c r="C23" i="9"/>
  <c r="D23" i="9"/>
  <c r="G23" i="9"/>
  <c r="W34" i="5"/>
  <c r="X34" i="5"/>
  <c r="F24" i="9"/>
  <c r="C24" i="9"/>
  <c r="D24" i="9"/>
  <c r="G24" i="9"/>
  <c r="W42" i="5"/>
  <c r="X42" i="5"/>
  <c r="F32" i="9"/>
  <c r="C32" i="9"/>
  <c r="D32" i="9"/>
  <c r="G32" i="9"/>
  <c r="W44" i="5"/>
  <c r="X44" i="5"/>
  <c r="F34" i="9"/>
  <c r="C34" i="9"/>
  <c r="D34" i="9"/>
  <c r="G34" i="9"/>
  <c r="W50" i="5"/>
  <c r="X50" i="5"/>
  <c r="F40" i="9"/>
  <c r="C40" i="9"/>
  <c r="D40" i="9"/>
  <c r="G40" i="9"/>
  <c r="W13" i="5"/>
  <c r="X13" i="5"/>
  <c r="F3" i="9"/>
  <c r="C3" i="9"/>
  <c r="D3" i="9"/>
  <c r="G3" i="9"/>
  <c r="W52" i="5"/>
  <c r="X52" i="5"/>
  <c r="F42" i="9"/>
  <c r="C42" i="9"/>
  <c r="D42" i="9"/>
  <c r="G42" i="9"/>
  <c r="W51" i="5"/>
  <c r="X51" i="5"/>
  <c r="F41" i="9"/>
  <c r="C41" i="9"/>
  <c r="D41" i="9"/>
  <c r="G41" i="9"/>
  <c r="W49" i="5"/>
  <c r="X49" i="5"/>
  <c r="F39" i="9"/>
  <c r="C39" i="9"/>
  <c r="D39" i="9"/>
  <c r="G39" i="9"/>
  <c r="W48" i="5"/>
  <c r="X48" i="5"/>
  <c r="F38" i="9"/>
  <c r="C38" i="9"/>
  <c r="D38" i="9"/>
  <c r="G38" i="9"/>
  <c r="W47" i="5"/>
  <c r="X47" i="5"/>
  <c r="F37" i="9"/>
  <c r="C37" i="9"/>
  <c r="D37" i="9"/>
  <c r="G37" i="9"/>
  <c r="W46" i="5"/>
  <c r="X46" i="5"/>
  <c r="F36" i="9"/>
  <c r="C36" i="9"/>
  <c r="D36" i="9"/>
  <c r="G36" i="9"/>
  <c r="W45" i="5"/>
  <c r="X45" i="5"/>
  <c r="F35" i="9"/>
  <c r="C35" i="9"/>
  <c r="D35" i="9"/>
  <c r="G35" i="9"/>
  <c r="W43" i="5"/>
  <c r="X43" i="5"/>
  <c r="F33" i="9"/>
  <c r="C33" i="9"/>
  <c r="D33" i="9"/>
  <c r="G33" i="9"/>
  <c r="W41" i="5"/>
  <c r="X41" i="5"/>
  <c r="F31" i="9"/>
  <c r="C31" i="9"/>
  <c r="D31" i="9"/>
  <c r="G31" i="9"/>
  <c r="W40" i="5"/>
  <c r="X40" i="5"/>
  <c r="F30" i="9"/>
  <c r="C30" i="9"/>
  <c r="D30" i="9"/>
  <c r="G30" i="9"/>
  <c r="W39" i="5"/>
  <c r="X39" i="5"/>
  <c r="F29" i="9"/>
  <c r="C29" i="9"/>
  <c r="D29" i="9"/>
  <c r="G29" i="9"/>
  <c r="W38" i="5"/>
  <c r="X38" i="5"/>
  <c r="F28" i="9"/>
  <c r="C28" i="9"/>
  <c r="D28" i="9"/>
  <c r="G28" i="9"/>
  <c r="W37" i="5"/>
  <c r="X37" i="5"/>
  <c r="F27" i="9"/>
  <c r="C27" i="9"/>
  <c r="D27" i="9"/>
  <c r="G27" i="9"/>
  <c r="W36" i="5"/>
  <c r="X36" i="5"/>
  <c r="F26" i="9"/>
  <c r="C26" i="9"/>
  <c r="D26" i="9"/>
  <c r="G26" i="9"/>
  <c r="W35" i="5"/>
  <c r="X35" i="5"/>
  <c r="F25" i="9"/>
  <c r="C25" i="9"/>
  <c r="D25" i="9"/>
  <c r="G25" i="9"/>
  <c r="W32" i="5"/>
  <c r="X32" i="5"/>
  <c r="F22" i="9"/>
  <c r="C22" i="9"/>
  <c r="D22" i="9"/>
  <c r="G22" i="9"/>
  <c r="W30" i="5"/>
  <c r="X30" i="5"/>
  <c r="F20" i="9"/>
  <c r="C20" i="9"/>
  <c r="D20" i="9"/>
  <c r="G20" i="9"/>
  <c r="W29" i="5"/>
  <c r="X29" i="5"/>
  <c r="F19" i="9"/>
  <c r="C19" i="9"/>
  <c r="D19" i="9"/>
  <c r="G19" i="9"/>
  <c r="W26" i="5"/>
  <c r="X26" i="5"/>
  <c r="F16" i="9"/>
  <c r="C16" i="9"/>
  <c r="D16" i="9"/>
  <c r="G16" i="9"/>
  <c r="W25" i="5"/>
  <c r="X25" i="5"/>
  <c r="F15" i="9"/>
  <c r="C15" i="9"/>
  <c r="D15" i="9"/>
  <c r="G15" i="9"/>
  <c r="W23" i="5"/>
  <c r="X23" i="5"/>
  <c r="F13" i="9"/>
  <c r="C13" i="9"/>
  <c r="D13" i="9"/>
  <c r="G13" i="9"/>
  <c r="W21" i="5"/>
  <c r="X21" i="5"/>
  <c r="F11" i="9"/>
  <c r="C11" i="9"/>
  <c r="D11" i="9"/>
  <c r="G11" i="9"/>
  <c r="W20" i="5"/>
  <c r="X20" i="5"/>
  <c r="F10" i="9"/>
  <c r="C10" i="9"/>
  <c r="D10" i="9"/>
  <c r="G10" i="9"/>
  <c r="W19" i="5"/>
  <c r="X19" i="5"/>
  <c r="F9" i="9"/>
  <c r="C9" i="9"/>
  <c r="D9" i="9"/>
  <c r="G9" i="9"/>
  <c r="W18" i="5"/>
  <c r="X18" i="5"/>
  <c r="F8" i="9"/>
  <c r="C8" i="9"/>
  <c r="D8" i="9"/>
  <c r="G8" i="9"/>
  <c r="W16" i="5"/>
  <c r="X16" i="5"/>
  <c r="F6" i="9"/>
  <c r="C6" i="9"/>
  <c r="D6" i="9"/>
  <c r="G6" i="9"/>
  <c r="W15" i="5"/>
  <c r="X15" i="5"/>
  <c r="F5" i="9"/>
  <c r="C5" i="9"/>
  <c r="D5" i="9"/>
  <c r="G5" i="9"/>
  <c r="W14" i="5"/>
  <c r="X14" i="5"/>
  <c r="F4" i="9"/>
  <c r="C4" i="9"/>
  <c r="D4" i="9"/>
  <c r="G4" i="9"/>
  <c r="W5" i="5"/>
  <c r="W7" i="5"/>
</calcChain>
</file>

<file path=xl/sharedStrings.xml><?xml version="1.0" encoding="utf-8"?>
<sst xmlns="http://schemas.openxmlformats.org/spreadsheetml/2006/main" count="413" uniqueCount="232">
  <si>
    <t>ELISA Albumin Calculation Sheet - Only Change what is in yellow</t>
  </si>
  <si>
    <t>Dilution Factor=</t>
  </si>
  <si>
    <t>FINAL ALBUMIN [ ]</t>
  </si>
  <si>
    <t>Wells</t>
  </si>
  <si>
    <t>Values</t>
  </si>
  <si>
    <t>Name of sample</t>
  </si>
  <si>
    <t>Abs 1</t>
  </si>
  <si>
    <t>Abs 2</t>
  </si>
  <si>
    <t>Mean Abs</t>
  </si>
  <si>
    <t>Sample</t>
  </si>
  <si>
    <t>A1</t>
  </si>
  <si>
    <t>Sample 1 (A 3/4)</t>
  </si>
  <si>
    <t>A2</t>
  </si>
  <si>
    <t>B1/2</t>
  </si>
  <si>
    <t>Sample 2 (B 3/4)</t>
  </si>
  <si>
    <t>A3</t>
  </si>
  <si>
    <t>C1/2</t>
  </si>
  <si>
    <t>Sample 3 (C 3/4)</t>
  </si>
  <si>
    <t>A4</t>
  </si>
  <si>
    <t>D1/2</t>
  </si>
  <si>
    <t>Sample 4 (D 3/4)</t>
  </si>
  <si>
    <t>A5</t>
  </si>
  <si>
    <t>E1/2</t>
  </si>
  <si>
    <t>Sample 5 (E 3/4)</t>
  </si>
  <si>
    <t>A6</t>
  </si>
  <si>
    <t>F1/2</t>
  </si>
  <si>
    <t>Sample 6 (F 3/4)</t>
  </si>
  <si>
    <t>A7</t>
  </si>
  <si>
    <t>G1/2</t>
  </si>
  <si>
    <t>Sample 7 (G 3/4)</t>
  </si>
  <si>
    <t>A8</t>
  </si>
  <si>
    <t>H1/2</t>
  </si>
  <si>
    <t>Sample 8 (H 3/4)</t>
  </si>
  <si>
    <t>A9</t>
  </si>
  <si>
    <t>Sample 9 (A 5/6)</t>
  </si>
  <si>
    <t>A10</t>
  </si>
  <si>
    <t>Sample 10 (B 5/6)</t>
  </si>
  <si>
    <t>A11</t>
  </si>
  <si>
    <t>Sample 11 (C 5/6)</t>
  </si>
  <si>
    <t>A12</t>
  </si>
  <si>
    <t>Mean Abs (y)</t>
  </si>
  <si>
    <t>Sample 12 (D 5/6)</t>
  </si>
  <si>
    <t>B1</t>
  </si>
  <si>
    <t>Sample 13 (E 5/6)</t>
  </si>
  <si>
    <t>B2</t>
  </si>
  <si>
    <t>Sample 14 (F 5/6)</t>
  </si>
  <si>
    <t>B3</t>
  </si>
  <si>
    <t>Sample 15 (G 5/6)</t>
  </si>
  <si>
    <t>B4</t>
  </si>
  <si>
    <t>Sample 16 (H 5/6)</t>
  </si>
  <si>
    <t>B5</t>
  </si>
  <si>
    <t>Sample 17 (A 7/8)</t>
  </si>
  <si>
    <t>B6</t>
  </si>
  <si>
    <t>Sample 18 (B 7/8)</t>
  </si>
  <si>
    <t>B7</t>
  </si>
  <si>
    <t>Sample 19 (C 7/8)</t>
  </si>
  <si>
    <t>B8</t>
  </si>
  <si>
    <t>Sample 20 (D 7/8)</t>
  </si>
  <si>
    <t>B9</t>
  </si>
  <si>
    <t>Sample 21 (E 7/8)</t>
  </si>
  <si>
    <t>B10</t>
  </si>
  <si>
    <t>Sample 22 (F 7/8)</t>
  </si>
  <si>
    <t>B11</t>
  </si>
  <si>
    <t>Sample 23 (G 7/8)</t>
  </si>
  <si>
    <t>B12</t>
  </si>
  <si>
    <t>Sample 24 (H 7/8)</t>
  </si>
  <si>
    <t>C1</t>
  </si>
  <si>
    <t>Sample 25 (A 9/10)</t>
  </si>
  <si>
    <t>C2</t>
  </si>
  <si>
    <t>Sample 26 (B 9/10)</t>
  </si>
  <si>
    <t>C3</t>
  </si>
  <si>
    <t>Sample 27 (C 9/10)</t>
  </si>
  <si>
    <t>C4</t>
  </si>
  <si>
    <t>Sample 28 (D 9/10)</t>
  </si>
  <si>
    <t>C5</t>
  </si>
  <si>
    <t>Sample 29 (E 9/10)</t>
  </si>
  <si>
    <t>C6</t>
  </si>
  <si>
    <t>Sample 30 (F 9/10)</t>
  </si>
  <si>
    <t>C7</t>
  </si>
  <si>
    <t>Sample 31 (G 9/10)</t>
  </si>
  <si>
    <t>C8</t>
  </si>
  <si>
    <t>Sample 32 (H 9/10)</t>
  </si>
  <si>
    <t>C9</t>
  </si>
  <si>
    <t>Sample 33 (A 11/12)</t>
  </si>
  <si>
    <t>C10</t>
  </si>
  <si>
    <t>Sample 34 (B 11/12)</t>
  </si>
  <si>
    <t>C11</t>
  </si>
  <si>
    <t>Sample 35 (C 11/12)</t>
  </si>
  <si>
    <t>C12</t>
  </si>
  <si>
    <t>Sample 36 (D 11/12)</t>
  </si>
  <si>
    <t>D1</t>
  </si>
  <si>
    <t>Sample 37 (E 11/12)</t>
  </si>
  <si>
    <t>D2</t>
  </si>
  <si>
    <t>Sample 38 (F 11/12)</t>
  </si>
  <si>
    <t>D3</t>
  </si>
  <si>
    <t>Sample 39 (G 11/12)</t>
  </si>
  <si>
    <t>D4</t>
  </si>
  <si>
    <t>Sample 40 (H 11/12)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</si>
  <si>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</si>
  <si>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</si>
  <si>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</si>
  <si>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</si>
  <si>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</si>
  <si>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</si>
  <si>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</si>
  <si>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</si>
  <si>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</si>
  <si>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</si>
  <si>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</si>
  <si>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</si>
  <si>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</si>
  <si>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</si>
  <si>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</si>
  <si>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</si>
  <si>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</si>
  <si>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</si>
  <si>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</si>
  <si>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</si>
  <si>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</si>
  <si>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</si>
  <si>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</si>
  <si>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</si>
  <si>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</si>
  <si>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</si>
  <si>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</si>
  <si>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</si>
  <si>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</si>
  <si>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</si>
  <si>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</si>
  <si>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</si>
  <si>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</si>
  <si>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</si>
  <si>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</si>
  <si>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</si>
  <si>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</si>
  <si>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</si>
  <si>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</si>
  <si>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</si>
  <si>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</si>
  <si>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</si>
  <si>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</si>
  <si>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</si>
  <si>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</si>
  <si>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</si>
  <si>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</si>
  <si>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</si>
  <si>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</si>
  <si>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</si>
  <si>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</si>
  <si>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</si>
  <si>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</si>
  <si>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</si>
  <si>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</si>
  <si>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</si>
  <si>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RUN 1</t>
  </si>
  <si>
    <t>RUN 2</t>
  </si>
  <si>
    <t>FINAL Creatinine [ ]</t>
  </si>
  <si>
    <t>VALUES</t>
  </si>
  <si>
    <t xml:space="preserve"> RUN 2</t>
  </si>
  <si>
    <t>Abs 1 RUN1</t>
  </si>
  <si>
    <t>Abs 1 RUN 2</t>
  </si>
  <si>
    <t>Abs 2 RUN1</t>
  </si>
  <si>
    <t>Abs 2 Run2</t>
  </si>
  <si>
    <t>mean abs</t>
  </si>
  <si>
    <t>A delta</t>
  </si>
  <si>
    <t>Standard</t>
  </si>
  <si>
    <t>[ ] mg/dl</t>
  </si>
  <si>
    <t>delta abs</t>
  </si>
  <si>
    <t>slope</t>
  </si>
  <si>
    <t>y int</t>
  </si>
  <si>
    <t>blank</t>
  </si>
  <si>
    <t>std 10</t>
  </si>
  <si>
    <t>std 3</t>
  </si>
  <si>
    <t>std 1</t>
  </si>
  <si>
    <t>x</t>
  </si>
  <si>
    <t xml:space="preserve">Sample </t>
  </si>
  <si>
    <t>Alb</t>
  </si>
  <si>
    <t xml:space="preserve">Blank </t>
  </si>
  <si>
    <t>A</t>
  </si>
  <si>
    <t>B</t>
  </si>
  <si>
    <t>C</t>
  </si>
  <si>
    <t>D</t>
  </si>
  <si>
    <t>E</t>
  </si>
  <si>
    <t>F</t>
  </si>
  <si>
    <t>G</t>
  </si>
  <si>
    <t>H</t>
  </si>
  <si>
    <t xml:space="preserve">Albumin Plate set up </t>
  </si>
  <si>
    <t xml:space="preserve">Creatinine Plate Set up </t>
  </si>
  <si>
    <t>Blank</t>
  </si>
  <si>
    <t>Std 10</t>
  </si>
  <si>
    <t>Std 3</t>
  </si>
  <si>
    <t>Std 1</t>
  </si>
  <si>
    <t xml:space="preserve">Samples outside of Std curves </t>
  </si>
  <si>
    <t>Ratio (ug Alb/mg Cre)</t>
  </si>
  <si>
    <t>Cre</t>
  </si>
  <si>
    <t xml:space="preserve">RUN 1 </t>
  </si>
  <si>
    <t>Std 10 (B 1/2)</t>
  </si>
  <si>
    <t>Blank (A1/2)</t>
  </si>
  <si>
    <t>Std 3 (C 1/2)</t>
  </si>
  <si>
    <t>Std 1 (D 1/2)</t>
  </si>
  <si>
    <t>www.mycurvefit.com</t>
  </si>
  <si>
    <t xml:space="preserve">Copy and paste [GREEN] into </t>
  </si>
  <si>
    <t>Insert Coefficients here</t>
  </si>
  <si>
    <r>
      <t>C*(</t>
    </r>
    <r>
      <rPr>
        <sz val="12"/>
        <color rgb="FF005109"/>
        <rFont val="Calibri"/>
        <family val="2"/>
      </rPr>
      <t>(</t>
    </r>
    <r>
      <rPr>
        <sz val="12"/>
        <color rgb="FF9900CC"/>
        <rFont val="Calibri"/>
        <family val="2"/>
      </rPr>
      <t>(</t>
    </r>
    <r>
      <rPr>
        <sz val="12"/>
        <color rgb="FF92371F"/>
        <rFont val="Calibri"/>
        <family val="2"/>
      </rPr>
      <t>(A</t>
    </r>
    <r>
      <rPr>
        <sz val="12"/>
        <color rgb="FF000000"/>
        <rFont val="Calibri"/>
        <family val="2"/>
      </rPr>
      <t>-D</t>
    </r>
    <r>
      <rPr>
        <sz val="12"/>
        <color rgb="FF92371F"/>
        <rFont val="Calibri"/>
        <family val="2"/>
      </rPr>
      <t>)</t>
    </r>
    <r>
      <rPr>
        <sz val="12"/>
        <color rgb="FF000000"/>
        <rFont val="Calibri"/>
        <family val="2"/>
      </rPr>
      <t>/</t>
    </r>
    <r>
      <rPr>
        <sz val="12"/>
        <color rgb="FF92371F"/>
        <rFont val="Calibri"/>
        <family val="2"/>
      </rPr>
      <t>(Y</t>
    </r>
    <r>
      <rPr>
        <sz val="12"/>
        <color rgb="FF000000"/>
        <rFont val="Calibri"/>
        <family val="2"/>
      </rPr>
      <t>-D</t>
    </r>
    <r>
      <rPr>
        <sz val="12"/>
        <color rgb="FF92371F"/>
        <rFont val="Calibri"/>
        <family val="2"/>
      </rPr>
      <t>)</t>
    </r>
    <r>
      <rPr>
        <sz val="12"/>
        <color rgb="FF9900CC"/>
        <rFont val="Calibri"/>
        <family val="2"/>
      </rPr>
      <t>)</t>
    </r>
    <r>
      <rPr>
        <sz val="12"/>
        <color rgb="FF000000"/>
        <rFont val="Calibri"/>
        <family val="2"/>
      </rPr>
      <t>-1</t>
    </r>
    <r>
      <rPr>
        <sz val="12"/>
        <color rgb="FF005109"/>
        <rFont val="Calibri"/>
        <family val="2"/>
      </rPr>
      <t>)</t>
    </r>
    <r>
      <rPr>
        <sz val="12"/>
        <color rgb="FF000000"/>
        <rFont val="Calibri"/>
        <family val="2"/>
      </rPr>
      <t>^</t>
    </r>
    <r>
      <rPr>
        <sz val="12"/>
        <color rgb="FF005109"/>
        <rFont val="Calibri"/>
        <family val="2"/>
      </rPr>
      <t>(</t>
    </r>
    <r>
      <rPr>
        <sz val="12"/>
        <color rgb="FF000000"/>
        <rFont val="Calibri"/>
        <family val="2"/>
      </rPr>
      <t>1/B</t>
    </r>
    <r>
      <rPr>
        <sz val="12"/>
        <color rgb="FF005109"/>
        <rFont val="Calibri"/>
        <family val="2"/>
      </rPr>
      <t>)</t>
    </r>
    <r>
      <rPr>
        <sz val="12"/>
        <color rgb="FF000000"/>
        <rFont val="Calibri"/>
        <family val="2"/>
      </rPr>
      <t>)</t>
    </r>
  </si>
  <si>
    <t>Dilution factor</t>
  </si>
  <si>
    <t>[ ]</t>
  </si>
  <si>
    <t>X=</t>
  </si>
  <si>
    <t>D+(A-D)/(1+(x/C)^B)</t>
  </si>
  <si>
    <t>Alb (ng/ml)</t>
  </si>
  <si>
    <t>CRE (mg/dL)</t>
  </si>
  <si>
    <t>Y=</t>
  </si>
  <si>
    <t xml:space="preserve">ADJUST OUTLIER PARAMTERS BASED ON CURVE </t>
  </si>
  <si>
    <t>Std [ ]</t>
  </si>
  <si>
    <t>Standard Dilutions (ng/ml)</t>
  </si>
  <si>
    <t>ng/ml Albumin</t>
  </si>
  <si>
    <t>Std 500</t>
  </si>
  <si>
    <t>Std 250</t>
  </si>
  <si>
    <t>Std 125</t>
  </si>
  <si>
    <t>Std 62.5</t>
  </si>
  <si>
    <t>Std 31.25</t>
  </si>
  <si>
    <t>Std 15.625</t>
  </si>
  <si>
    <t>Std 7.8</t>
  </si>
  <si>
    <t xml:space="preserve">6463 - G0-10/G1 </t>
  </si>
  <si>
    <t xml:space="preserve">6605 - G0-76/G2 </t>
  </si>
  <si>
    <t>IFN #58.1 - 6444 - G0-76/G1 - D7 (7/24)</t>
  </si>
  <si>
    <t>6444 - G0-76/G1 - D14 (7/31)</t>
  </si>
  <si>
    <t>6444 - G0-76/G1 - D21 (8/7)</t>
  </si>
  <si>
    <t>IFN #45.2 - 5957- G0-76/G1 - D7 (5/3)</t>
  </si>
  <si>
    <t>5957- G0-76/G1 - D14 (5/10)</t>
  </si>
  <si>
    <t>5957- G0-76/G1 - D21 (5/17)</t>
  </si>
  <si>
    <t>y = 2.195193 + (0.01923888 - 2.195193)/(1 + (x/72.05754)^1.353635)</t>
  </si>
  <si>
    <t>R^2 = 0.9995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</si>
</sst>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</font>
    <font>
      <b/>
      <sz val="10"/>
      <name val="Verdana"/>
    </font>
    <font>
      <sz val="10"/>
      <name val="Arial"/>
    </font>
    <font>
      <b/>
      <sz val="10"/>
      <name val="Arial"/>
    </font>
    <font>
      <sz val="10"/>
      <name val="Verdana"/>
    </font>
    <font>
      <sz val="14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color rgb="FF000000"/>
      <name val="Arial"/>
    </font>
    <font>
      <b/>
      <sz val="12"/>
      <color rgb="FF000000"/>
      <name val="Arial"/>
    </font>
    <font>
      <b/>
      <sz val="14"/>
      <color rgb="FF000000"/>
      <name val="Arial"/>
    </font>
    <font>
      <sz val="12"/>
      <color rgb="FF000000"/>
      <name val="Calibri"/>
      <family val="2"/>
    </font>
    <font>
      <sz val="12"/>
      <color rgb="FF005109"/>
      <name val="Calibri"/>
      <family val="2"/>
    </font>
    <font>
      <sz val="12"/>
      <color rgb="FF9900CC"/>
      <name val="Calibri"/>
      <family val="2"/>
    </font>
    <font>
      <sz val="12"/>
      <color rgb="FF92371F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CC"/>
        <bgColor rgb="FF000000"/>
      </patternFill>
    </fill>
  </fills>
  <borders count="4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</borders>
  <cellStyleXfs count="10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/>
    <xf numFmtId="0" fontId="4" fillId="2" borderId="0" xfId="0" applyFont="1" applyFill="1" applyAlignment="1"/>
    <xf numFmtId="0" fontId="4" fillId="0" borderId="0" xfId="0" applyFont="1" applyAlignment="1"/>
    <xf numFmtId="0" fontId="3" fillId="3" borderId="0" xfId="0" applyFont="1" applyFill="1" applyAlignment="1"/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right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3" borderId="0" xfId="0" applyFont="1" applyFill="1"/>
    <xf numFmtId="0" fontId="2" fillId="0" borderId="4" xfId="0" applyFont="1" applyBorder="1" applyAlignment="1"/>
    <xf numFmtId="0" fontId="2" fillId="0" borderId="5" xfId="0" applyFont="1" applyBorder="1"/>
    <xf numFmtId="0" fontId="2" fillId="0" borderId="6" xfId="0" applyFont="1" applyBorder="1" applyAlignment="1"/>
    <xf numFmtId="0" fontId="2" fillId="0" borderId="7" xfId="0" applyFont="1" applyBorder="1"/>
    <xf numFmtId="0" fontId="2" fillId="0" borderId="8" xfId="0" applyFont="1" applyBorder="1"/>
    <xf numFmtId="0" fontId="3" fillId="0" borderId="1" xfId="0" applyFont="1" applyBorder="1" applyAlignment="1"/>
    <xf numFmtId="0" fontId="2" fillId="0" borderId="0" xfId="0" applyFont="1"/>
    <xf numFmtId="0" fontId="0" fillId="0" borderId="0" xfId="0" applyFont="1" applyAlignment="1"/>
    <xf numFmtId="0" fontId="5" fillId="0" borderId="0" xfId="0" applyFont="1" applyAlignment="1"/>
    <xf numFmtId="0" fontId="0" fillId="0" borderId="12" xfId="0" applyFont="1" applyBorder="1" applyAlignment="1"/>
    <xf numFmtId="0" fontId="8" fillId="0" borderId="15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0" fillId="0" borderId="22" xfId="0" applyFont="1" applyBorder="1" applyAlignment="1"/>
    <xf numFmtId="0" fontId="0" fillId="0" borderId="23" xfId="0" applyFont="1" applyBorder="1" applyAlignment="1"/>
    <xf numFmtId="0" fontId="2" fillId="0" borderId="0" xfId="0" applyFont="1" applyFill="1" applyAlignment="1"/>
    <xf numFmtId="0" fontId="2" fillId="0" borderId="0" xfId="0" applyFont="1" applyBorder="1"/>
    <xf numFmtId="0" fontId="9" fillId="0" borderId="0" xfId="0" applyFont="1" applyAlignment="1">
      <alignment horizontal="center" wrapText="1"/>
    </xf>
    <xf numFmtId="0" fontId="0" fillId="0" borderId="0" xfId="0" applyFont="1" applyFill="1" applyBorder="1" applyAlignment="1"/>
    <xf numFmtId="0" fontId="0" fillId="5" borderId="9" xfId="0" applyFont="1" applyFill="1" applyBorder="1" applyAlignment="1"/>
    <xf numFmtId="0" fontId="0" fillId="0" borderId="0" xfId="0" applyFont="1" applyAlignment="1"/>
    <xf numFmtId="0" fontId="0" fillId="0" borderId="0" xfId="0"/>
    <xf numFmtId="0" fontId="0" fillId="0" borderId="32" xfId="0" applyBorder="1"/>
    <xf numFmtId="0" fontId="2" fillId="6" borderId="22" xfId="0" applyFont="1" applyFill="1" applyBorder="1"/>
    <xf numFmtId="0" fontId="2" fillId="6" borderId="26" xfId="0" applyFont="1" applyFill="1" applyBorder="1"/>
    <xf numFmtId="0" fontId="2" fillId="6" borderId="33" xfId="0" applyFont="1" applyFill="1" applyBorder="1"/>
    <xf numFmtId="0" fontId="2" fillId="6" borderId="16" xfId="0" applyFont="1" applyFill="1" applyBorder="1"/>
    <xf numFmtId="0" fontId="2" fillId="6" borderId="34" xfId="0" applyFont="1" applyFill="1" applyBorder="1"/>
    <xf numFmtId="0" fontId="2" fillId="6" borderId="21" xfId="0" applyFont="1" applyFill="1" applyBorder="1"/>
    <xf numFmtId="0" fontId="6" fillId="0" borderId="0" xfId="9" applyAlignment="1"/>
    <xf numFmtId="0" fontId="8" fillId="0" borderId="0" xfId="0" applyFont="1" applyAlignment="1"/>
    <xf numFmtId="0" fontId="11" fillId="0" borderId="0" xfId="0" applyFont="1" applyAlignment="1"/>
    <xf numFmtId="3" fontId="0" fillId="0" borderId="0" xfId="0" applyNumberFormat="1" applyFont="1" applyAlignment="1"/>
    <xf numFmtId="0" fontId="3" fillId="0" borderId="22" xfId="0" applyFont="1" applyBorder="1"/>
    <xf numFmtId="0" fontId="3" fillId="0" borderId="33" xfId="0" applyFont="1" applyBorder="1" applyAlignment="1"/>
    <xf numFmtId="0" fontId="2" fillId="4" borderId="26" xfId="0" applyFont="1" applyFill="1" applyBorder="1"/>
    <xf numFmtId="0" fontId="2" fillId="4" borderId="16" xfId="0" applyFont="1" applyFill="1" applyBorder="1"/>
    <xf numFmtId="0" fontId="2" fillId="4" borderId="21" xfId="0" applyFont="1" applyFill="1" applyBorder="1" applyAlignment="1"/>
    <xf numFmtId="0" fontId="2" fillId="0" borderId="0" xfId="0" applyFont="1" applyFill="1" applyBorder="1" applyAlignment="1"/>
    <xf numFmtId="0" fontId="8" fillId="0" borderId="34" xfId="0" applyFont="1" applyBorder="1" applyAlignment="1"/>
    <xf numFmtId="0" fontId="4" fillId="0" borderId="0" xfId="0" applyFont="1" applyFill="1" applyAlignment="1"/>
    <xf numFmtId="0" fontId="8" fillId="0" borderId="40" xfId="0" applyFont="1" applyBorder="1" applyAlignment="1">
      <alignment horizontal="center"/>
    </xf>
    <xf numFmtId="3" fontId="8" fillId="7" borderId="38" xfId="0" applyNumberFormat="1" applyFont="1" applyFill="1" applyBorder="1" applyAlignment="1"/>
    <xf numFmtId="49" fontId="0" fillId="0" borderId="0" xfId="0" applyNumberFormat="1" applyBorder="1" applyAlignment="1"/>
    <xf numFmtId="0" fontId="0" fillId="0" borderId="0" xfId="0" applyNumberFormat="1" applyBorder="1" applyAlignment="1"/>
    <xf numFmtId="0" fontId="8" fillId="0" borderId="0" xfId="0" applyFont="1" applyAlignment="1">
      <alignment horizontal="right"/>
    </xf>
    <xf numFmtId="0" fontId="3" fillId="0" borderId="0" xfId="0" applyFont="1" applyFill="1" applyBorder="1" applyAlignment="1">
      <alignment horizontal="right"/>
    </xf>
    <xf numFmtId="3" fontId="8" fillId="7" borderId="42" xfId="0" applyNumberFormat="1" applyFont="1" applyFill="1" applyBorder="1" applyAlignment="1"/>
    <xf numFmtId="3" fontId="8" fillId="8" borderId="19" xfId="0" applyNumberFormat="1" applyFont="1" applyFill="1" applyBorder="1" applyAlignment="1"/>
    <xf numFmtId="3" fontId="8" fillId="7" borderId="44" xfId="0" applyNumberFormat="1" applyFont="1" applyFill="1" applyBorder="1" applyAlignment="1"/>
    <xf numFmtId="3" fontId="8" fillId="8" borderId="35" xfId="0" applyNumberFormat="1" applyFont="1" applyFill="1" applyBorder="1" applyAlignment="1"/>
    <xf numFmtId="0" fontId="8" fillId="0" borderId="45" xfId="0" applyFont="1" applyBorder="1" applyAlignment="1">
      <alignment horizontal="center"/>
    </xf>
    <xf numFmtId="0" fontId="8" fillId="0" borderId="46" xfId="0" applyFont="1" applyBorder="1" applyAlignment="1">
      <alignment horizontal="center"/>
    </xf>
    <xf numFmtId="3" fontId="8" fillId="7" borderId="13" xfId="0" applyNumberFormat="1" applyFont="1" applyFill="1" applyBorder="1" applyAlignment="1"/>
    <xf numFmtId="3" fontId="8" fillId="7" borderId="48" xfId="0" applyNumberFormat="1" applyFont="1" applyFill="1" applyBorder="1" applyAlignment="1"/>
    <xf numFmtId="3" fontId="8" fillId="7" borderId="14" xfId="0" applyNumberFormat="1" applyFont="1" applyFill="1" applyBorder="1" applyAlignment="1"/>
    <xf numFmtId="0" fontId="8" fillId="0" borderId="0" xfId="0" applyFont="1"/>
    <xf numFmtId="0" fontId="8" fillId="0" borderId="0" xfId="0" applyFont="1" applyBorder="1"/>
    <xf numFmtId="0" fontId="0" fillId="0" borderId="0" xfId="0" applyFont="1" applyAlignment="1"/>
    <xf numFmtId="0" fontId="8" fillId="4" borderId="47" xfId="0" applyFont="1" applyFill="1" applyBorder="1" applyAlignment="1">
      <alignment horizontal="left"/>
    </xf>
    <xf numFmtId="0" fontId="8" fillId="4" borderId="10" xfId="0" applyFont="1" applyFill="1" applyBorder="1" applyAlignment="1">
      <alignment horizontal="left"/>
    </xf>
    <xf numFmtId="0" fontId="8" fillId="4" borderId="18" xfId="0" applyFont="1" applyFill="1" applyBorder="1" applyAlignment="1">
      <alignment horizontal="left"/>
    </xf>
    <xf numFmtId="0" fontId="8" fillId="4" borderId="24" xfId="0" applyFont="1" applyFill="1" applyBorder="1" applyAlignment="1">
      <alignment horizontal="left"/>
    </xf>
    <xf numFmtId="0" fontId="8" fillId="4" borderId="41" xfId="0" applyFont="1" applyFill="1" applyBorder="1" applyAlignment="1">
      <alignment horizontal="left"/>
    </xf>
    <xf numFmtId="0" fontId="8" fillId="4" borderId="43" xfId="0" applyFont="1" applyFill="1" applyBorder="1" applyAlignment="1">
      <alignment horizontal="left"/>
    </xf>
    <xf numFmtId="0" fontId="8" fillId="4" borderId="36" xfId="0" applyFont="1" applyFill="1" applyBorder="1" applyAlignment="1">
      <alignment horizontal="left"/>
    </xf>
    <xf numFmtId="0" fontId="8" fillId="4" borderId="37" xfId="0" applyFont="1" applyFill="1" applyBorder="1" applyAlignment="1">
      <alignment horizontal="left"/>
    </xf>
    <xf numFmtId="0" fontId="8" fillId="4" borderId="39" xfId="0" applyFont="1" applyFill="1" applyBorder="1" applyAlignment="1">
      <alignment horizontal="left"/>
    </xf>
    <xf numFmtId="0" fontId="0" fillId="0" borderId="0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11" fillId="0" borderId="28" xfId="0" applyNumberFormat="1" applyFont="1" applyBorder="1" applyAlignment="1">
      <alignment horizontal="center"/>
    </xf>
    <xf numFmtId="49" fontId="11" fillId="0" borderId="19" xfId="0" applyNumberFormat="1" applyFont="1" applyBorder="1" applyAlignment="1">
      <alignment horizontal="center"/>
    </xf>
    <xf numFmtId="0" fontId="11" fillId="0" borderId="27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27" xfId="0" applyNumberFormat="1" applyFont="1" applyBorder="1" applyAlignment="1">
      <alignment horizontal="center"/>
    </xf>
    <xf numFmtId="49" fontId="11" fillId="0" borderId="11" xfId="0" applyNumberFormat="1" applyFont="1" applyBorder="1" applyAlignment="1">
      <alignment horizontal="center"/>
    </xf>
    <xf numFmtId="0" fontId="0" fillId="0" borderId="24" xfId="0" applyFont="1" applyFill="1" applyBorder="1" applyAlignment="1">
      <alignment horizontal="center"/>
    </xf>
    <xf numFmtId="0" fontId="0" fillId="0" borderId="25" xfId="0" applyFont="1" applyFill="1" applyBorder="1" applyAlignment="1">
      <alignment horizontal="center"/>
    </xf>
    <xf numFmtId="0" fontId="0" fillId="0" borderId="23" xfId="0" applyFont="1" applyFill="1" applyBorder="1" applyAlignment="1">
      <alignment horizontal="center"/>
    </xf>
    <xf numFmtId="0" fontId="0" fillId="0" borderId="26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18" xfId="0" applyFont="1" applyFill="1" applyBorder="1" applyAlignment="1">
      <alignment horizontal="center"/>
    </xf>
    <xf numFmtId="0" fontId="0" fillId="0" borderId="19" xfId="0" applyFont="1" applyFill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0" xfId="0" applyFont="1" applyAlignment="1"/>
    <xf numFmtId="0" fontId="1" fillId="0" borderId="0" xfId="0" applyFont="1" applyAlignment="1"/>
    <xf numFmtId="0" fontId="9" fillId="0" borderId="30" xfId="0" applyFont="1" applyFill="1" applyBorder="1" applyAlignment="1">
      <alignment horizontal="center" wrapText="1"/>
    </xf>
    <xf numFmtId="0" fontId="9" fillId="0" borderId="31" xfId="0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0" fontId="9" fillId="0" borderId="0" xfId="0" applyFont="1" applyFill="1" applyBorder="1" applyAlignment="1">
      <alignment horizontal="center" wrapText="1"/>
    </xf>
  </cellXfs>
  <cellStyles count="1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Std</a:t>
            </a:r>
            <a:r>
              <a:rPr lang="en-US" baseline="0"/>
              <a:t> Curve and Samples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Samples</c:v>
          </c:tx>
          <c:spPr>
            <a:ln w="47625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Albumin!$O$5:$O$44</c:f>
              <c:numCache>
                <c:formatCode>General</c:formatCode>
                <c:ptCount val="40"/>
                <c:pt idx="0">
                  <c:v>37.01904517809897</c:v>
                </c:pt>
                <c:pt idx="1">
                  <c:v>51.458877083665755</c:v>
                </c:pt>
                <c:pt idx="2">
                  <c:v>74.828939344465155</c:v>
                </c:pt>
                <c:pt idx="3">
                  <c:v>43.012532190622672</c:v>
                </c:pt>
                <c:pt idx="4">
                  <c:v>34.902766944395061</c:v>
                </c:pt>
                <c:pt idx="5">
                  <c:v>54.692687411970539</c:v>
                </c:pt>
                <c:pt idx="6">
                  <c:v>26.237806437258339</c:v>
                </c:pt>
                <c:pt idx="7">
                  <c:v>42.749649794904748</c:v>
                </c:pt>
                <c:pt idx="8">
                  <c:v>92.514733038657297</c:v>
                </c:pt>
                <c:pt idx="9">
                  <c:v>87.514431487261859</c:v>
                </c:pt>
                <c:pt idx="10">
                  <c:v>97.731573460599222</c:v>
                </c:pt>
                <c:pt idx="11">
                  <c:v>116.58406868123988</c:v>
                </c:pt>
                <c:pt idx="12">
                  <c:v>68.925237976427141</c:v>
                </c:pt>
                <c:pt idx="13">
                  <c:v>77.46948703817425</c:v>
                </c:pt>
                <c:pt idx="14">
                  <c:v>70.631702740011079</c:v>
                </c:pt>
                <c:pt idx="15">
                  <c:v>64.916991501742288</c:v>
                </c:pt>
                <c:pt idx="16">
                  <c:v>63.600151892139465</c:v>
                </c:pt>
                <c:pt idx="17">
                  <c:v>76.111309208857932</c:v>
                </c:pt>
                <c:pt idx="18">
                  <c:v>46.892973041066853</c:v>
                </c:pt>
                <c:pt idx="19">
                  <c:v>26.789499952010608</c:v>
                </c:pt>
                <c:pt idx="20">
                  <c:v>32.951643346148728</c:v>
                </c:pt>
                <c:pt idx="21">
                  <c:v>22.083543639335538</c:v>
                </c:pt>
                <c:pt idx="22">
                  <c:v>34.634271441600696</c:v>
                </c:pt>
                <c:pt idx="23">
                  <c:v>43.939603216331797</c:v>
                </c:pt>
                <c:pt idx="24">
                  <c:v>28.515362329066587</c:v>
                </c:pt>
                <c:pt idx="25">
                  <c:v>55.03952180156098</c:v>
                </c:pt>
                <c:pt idx="26">
                  <c:v>51.458877083665755</c:v>
                </c:pt>
                <c:pt idx="27">
                  <c:v>46.238215692007898</c:v>
                </c:pt>
                <c:pt idx="28">
                  <c:v>40.517566395679452</c:v>
                </c:pt>
                <c:pt idx="29">
                  <c:v>66.258445117100734</c:v>
                </c:pt>
                <c:pt idx="30">
                  <c:v>42.585791169142567</c:v>
                </c:pt>
                <c:pt idx="31">
                  <c:v>51.275169338841053</c:v>
                </c:pt>
                <c:pt idx="32">
                  <c:v>37.38702627295357</c:v>
                </c:pt>
                <c:pt idx="33">
                  <c:v>71.500360331354898</c:v>
                </c:pt>
                <c:pt idx="34">
                  <c:v>78.424865518236032</c:v>
                </c:pt>
                <c:pt idx="35">
                  <c:v>96.90535023131882</c:v>
                </c:pt>
                <c:pt idx="36">
                  <c:v>25.113785808567567</c:v>
                </c:pt>
                <c:pt idx="37">
                  <c:v>22.190919285025021</c:v>
                </c:pt>
                <c:pt idx="38">
                  <c:v>41.415868294642479</c:v>
                </c:pt>
                <c:pt idx="39">
                  <c:v>18.376755518411024</c:v>
                </c:pt>
              </c:numCache>
            </c:numRef>
          </c:xVal>
          <c:yVal>
            <c:numRef>
              <c:f>Albumin!$N$5:$N$44</c:f>
              <c:numCache>
                <c:formatCode>General</c:formatCode>
                <c:ptCount val="40"/>
                <c:pt idx="0">
                  <c:v>0.64749999999999996</c:v>
                </c:pt>
                <c:pt idx="1">
                  <c:v>0.86350000000000005</c:v>
                </c:pt>
                <c:pt idx="2">
                  <c:v>1.1349999999999998</c:v>
                </c:pt>
                <c:pt idx="3">
                  <c:v>0.74199999999999999</c:v>
                </c:pt>
                <c:pt idx="4">
                  <c:v>0.61250000000000004</c:v>
                </c:pt>
                <c:pt idx="5">
                  <c:v>0.90649999999999997</c:v>
                </c:pt>
                <c:pt idx="6">
                  <c:v>0.46100000000000002</c:v>
                </c:pt>
                <c:pt idx="7">
                  <c:v>0.73799999999999999</c:v>
                </c:pt>
                <c:pt idx="8">
                  <c:v>1.2894999999999999</c:v>
                </c:pt>
                <c:pt idx="9">
                  <c:v>1.2494999999999998</c:v>
                </c:pt>
                <c:pt idx="10">
                  <c:v>1.3284999999999998</c:v>
                </c:pt>
                <c:pt idx="11">
                  <c:v>1.4494999999999998</c:v>
                </c:pt>
                <c:pt idx="12">
                  <c:v>1.0744999999999998</c:v>
                </c:pt>
                <c:pt idx="13">
                  <c:v>1.1604999999999999</c:v>
                </c:pt>
                <c:pt idx="14">
                  <c:v>1.0924999999999998</c:v>
                </c:pt>
                <c:pt idx="15">
                  <c:v>1.0305</c:v>
                </c:pt>
                <c:pt idx="16">
                  <c:v>1.0154999999999998</c:v>
                </c:pt>
                <c:pt idx="17">
                  <c:v>1.1475</c:v>
                </c:pt>
                <c:pt idx="18">
                  <c:v>0.79949999999999999</c:v>
                </c:pt>
                <c:pt idx="19">
                  <c:v>0.47100000000000003</c:v>
                </c:pt>
                <c:pt idx="20">
                  <c:v>0.57950000000000002</c:v>
                </c:pt>
                <c:pt idx="21">
                  <c:v>0.38450000000000001</c:v>
                </c:pt>
                <c:pt idx="22">
                  <c:v>0.6080000000000001</c:v>
                </c:pt>
                <c:pt idx="23">
                  <c:v>0.75600000000000001</c:v>
                </c:pt>
                <c:pt idx="24">
                  <c:v>0.502</c:v>
                </c:pt>
                <c:pt idx="25">
                  <c:v>0.91100000000000003</c:v>
                </c:pt>
                <c:pt idx="26">
                  <c:v>0.86350000000000005</c:v>
                </c:pt>
                <c:pt idx="27">
                  <c:v>0.79</c:v>
                </c:pt>
                <c:pt idx="28">
                  <c:v>0.70350000000000001</c:v>
                </c:pt>
                <c:pt idx="29">
                  <c:v>1.0454999999999999</c:v>
                </c:pt>
                <c:pt idx="30">
                  <c:v>0.73550000000000004</c:v>
                </c:pt>
                <c:pt idx="31">
                  <c:v>0.86099999999999999</c:v>
                </c:pt>
                <c:pt idx="32">
                  <c:v>0.65349999999999997</c:v>
                </c:pt>
                <c:pt idx="33">
                  <c:v>1.1014999999999999</c:v>
                </c:pt>
                <c:pt idx="34">
                  <c:v>1.1694999999999998</c:v>
                </c:pt>
                <c:pt idx="35">
                  <c:v>1.3224999999999998</c:v>
                </c:pt>
                <c:pt idx="36">
                  <c:v>0.4405</c:v>
                </c:pt>
                <c:pt idx="37">
                  <c:v>0.38650000000000001</c:v>
                </c:pt>
                <c:pt idx="38">
                  <c:v>0.71750000000000003</c:v>
                </c:pt>
                <c:pt idx="39">
                  <c:v>0.315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3B-4463-BA7D-3A5101B7F69A}"/>
            </c:ext>
          </c:extLst>
        </c:ser>
        <c:ser>
          <c:idx val="1"/>
          <c:order val="1"/>
          <c:tx>
            <c:v>Standard</c:v>
          </c:tx>
          <c:spPr>
            <a:ln w="47625">
              <a:noFill/>
            </a:ln>
          </c:spPr>
          <c:xVal>
            <c:numRef>
              <c:f>Albumin!$F$17:$F$23</c:f>
              <c:numCache>
                <c:formatCode>General</c:formatCode>
                <c:ptCount val="7"/>
                <c:pt idx="0">
                  <c:v>500</c:v>
                </c:pt>
                <c:pt idx="1">
                  <c:v>250</c:v>
                </c:pt>
                <c:pt idx="2">
                  <c:v>125</c:v>
                </c:pt>
                <c:pt idx="3">
                  <c:v>62.5</c:v>
                </c:pt>
                <c:pt idx="4">
                  <c:v>31.25</c:v>
                </c:pt>
                <c:pt idx="5">
                  <c:v>15.625</c:v>
                </c:pt>
                <c:pt idx="6">
                  <c:v>7.8</c:v>
                </c:pt>
              </c:numCache>
            </c:numRef>
          </c:xVal>
          <c:yVal>
            <c:numRef>
              <c:f>Albumin!$G$17:$G$23</c:f>
              <c:numCache>
                <c:formatCode>General</c:formatCode>
                <c:ptCount val="7"/>
                <c:pt idx="0">
                  <c:v>2.0630000000000002</c:v>
                </c:pt>
                <c:pt idx="1">
                  <c:v>1.825</c:v>
                </c:pt>
                <c:pt idx="2">
                  <c:v>1.5124999999999997</c:v>
                </c:pt>
                <c:pt idx="3">
                  <c:v>1.002</c:v>
                </c:pt>
                <c:pt idx="4">
                  <c:v>0.55099999999999993</c:v>
                </c:pt>
                <c:pt idx="5">
                  <c:v>0.2505</c:v>
                </c:pt>
                <c:pt idx="6">
                  <c:v>0.13100000000000001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3B-4463-BA7D-3A5101B7F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283464"/>
        <c:axId val="2106955144"/>
      </c:scatterChart>
      <c:valAx>
        <c:axId val="2109283464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</a:t>
                </a:r>
                <a:r>
                  <a:rPr lang="en-US" baseline="0"/>
                  <a:t>  (ng/ml)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6955144"/>
        <c:crosses val="autoZero"/>
        <c:crossBetween val="midCat"/>
      </c:valAx>
      <c:valAx>
        <c:axId val="2106955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Abs.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92834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[ ] mg/dl and delta abs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247"/>
          <c:y val="0.19256999999999999"/>
          <c:w val="0.43933"/>
          <c:h val="0.61824000000000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'Cre '!$S$5</c:f>
              <c:strCache>
                <c:ptCount val="1"/>
                <c:pt idx="0">
                  <c:v>delta abs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'Cre '!$R$6:$R$8</c:f>
              <c:numCache>
                <c:formatCode>General</c:formatCode>
                <c:ptCount val="3"/>
                <c:pt idx="0">
                  <c:v>10</c:v>
                </c:pt>
                <c:pt idx="1">
                  <c:v>3</c:v>
                </c:pt>
                <c:pt idx="2">
                  <c:v>1</c:v>
                </c:pt>
              </c:numCache>
            </c:numRef>
          </c:xVal>
          <c:yVal>
            <c:numRef>
              <c:f>'Cre '!$S$6:$S$8</c:f>
              <c:numCache>
                <c:formatCode>General</c:formatCode>
                <c:ptCount val="3"/>
                <c:pt idx="0">
                  <c:v>0.46050000000000008</c:v>
                </c:pt>
                <c:pt idx="1">
                  <c:v>0.17750000000000002</c:v>
                </c:pt>
                <c:pt idx="2">
                  <c:v>4.2500000000000017E-2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E1-4BF5-8AB5-F2C8D8521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908312"/>
        <c:axId val="2109912008"/>
      </c:scatterChart>
      <c:valAx>
        <c:axId val="210990831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109912008"/>
        <c:crosses val="autoZero"/>
        <c:crossBetween val="midCat"/>
      </c:valAx>
      <c:valAx>
        <c:axId val="21099120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109908312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Ratios w/o outliers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Ratio!$A$3:$A$42</c:f>
              <c:strCache>
                <c:ptCount val="40"/>
                <c:pt idx="0">
                  <c:v>IFN #58.1 - 6444 - G0-76/G1 - D7 (7/24)</c:v>
                </c:pt>
                <c:pt idx="1">
                  <c:v>6445</c:v>
                </c:pt>
                <c:pt idx="2">
                  <c:v>6446</c:v>
                </c:pt>
                <c:pt idx="3">
                  <c:v>6463 - G0-10/G1 </c:v>
                </c:pt>
                <c:pt idx="4">
                  <c:v>6464</c:v>
                </c:pt>
                <c:pt idx="5">
                  <c:v>6465</c:v>
                </c:pt>
                <c:pt idx="6">
                  <c:v>6605 - G0-76/G2 </c:v>
                </c:pt>
                <c:pt idx="7">
                  <c:v>6606</c:v>
                </c:pt>
                <c:pt idx="8">
                  <c:v>6607</c:v>
                </c:pt>
                <c:pt idx="9">
                  <c:v>6444 - G0-76/G1 - D14 (7/31)</c:v>
                </c:pt>
                <c:pt idx="10">
                  <c:v>6445</c:v>
                </c:pt>
                <c:pt idx="11">
                  <c:v>6446</c:v>
                </c:pt>
                <c:pt idx="12">
                  <c:v>6463 - G0-10/G1 </c:v>
                </c:pt>
                <c:pt idx="13">
                  <c:v>6464</c:v>
                </c:pt>
                <c:pt idx="14">
                  <c:v>6465</c:v>
                </c:pt>
                <c:pt idx="15">
                  <c:v>6605 - G0-76/G2 </c:v>
                </c:pt>
                <c:pt idx="16">
                  <c:v>6606</c:v>
                </c:pt>
                <c:pt idx="17">
                  <c:v>6607</c:v>
                </c:pt>
                <c:pt idx="18">
                  <c:v>6444 - G0-76/G1 - D21 (8/7)</c:v>
                </c:pt>
                <c:pt idx="19">
                  <c:v>6445</c:v>
                </c:pt>
                <c:pt idx="20">
                  <c:v>6446</c:v>
                </c:pt>
                <c:pt idx="21">
                  <c:v>6463 - G0-10/G1 </c:v>
                </c:pt>
                <c:pt idx="22">
                  <c:v>6464</c:v>
                </c:pt>
                <c:pt idx="23">
                  <c:v>6465</c:v>
                </c:pt>
                <c:pt idx="24">
                  <c:v>6605 - G0-76/G2 </c:v>
                </c:pt>
                <c:pt idx="25">
                  <c:v>6606</c:v>
                </c:pt>
                <c:pt idx="26">
                  <c:v>6607</c:v>
                </c:pt>
                <c:pt idx="27">
                  <c:v>IFN #45.2 - 5957- G0-76/G1 - D7 (5/3)</c:v>
                </c:pt>
                <c:pt idx="28">
                  <c:v>5958</c:v>
                </c:pt>
                <c:pt idx="29">
                  <c:v>5961</c:v>
                </c:pt>
                <c:pt idx="30">
                  <c:v>5962</c:v>
                </c:pt>
                <c:pt idx="31">
                  <c:v>5957- G0-76/G1 - D14 (5/10)</c:v>
                </c:pt>
                <c:pt idx="32">
                  <c:v>5958</c:v>
                </c:pt>
                <c:pt idx="33">
                  <c:v>5961</c:v>
                </c:pt>
                <c:pt idx="34">
                  <c:v>5962</c:v>
                </c:pt>
                <c:pt idx="35">
                  <c:v>5963</c:v>
                </c:pt>
                <c:pt idx="36">
                  <c:v>5957- G0-76/G1 - D21 (5/17)</c:v>
                </c:pt>
                <c:pt idx="37">
                  <c:v>5958</c:v>
                </c:pt>
                <c:pt idx="38">
                  <c:v>5961</c:v>
                </c:pt>
                <c:pt idx="39">
                  <c:v>5962</c:v>
                </c:pt>
              </c:strCache>
            </c:strRef>
          </c:cat>
          <c:val>
            <c:numRef>
              <c:f>Ratio!$G$3:$G$42</c:f>
              <c:numCache>
                <c:formatCode>General</c:formatCode>
                <c:ptCount val="40"/>
                <c:pt idx="0">
                  <c:v>177.59336098285388</c:v>
                </c:pt>
                <c:pt idx="1">
                  <c:v>308.75839734978024</c:v>
                </c:pt>
                <c:pt idx="2">
                  <c:v>221.58298644650299</c:v>
                </c:pt>
                <c:pt idx="3">
                  <c:v>143.87759015476982</c:v>
                </c:pt>
                <c:pt idx="4">
                  <c:v>297.89969856160059</c:v>
                </c:pt>
                <c:pt idx="5">
                  <c:v>250.33655279605605</c:v>
                </c:pt>
                <c:pt idx="6">
                  <c:v>396.22263827222469</c:v>
                </c:pt>
                <c:pt idx="7">
                  <c:v>1355.3596787566557</c:v>
                </c:pt>
                <c:pt idx="8">
                  <c:v>1934.723645398554</c:v>
                </c:pt>
                <c:pt idx="9">
                  <c:v>1509.7835624765717</c:v>
                </c:pt>
                <c:pt idx="10">
                  <c:v>995.86502494252363</c:v>
                </c:pt>
                <c:pt idx="11">
                  <c:v>1926.3554312338088</c:v>
                </c:pt>
                <c:pt idx="12">
                  <c:v>731.39937519148771</c:v>
                </c:pt>
                <c:pt idx="13">
                  <c:v>1067.1798981913912</c:v>
                </c:pt>
                <c:pt idx="14">
                  <c:v>403.56179074086532</c:v>
                </c:pt>
                <c:pt idx="15">
                  <c:v>12287.392026566873</c:v>
                </c:pt>
                <c:pt idx="16">
                  <c:v>23967.643101493766</c:v>
                </c:pt>
                <c:pt idx="17">
                  <c:v>18226.581175905212</c:v>
                </c:pt>
                <c:pt idx="18">
                  <c:v>677.52948769958175</c:v>
                </c:pt>
                <c:pt idx="19">
                  <c:v>164.8673195212574</c:v>
                </c:pt>
                <c:pt idx="20">
                  <c:v>419.3845516782564</c:v>
                </c:pt>
                <c:pt idx="21">
                  <c:v>64.526142136801894</c:v>
                </c:pt>
                <c:pt idx="22">
                  <c:v>202.39649562986057</c:v>
                </c:pt>
                <c:pt idx="23">
                  <c:v>141.30325924687298</c:v>
                </c:pt>
                <c:pt idx="24">
                  <c:v>3242.9193290465332</c:v>
                </c:pt>
                <c:pt idx="25">
                  <c:v>17635.13203869198</c:v>
                </c:pt>
                <c:pt idx="26">
                  <c:v>17860.384305698994</c:v>
                </c:pt>
                <c:pt idx="27">
                  <c:v>155.91654943699166</c:v>
                </c:pt>
                <c:pt idx="28">
                  <c:v>147.72745982125915</c:v>
                </c:pt>
                <c:pt idx="29">
                  <c:v>209.6960606800846</c:v>
                </c:pt>
                <c:pt idx="30">
                  <c:v>208.67766465655146</c:v>
                </c:pt>
                <c:pt idx="31">
                  <c:v>214.45942561433671</c:v>
                </c:pt>
                <c:pt idx="32">
                  <c:v>449.59839402277873</c:v>
                </c:pt>
                <c:pt idx="33">
                  <c:v>0</c:v>
                </c:pt>
                <c:pt idx="34">
                  <c:v>276.93723065606844</c:v>
                </c:pt>
                <c:pt idx="35">
                  <c:v>211.56483586555805</c:v>
                </c:pt>
                <c:pt idx="36">
                  <c:v>333.26534707564616</c:v>
                </c:pt>
                <c:pt idx="37">
                  <c:v>602.95525377702438</c:v>
                </c:pt>
                <c:pt idx="38">
                  <c:v>256.64043865749335</c:v>
                </c:pt>
                <c:pt idx="39">
                  <c:v>53.150279428670288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B0-43BA-90A2-6EC932D96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341352"/>
        <c:axId val="2109344296"/>
      </c:barChart>
      <c:catAx>
        <c:axId val="2109341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09344296"/>
        <c:crosses val="autoZero"/>
        <c:auto val="1"/>
        <c:lblAlgn val="ctr"/>
        <c:lblOffset val="100"/>
        <c:noMultiLvlLbl val="0"/>
      </c:catAx>
      <c:valAx>
        <c:axId val="2109344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ug</a:t>
                </a:r>
                <a:r>
                  <a:rPr lang="en-US" baseline="0"/>
                  <a:t> Alb/ mg Cre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9341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Ratios w/ outliers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Ratio!$D$1</c:f>
              <c:strCache>
                <c:ptCount val="1"/>
                <c:pt idx="0">
                  <c:v>Ratio (ug Alb/mg Cre)</c:v>
                </c:pt>
              </c:strCache>
            </c:strRef>
          </c:tx>
          <c:invertIfNegative val="0"/>
          <c:cat>
            <c:strRef>
              <c:f>Ratio!$A$2:$A$42</c:f>
              <c:strCache>
                <c:ptCount val="41"/>
                <c:pt idx="1">
                  <c:v>IFN #58.1 - 6444 - G0-76/G1 - D7 (7/24)</c:v>
                </c:pt>
                <c:pt idx="2">
                  <c:v>6445</c:v>
                </c:pt>
                <c:pt idx="3">
                  <c:v>6446</c:v>
                </c:pt>
                <c:pt idx="4">
                  <c:v>6463 - G0-10/G1 </c:v>
                </c:pt>
                <c:pt idx="5">
                  <c:v>6464</c:v>
                </c:pt>
                <c:pt idx="6">
                  <c:v>6465</c:v>
                </c:pt>
                <c:pt idx="7">
                  <c:v>6605 - G0-76/G2 </c:v>
                </c:pt>
                <c:pt idx="8">
                  <c:v>6606</c:v>
                </c:pt>
                <c:pt idx="9">
                  <c:v>6607</c:v>
                </c:pt>
                <c:pt idx="10">
                  <c:v>6444 - G0-76/G1 - D14 (7/31)</c:v>
                </c:pt>
                <c:pt idx="11">
                  <c:v>6445</c:v>
                </c:pt>
                <c:pt idx="12">
                  <c:v>6446</c:v>
                </c:pt>
                <c:pt idx="13">
                  <c:v>6463 - G0-10/G1 </c:v>
                </c:pt>
                <c:pt idx="14">
                  <c:v>6464</c:v>
                </c:pt>
                <c:pt idx="15">
                  <c:v>6465</c:v>
                </c:pt>
                <c:pt idx="16">
                  <c:v>6605 - G0-76/G2 </c:v>
                </c:pt>
                <c:pt idx="17">
                  <c:v>6606</c:v>
                </c:pt>
                <c:pt idx="18">
                  <c:v>6607</c:v>
                </c:pt>
                <c:pt idx="19">
                  <c:v>6444 - G0-76/G1 - D21 (8/7)</c:v>
                </c:pt>
                <c:pt idx="20">
                  <c:v>6445</c:v>
                </c:pt>
                <c:pt idx="21">
                  <c:v>6446</c:v>
                </c:pt>
                <c:pt idx="22">
                  <c:v>6463 - G0-10/G1 </c:v>
                </c:pt>
                <c:pt idx="23">
                  <c:v>6464</c:v>
                </c:pt>
                <c:pt idx="24">
                  <c:v>6465</c:v>
                </c:pt>
                <c:pt idx="25">
                  <c:v>6605 - G0-76/G2 </c:v>
                </c:pt>
                <c:pt idx="26">
                  <c:v>6606</c:v>
                </c:pt>
                <c:pt idx="27">
                  <c:v>6607</c:v>
                </c:pt>
                <c:pt idx="28">
                  <c:v>IFN #45.2 - 5957- G0-76/G1 - D7 (5/3)</c:v>
                </c:pt>
                <c:pt idx="29">
                  <c:v>5958</c:v>
                </c:pt>
                <c:pt idx="30">
                  <c:v>5961</c:v>
                </c:pt>
                <c:pt idx="31">
                  <c:v>5962</c:v>
                </c:pt>
                <c:pt idx="32">
                  <c:v>5957- G0-76/G1 - D14 (5/10)</c:v>
                </c:pt>
                <c:pt idx="33">
                  <c:v>5958</c:v>
                </c:pt>
                <c:pt idx="34">
                  <c:v>5961</c:v>
                </c:pt>
                <c:pt idx="35">
                  <c:v>5962</c:v>
                </c:pt>
                <c:pt idx="36">
                  <c:v>5963</c:v>
                </c:pt>
                <c:pt idx="37">
                  <c:v>5957- G0-76/G1 - D21 (5/17)</c:v>
                </c:pt>
                <c:pt idx="38">
                  <c:v>5958</c:v>
                </c:pt>
                <c:pt idx="39">
                  <c:v>5961</c:v>
                </c:pt>
                <c:pt idx="40">
                  <c:v>5962</c:v>
                </c:pt>
              </c:strCache>
            </c:strRef>
          </c:cat>
          <c:val>
            <c:numRef>
              <c:f>Ratio!$D$2:$D$42</c:f>
              <c:numCache>
                <c:formatCode>General</c:formatCode>
                <c:ptCount val="41"/>
                <c:pt idx="1">
                  <c:v>177.59336098285388</c:v>
                </c:pt>
                <c:pt idx="2">
                  <c:v>308.75839734978024</c:v>
                </c:pt>
                <c:pt idx="3">
                  <c:v>221.58298644650299</c:v>
                </c:pt>
                <c:pt idx="4">
                  <c:v>143.87759015476982</c:v>
                </c:pt>
                <c:pt idx="5">
                  <c:v>297.89969856160059</c:v>
                </c:pt>
                <c:pt idx="6">
                  <c:v>250.33655279605605</c:v>
                </c:pt>
                <c:pt idx="7">
                  <c:v>396.22263827222469</c:v>
                </c:pt>
                <c:pt idx="8">
                  <c:v>1355.3596787566557</c:v>
                </c:pt>
                <c:pt idx="9">
                  <c:v>1934.723645398554</c:v>
                </c:pt>
                <c:pt idx="10">
                  <c:v>1509.7835624765717</c:v>
                </c:pt>
                <c:pt idx="11">
                  <c:v>995.86502494252363</c:v>
                </c:pt>
                <c:pt idx="12">
                  <c:v>1926.3554312338088</c:v>
                </c:pt>
                <c:pt idx="13">
                  <c:v>731.39937519148771</c:v>
                </c:pt>
                <c:pt idx="14">
                  <c:v>1067.1798981913912</c:v>
                </c:pt>
                <c:pt idx="15">
                  <c:v>403.56179074086532</c:v>
                </c:pt>
                <c:pt idx="16">
                  <c:v>12287.392026566873</c:v>
                </c:pt>
                <c:pt idx="17">
                  <c:v>23967.643101493766</c:v>
                </c:pt>
                <c:pt idx="18">
                  <c:v>18226.581175905212</c:v>
                </c:pt>
                <c:pt idx="19">
                  <c:v>677.52948769958175</c:v>
                </c:pt>
                <c:pt idx="20">
                  <c:v>164.8673195212574</c:v>
                </c:pt>
                <c:pt idx="21">
                  <c:v>419.3845516782564</c:v>
                </c:pt>
                <c:pt idx="22">
                  <c:v>64.526142136801894</c:v>
                </c:pt>
                <c:pt idx="23">
                  <c:v>202.39649562986057</c:v>
                </c:pt>
                <c:pt idx="24">
                  <c:v>141.30325924687298</c:v>
                </c:pt>
                <c:pt idx="25">
                  <c:v>3242.9193290465332</c:v>
                </c:pt>
                <c:pt idx="26">
                  <c:v>17635.13203869198</c:v>
                </c:pt>
                <c:pt idx="27">
                  <c:v>17860.384305698994</c:v>
                </c:pt>
                <c:pt idx="28">
                  <c:v>155.91654943699166</c:v>
                </c:pt>
                <c:pt idx="29">
                  <c:v>147.72745982125915</c:v>
                </c:pt>
                <c:pt idx="30">
                  <c:v>209.6960606800846</c:v>
                </c:pt>
                <c:pt idx="31">
                  <c:v>208.67766465655146</c:v>
                </c:pt>
                <c:pt idx="32">
                  <c:v>214.45942561433671</c:v>
                </c:pt>
                <c:pt idx="33">
                  <c:v>449.59839402277873</c:v>
                </c:pt>
                <c:pt idx="34">
                  <c:v>69.061999690366221</c:v>
                </c:pt>
                <c:pt idx="35">
                  <c:v>276.93723065606844</c:v>
                </c:pt>
                <c:pt idx="36">
                  <c:v>211.56483586555805</c:v>
                </c:pt>
                <c:pt idx="37">
                  <c:v>333.26534707564616</c:v>
                </c:pt>
                <c:pt idx="38">
                  <c:v>602.95525377702438</c:v>
                </c:pt>
                <c:pt idx="39">
                  <c:v>256.64043865749335</c:v>
                </c:pt>
                <c:pt idx="40">
                  <c:v>53.150279428670288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7-47E1-904D-C8C8CE14C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957368"/>
        <c:axId val="2109960312"/>
      </c:barChart>
      <c:catAx>
        <c:axId val="2109957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09960312"/>
        <c:crosses val="autoZero"/>
        <c:auto val="1"/>
        <c:lblAlgn val="ctr"/>
        <c:lblOffset val="100"/>
        <c:noMultiLvlLbl val="0"/>
      </c:catAx>
      <c:valAx>
        <c:axId val="2109960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 i="0" baseline="0">
                    <a:effectLst/>
                  </a:rPr>
                  <a:t>(ug Alb/</a:t>
                </a:r>
                <a:r>
                  <a:rPr lang="en-US" sz="1000" b="1" i="0" baseline="0">
                    <a:effectLst/>
                  </a:rPr>
                  <a:t>mg</a:t>
                </a:r>
                <a:r>
                  <a:rPr lang="en-US" sz="1050" b="1" i="0" baseline="0">
                    <a:effectLst/>
                  </a:rPr>
                  <a:t> Cre)</a:t>
                </a:r>
                <a:endParaRPr lang="en-US" sz="5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9957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482600</xdr:colOff>
      <xdr:row>36</xdr:row>
      <xdr:rowOff>101600</xdr:rowOff>
    </xdr:from>
    <xdr:to>
      <xdr:col>8</xdr:col>
      <xdr:colOff>723900</xdr:colOff>
      <xdr:row>57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95250</xdr:colOff>
      <xdr:row>16</xdr:row>
      <xdr:rowOff>0</xdr:rowOff>
    </xdr:from>
    <xdr:to>
      <xdr:col>20</xdr:col>
      <xdr:colOff>800100</xdr:colOff>
      <xdr:row>30</xdr:row>
      <xdr:rowOff>9525</xdr:rowOff>
    </xdr:to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114300</xdr:rowOff>
    </xdr:from>
    <xdr:to>
      <xdr:col>17</xdr:col>
      <xdr:colOff>419100</xdr:colOff>
      <xdr:row>24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622300</xdr:colOff>
      <xdr:row>26</xdr:row>
      <xdr:rowOff>82550</xdr:rowOff>
    </xdr:from>
    <xdr:to>
      <xdr:col>17</xdr:col>
      <xdr:colOff>457200</xdr:colOff>
      <xdr:row>46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mycurvefit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21"/>
  <sheetViews>
    <sheetView workbookViewId="0">
      <selection activeCell="I32" sqref="I32"/>
    </sheetView>
  </sheetViews>
  <sheetFormatPr baseColWidth="10" defaultColWidth="11.5" defaultRowHeight="13" x14ac:dyDescent="0.15"/>
  <cols>
    <col min="1" max="1" width="4.6640625" style="21" customWidth="1"/>
    <col min="2" max="2" width="6.83203125" customWidth="1"/>
    <col min="3" max="3" width="5.83203125" customWidth="1"/>
    <col min="4" max="4" width="6.83203125" customWidth="1"/>
    <col min="5" max="5" width="34.6640625" bestFit="1" customWidth="1"/>
    <col min="6" max="6" width="5.5" bestFit="1" customWidth="1"/>
    <col min="7" max="7" width="25.5" bestFit="1" customWidth="1"/>
    <col min="8" max="8" width="7.5" bestFit="1" customWidth="1"/>
    <col min="9" max="9" width="24.5" bestFit="1" customWidth="1"/>
    <col min="10" max="10" width="7.5" bestFit="1" customWidth="1"/>
    <col min="11" max="11" width="33" bestFit="1" customWidth="1"/>
    <col min="12" max="12" width="7.5" bestFit="1" customWidth="1"/>
    <col min="13" max="13" width="24.83203125" bestFit="1" customWidth="1"/>
    <col min="14" max="14" width="5.5" bestFit="1" customWidth="1"/>
  </cols>
  <sheetData>
    <row r="1" spans="2:22" ht="26" customHeight="1" thickBot="1" x14ac:dyDescent="0.25">
      <c r="B1" s="101" t="s">
        <v>186</v>
      </c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</row>
    <row r="2" spans="2:22" ht="16" customHeight="1" thickBot="1" x14ac:dyDescent="0.2">
      <c r="B2" s="23"/>
      <c r="C2" s="66">
        <v>1</v>
      </c>
      <c r="D2" s="26">
        <v>2</v>
      </c>
      <c r="E2" s="56">
        <v>3</v>
      </c>
      <c r="F2" s="56">
        <v>4</v>
      </c>
      <c r="G2" s="56">
        <v>5</v>
      </c>
      <c r="H2" s="56">
        <v>6</v>
      </c>
      <c r="I2" s="26">
        <v>7</v>
      </c>
      <c r="J2" s="56">
        <v>8</v>
      </c>
      <c r="K2" s="26">
        <v>9</v>
      </c>
      <c r="L2" s="56">
        <v>10</v>
      </c>
      <c r="M2" s="26">
        <v>11</v>
      </c>
      <c r="N2" s="67">
        <v>12</v>
      </c>
      <c r="Q2" s="58"/>
      <c r="R2" s="58"/>
      <c r="S2" s="58"/>
      <c r="T2" s="58"/>
      <c r="U2" s="58"/>
      <c r="V2" s="58"/>
    </row>
    <row r="3" spans="2:22" ht="15" customHeight="1" x14ac:dyDescent="0.15">
      <c r="B3" s="24" t="s">
        <v>178</v>
      </c>
      <c r="C3" s="28" t="s">
        <v>177</v>
      </c>
      <c r="D3" s="29" t="s">
        <v>188</v>
      </c>
      <c r="E3" s="74" t="s">
        <v>224</v>
      </c>
      <c r="F3" s="68">
        <v>2000</v>
      </c>
      <c r="G3" s="77">
        <v>6607</v>
      </c>
      <c r="H3" s="69">
        <v>10000</v>
      </c>
      <c r="I3" s="80">
        <v>6606</v>
      </c>
      <c r="J3" s="68">
        <v>100000</v>
      </c>
      <c r="K3" s="77" t="s">
        <v>223</v>
      </c>
      <c r="L3" s="68">
        <v>100000</v>
      </c>
      <c r="M3" s="77">
        <v>5958</v>
      </c>
      <c r="N3" s="70">
        <v>5000</v>
      </c>
      <c r="Q3" s="59"/>
      <c r="R3" s="59"/>
      <c r="S3" s="59"/>
      <c r="T3" s="59"/>
      <c r="U3" s="59"/>
      <c r="V3" s="59"/>
    </row>
    <row r="4" spans="2:22" ht="15" customHeight="1" x14ac:dyDescent="0.2">
      <c r="B4" s="24" t="s">
        <v>179</v>
      </c>
      <c r="C4" s="87">
        <v>500</v>
      </c>
      <c r="D4" s="88"/>
      <c r="E4" s="75">
        <v>6445</v>
      </c>
      <c r="F4" s="57">
        <v>2000</v>
      </c>
      <c r="G4" s="78" t="s">
        <v>225</v>
      </c>
      <c r="H4" s="62">
        <v>7000</v>
      </c>
      <c r="I4" s="81">
        <v>6607</v>
      </c>
      <c r="J4" s="57">
        <v>150000</v>
      </c>
      <c r="K4" s="75">
        <v>6606</v>
      </c>
      <c r="L4" s="57">
        <v>150000</v>
      </c>
      <c r="M4" s="75">
        <v>5961</v>
      </c>
      <c r="N4" s="64">
        <v>1000</v>
      </c>
      <c r="Q4" s="58"/>
      <c r="R4" s="58"/>
      <c r="S4" s="58"/>
      <c r="T4" s="59"/>
      <c r="U4" s="59"/>
      <c r="V4" s="59"/>
    </row>
    <row r="5" spans="2:22" ht="15" customHeight="1" x14ac:dyDescent="0.2">
      <c r="B5" s="24" t="s">
        <v>180</v>
      </c>
      <c r="C5" s="89">
        <v>250</v>
      </c>
      <c r="D5" s="90"/>
      <c r="E5" s="75">
        <v>6446</v>
      </c>
      <c r="F5" s="57">
        <v>2000</v>
      </c>
      <c r="G5" s="79">
        <v>6445</v>
      </c>
      <c r="H5" s="62">
        <v>2000</v>
      </c>
      <c r="I5" s="81" t="s">
        <v>226</v>
      </c>
      <c r="J5" s="57">
        <v>10000</v>
      </c>
      <c r="K5" s="75">
        <v>6607</v>
      </c>
      <c r="L5" s="57">
        <v>200000</v>
      </c>
      <c r="M5" s="75">
        <v>5962</v>
      </c>
      <c r="N5" s="64">
        <v>1000</v>
      </c>
      <c r="Q5" s="58"/>
      <c r="R5" s="58"/>
      <c r="S5" s="58"/>
      <c r="T5" s="59"/>
      <c r="U5" s="59"/>
      <c r="V5" s="59"/>
    </row>
    <row r="6" spans="2:22" ht="15" customHeight="1" x14ac:dyDescent="0.2">
      <c r="B6" s="24" t="s">
        <v>181</v>
      </c>
      <c r="C6" s="89">
        <v>125</v>
      </c>
      <c r="D6" s="90"/>
      <c r="E6" s="75" t="s">
        <v>222</v>
      </c>
      <c r="F6" s="57">
        <v>500</v>
      </c>
      <c r="G6" s="79">
        <v>6446</v>
      </c>
      <c r="H6" s="62">
        <v>10000</v>
      </c>
      <c r="I6" s="81">
        <v>6445</v>
      </c>
      <c r="J6" s="57">
        <v>5000</v>
      </c>
      <c r="K6" s="75" t="s">
        <v>227</v>
      </c>
      <c r="L6" s="57">
        <v>1000</v>
      </c>
      <c r="M6" s="75">
        <v>5963</v>
      </c>
      <c r="N6" s="64">
        <v>2000</v>
      </c>
      <c r="Q6" s="59"/>
      <c r="R6" s="59"/>
      <c r="S6" s="59"/>
      <c r="T6" s="58"/>
      <c r="U6" s="58"/>
      <c r="V6" s="58"/>
    </row>
    <row r="7" spans="2:22" ht="15" customHeight="1" x14ac:dyDescent="0.2">
      <c r="B7" s="24" t="s">
        <v>182</v>
      </c>
      <c r="C7" s="89">
        <v>62.5</v>
      </c>
      <c r="D7" s="90"/>
      <c r="E7" s="75">
        <v>6464</v>
      </c>
      <c r="F7" s="57">
        <v>1000</v>
      </c>
      <c r="G7" s="79" t="s">
        <v>222</v>
      </c>
      <c r="H7" s="62">
        <v>2000</v>
      </c>
      <c r="I7" s="81">
        <v>6446</v>
      </c>
      <c r="J7" s="57">
        <v>10000</v>
      </c>
      <c r="K7" s="75">
        <v>5958</v>
      </c>
      <c r="L7" s="57">
        <v>1000</v>
      </c>
      <c r="M7" s="75" t="s">
        <v>229</v>
      </c>
      <c r="N7" s="64">
        <v>5000</v>
      </c>
      <c r="Q7" s="58"/>
      <c r="R7" s="58"/>
      <c r="S7" s="58"/>
      <c r="T7" s="59"/>
      <c r="U7" s="59"/>
      <c r="V7" s="59"/>
    </row>
    <row r="8" spans="2:22" ht="15" customHeight="1" x14ac:dyDescent="0.2">
      <c r="B8" s="24" t="s">
        <v>183</v>
      </c>
      <c r="C8" s="89">
        <v>31.25</v>
      </c>
      <c r="D8" s="90"/>
      <c r="E8" s="75">
        <v>6465</v>
      </c>
      <c r="F8" s="57">
        <v>2000</v>
      </c>
      <c r="G8" s="79">
        <v>6464</v>
      </c>
      <c r="H8" s="62">
        <v>1000</v>
      </c>
      <c r="I8" s="81" t="s">
        <v>222</v>
      </c>
      <c r="J8" s="57">
        <v>1000</v>
      </c>
      <c r="K8" s="75">
        <v>5961</v>
      </c>
      <c r="L8" s="57">
        <v>2000</v>
      </c>
      <c r="M8" s="75">
        <v>5958</v>
      </c>
      <c r="N8" s="64">
        <v>5000</v>
      </c>
      <c r="Q8" s="58"/>
      <c r="R8" s="58"/>
      <c r="S8" s="58"/>
      <c r="T8" s="58"/>
      <c r="U8" s="58"/>
      <c r="V8" s="58"/>
    </row>
    <row r="9" spans="2:22" ht="15" customHeight="1" x14ac:dyDescent="0.2">
      <c r="B9" s="24" t="s">
        <v>184</v>
      </c>
      <c r="C9" s="89">
        <v>15.625</v>
      </c>
      <c r="D9" s="90"/>
      <c r="E9" s="75" t="s">
        <v>223</v>
      </c>
      <c r="F9" s="57">
        <v>5000</v>
      </c>
      <c r="G9" s="79">
        <v>6465</v>
      </c>
      <c r="H9" s="62">
        <v>2000</v>
      </c>
      <c r="I9" s="81">
        <v>6464</v>
      </c>
      <c r="J9" s="57">
        <v>2000</v>
      </c>
      <c r="K9" s="75">
        <v>5962</v>
      </c>
      <c r="L9" s="57">
        <v>1000</v>
      </c>
      <c r="M9" s="75">
        <v>5961</v>
      </c>
      <c r="N9" s="64">
        <v>5000</v>
      </c>
      <c r="Q9" s="83"/>
      <c r="R9" s="83"/>
      <c r="S9" s="83"/>
      <c r="T9" s="84"/>
      <c r="U9" s="84"/>
      <c r="V9" s="84"/>
    </row>
    <row r="10" spans="2:22" ht="15" customHeight="1" thickBot="1" x14ac:dyDescent="0.25">
      <c r="B10" s="25" t="s">
        <v>185</v>
      </c>
      <c r="C10" s="85">
        <v>7.8</v>
      </c>
      <c r="D10" s="86"/>
      <c r="E10" s="76">
        <v>6606</v>
      </c>
      <c r="F10" s="63">
        <v>7000</v>
      </c>
      <c r="G10" s="76" t="s">
        <v>223</v>
      </c>
      <c r="H10" s="63">
        <v>100000</v>
      </c>
      <c r="I10" s="82">
        <v>6465</v>
      </c>
      <c r="J10" s="63">
        <v>2000</v>
      </c>
      <c r="K10" s="76" t="s">
        <v>228</v>
      </c>
      <c r="L10" s="63">
        <v>2000</v>
      </c>
      <c r="M10" s="76">
        <v>5962</v>
      </c>
      <c r="N10" s="65">
        <v>500</v>
      </c>
    </row>
    <row r="12" spans="2:22" ht="26" customHeight="1" thickBot="1" x14ac:dyDescent="0.25">
      <c r="B12" s="103" t="s">
        <v>187</v>
      </c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</row>
    <row r="13" spans="2:22" ht="15" customHeight="1" thickBot="1" x14ac:dyDescent="0.2">
      <c r="B13" s="23"/>
      <c r="C13" s="26">
        <v>1</v>
      </c>
      <c r="D13" s="26">
        <v>2</v>
      </c>
      <c r="E13" s="26">
        <v>3</v>
      </c>
      <c r="F13" s="26">
        <v>4</v>
      </c>
      <c r="G13" s="26">
        <v>5</v>
      </c>
      <c r="H13" s="26">
        <v>6</v>
      </c>
      <c r="I13" s="26">
        <v>7</v>
      </c>
      <c r="J13" s="26">
        <v>8</v>
      </c>
      <c r="K13" s="26">
        <v>9</v>
      </c>
      <c r="L13" s="26">
        <v>10</v>
      </c>
      <c r="M13" s="26">
        <v>11</v>
      </c>
      <c r="N13" s="27">
        <v>12</v>
      </c>
    </row>
    <row r="14" spans="2:22" ht="15" customHeight="1" x14ac:dyDescent="0.15">
      <c r="B14" s="24" t="s">
        <v>178</v>
      </c>
      <c r="C14" s="28" t="s">
        <v>177</v>
      </c>
      <c r="D14" s="29" t="s">
        <v>188</v>
      </c>
      <c r="E14" s="91" t="str">
        <f>E3</f>
        <v>IFN #58.1 - 6444 - G0-76/G1 - D7 (7/24)</v>
      </c>
      <c r="F14" s="92"/>
      <c r="G14" s="93">
        <f>G3</f>
        <v>6607</v>
      </c>
      <c r="H14" s="93"/>
      <c r="I14" s="93">
        <f>I3</f>
        <v>6606</v>
      </c>
      <c r="J14" s="93"/>
      <c r="K14" s="93" t="str">
        <f>K3</f>
        <v xml:space="preserve">6605 - G0-76/G2 </v>
      </c>
      <c r="L14" s="93"/>
      <c r="M14" s="93">
        <f>M3</f>
        <v>5958</v>
      </c>
      <c r="N14" s="94"/>
    </row>
    <row r="15" spans="2:22" ht="15" customHeight="1" x14ac:dyDescent="0.15">
      <c r="B15" s="24" t="s">
        <v>179</v>
      </c>
      <c r="C15" s="97" t="s">
        <v>189</v>
      </c>
      <c r="D15" s="98"/>
      <c r="E15" s="99">
        <f>E4</f>
        <v>6445</v>
      </c>
      <c r="F15" s="100"/>
      <c r="G15" s="95" t="str">
        <f>G4</f>
        <v>6444 - G0-76/G1 - D14 (7/31)</v>
      </c>
      <c r="H15" s="95"/>
      <c r="I15" s="95">
        <f>I4</f>
        <v>6607</v>
      </c>
      <c r="J15" s="95"/>
      <c r="K15" s="95">
        <f>K4</f>
        <v>6606</v>
      </c>
      <c r="L15" s="95"/>
      <c r="M15" s="95">
        <f>M4</f>
        <v>5961</v>
      </c>
      <c r="N15" s="96"/>
    </row>
    <row r="16" spans="2:22" ht="15" customHeight="1" x14ac:dyDescent="0.15">
      <c r="B16" s="24" t="s">
        <v>180</v>
      </c>
      <c r="C16" s="97" t="s">
        <v>190</v>
      </c>
      <c r="D16" s="98"/>
      <c r="E16" s="99">
        <f t="shared" ref="E16:E20" si="0">E5</f>
        <v>6446</v>
      </c>
      <c r="F16" s="100"/>
      <c r="G16" s="95">
        <f t="shared" ref="G16:G21" si="1">G5</f>
        <v>6445</v>
      </c>
      <c r="H16" s="95"/>
      <c r="I16" s="95" t="str">
        <f t="shared" ref="I16:I20" si="2">I5</f>
        <v>6444 - G0-76/G1 - D21 (8/7)</v>
      </c>
      <c r="J16" s="95"/>
      <c r="K16" s="95">
        <f t="shared" ref="K16:K21" si="3">K5</f>
        <v>6607</v>
      </c>
      <c r="L16" s="95"/>
      <c r="M16" s="95">
        <f t="shared" ref="M16:M21" si="4">M5</f>
        <v>5962</v>
      </c>
      <c r="N16" s="96"/>
    </row>
    <row r="17" spans="2:14" ht="15" customHeight="1" x14ac:dyDescent="0.15">
      <c r="B17" s="24" t="s">
        <v>181</v>
      </c>
      <c r="C17" s="97" t="s">
        <v>191</v>
      </c>
      <c r="D17" s="98"/>
      <c r="E17" s="99" t="str">
        <f t="shared" si="0"/>
        <v xml:space="preserve">6463 - G0-10/G1 </v>
      </c>
      <c r="F17" s="100"/>
      <c r="G17" s="95">
        <f t="shared" si="1"/>
        <v>6446</v>
      </c>
      <c r="H17" s="95"/>
      <c r="I17" s="95">
        <f t="shared" si="2"/>
        <v>6445</v>
      </c>
      <c r="J17" s="95"/>
      <c r="K17" s="95" t="str">
        <f t="shared" si="3"/>
        <v>IFN #45.2 - 5957- G0-76/G1 - D7 (5/3)</v>
      </c>
      <c r="L17" s="95"/>
      <c r="M17" s="95">
        <f t="shared" si="4"/>
        <v>5963</v>
      </c>
      <c r="N17" s="96"/>
    </row>
    <row r="18" spans="2:14" ht="15" customHeight="1" x14ac:dyDescent="0.15">
      <c r="B18" s="24" t="s">
        <v>182</v>
      </c>
      <c r="C18" s="97" t="s">
        <v>174</v>
      </c>
      <c r="D18" s="98"/>
      <c r="E18" s="99">
        <f t="shared" si="0"/>
        <v>6464</v>
      </c>
      <c r="F18" s="100"/>
      <c r="G18" s="95" t="str">
        <f t="shared" si="1"/>
        <v xml:space="preserve">6463 - G0-10/G1 </v>
      </c>
      <c r="H18" s="95"/>
      <c r="I18" s="95">
        <f t="shared" si="2"/>
        <v>6446</v>
      </c>
      <c r="J18" s="95"/>
      <c r="K18" s="95">
        <f t="shared" si="3"/>
        <v>5958</v>
      </c>
      <c r="L18" s="95"/>
      <c r="M18" s="95" t="str">
        <f t="shared" si="4"/>
        <v>5957- G0-76/G1 - D21 (5/17)</v>
      </c>
      <c r="N18" s="96"/>
    </row>
    <row r="19" spans="2:14" ht="15" customHeight="1" x14ac:dyDescent="0.15">
      <c r="B19" s="24" t="s">
        <v>183</v>
      </c>
      <c r="C19" s="97" t="s">
        <v>174</v>
      </c>
      <c r="D19" s="98"/>
      <c r="E19" s="99">
        <f t="shared" si="0"/>
        <v>6465</v>
      </c>
      <c r="F19" s="100"/>
      <c r="G19" s="95">
        <f t="shared" si="1"/>
        <v>6464</v>
      </c>
      <c r="H19" s="95"/>
      <c r="I19" s="95" t="str">
        <f t="shared" si="2"/>
        <v xml:space="preserve">6463 - G0-10/G1 </v>
      </c>
      <c r="J19" s="95"/>
      <c r="K19" s="95">
        <f t="shared" si="3"/>
        <v>5961</v>
      </c>
      <c r="L19" s="95"/>
      <c r="M19" s="95">
        <f t="shared" si="4"/>
        <v>5958</v>
      </c>
      <c r="N19" s="96"/>
    </row>
    <row r="20" spans="2:14" ht="15" customHeight="1" x14ac:dyDescent="0.15">
      <c r="B20" s="24" t="s">
        <v>184</v>
      </c>
      <c r="C20" s="97" t="s">
        <v>174</v>
      </c>
      <c r="D20" s="98"/>
      <c r="E20" s="99" t="str">
        <f t="shared" si="0"/>
        <v xml:space="preserve">6605 - G0-76/G2 </v>
      </c>
      <c r="F20" s="100"/>
      <c r="G20" s="95">
        <f t="shared" si="1"/>
        <v>6465</v>
      </c>
      <c r="H20" s="95"/>
      <c r="I20" s="95">
        <f t="shared" si="2"/>
        <v>6464</v>
      </c>
      <c r="J20" s="95"/>
      <c r="K20" s="95">
        <f t="shared" si="3"/>
        <v>5962</v>
      </c>
      <c r="L20" s="95"/>
      <c r="M20" s="95">
        <f t="shared" si="4"/>
        <v>5961</v>
      </c>
      <c r="N20" s="96"/>
    </row>
    <row r="21" spans="2:14" ht="15" customHeight="1" thickBot="1" x14ac:dyDescent="0.2">
      <c r="B21" s="25" t="s">
        <v>185</v>
      </c>
      <c r="C21" s="105" t="s">
        <v>174</v>
      </c>
      <c r="D21" s="106"/>
      <c r="E21" s="107">
        <f>E10</f>
        <v>6606</v>
      </c>
      <c r="F21" s="108"/>
      <c r="G21" s="109" t="str">
        <f t="shared" si="1"/>
        <v xml:space="preserve">6605 - G0-76/G2 </v>
      </c>
      <c r="H21" s="109"/>
      <c r="I21" s="109">
        <f>I10</f>
        <v>6465</v>
      </c>
      <c r="J21" s="109"/>
      <c r="K21" s="109" t="str">
        <f t="shared" si="3"/>
        <v>5957- G0-76/G1 - D14 (5/10)</v>
      </c>
      <c r="L21" s="109"/>
      <c r="M21" s="109">
        <f t="shared" si="4"/>
        <v>5962</v>
      </c>
      <c r="N21" s="110"/>
    </row>
  </sheetData>
  <mergeCells count="58">
    <mergeCell ref="B1:N1"/>
    <mergeCell ref="B12:N12"/>
    <mergeCell ref="C21:D21"/>
    <mergeCell ref="E21:F21"/>
    <mergeCell ref="G21:H21"/>
    <mergeCell ref="I21:J21"/>
    <mergeCell ref="K21:L21"/>
    <mergeCell ref="M21:N21"/>
    <mergeCell ref="C20:D20"/>
    <mergeCell ref="E20:F20"/>
    <mergeCell ref="G20:H20"/>
    <mergeCell ref="I20:J20"/>
    <mergeCell ref="K20:L20"/>
    <mergeCell ref="M20:N20"/>
    <mergeCell ref="C19:D19"/>
    <mergeCell ref="E19:F19"/>
    <mergeCell ref="M19:N19"/>
    <mergeCell ref="C18:D18"/>
    <mergeCell ref="E18:F18"/>
    <mergeCell ref="G18:H18"/>
    <mergeCell ref="I18:J18"/>
    <mergeCell ref="K18:L18"/>
    <mergeCell ref="M18:N18"/>
    <mergeCell ref="I17:J17"/>
    <mergeCell ref="K17:L17"/>
    <mergeCell ref="G19:H19"/>
    <mergeCell ref="I19:J19"/>
    <mergeCell ref="K19:L19"/>
    <mergeCell ref="M17:N17"/>
    <mergeCell ref="M15:N15"/>
    <mergeCell ref="C16:D16"/>
    <mergeCell ref="E16:F16"/>
    <mergeCell ref="G16:H16"/>
    <mergeCell ref="I16:J16"/>
    <mergeCell ref="K16:L16"/>
    <mergeCell ref="M16:N16"/>
    <mergeCell ref="C15:D15"/>
    <mergeCell ref="E15:F15"/>
    <mergeCell ref="G15:H15"/>
    <mergeCell ref="I15:J15"/>
    <mergeCell ref="K15:L15"/>
    <mergeCell ref="C17:D17"/>
    <mergeCell ref="E17:F17"/>
    <mergeCell ref="G17:H17"/>
    <mergeCell ref="E14:F14"/>
    <mergeCell ref="G14:H14"/>
    <mergeCell ref="I14:J14"/>
    <mergeCell ref="K14:L14"/>
    <mergeCell ref="M14:N14"/>
    <mergeCell ref="Q9:S9"/>
    <mergeCell ref="T9:V9"/>
    <mergeCell ref="C10:D10"/>
    <mergeCell ref="C4:D4"/>
    <mergeCell ref="C5:D5"/>
    <mergeCell ref="C6:D6"/>
    <mergeCell ref="C7:D7"/>
    <mergeCell ref="C8:D8"/>
    <mergeCell ref="C9:D9"/>
  </mergeCells>
  <pageMargins left="0.75" right="0.75" top="1" bottom="1" header="0.5" footer="0.5"/>
  <pageSetup scale="42" orientation="landscape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19"/>
  <sheetViews>
    <sheetView topLeftCell="A33" workbookViewId="0">
      <selection activeCell="E34" sqref="E34"/>
    </sheetView>
  </sheetViews>
  <sheetFormatPr baseColWidth="10" defaultColWidth="14.5" defaultRowHeight="15.75" customHeight="1" x14ac:dyDescent="0.15"/>
  <cols>
    <col min="1" max="1" width="17" customWidth="1"/>
    <col min="5" max="5" width="25.1640625" customWidth="1"/>
    <col min="6" max="6" width="10.5" customWidth="1"/>
    <col min="7" max="7" width="14.83203125" customWidth="1"/>
    <col min="8" max="8" width="11.5" customWidth="1"/>
    <col min="10" max="10" width="18.33203125" customWidth="1"/>
    <col min="11" max="11" width="15.1640625" customWidth="1"/>
  </cols>
  <sheetData>
    <row r="1" spans="1:19" ht="15.75" customHeight="1" x14ac:dyDescent="0.15">
      <c r="A1" s="113" t="s">
        <v>0</v>
      </c>
      <c r="B1" s="112"/>
      <c r="C1" s="112"/>
      <c r="D1" s="112"/>
      <c r="E1" s="112"/>
      <c r="K1" s="2"/>
      <c r="L1" s="3"/>
      <c r="M1" s="3"/>
      <c r="N1" s="3"/>
      <c r="O1" s="3"/>
      <c r="P1" s="3"/>
      <c r="Q1" s="4"/>
      <c r="R1" s="4"/>
      <c r="S1" s="5"/>
    </row>
    <row r="2" spans="1:19" ht="15.75" customHeight="1" x14ac:dyDescent="0.15">
      <c r="A2" s="1"/>
      <c r="B2" s="55"/>
      <c r="C2" s="7"/>
      <c r="D2" s="7"/>
      <c r="K2" s="2"/>
      <c r="L2" s="3"/>
      <c r="M2" s="3"/>
      <c r="N2" s="3"/>
      <c r="O2" s="3"/>
      <c r="P2" s="3"/>
      <c r="Q2" s="111" t="s">
        <v>2</v>
      </c>
      <c r="R2" s="112"/>
      <c r="S2" s="3"/>
    </row>
    <row r="3" spans="1:19" ht="15.75" customHeight="1" x14ac:dyDescent="0.15">
      <c r="A3" s="1"/>
      <c r="B3" s="1"/>
      <c r="C3" s="7"/>
      <c r="D3" s="7"/>
      <c r="K3" s="2"/>
      <c r="L3" s="3"/>
      <c r="M3" s="3"/>
      <c r="N3" s="3"/>
      <c r="O3" s="3"/>
      <c r="P3" s="3"/>
      <c r="Q3" s="8"/>
      <c r="R3" s="8"/>
      <c r="S3" s="5" t="s">
        <v>211</v>
      </c>
    </row>
    <row r="4" spans="1:19" ht="15.75" customHeight="1" x14ac:dyDescent="0.15">
      <c r="A4" s="1" t="s">
        <v>3</v>
      </c>
      <c r="B4" s="1" t="s">
        <v>4</v>
      </c>
      <c r="C4" s="7"/>
      <c r="D4" s="7"/>
      <c r="K4" s="3" t="s">
        <v>5</v>
      </c>
      <c r="L4" s="3" t="s">
        <v>6</v>
      </c>
      <c r="M4" s="3" t="s">
        <v>7</v>
      </c>
      <c r="N4" s="3" t="s">
        <v>8</v>
      </c>
      <c r="O4" s="3" t="s">
        <v>205</v>
      </c>
      <c r="P4" s="3" t="s">
        <v>204</v>
      </c>
      <c r="Q4" s="8" t="s">
        <v>9</v>
      </c>
      <c r="R4" s="8" t="s">
        <v>214</v>
      </c>
      <c r="S4" s="5"/>
    </row>
    <row r="5" spans="1:19" ht="15.75" customHeight="1" x14ac:dyDescent="0.2">
      <c r="A5" s="7" t="s">
        <v>10</v>
      </c>
      <c r="B5" s="36">
        <v>-1.5000000000000013E-3</v>
      </c>
      <c r="C5" s="9"/>
      <c r="D5" s="10"/>
      <c r="E5" s="11" t="s">
        <v>213</v>
      </c>
      <c r="F5" s="11" t="s">
        <v>6</v>
      </c>
      <c r="G5" s="11" t="s">
        <v>7</v>
      </c>
      <c r="H5" s="12" t="s">
        <v>8</v>
      </c>
      <c r="J5" s="2" t="s">
        <v>11</v>
      </c>
      <c r="K5" s="30" t="str">
        <f>'Plate set up'!E3</f>
        <v>IFN #58.1 - 6444 - G0-76/G1 - D7 (7/24)</v>
      </c>
      <c r="L5" s="35">
        <f>B7</f>
        <v>0.64849999999999997</v>
      </c>
      <c r="M5">
        <f>B8</f>
        <v>0.64649999999999996</v>
      </c>
      <c r="N5">
        <f>AVERAGE(L5:M5)</f>
        <v>0.64749999999999996</v>
      </c>
      <c r="O5" s="46">
        <f>$G$27*(((($G$25-$G$28)/(N5-$G$28))-1)^(1/$G$26))</f>
        <v>37.01904517809897</v>
      </c>
      <c r="P5" s="47">
        <f>'Plate set up'!F3</f>
        <v>2000</v>
      </c>
      <c r="Q5" s="13" t="str">
        <f t="shared" ref="Q5:Q44" si="0">K5</f>
        <v>IFN #58.1 - 6444 - G0-76/G1 - D7 (7/24)</v>
      </c>
      <c r="R5" s="13">
        <f>O5*P5</f>
        <v>74038.090356197936</v>
      </c>
      <c r="S5" s="22" t="str">
        <f>IF(N5&lt;$G$22,"low", IF(N5&gt;$G$18,"high",""))</f>
        <v/>
      </c>
    </row>
    <row r="6" spans="1:19" ht="15.75" customHeight="1" x14ac:dyDescent="0.2">
      <c r="A6" s="7" t="s">
        <v>12</v>
      </c>
      <c r="B6" s="36">
        <v>1.4999999999999944E-3</v>
      </c>
      <c r="C6" s="9"/>
      <c r="D6" s="14" t="s">
        <v>13</v>
      </c>
      <c r="E6" s="36">
        <v>500</v>
      </c>
      <c r="F6" s="2">
        <f>B17</f>
        <v>2.0395000000000003</v>
      </c>
      <c r="G6">
        <f>B18</f>
        <v>2.0865</v>
      </c>
      <c r="H6" s="15">
        <f t="shared" ref="H6:H12" si="1">AVERAGE(F6:G6)</f>
        <v>2.0630000000000002</v>
      </c>
      <c r="J6" s="2" t="s">
        <v>14</v>
      </c>
      <c r="K6" s="30">
        <f>'Plate set up'!E4</f>
        <v>6445</v>
      </c>
      <c r="L6" s="35">
        <f>B19</f>
        <v>0.85750000000000004</v>
      </c>
      <c r="M6">
        <f>B20</f>
        <v>0.86950000000000005</v>
      </c>
      <c r="N6">
        <f>AVERAGE(L6:M6)</f>
        <v>0.86350000000000005</v>
      </c>
      <c r="O6" s="46">
        <f t="shared" ref="O6:O51" si="2">$G$27*(((($G$25-$G$28)/(N6-$G$28))-1)^(1/$G$26))</f>
        <v>51.458877083665755</v>
      </c>
      <c r="P6" s="47">
        <f>'Plate set up'!F4</f>
        <v>2000</v>
      </c>
      <c r="Q6" s="13">
        <f t="shared" si="0"/>
        <v>6445</v>
      </c>
      <c r="R6" s="13">
        <f t="shared" ref="R6:R51" si="3">O6*P6</f>
        <v>102917.75416733151</v>
      </c>
      <c r="S6" s="22" t="str">
        <f t="shared" ref="S6:S44" si="4">IF(N6&lt;$G$22,"low", IF(N6&gt;$G$18,"high",""))</f>
        <v/>
      </c>
    </row>
    <row r="7" spans="1:19" ht="15.75" customHeight="1" x14ac:dyDescent="0.2">
      <c r="A7" s="7" t="s">
        <v>15</v>
      </c>
      <c r="B7" s="36">
        <v>0.64849999999999997</v>
      </c>
      <c r="C7" s="9"/>
      <c r="D7" s="14" t="s">
        <v>16</v>
      </c>
      <c r="E7" s="36">
        <v>250</v>
      </c>
      <c r="F7">
        <f>B29</f>
        <v>1.8085</v>
      </c>
      <c r="G7">
        <f>B30</f>
        <v>1.8414999999999999</v>
      </c>
      <c r="H7" s="15">
        <f t="shared" si="1"/>
        <v>1.825</v>
      </c>
      <c r="J7" s="2" t="s">
        <v>17</v>
      </c>
      <c r="K7" s="30">
        <f>'Plate set up'!E5</f>
        <v>6446</v>
      </c>
      <c r="L7" s="35">
        <f>B31</f>
        <v>1.1304999999999998</v>
      </c>
      <c r="M7">
        <f>B32</f>
        <v>1.1395</v>
      </c>
      <c r="N7">
        <f t="shared" ref="N7:N44" si="5">AVERAGE(L7:M7)</f>
        <v>1.1349999999999998</v>
      </c>
      <c r="O7" s="46">
        <f t="shared" si="2"/>
        <v>74.828939344465155</v>
      </c>
      <c r="P7" s="47">
        <f>'Plate set up'!F5</f>
        <v>2000</v>
      </c>
      <c r="Q7" s="13">
        <f t="shared" si="0"/>
        <v>6446</v>
      </c>
      <c r="R7" s="13">
        <f t="shared" si="3"/>
        <v>149657.8786889303</v>
      </c>
      <c r="S7" s="22" t="str">
        <f t="shared" si="4"/>
        <v/>
      </c>
    </row>
    <row r="8" spans="1:19" ht="15.75" customHeight="1" x14ac:dyDescent="0.2">
      <c r="A8" s="7" t="s">
        <v>18</v>
      </c>
      <c r="B8" s="36">
        <v>0.64649999999999996</v>
      </c>
      <c r="C8" s="9"/>
      <c r="D8" s="14" t="s">
        <v>19</v>
      </c>
      <c r="E8" s="36">
        <v>125</v>
      </c>
      <c r="F8">
        <f>B41</f>
        <v>1.4814999999999998</v>
      </c>
      <c r="G8">
        <f>B42</f>
        <v>1.5434999999999999</v>
      </c>
      <c r="H8" s="15">
        <f t="shared" si="1"/>
        <v>1.5124999999999997</v>
      </c>
      <c r="J8" s="2" t="s">
        <v>20</v>
      </c>
      <c r="K8" s="30" t="str">
        <f>'Plate set up'!E6</f>
        <v xml:space="preserve">6463 - G0-10/G1 </v>
      </c>
      <c r="L8" s="35">
        <f>B43</f>
        <v>0.74550000000000005</v>
      </c>
      <c r="M8">
        <f>B44</f>
        <v>0.73850000000000005</v>
      </c>
      <c r="N8">
        <f t="shared" si="5"/>
        <v>0.74199999999999999</v>
      </c>
      <c r="O8" s="46">
        <f t="shared" si="2"/>
        <v>43.012532190622672</v>
      </c>
      <c r="P8" s="47">
        <f>'Plate set up'!F6</f>
        <v>500</v>
      </c>
      <c r="Q8" s="13" t="str">
        <f t="shared" si="0"/>
        <v xml:space="preserve">6463 - G0-10/G1 </v>
      </c>
      <c r="R8" s="13">
        <f t="shared" si="3"/>
        <v>21506.266095311337</v>
      </c>
      <c r="S8" s="22" t="str">
        <f t="shared" si="4"/>
        <v/>
      </c>
    </row>
    <row r="9" spans="1:19" ht="15.75" customHeight="1" x14ac:dyDescent="0.2">
      <c r="A9" s="7" t="s">
        <v>21</v>
      </c>
      <c r="B9" s="36">
        <v>1.2894999999999999</v>
      </c>
      <c r="C9" s="9"/>
      <c r="D9" s="14" t="s">
        <v>22</v>
      </c>
      <c r="E9" s="36">
        <v>62.5</v>
      </c>
      <c r="F9">
        <f>B53</f>
        <v>0.98050000000000004</v>
      </c>
      <c r="G9">
        <f>B54</f>
        <v>1.0234999999999999</v>
      </c>
      <c r="H9" s="15">
        <f t="shared" si="1"/>
        <v>1.002</v>
      </c>
      <c r="J9" s="2" t="s">
        <v>23</v>
      </c>
      <c r="K9" s="30">
        <f>'Plate set up'!E7</f>
        <v>6464</v>
      </c>
      <c r="L9" s="35">
        <f>B55</f>
        <v>0.59650000000000003</v>
      </c>
      <c r="M9">
        <f>B56</f>
        <v>0.62850000000000006</v>
      </c>
      <c r="N9">
        <f t="shared" si="5"/>
        <v>0.61250000000000004</v>
      </c>
      <c r="O9" s="46">
        <f t="shared" si="2"/>
        <v>34.902766944395061</v>
      </c>
      <c r="P9" s="47">
        <f>'Plate set up'!F7</f>
        <v>1000</v>
      </c>
      <c r="Q9" s="13">
        <f t="shared" si="0"/>
        <v>6464</v>
      </c>
      <c r="R9" s="13">
        <f t="shared" si="3"/>
        <v>34902.766944395058</v>
      </c>
      <c r="S9" s="22" t="str">
        <f t="shared" si="4"/>
        <v/>
      </c>
    </row>
    <row r="10" spans="1:19" ht="15.75" customHeight="1" x14ac:dyDescent="0.2">
      <c r="A10" s="7" t="s">
        <v>24</v>
      </c>
      <c r="B10" s="36">
        <v>1.3085</v>
      </c>
      <c r="C10" s="9"/>
      <c r="D10" s="14" t="s">
        <v>25</v>
      </c>
      <c r="E10" s="36">
        <v>31.25</v>
      </c>
      <c r="F10">
        <f>B65</f>
        <v>0.54949999999999999</v>
      </c>
      <c r="G10">
        <f>B66</f>
        <v>0.55249999999999999</v>
      </c>
      <c r="H10" s="15">
        <f t="shared" si="1"/>
        <v>0.55099999999999993</v>
      </c>
      <c r="J10" s="2" t="s">
        <v>26</v>
      </c>
      <c r="K10" s="30">
        <f>'Plate set up'!E8</f>
        <v>6465</v>
      </c>
      <c r="L10" s="35">
        <f>B67</f>
        <v>0.90249999999999997</v>
      </c>
      <c r="M10">
        <f>B68</f>
        <v>0.91049999999999998</v>
      </c>
      <c r="N10">
        <f t="shared" si="5"/>
        <v>0.90649999999999997</v>
      </c>
      <c r="O10" s="46">
        <f t="shared" si="2"/>
        <v>54.692687411970539</v>
      </c>
      <c r="P10" s="47">
        <f>'Plate set up'!F8</f>
        <v>2000</v>
      </c>
      <c r="Q10" s="13">
        <f t="shared" si="0"/>
        <v>6465</v>
      </c>
      <c r="R10" s="13">
        <f t="shared" si="3"/>
        <v>109385.37482394108</v>
      </c>
      <c r="S10" s="22" t="str">
        <f t="shared" si="4"/>
        <v/>
      </c>
    </row>
    <row r="11" spans="1:19" ht="15.75" customHeight="1" x14ac:dyDescent="0.2">
      <c r="A11" s="7" t="s">
        <v>27</v>
      </c>
      <c r="B11" s="36">
        <v>1.0094999999999998</v>
      </c>
      <c r="C11" s="9"/>
      <c r="D11" s="14" t="s">
        <v>28</v>
      </c>
      <c r="E11" s="36">
        <v>15.625</v>
      </c>
      <c r="F11">
        <f>B77</f>
        <v>0.2535</v>
      </c>
      <c r="G11">
        <f>B78</f>
        <v>0.2475</v>
      </c>
      <c r="H11" s="15">
        <f t="shared" si="1"/>
        <v>0.2505</v>
      </c>
      <c r="J11" s="2" t="s">
        <v>29</v>
      </c>
      <c r="K11" s="30" t="str">
        <f>'Plate set up'!E9</f>
        <v xml:space="preserve">6605 - G0-76/G2 </v>
      </c>
      <c r="L11" s="35">
        <f>B79</f>
        <v>0.47050000000000003</v>
      </c>
      <c r="M11">
        <f>B80</f>
        <v>0.45150000000000001</v>
      </c>
      <c r="N11">
        <f t="shared" si="5"/>
        <v>0.46100000000000002</v>
      </c>
      <c r="O11" s="46">
        <f t="shared" si="2"/>
        <v>26.237806437258339</v>
      </c>
      <c r="P11" s="47">
        <f>'Plate set up'!F9</f>
        <v>5000</v>
      </c>
      <c r="Q11" s="13" t="str">
        <f t="shared" si="0"/>
        <v xml:space="preserve">6605 - G0-76/G2 </v>
      </c>
      <c r="R11" s="13">
        <f t="shared" si="3"/>
        <v>131189.0321862917</v>
      </c>
      <c r="S11" s="22" t="str">
        <f t="shared" si="4"/>
        <v/>
      </c>
    </row>
    <row r="12" spans="1:19" ht="15.75" customHeight="1" x14ac:dyDescent="0.2">
      <c r="A12" s="7" t="s">
        <v>30</v>
      </c>
      <c r="B12" s="36">
        <v>1.0214999999999999</v>
      </c>
      <c r="C12" s="9"/>
      <c r="D12" s="16" t="s">
        <v>31</v>
      </c>
      <c r="E12" s="37">
        <v>7.8</v>
      </c>
      <c r="F12" s="17">
        <f>B89</f>
        <v>0.13550000000000001</v>
      </c>
      <c r="G12" s="17">
        <f>B90</f>
        <v>0.1265</v>
      </c>
      <c r="H12" s="18">
        <f t="shared" si="1"/>
        <v>0.13100000000000001</v>
      </c>
      <c r="J12" s="2" t="s">
        <v>32</v>
      </c>
      <c r="K12" s="30">
        <f>'Plate set up'!E10</f>
        <v>6606</v>
      </c>
      <c r="L12" s="35">
        <f>B91</f>
        <v>0.74050000000000005</v>
      </c>
      <c r="M12">
        <f>B92</f>
        <v>0.73550000000000004</v>
      </c>
      <c r="N12">
        <f t="shared" si="5"/>
        <v>0.73799999999999999</v>
      </c>
      <c r="O12" s="46">
        <f t="shared" si="2"/>
        <v>42.749649794904748</v>
      </c>
      <c r="P12" s="47">
        <f>'Plate set up'!F10</f>
        <v>7000</v>
      </c>
      <c r="Q12" s="13">
        <f t="shared" si="0"/>
        <v>6606</v>
      </c>
      <c r="R12" s="13">
        <f t="shared" si="3"/>
        <v>299247.54856433324</v>
      </c>
      <c r="S12" s="22" t="str">
        <f t="shared" si="4"/>
        <v/>
      </c>
    </row>
    <row r="13" spans="1:19" ht="15.75" customHeight="1" x14ac:dyDescent="0.2">
      <c r="A13" s="7" t="s">
        <v>33</v>
      </c>
      <c r="B13" s="36">
        <v>0.49150000000000005</v>
      </c>
      <c r="C13" s="9"/>
      <c r="D13" s="9"/>
      <c r="J13" s="2" t="s">
        <v>34</v>
      </c>
      <c r="K13" s="30">
        <f>'Plate set up'!G3</f>
        <v>6607</v>
      </c>
      <c r="L13" s="35">
        <f>B9</f>
        <v>1.2894999999999999</v>
      </c>
      <c r="M13">
        <f>B9</f>
        <v>1.2894999999999999</v>
      </c>
      <c r="N13">
        <f t="shared" si="5"/>
        <v>1.2894999999999999</v>
      </c>
      <c r="O13" s="46">
        <f t="shared" si="2"/>
        <v>92.514733038657297</v>
      </c>
      <c r="P13" s="47">
        <f>'Plate set up'!H3</f>
        <v>10000</v>
      </c>
      <c r="Q13" s="13">
        <f t="shared" si="0"/>
        <v>6607</v>
      </c>
      <c r="R13" s="13">
        <f t="shared" si="3"/>
        <v>925147.33038657298</v>
      </c>
      <c r="S13" s="22" t="str">
        <f t="shared" si="4"/>
        <v/>
      </c>
    </row>
    <row r="14" spans="1:19" ht="15.75" customHeight="1" x14ac:dyDescent="0.2">
      <c r="A14" s="7" t="s">
        <v>35</v>
      </c>
      <c r="B14" s="36">
        <v>0.51249999999999996</v>
      </c>
      <c r="C14" s="9"/>
      <c r="D14" s="9"/>
      <c r="J14" s="2" t="s">
        <v>36</v>
      </c>
      <c r="K14" s="30" t="str">
        <f>'Plate set up'!G4</f>
        <v>6444 - G0-76/G1 - D14 (7/31)</v>
      </c>
      <c r="L14" s="35">
        <f>B21</f>
        <v>1.2494999999999998</v>
      </c>
      <c r="M14">
        <f>B21</f>
        <v>1.2494999999999998</v>
      </c>
      <c r="N14">
        <f t="shared" si="5"/>
        <v>1.2494999999999998</v>
      </c>
      <c r="O14" s="46">
        <f t="shared" si="2"/>
        <v>87.514431487261859</v>
      </c>
      <c r="P14" s="47">
        <f>'Plate set up'!H4</f>
        <v>7000</v>
      </c>
      <c r="Q14" s="13" t="str">
        <f t="shared" si="0"/>
        <v>6444 - G0-76/G1 - D14 (7/31)</v>
      </c>
      <c r="R14" s="13">
        <f t="shared" si="3"/>
        <v>612601.02041083307</v>
      </c>
      <c r="S14" s="22" t="str">
        <f t="shared" si="4"/>
        <v/>
      </c>
    </row>
    <row r="15" spans="1:19" ht="15.75" customHeight="1" x14ac:dyDescent="0.2">
      <c r="A15" s="7" t="s">
        <v>37</v>
      </c>
      <c r="B15" s="36">
        <v>0.64649999999999996</v>
      </c>
      <c r="C15" s="9"/>
      <c r="D15" s="9"/>
      <c r="J15" s="2" t="s">
        <v>38</v>
      </c>
      <c r="K15" s="30">
        <f>'Plate set up'!G5</f>
        <v>6445</v>
      </c>
      <c r="L15" s="35">
        <f>B33</f>
        <v>1.3284999999999998</v>
      </c>
      <c r="M15">
        <f>B33</f>
        <v>1.3284999999999998</v>
      </c>
      <c r="N15">
        <f t="shared" si="5"/>
        <v>1.3284999999999998</v>
      </c>
      <c r="O15" s="46">
        <f t="shared" si="2"/>
        <v>97.731573460599222</v>
      </c>
      <c r="P15" s="47">
        <f>'Plate set up'!H5</f>
        <v>2000</v>
      </c>
      <c r="Q15" s="13">
        <f t="shared" si="0"/>
        <v>6445</v>
      </c>
      <c r="R15" s="13">
        <f t="shared" si="3"/>
        <v>195463.14692119844</v>
      </c>
      <c r="S15" s="22" t="str">
        <f>IF(N15&lt;$G$22,"low", IF(N15&gt;$G$18,"high",""))</f>
        <v/>
      </c>
    </row>
    <row r="16" spans="1:19" ht="15.75" customHeight="1" thickBot="1" x14ac:dyDescent="0.25">
      <c r="A16" s="7" t="s">
        <v>39</v>
      </c>
      <c r="B16" s="36">
        <v>0.66049999999999998</v>
      </c>
      <c r="C16" s="9"/>
      <c r="D16" s="9"/>
      <c r="F16" s="19" t="s">
        <v>212</v>
      </c>
      <c r="G16" s="12" t="s">
        <v>40</v>
      </c>
      <c r="J16" s="2" t="s">
        <v>41</v>
      </c>
      <c r="K16" s="30">
        <f>'Plate set up'!G6</f>
        <v>6446</v>
      </c>
      <c r="L16" s="35">
        <f>B45</f>
        <v>1.4494999999999998</v>
      </c>
      <c r="M16">
        <f>B45</f>
        <v>1.4494999999999998</v>
      </c>
      <c r="N16">
        <f t="shared" si="5"/>
        <v>1.4494999999999998</v>
      </c>
      <c r="O16" s="46">
        <f t="shared" si="2"/>
        <v>116.58406868123988</v>
      </c>
      <c r="P16" s="47">
        <f>'Plate set up'!H6</f>
        <v>10000</v>
      </c>
      <c r="Q16" s="13">
        <f t="shared" si="0"/>
        <v>6446</v>
      </c>
      <c r="R16" s="13">
        <f t="shared" si="3"/>
        <v>1165840.686812399</v>
      </c>
      <c r="S16" s="22" t="str">
        <f t="shared" si="4"/>
        <v/>
      </c>
    </row>
    <row r="17" spans="1:19" ht="15.75" customHeight="1" x14ac:dyDescent="0.2">
      <c r="A17" s="7" t="s">
        <v>42</v>
      </c>
      <c r="B17" s="36">
        <v>2.0395000000000003</v>
      </c>
      <c r="C17" s="9"/>
      <c r="D17" s="9"/>
      <c r="E17" t="s">
        <v>201</v>
      </c>
      <c r="F17" s="38">
        <f>E6</f>
        <v>500</v>
      </c>
      <c r="G17" s="39">
        <f>H6</f>
        <v>2.0630000000000002</v>
      </c>
      <c r="J17" s="2" t="s">
        <v>43</v>
      </c>
      <c r="K17" s="30" t="str">
        <f>'Plate set up'!G7</f>
        <v xml:space="preserve">6463 - G0-10/G1 </v>
      </c>
      <c r="L17" s="35">
        <f>B57</f>
        <v>1.0744999999999998</v>
      </c>
      <c r="M17">
        <f>B57</f>
        <v>1.0744999999999998</v>
      </c>
      <c r="N17">
        <f t="shared" si="5"/>
        <v>1.0744999999999998</v>
      </c>
      <c r="O17" s="46">
        <f t="shared" si="2"/>
        <v>68.925237976427141</v>
      </c>
      <c r="P17" s="47">
        <f>'Plate set up'!H7</f>
        <v>2000</v>
      </c>
      <c r="Q17" s="13" t="str">
        <f t="shared" si="0"/>
        <v xml:space="preserve">6463 - G0-10/G1 </v>
      </c>
      <c r="R17" s="13">
        <f>O17*P17</f>
        <v>137850.47595285429</v>
      </c>
      <c r="S17" s="22" t="str">
        <f t="shared" si="4"/>
        <v/>
      </c>
    </row>
    <row r="18" spans="1:19" ht="15.75" customHeight="1" x14ac:dyDescent="0.2">
      <c r="A18" s="7" t="s">
        <v>44</v>
      </c>
      <c r="B18" s="36">
        <v>2.0865</v>
      </c>
      <c r="C18" s="9"/>
      <c r="D18" s="9"/>
      <c r="E18" s="44" t="s">
        <v>200</v>
      </c>
      <c r="F18" s="40">
        <f t="shared" ref="F18:F23" si="6">E7</f>
        <v>250</v>
      </c>
      <c r="G18" s="41">
        <f t="shared" ref="G18:G23" si="7">H7</f>
        <v>1.825</v>
      </c>
      <c r="J18" s="2" t="s">
        <v>45</v>
      </c>
      <c r="K18" s="30">
        <f>'Plate set up'!G8</f>
        <v>6464</v>
      </c>
      <c r="L18" s="35">
        <f>B69</f>
        <v>1.1604999999999999</v>
      </c>
      <c r="M18">
        <f>B69</f>
        <v>1.1604999999999999</v>
      </c>
      <c r="N18">
        <f t="shared" si="5"/>
        <v>1.1604999999999999</v>
      </c>
      <c r="O18" s="46">
        <f t="shared" si="2"/>
        <v>77.46948703817425</v>
      </c>
      <c r="P18" s="47">
        <f>'Plate set up'!H8</f>
        <v>1000</v>
      </c>
      <c r="Q18" s="13">
        <f t="shared" si="0"/>
        <v>6464</v>
      </c>
      <c r="R18" s="13">
        <f t="shared" si="3"/>
        <v>77469.487038174251</v>
      </c>
      <c r="S18" s="22" t="str">
        <f t="shared" si="4"/>
        <v/>
      </c>
    </row>
    <row r="19" spans="1:19" ht="15.75" customHeight="1" x14ac:dyDescent="0.2">
      <c r="A19" s="7" t="s">
        <v>46</v>
      </c>
      <c r="B19" s="36">
        <v>0.85750000000000004</v>
      </c>
      <c r="C19" s="9"/>
      <c r="D19" s="9"/>
      <c r="F19" s="40">
        <f t="shared" si="6"/>
        <v>125</v>
      </c>
      <c r="G19" s="41">
        <f t="shared" si="7"/>
        <v>1.5124999999999997</v>
      </c>
      <c r="J19" s="2" t="s">
        <v>47</v>
      </c>
      <c r="K19" s="30">
        <f>'Plate set up'!G9</f>
        <v>6465</v>
      </c>
      <c r="L19" s="35">
        <f>B81</f>
        <v>1.0924999999999998</v>
      </c>
      <c r="M19">
        <f>B81</f>
        <v>1.0924999999999998</v>
      </c>
      <c r="N19">
        <f t="shared" si="5"/>
        <v>1.0924999999999998</v>
      </c>
      <c r="O19" s="46">
        <f t="shared" si="2"/>
        <v>70.631702740011079</v>
      </c>
      <c r="P19" s="47">
        <f>'Plate set up'!H9</f>
        <v>2000</v>
      </c>
      <c r="Q19" s="13">
        <f t="shared" si="0"/>
        <v>6465</v>
      </c>
      <c r="R19" s="13">
        <f t="shared" si="3"/>
        <v>141263.40548002216</v>
      </c>
      <c r="S19" s="22" t="str">
        <f t="shared" si="4"/>
        <v/>
      </c>
    </row>
    <row r="20" spans="1:19" ht="15.75" customHeight="1" x14ac:dyDescent="0.2">
      <c r="A20" s="7" t="s">
        <v>48</v>
      </c>
      <c r="B20" s="36">
        <v>0.86950000000000005</v>
      </c>
      <c r="C20" s="9"/>
      <c r="D20" s="9"/>
      <c r="F20" s="40">
        <f t="shared" si="6"/>
        <v>62.5</v>
      </c>
      <c r="G20" s="41">
        <f t="shared" si="7"/>
        <v>1.002</v>
      </c>
      <c r="J20" s="2" t="s">
        <v>49</v>
      </c>
      <c r="K20" s="30" t="str">
        <f>'Plate set up'!G10</f>
        <v xml:space="preserve">6605 - G0-76/G2 </v>
      </c>
      <c r="L20" s="35">
        <f>B93</f>
        <v>1.0305</v>
      </c>
      <c r="M20">
        <f>B93</f>
        <v>1.0305</v>
      </c>
      <c r="N20">
        <f t="shared" si="5"/>
        <v>1.0305</v>
      </c>
      <c r="O20" s="46">
        <f t="shared" si="2"/>
        <v>64.916991501742288</v>
      </c>
      <c r="P20" s="47">
        <f>'Plate set up'!H10</f>
        <v>100000</v>
      </c>
      <c r="Q20" s="13" t="str">
        <f t="shared" si="0"/>
        <v xml:space="preserve">6605 - G0-76/G2 </v>
      </c>
      <c r="R20" s="13">
        <f t="shared" si="3"/>
        <v>6491699.1501742285</v>
      </c>
      <c r="S20" s="22" t="str">
        <f t="shared" si="4"/>
        <v/>
      </c>
    </row>
    <row r="21" spans="1:19" ht="15.75" customHeight="1" x14ac:dyDescent="0.2">
      <c r="A21" s="7" t="s">
        <v>50</v>
      </c>
      <c r="B21" s="36">
        <v>1.2494999999999998</v>
      </c>
      <c r="C21" s="9"/>
      <c r="D21" s="9"/>
      <c r="F21" s="40">
        <f t="shared" si="6"/>
        <v>31.25</v>
      </c>
      <c r="G21" s="41">
        <f t="shared" si="7"/>
        <v>0.55099999999999993</v>
      </c>
      <c r="J21" s="2" t="s">
        <v>51</v>
      </c>
      <c r="K21" s="30">
        <f>'Plate set up'!I3</f>
        <v>6606</v>
      </c>
      <c r="L21" s="35">
        <f>B11</f>
        <v>1.0094999999999998</v>
      </c>
      <c r="M21">
        <f>B12</f>
        <v>1.0214999999999999</v>
      </c>
      <c r="N21">
        <f t="shared" si="5"/>
        <v>1.0154999999999998</v>
      </c>
      <c r="O21" s="46">
        <f t="shared" si="2"/>
        <v>63.600151892139465</v>
      </c>
      <c r="P21">
        <f>'Plate set up'!J3</f>
        <v>100000</v>
      </c>
      <c r="Q21" s="13">
        <f t="shared" si="0"/>
        <v>6606</v>
      </c>
      <c r="R21" s="13">
        <f t="shared" si="3"/>
        <v>6360015.1892139465</v>
      </c>
      <c r="S21" s="22" t="str">
        <f t="shared" si="4"/>
        <v/>
      </c>
    </row>
    <row r="22" spans="1:19" ht="15.75" customHeight="1" x14ac:dyDescent="0.2">
      <c r="A22" s="7" t="s">
        <v>52</v>
      </c>
      <c r="B22" s="36">
        <v>1.2384999999999999</v>
      </c>
      <c r="F22" s="40">
        <f t="shared" si="6"/>
        <v>15.625</v>
      </c>
      <c r="G22" s="41">
        <f t="shared" si="7"/>
        <v>0.2505</v>
      </c>
      <c r="J22" s="2" t="s">
        <v>53</v>
      </c>
      <c r="K22" s="30">
        <f>'Plate set up'!I4</f>
        <v>6607</v>
      </c>
      <c r="L22" s="35">
        <f>B23</f>
        <v>1.1444999999999999</v>
      </c>
      <c r="M22">
        <f>B24</f>
        <v>1.1504999999999999</v>
      </c>
      <c r="N22">
        <f t="shared" si="5"/>
        <v>1.1475</v>
      </c>
      <c r="O22" s="46">
        <f t="shared" si="2"/>
        <v>76.111309208857932</v>
      </c>
      <c r="P22" s="35">
        <f>'Plate set up'!J4</f>
        <v>150000</v>
      </c>
      <c r="Q22" s="13">
        <f t="shared" si="0"/>
        <v>6607</v>
      </c>
      <c r="R22" s="13">
        <f t="shared" si="3"/>
        <v>11416696.381328689</v>
      </c>
      <c r="S22" s="22" t="str">
        <f t="shared" si="4"/>
        <v/>
      </c>
    </row>
    <row r="23" spans="1:19" ht="15.75" customHeight="1" thickBot="1" x14ac:dyDescent="0.25">
      <c r="A23" s="7" t="s">
        <v>54</v>
      </c>
      <c r="B23" s="36">
        <v>1.1444999999999999</v>
      </c>
      <c r="C23" s="9"/>
      <c r="D23" s="9"/>
      <c r="F23" s="42">
        <f t="shared" si="6"/>
        <v>7.8</v>
      </c>
      <c r="G23" s="43">
        <f t="shared" si="7"/>
        <v>0.13100000000000001</v>
      </c>
      <c r="J23" s="2" t="s">
        <v>55</v>
      </c>
      <c r="K23" s="30" t="str">
        <f>'Plate set up'!I5</f>
        <v>6444 - G0-76/G1 - D21 (8/7)</v>
      </c>
      <c r="L23" s="35">
        <f>B35</f>
        <v>0.79049999999999998</v>
      </c>
      <c r="M23">
        <f>B36</f>
        <v>0.8085</v>
      </c>
      <c r="N23">
        <f t="shared" si="5"/>
        <v>0.79949999999999999</v>
      </c>
      <c r="O23" s="46">
        <f t="shared" si="2"/>
        <v>46.892973041066853</v>
      </c>
      <c r="P23" s="35">
        <f>'Plate set up'!J5</f>
        <v>10000</v>
      </c>
      <c r="Q23" s="13" t="str">
        <f t="shared" si="0"/>
        <v>6444 - G0-76/G1 - D21 (8/7)</v>
      </c>
      <c r="R23" s="13">
        <f t="shared" si="3"/>
        <v>468929.73041066853</v>
      </c>
      <c r="S23" s="22" t="str">
        <f t="shared" si="4"/>
        <v/>
      </c>
    </row>
    <row r="24" spans="1:19" ht="15.75" customHeight="1" thickBot="1" x14ac:dyDescent="0.25">
      <c r="A24" s="7" t="s">
        <v>56</v>
      </c>
      <c r="B24" s="36">
        <v>1.1504999999999999</v>
      </c>
      <c r="C24" s="9"/>
      <c r="D24" s="9"/>
      <c r="F24" s="31"/>
      <c r="G24" s="31"/>
      <c r="J24" s="2" t="s">
        <v>57</v>
      </c>
      <c r="K24" s="30">
        <f>'Plate set up'!I6</f>
        <v>6445</v>
      </c>
      <c r="L24" s="35">
        <f>B47</f>
        <v>0.47550000000000003</v>
      </c>
      <c r="M24">
        <f>B48</f>
        <v>0.46650000000000003</v>
      </c>
      <c r="N24">
        <f t="shared" si="5"/>
        <v>0.47100000000000003</v>
      </c>
      <c r="O24" s="46">
        <f t="shared" si="2"/>
        <v>26.789499952010608</v>
      </c>
      <c r="P24" s="35">
        <f>'Plate set up'!J6</f>
        <v>5000</v>
      </c>
      <c r="Q24" s="13">
        <f t="shared" si="0"/>
        <v>6445</v>
      </c>
      <c r="R24" s="13">
        <f t="shared" si="3"/>
        <v>133947.49976005303</v>
      </c>
      <c r="S24" s="22" t="str">
        <f t="shared" si="4"/>
        <v/>
      </c>
    </row>
    <row r="25" spans="1:19" ht="15.75" customHeight="1" x14ac:dyDescent="0.2">
      <c r="A25" s="7" t="s">
        <v>58</v>
      </c>
      <c r="B25" s="36">
        <v>0.92449999999999999</v>
      </c>
      <c r="C25" s="9"/>
      <c r="D25" s="9"/>
      <c r="E25" t="s">
        <v>202</v>
      </c>
      <c r="F25" s="48" t="s">
        <v>178</v>
      </c>
      <c r="G25" s="50">
        <v>1.923888E-2</v>
      </c>
      <c r="J25" s="2" t="s">
        <v>59</v>
      </c>
      <c r="K25" s="30">
        <f>'Plate set up'!I7</f>
        <v>6446</v>
      </c>
      <c r="L25" s="35">
        <f>B59</f>
        <v>0.58450000000000002</v>
      </c>
      <c r="M25">
        <f>B60</f>
        <v>0.57450000000000001</v>
      </c>
      <c r="N25">
        <f t="shared" si="5"/>
        <v>0.57950000000000002</v>
      </c>
      <c r="O25" s="46">
        <f t="shared" si="2"/>
        <v>32.951643346148728</v>
      </c>
      <c r="P25" s="35">
        <f>'Plate set up'!J7</f>
        <v>10000</v>
      </c>
      <c r="Q25" s="13">
        <f t="shared" si="0"/>
        <v>6446</v>
      </c>
      <c r="R25" s="13">
        <f t="shared" si="3"/>
        <v>329516.43346148729</v>
      </c>
      <c r="S25" s="22" t="str">
        <f t="shared" si="4"/>
        <v/>
      </c>
    </row>
    <row r="26" spans="1:19" ht="15.75" customHeight="1" x14ac:dyDescent="0.2">
      <c r="A26" s="7" t="s">
        <v>60</v>
      </c>
      <c r="B26" s="36">
        <v>0.89749999999999996</v>
      </c>
      <c r="C26" s="9"/>
      <c r="D26" s="9"/>
      <c r="F26" s="49" t="s">
        <v>179</v>
      </c>
      <c r="G26" s="51">
        <v>1.3536349999999999</v>
      </c>
      <c r="J26" s="2" t="s">
        <v>61</v>
      </c>
      <c r="K26" s="30" t="str">
        <f>'Plate set up'!I8</f>
        <v xml:space="preserve">6463 - G0-10/G1 </v>
      </c>
      <c r="L26" s="35">
        <f>B71</f>
        <v>0.38650000000000001</v>
      </c>
      <c r="M26">
        <f>B72</f>
        <v>0.38250000000000001</v>
      </c>
      <c r="N26">
        <f t="shared" si="5"/>
        <v>0.38450000000000001</v>
      </c>
      <c r="O26" s="46">
        <f t="shared" si="2"/>
        <v>22.083543639335538</v>
      </c>
      <c r="P26" s="35">
        <f>'Plate set up'!J8</f>
        <v>1000</v>
      </c>
      <c r="Q26" s="13" t="str">
        <f t="shared" si="0"/>
        <v xml:space="preserve">6463 - G0-10/G1 </v>
      </c>
      <c r="R26" s="13">
        <f t="shared" si="3"/>
        <v>22083.543639335538</v>
      </c>
      <c r="S26" s="22" t="str">
        <f t="shared" si="4"/>
        <v/>
      </c>
    </row>
    <row r="27" spans="1:19" ht="15.75" customHeight="1" x14ac:dyDescent="0.2">
      <c r="A27" s="7" t="s">
        <v>62</v>
      </c>
      <c r="B27" s="36">
        <v>1.0605</v>
      </c>
      <c r="C27" s="9"/>
      <c r="D27" s="9"/>
      <c r="F27" s="49" t="s">
        <v>180</v>
      </c>
      <c r="G27" s="51">
        <v>72.057540000000003</v>
      </c>
      <c r="J27" s="2" t="s">
        <v>63</v>
      </c>
      <c r="K27" s="30">
        <f>'Plate set up'!I9</f>
        <v>6464</v>
      </c>
      <c r="L27" s="35">
        <f>B83</f>
        <v>0.62050000000000005</v>
      </c>
      <c r="M27">
        <f>B84</f>
        <v>0.59550000000000003</v>
      </c>
      <c r="N27">
        <f t="shared" si="5"/>
        <v>0.6080000000000001</v>
      </c>
      <c r="O27" s="46">
        <f t="shared" si="2"/>
        <v>34.634271441600696</v>
      </c>
      <c r="P27" s="35">
        <f>'Plate set up'!J9</f>
        <v>2000</v>
      </c>
      <c r="Q27" s="13">
        <f t="shared" si="0"/>
        <v>6464</v>
      </c>
      <c r="R27" s="13">
        <f t="shared" si="3"/>
        <v>69268.542883201386</v>
      </c>
      <c r="S27" s="22" t="str">
        <f t="shared" si="4"/>
        <v/>
      </c>
    </row>
    <row r="28" spans="1:19" ht="15.75" customHeight="1" thickBot="1" x14ac:dyDescent="0.25">
      <c r="A28" s="7" t="s">
        <v>64</v>
      </c>
      <c r="B28" s="36">
        <v>1.1424999999999998</v>
      </c>
      <c r="C28" s="9"/>
      <c r="D28" s="9"/>
      <c r="F28" s="54" t="s">
        <v>181</v>
      </c>
      <c r="G28" s="52">
        <v>2.1951930000000002</v>
      </c>
      <c r="J28" s="2" t="s">
        <v>65</v>
      </c>
      <c r="K28" s="30">
        <f>'Plate set up'!I10</f>
        <v>6465</v>
      </c>
      <c r="L28" s="35">
        <f>B95</f>
        <v>0.74150000000000005</v>
      </c>
      <c r="M28">
        <f>B96</f>
        <v>0.77049999999999996</v>
      </c>
      <c r="N28">
        <f t="shared" si="5"/>
        <v>0.75600000000000001</v>
      </c>
      <c r="O28" s="46">
        <f t="shared" si="2"/>
        <v>43.939603216331797</v>
      </c>
      <c r="P28" s="35">
        <f>'Plate set up'!J10</f>
        <v>2000</v>
      </c>
      <c r="Q28" s="13">
        <f t="shared" si="0"/>
        <v>6465</v>
      </c>
      <c r="R28" s="13">
        <f t="shared" si="3"/>
        <v>87879.206432663588</v>
      </c>
      <c r="S28" s="22" t="str">
        <f t="shared" si="4"/>
        <v/>
      </c>
    </row>
    <row r="29" spans="1:19" ht="15.75" customHeight="1" x14ac:dyDescent="0.2">
      <c r="A29" s="7" t="s">
        <v>66</v>
      </c>
      <c r="B29" s="36">
        <v>1.8085</v>
      </c>
      <c r="C29" s="9"/>
      <c r="D29" s="9"/>
      <c r="F29" s="33"/>
      <c r="G29" s="53"/>
      <c r="J29" s="2" t="s">
        <v>67</v>
      </c>
      <c r="K29" s="30" t="str">
        <f>'Plate set up'!K3</f>
        <v xml:space="preserve">6605 - G0-76/G2 </v>
      </c>
      <c r="L29" s="35">
        <f>B13</f>
        <v>0.49150000000000005</v>
      </c>
      <c r="M29">
        <f>B14</f>
        <v>0.51249999999999996</v>
      </c>
      <c r="N29">
        <f t="shared" si="5"/>
        <v>0.502</v>
      </c>
      <c r="O29" s="46">
        <f t="shared" si="2"/>
        <v>28.515362329066587</v>
      </c>
      <c r="P29">
        <f>'Plate set up'!L3</f>
        <v>100000</v>
      </c>
      <c r="Q29" s="13" t="str">
        <f t="shared" si="0"/>
        <v xml:space="preserve">6605 - G0-76/G2 </v>
      </c>
      <c r="R29" s="13">
        <f t="shared" si="3"/>
        <v>2851536.2329066587</v>
      </c>
      <c r="S29" s="22" t="str">
        <f t="shared" si="4"/>
        <v/>
      </c>
    </row>
    <row r="30" spans="1:19" ht="15.75" customHeight="1" x14ac:dyDescent="0.2">
      <c r="A30" s="7" t="s">
        <v>68</v>
      </c>
      <c r="B30" s="36">
        <v>1.8414999999999999</v>
      </c>
      <c r="C30" s="9"/>
      <c r="D30" s="9"/>
      <c r="E30" s="73" t="s">
        <v>230</v>
      </c>
      <c r="G30" s="46"/>
      <c r="J30" s="2" t="s">
        <v>69</v>
      </c>
      <c r="K30" s="30">
        <f>'Plate set up'!K4</f>
        <v>6606</v>
      </c>
      <c r="L30" s="35">
        <f>B25</f>
        <v>0.92449999999999999</v>
      </c>
      <c r="M30">
        <f>B26</f>
        <v>0.89749999999999996</v>
      </c>
      <c r="N30">
        <f t="shared" si="5"/>
        <v>0.91100000000000003</v>
      </c>
      <c r="O30" s="46">
        <f t="shared" si="2"/>
        <v>55.03952180156098</v>
      </c>
      <c r="P30" s="35">
        <f>'Plate set up'!L4</f>
        <v>150000</v>
      </c>
      <c r="Q30" s="13">
        <f t="shared" si="0"/>
        <v>6606</v>
      </c>
      <c r="R30" s="13">
        <f t="shared" si="3"/>
        <v>8255928.2702341471</v>
      </c>
      <c r="S30" s="22" t="str">
        <f t="shared" si="4"/>
        <v/>
      </c>
    </row>
    <row r="31" spans="1:19" ht="15.75" customHeight="1" x14ac:dyDescent="0.2">
      <c r="A31" s="7" t="s">
        <v>70</v>
      </c>
      <c r="B31" s="36">
        <v>1.1304999999999998</v>
      </c>
      <c r="C31" s="9"/>
      <c r="D31" s="9"/>
      <c r="E31" t="s">
        <v>231</v>
      </c>
      <c r="J31" s="2" t="s">
        <v>71</v>
      </c>
      <c r="K31" s="30">
        <f>'Plate set up'!K5</f>
        <v>6607</v>
      </c>
      <c r="L31" s="35">
        <f>B37</f>
        <v>0.85050000000000003</v>
      </c>
      <c r="M31">
        <f>B38</f>
        <v>0.87650000000000006</v>
      </c>
      <c r="N31">
        <f t="shared" si="5"/>
        <v>0.86350000000000005</v>
      </c>
      <c r="O31" s="46">
        <f t="shared" si="2"/>
        <v>51.458877083665755</v>
      </c>
      <c r="P31" s="35">
        <f>'Plate set up'!L5</f>
        <v>200000</v>
      </c>
      <c r="Q31" s="13">
        <f t="shared" si="0"/>
        <v>6607</v>
      </c>
      <c r="R31" s="13">
        <f t="shared" si="3"/>
        <v>10291775.416733151</v>
      </c>
      <c r="S31" s="22" t="str">
        <f t="shared" si="4"/>
        <v/>
      </c>
    </row>
    <row r="32" spans="1:19" ht="15.75" customHeight="1" x14ac:dyDescent="0.2">
      <c r="A32" s="7" t="s">
        <v>72</v>
      </c>
      <c r="B32" s="36">
        <v>1.1395</v>
      </c>
      <c r="C32" s="9"/>
      <c r="D32" s="9"/>
      <c r="F32" s="61" t="s">
        <v>206</v>
      </c>
      <c r="G32" s="46" t="s">
        <v>203</v>
      </c>
      <c r="J32" s="2" t="s">
        <v>73</v>
      </c>
      <c r="K32" s="30" t="str">
        <f>'Plate set up'!K6</f>
        <v>IFN #45.2 - 5957- G0-76/G1 - D7 (5/3)</v>
      </c>
      <c r="L32" s="35">
        <f>B49</f>
        <v>0.78849999999999998</v>
      </c>
      <c r="M32">
        <f>B50</f>
        <v>0.79149999999999998</v>
      </c>
      <c r="N32">
        <f t="shared" si="5"/>
        <v>0.79</v>
      </c>
      <c r="O32" s="46">
        <f t="shared" si="2"/>
        <v>46.238215692007898</v>
      </c>
      <c r="P32" s="35">
        <f>'Plate set up'!L6</f>
        <v>1000</v>
      </c>
      <c r="Q32" s="13" t="str">
        <f t="shared" si="0"/>
        <v>IFN #45.2 - 5957- G0-76/G1 - D7 (5/3)</v>
      </c>
      <c r="R32" s="13">
        <f t="shared" si="3"/>
        <v>46238.2156920079</v>
      </c>
      <c r="S32" s="22" t="str">
        <f t="shared" si="4"/>
        <v/>
      </c>
    </row>
    <row r="33" spans="1:19" ht="15.75" customHeight="1" x14ac:dyDescent="0.2">
      <c r="A33" s="7" t="s">
        <v>74</v>
      </c>
      <c r="B33" s="36">
        <v>1.3284999999999998</v>
      </c>
      <c r="C33" s="9"/>
      <c r="D33" s="9"/>
      <c r="J33" s="2" t="s">
        <v>75</v>
      </c>
      <c r="K33" s="30">
        <f>'Plate set up'!K7</f>
        <v>5958</v>
      </c>
      <c r="L33" s="35">
        <f>B61</f>
        <v>0.6885</v>
      </c>
      <c r="M33">
        <f>B62</f>
        <v>0.71850000000000003</v>
      </c>
      <c r="N33">
        <f t="shared" si="5"/>
        <v>0.70350000000000001</v>
      </c>
      <c r="O33" s="46">
        <f t="shared" si="2"/>
        <v>40.517566395679452</v>
      </c>
      <c r="P33" s="35">
        <f>'Plate set up'!L7</f>
        <v>1000</v>
      </c>
      <c r="Q33" s="13">
        <f t="shared" si="0"/>
        <v>5958</v>
      </c>
      <c r="R33" s="13">
        <f t="shared" si="3"/>
        <v>40517.566395679452</v>
      </c>
      <c r="S33" s="22" t="str">
        <f t="shared" si="4"/>
        <v/>
      </c>
    </row>
    <row r="34" spans="1:19" ht="15.75" customHeight="1" x14ac:dyDescent="0.2">
      <c r="A34" s="7" t="s">
        <v>76</v>
      </c>
      <c r="B34" s="36">
        <v>1.3025</v>
      </c>
      <c r="C34" s="9"/>
      <c r="D34" s="9"/>
      <c r="F34" s="60" t="s">
        <v>210</v>
      </c>
      <c r="G34" s="45" t="s">
        <v>207</v>
      </c>
      <c r="J34" s="2" t="s">
        <v>77</v>
      </c>
      <c r="K34" s="30">
        <f>'Plate set up'!K8</f>
        <v>5961</v>
      </c>
      <c r="L34" s="35">
        <f>B73</f>
        <v>1.0554999999999999</v>
      </c>
      <c r="M34">
        <f>B74</f>
        <v>1.0354999999999999</v>
      </c>
      <c r="N34">
        <f t="shared" si="5"/>
        <v>1.0454999999999999</v>
      </c>
      <c r="O34" s="46">
        <f t="shared" si="2"/>
        <v>66.258445117100734</v>
      </c>
      <c r="P34" s="35">
        <f>'Plate set up'!L8</f>
        <v>2000</v>
      </c>
      <c r="Q34" s="13">
        <f t="shared" si="0"/>
        <v>5961</v>
      </c>
      <c r="R34" s="13">
        <f t="shared" si="3"/>
        <v>132516.89023420148</v>
      </c>
      <c r="S34" s="22" t="str">
        <f t="shared" si="4"/>
        <v/>
      </c>
    </row>
    <row r="35" spans="1:19" ht="15.75" customHeight="1" x14ac:dyDescent="0.2">
      <c r="A35" s="7" t="s">
        <v>78</v>
      </c>
      <c r="B35" s="36">
        <v>0.79049999999999998</v>
      </c>
      <c r="C35" s="9"/>
      <c r="D35" s="9"/>
      <c r="F35" s="36"/>
      <c r="J35" s="2" t="s">
        <v>79</v>
      </c>
      <c r="K35" s="30">
        <f>'Plate set up'!K9</f>
        <v>5962</v>
      </c>
      <c r="L35" s="35">
        <f>B85</f>
        <v>0.72950000000000004</v>
      </c>
      <c r="M35">
        <f>B86</f>
        <v>0.74150000000000005</v>
      </c>
      <c r="N35">
        <f t="shared" si="5"/>
        <v>0.73550000000000004</v>
      </c>
      <c r="O35" s="46">
        <f t="shared" si="2"/>
        <v>42.585791169142567</v>
      </c>
      <c r="P35" s="35">
        <f>'Plate set up'!L9</f>
        <v>1000</v>
      </c>
      <c r="Q35" s="13">
        <f t="shared" si="0"/>
        <v>5962</v>
      </c>
      <c r="R35" s="13">
        <f t="shared" si="3"/>
        <v>42585.791169142569</v>
      </c>
      <c r="S35" s="22" t="str">
        <f t="shared" si="4"/>
        <v/>
      </c>
    </row>
    <row r="36" spans="1:19" ht="15.75" customHeight="1" x14ac:dyDescent="0.2">
      <c r="A36" s="7" t="s">
        <v>80</v>
      </c>
      <c r="B36" s="36">
        <v>0.8085</v>
      </c>
      <c r="C36" s="9"/>
      <c r="D36" s="9"/>
      <c r="J36" s="2" t="s">
        <v>81</v>
      </c>
      <c r="K36" s="30" t="str">
        <f>'Plate set up'!K10</f>
        <v>5957- G0-76/G1 - D14 (5/10)</v>
      </c>
      <c r="L36" s="35">
        <f>B97</f>
        <v>0.85550000000000004</v>
      </c>
      <c r="M36">
        <f>B98</f>
        <v>0.86650000000000005</v>
      </c>
      <c r="N36">
        <f t="shared" si="5"/>
        <v>0.86099999999999999</v>
      </c>
      <c r="O36" s="46">
        <f t="shared" si="2"/>
        <v>51.275169338841053</v>
      </c>
      <c r="P36" s="35">
        <f>'Plate set up'!L10</f>
        <v>2000</v>
      </c>
      <c r="Q36" s="13" t="str">
        <f t="shared" si="0"/>
        <v>5957- G0-76/G1 - D14 (5/10)</v>
      </c>
      <c r="R36" s="13">
        <f t="shared" si="3"/>
        <v>102550.3386776821</v>
      </c>
      <c r="S36" s="22" t="str">
        <f t="shared" si="4"/>
        <v/>
      </c>
    </row>
    <row r="37" spans="1:19" ht="15.75" customHeight="1" x14ac:dyDescent="0.2">
      <c r="A37" s="7" t="s">
        <v>82</v>
      </c>
      <c r="B37" s="36">
        <v>0.85050000000000003</v>
      </c>
      <c r="C37" s="9"/>
      <c r="D37" s="9"/>
      <c r="J37" s="2" t="s">
        <v>83</v>
      </c>
      <c r="K37" s="30">
        <f>'Plate set up'!M3</f>
        <v>5958</v>
      </c>
      <c r="L37" s="35">
        <f>B15</f>
        <v>0.64649999999999996</v>
      </c>
      <c r="M37">
        <f>B16</f>
        <v>0.66049999999999998</v>
      </c>
      <c r="N37">
        <f t="shared" si="5"/>
        <v>0.65349999999999997</v>
      </c>
      <c r="O37" s="46">
        <f t="shared" si="2"/>
        <v>37.38702627295357</v>
      </c>
      <c r="P37">
        <f>'Plate set up'!N3</f>
        <v>5000</v>
      </c>
      <c r="Q37" s="13">
        <f t="shared" si="0"/>
        <v>5958</v>
      </c>
      <c r="R37" s="13">
        <f t="shared" si="3"/>
        <v>186935.13136476785</v>
      </c>
      <c r="S37" s="22" t="str">
        <f t="shared" si="4"/>
        <v/>
      </c>
    </row>
    <row r="38" spans="1:19" ht="15.75" customHeight="1" x14ac:dyDescent="0.2">
      <c r="A38" s="7" t="s">
        <v>84</v>
      </c>
      <c r="B38" s="36">
        <v>0.87650000000000006</v>
      </c>
      <c r="C38" s="9"/>
      <c r="D38" s="9"/>
      <c r="J38" s="2" t="s">
        <v>85</v>
      </c>
      <c r="K38" s="30">
        <f>'Plate set up'!M4</f>
        <v>5961</v>
      </c>
      <c r="L38" s="35">
        <f>B27</f>
        <v>1.0605</v>
      </c>
      <c r="M38">
        <f>B28</f>
        <v>1.1424999999999998</v>
      </c>
      <c r="N38">
        <f t="shared" si="5"/>
        <v>1.1014999999999999</v>
      </c>
      <c r="O38" s="46">
        <f t="shared" si="2"/>
        <v>71.500360331354898</v>
      </c>
      <c r="P38" s="35">
        <f>'Plate set up'!N4</f>
        <v>1000</v>
      </c>
      <c r="Q38" s="13">
        <f t="shared" si="0"/>
        <v>5961</v>
      </c>
      <c r="R38" s="13">
        <f t="shared" si="3"/>
        <v>71500.360331354896</v>
      </c>
      <c r="S38" s="22" t="str">
        <f t="shared" si="4"/>
        <v/>
      </c>
    </row>
    <row r="39" spans="1:19" ht="15.75" customHeight="1" x14ac:dyDescent="0.2">
      <c r="A39" s="7" t="s">
        <v>86</v>
      </c>
      <c r="B39" s="36">
        <v>1.2014999999999998</v>
      </c>
      <c r="C39" s="9"/>
      <c r="D39" s="9"/>
      <c r="J39" s="2" t="s">
        <v>87</v>
      </c>
      <c r="K39" s="30">
        <f>'Plate set up'!M5</f>
        <v>5962</v>
      </c>
      <c r="L39" s="35">
        <f>B39</f>
        <v>1.2014999999999998</v>
      </c>
      <c r="M39">
        <f>B40</f>
        <v>1.1375</v>
      </c>
      <c r="N39">
        <f t="shared" si="5"/>
        <v>1.1694999999999998</v>
      </c>
      <c r="O39" s="46">
        <f t="shared" si="2"/>
        <v>78.424865518236032</v>
      </c>
      <c r="P39" s="35">
        <f>'Plate set up'!N5</f>
        <v>1000</v>
      </c>
      <c r="Q39" s="13">
        <f t="shared" si="0"/>
        <v>5962</v>
      </c>
      <c r="R39" s="13">
        <f t="shared" si="3"/>
        <v>78424.865518236038</v>
      </c>
      <c r="S39" s="22" t="str">
        <f t="shared" si="4"/>
        <v/>
      </c>
    </row>
    <row r="40" spans="1:19" ht="15.75" customHeight="1" x14ac:dyDescent="0.2">
      <c r="A40" s="7" t="s">
        <v>88</v>
      </c>
      <c r="B40" s="36">
        <v>1.1375</v>
      </c>
      <c r="C40" s="9"/>
      <c r="D40" s="9"/>
      <c r="J40" s="2" t="s">
        <v>89</v>
      </c>
      <c r="K40" s="30">
        <f>'Plate set up'!M6</f>
        <v>5963</v>
      </c>
      <c r="L40" s="35">
        <f>B51</f>
        <v>1.3025</v>
      </c>
      <c r="M40">
        <f>B52</f>
        <v>1.3424999999999998</v>
      </c>
      <c r="N40">
        <f t="shared" si="5"/>
        <v>1.3224999999999998</v>
      </c>
      <c r="O40" s="46">
        <f t="shared" si="2"/>
        <v>96.90535023131882</v>
      </c>
      <c r="P40" s="35">
        <f>'Plate set up'!N6</f>
        <v>2000</v>
      </c>
      <c r="Q40" s="13">
        <f t="shared" si="0"/>
        <v>5963</v>
      </c>
      <c r="R40" s="13">
        <f t="shared" si="3"/>
        <v>193810.70046263764</v>
      </c>
      <c r="S40" s="22" t="str">
        <f t="shared" si="4"/>
        <v/>
      </c>
    </row>
    <row r="41" spans="1:19" ht="15.75" customHeight="1" x14ac:dyDescent="0.2">
      <c r="A41" s="7" t="s">
        <v>90</v>
      </c>
      <c r="B41" s="36">
        <v>1.4814999999999998</v>
      </c>
      <c r="C41" s="9"/>
      <c r="D41" s="9"/>
      <c r="J41" s="2" t="s">
        <v>91</v>
      </c>
      <c r="K41" s="30" t="str">
        <f>'Plate set up'!M7</f>
        <v>5957- G0-76/G1 - D21 (5/17)</v>
      </c>
      <c r="L41" s="35">
        <f>B63</f>
        <v>0.45550000000000002</v>
      </c>
      <c r="M41">
        <f>B64</f>
        <v>0.42549999999999999</v>
      </c>
      <c r="N41">
        <f t="shared" si="5"/>
        <v>0.4405</v>
      </c>
      <c r="O41" s="46">
        <f t="shared" si="2"/>
        <v>25.113785808567567</v>
      </c>
      <c r="P41" s="35">
        <f>'Plate set up'!N7</f>
        <v>5000</v>
      </c>
      <c r="Q41" s="13" t="str">
        <f t="shared" si="0"/>
        <v>5957- G0-76/G1 - D21 (5/17)</v>
      </c>
      <c r="R41" s="13">
        <f t="shared" si="3"/>
        <v>125568.92904283783</v>
      </c>
      <c r="S41" s="22" t="str">
        <f t="shared" si="4"/>
        <v/>
      </c>
    </row>
    <row r="42" spans="1:19" ht="15.75" customHeight="1" x14ac:dyDescent="0.2">
      <c r="A42" s="7" t="s">
        <v>92</v>
      </c>
      <c r="B42" s="36">
        <v>1.5434999999999999</v>
      </c>
      <c r="C42" s="9"/>
      <c r="D42" s="9"/>
      <c r="J42" s="2" t="s">
        <v>93</v>
      </c>
      <c r="K42" s="30">
        <f>'Plate set up'!M8</f>
        <v>5958</v>
      </c>
      <c r="L42" s="35">
        <f>B75</f>
        <v>0.40750000000000003</v>
      </c>
      <c r="M42">
        <f>B76</f>
        <v>0.36549999999999999</v>
      </c>
      <c r="N42">
        <f t="shared" si="5"/>
        <v>0.38650000000000001</v>
      </c>
      <c r="O42" s="46">
        <f t="shared" si="2"/>
        <v>22.190919285025021</v>
      </c>
      <c r="P42" s="35">
        <f>'Plate set up'!N8</f>
        <v>5000</v>
      </c>
      <c r="Q42" s="13">
        <f t="shared" si="0"/>
        <v>5958</v>
      </c>
      <c r="R42" s="13">
        <f t="shared" si="3"/>
        <v>110954.59642512511</v>
      </c>
      <c r="S42" s="22" t="str">
        <f t="shared" si="4"/>
        <v/>
      </c>
    </row>
    <row r="43" spans="1:19" ht="15.75" customHeight="1" x14ac:dyDescent="0.2">
      <c r="A43" s="7" t="s">
        <v>94</v>
      </c>
      <c r="B43" s="36">
        <v>0.74550000000000005</v>
      </c>
      <c r="C43" s="9"/>
      <c r="D43" s="9"/>
      <c r="J43" s="2" t="s">
        <v>95</v>
      </c>
      <c r="K43" s="30">
        <f>'Plate set up'!M9</f>
        <v>5961</v>
      </c>
      <c r="L43" s="35">
        <f>B87</f>
        <v>0.72050000000000003</v>
      </c>
      <c r="M43">
        <f>B88</f>
        <v>0.71450000000000002</v>
      </c>
      <c r="N43">
        <f t="shared" si="5"/>
        <v>0.71750000000000003</v>
      </c>
      <c r="O43" s="46">
        <f t="shared" si="2"/>
        <v>41.415868294642479</v>
      </c>
      <c r="P43" s="35">
        <f>'Plate set up'!N9</f>
        <v>5000</v>
      </c>
      <c r="Q43" s="13">
        <f t="shared" si="0"/>
        <v>5961</v>
      </c>
      <c r="R43" s="13">
        <f t="shared" si="3"/>
        <v>207079.34147321241</v>
      </c>
      <c r="S43" s="22" t="str">
        <f t="shared" si="4"/>
        <v/>
      </c>
    </row>
    <row r="44" spans="1:19" ht="15.75" customHeight="1" x14ac:dyDescent="0.2">
      <c r="A44" s="7" t="s">
        <v>96</v>
      </c>
      <c r="B44" s="36">
        <v>0.73850000000000005</v>
      </c>
      <c r="C44" s="9"/>
      <c r="D44" s="9"/>
      <c r="J44" s="2" t="s">
        <v>97</v>
      </c>
      <c r="K44" s="30">
        <f>'Plate set up'!M10</f>
        <v>5962</v>
      </c>
      <c r="L44" s="35">
        <f>B99</f>
        <v>0.3095</v>
      </c>
      <c r="M44">
        <f>B100</f>
        <v>0.32050000000000001</v>
      </c>
      <c r="N44">
        <f t="shared" si="5"/>
        <v>0.315</v>
      </c>
      <c r="O44" s="46">
        <f t="shared" si="2"/>
        <v>18.376755518411024</v>
      </c>
      <c r="P44" s="35">
        <f>'Plate set up'!N10</f>
        <v>500</v>
      </c>
      <c r="Q44" s="13">
        <f t="shared" si="0"/>
        <v>5962</v>
      </c>
      <c r="R44" s="13">
        <f t="shared" si="3"/>
        <v>9188.3777592055121</v>
      </c>
      <c r="S44" s="22" t="str">
        <f t="shared" si="4"/>
        <v/>
      </c>
    </row>
    <row r="45" spans="1:19" ht="15.75" customHeight="1" x14ac:dyDescent="0.2">
      <c r="A45" s="7" t="s">
        <v>98</v>
      </c>
      <c r="B45" s="36">
        <v>1.4494999999999998</v>
      </c>
      <c r="C45" s="9"/>
      <c r="D45" s="9"/>
      <c r="K45" s="5" t="s">
        <v>215</v>
      </c>
      <c r="N45">
        <f>H6</f>
        <v>2.0630000000000002</v>
      </c>
      <c r="O45" s="46">
        <f>$G$27*(((($G$25-$G$28)/(N45-$G$28))-1)^(1/$G$26))</f>
        <v>544.77707907444403</v>
      </c>
      <c r="Q45" s="5" t="s">
        <v>215</v>
      </c>
      <c r="R45" s="13">
        <f t="shared" si="3"/>
        <v>0</v>
      </c>
      <c r="S45" s="5" t="str">
        <f t="shared" ref="S45" si="8">IF(OR(N45&lt;$G$21, N45&gt;$G$17),"out","" )</f>
        <v/>
      </c>
    </row>
    <row r="46" spans="1:19" ht="15.75" customHeight="1" x14ac:dyDescent="0.2">
      <c r="A46" s="7" t="s">
        <v>99</v>
      </c>
      <c r="B46" s="36">
        <v>1.4335</v>
      </c>
      <c r="C46" s="9"/>
      <c r="D46" s="9"/>
      <c r="K46" s="5" t="s">
        <v>216</v>
      </c>
      <c r="N46" s="35">
        <f t="shared" ref="N46:N51" si="9">H7</f>
        <v>1.825</v>
      </c>
      <c r="O46" s="46">
        <f t="shared" si="2"/>
        <v>232.33357870275205</v>
      </c>
      <c r="Q46" s="5" t="s">
        <v>216</v>
      </c>
      <c r="R46" s="13">
        <f t="shared" si="3"/>
        <v>0</v>
      </c>
      <c r="S46" s="5"/>
    </row>
    <row r="47" spans="1:19" ht="15.75" customHeight="1" x14ac:dyDescent="0.2">
      <c r="A47" s="7" t="s">
        <v>100</v>
      </c>
      <c r="B47" s="36">
        <v>0.47550000000000003</v>
      </c>
      <c r="C47" s="9"/>
      <c r="D47" s="9"/>
      <c r="K47" s="71" t="s">
        <v>217</v>
      </c>
      <c r="N47" s="35">
        <f t="shared" si="9"/>
        <v>1.5124999999999997</v>
      </c>
      <c r="O47" s="46">
        <f t="shared" si="2"/>
        <v>128.46615019795678</v>
      </c>
      <c r="Q47" s="71" t="s">
        <v>217</v>
      </c>
      <c r="R47" s="13">
        <f t="shared" si="3"/>
        <v>0</v>
      </c>
      <c r="S47" s="5"/>
    </row>
    <row r="48" spans="1:19" ht="15.75" customHeight="1" x14ac:dyDescent="0.2">
      <c r="A48" s="7" t="s">
        <v>101</v>
      </c>
      <c r="B48" s="36">
        <v>0.46650000000000003</v>
      </c>
      <c r="C48" s="9"/>
      <c r="D48" s="9"/>
      <c r="K48" s="71" t="s">
        <v>218</v>
      </c>
      <c r="N48" s="35">
        <f t="shared" si="9"/>
        <v>1.002</v>
      </c>
      <c r="O48" s="46">
        <f t="shared" si="2"/>
        <v>62.435300463728936</v>
      </c>
      <c r="Q48" s="71" t="s">
        <v>218</v>
      </c>
      <c r="R48" s="13">
        <f t="shared" si="3"/>
        <v>0</v>
      </c>
      <c r="S48" s="5"/>
    </row>
    <row r="49" spans="1:19" ht="15.75" customHeight="1" x14ac:dyDescent="0.2">
      <c r="A49" s="7" t="s">
        <v>102</v>
      </c>
      <c r="B49" s="36">
        <v>0.78849999999999998</v>
      </c>
      <c r="C49" s="9"/>
      <c r="D49" s="9"/>
      <c r="K49" s="71" t="s">
        <v>219</v>
      </c>
      <c r="N49" s="35">
        <f t="shared" si="9"/>
        <v>0.55099999999999993</v>
      </c>
      <c r="O49" s="46">
        <f t="shared" si="2"/>
        <v>31.298004719550434</v>
      </c>
      <c r="Q49" s="71" t="s">
        <v>219</v>
      </c>
      <c r="R49" s="13">
        <f t="shared" si="3"/>
        <v>0</v>
      </c>
      <c r="S49" s="5"/>
    </row>
    <row r="50" spans="1:19" ht="15.75" customHeight="1" x14ac:dyDescent="0.2">
      <c r="A50" s="7" t="s">
        <v>103</v>
      </c>
      <c r="B50" s="36">
        <v>0.79149999999999998</v>
      </c>
      <c r="C50" s="9"/>
      <c r="D50" s="9"/>
      <c r="K50" s="71" t="s">
        <v>220</v>
      </c>
      <c r="N50" s="35">
        <f t="shared" si="9"/>
        <v>0.2505</v>
      </c>
      <c r="O50" s="46">
        <f t="shared" si="2"/>
        <v>14.945830994884879</v>
      </c>
      <c r="Q50" s="71" t="s">
        <v>220</v>
      </c>
      <c r="R50" s="13">
        <f t="shared" si="3"/>
        <v>0</v>
      </c>
      <c r="S50" s="5"/>
    </row>
    <row r="51" spans="1:19" ht="15.75" customHeight="1" x14ac:dyDescent="0.2">
      <c r="A51" s="7" t="s">
        <v>104</v>
      </c>
      <c r="B51" s="36">
        <v>1.3025</v>
      </c>
      <c r="C51" s="9"/>
      <c r="D51" s="9"/>
      <c r="K51" s="72" t="s">
        <v>221</v>
      </c>
      <c r="N51" s="35">
        <f t="shared" si="9"/>
        <v>0.13100000000000001</v>
      </c>
      <c r="O51" s="46">
        <f t="shared" si="2"/>
        <v>8.3575778193913699</v>
      </c>
      <c r="Q51" s="72" t="s">
        <v>221</v>
      </c>
      <c r="R51" s="13">
        <f t="shared" si="3"/>
        <v>0</v>
      </c>
      <c r="S51" s="5"/>
    </row>
    <row r="52" spans="1:19" ht="15.75" customHeight="1" x14ac:dyDescent="0.15">
      <c r="A52" s="7" t="s">
        <v>105</v>
      </c>
      <c r="B52" s="36">
        <v>1.3424999999999998</v>
      </c>
      <c r="C52" s="9"/>
      <c r="D52" s="9"/>
      <c r="J52" s="2"/>
      <c r="Q52" s="5"/>
      <c r="R52" s="5"/>
      <c r="S52" s="5"/>
    </row>
    <row r="53" spans="1:19" ht="15.75" customHeight="1" x14ac:dyDescent="0.15">
      <c r="A53" s="7" t="s">
        <v>106</v>
      </c>
      <c r="B53" s="36">
        <v>0.98050000000000004</v>
      </c>
      <c r="C53" s="9"/>
      <c r="D53" s="9"/>
      <c r="J53" s="2"/>
      <c r="Q53" s="5"/>
      <c r="R53" s="5"/>
      <c r="S53" s="5"/>
    </row>
    <row r="54" spans="1:19" ht="15.75" customHeight="1" x14ac:dyDescent="0.15">
      <c r="A54" s="7" t="s">
        <v>107</v>
      </c>
      <c r="B54" s="36">
        <v>1.0234999999999999</v>
      </c>
      <c r="C54" s="9"/>
      <c r="D54" s="9"/>
      <c r="Q54" s="5"/>
      <c r="R54" s="5"/>
      <c r="S54" s="5"/>
    </row>
    <row r="55" spans="1:19" ht="15.75" customHeight="1" x14ac:dyDescent="0.15">
      <c r="A55" s="7" t="s">
        <v>108</v>
      </c>
      <c r="B55" s="36">
        <v>0.59650000000000003</v>
      </c>
      <c r="C55" s="9"/>
      <c r="D55" s="9"/>
      <c r="Q55" s="5"/>
      <c r="R55" s="5"/>
      <c r="S55" s="5"/>
    </row>
    <row r="56" spans="1:19" ht="15.75" customHeight="1" x14ac:dyDescent="0.15">
      <c r="A56" s="7" t="s">
        <v>109</v>
      </c>
      <c r="B56" s="36">
        <v>0.62850000000000006</v>
      </c>
      <c r="C56" s="9"/>
      <c r="D56" s="9"/>
      <c r="Q56" s="5"/>
      <c r="R56" s="5"/>
      <c r="S56" s="5"/>
    </row>
    <row r="57" spans="1:19" ht="15.75" customHeight="1" x14ac:dyDescent="0.15">
      <c r="A57" s="7" t="s">
        <v>110</v>
      </c>
      <c r="B57" s="36">
        <v>1.0744999999999998</v>
      </c>
      <c r="C57" s="9"/>
      <c r="D57" s="9"/>
      <c r="Q57" s="5"/>
      <c r="R57" s="5"/>
      <c r="S57" s="5"/>
    </row>
    <row r="58" spans="1:19" ht="15.75" customHeight="1" x14ac:dyDescent="0.15">
      <c r="A58" s="7" t="s">
        <v>111</v>
      </c>
      <c r="B58" s="36">
        <v>1.0465</v>
      </c>
      <c r="C58" s="9"/>
      <c r="D58" s="9"/>
      <c r="Q58" s="5"/>
      <c r="R58" s="5"/>
      <c r="S58" s="5"/>
    </row>
    <row r="59" spans="1:19" ht="15.75" customHeight="1" x14ac:dyDescent="0.15">
      <c r="A59" s="7" t="s">
        <v>112</v>
      </c>
      <c r="B59" s="36">
        <v>0.58450000000000002</v>
      </c>
      <c r="C59" s="9"/>
      <c r="D59" s="9"/>
      <c r="Q59" s="5"/>
      <c r="R59" s="5"/>
      <c r="S59" s="5"/>
    </row>
    <row r="60" spans="1:19" ht="15.75" customHeight="1" x14ac:dyDescent="0.15">
      <c r="A60" s="7" t="s">
        <v>113</v>
      </c>
      <c r="B60" s="36">
        <v>0.57450000000000001</v>
      </c>
      <c r="C60" s="9"/>
      <c r="D60" s="9"/>
      <c r="Q60" s="5"/>
      <c r="R60" s="5"/>
      <c r="S60" s="5"/>
    </row>
    <row r="61" spans="1:19" ht="15.75" customHeight="1" x14ac:dyDescent="0.15">
      <c r="A61" s="7" t="s">
        <v>114</v>
      </c>
      <c r="B61" s="36">
        <v>0.6885</v>
      </c>
      <c r="C61" s="9"/>
      <c r="D61" s="9"/>
      <c r="Q61" s="5"/>
      <c r="R61" s="5"/>
      <c r="S61" s="5"/>
    </row>
    <row r="62" spans="1:19" ht="15.75" customHeight="1" x14ac:dyDescent="0.15">
      <c r="A62" s="7" t="s">
        <v>115</v>
      </c>
      <c r="B62" s="36">
        <v>0.71850000000000003</v>
      </c>
      <c r="C62" s="9"/>
      <c r="D62" s="9"/>
      <c r="Q62" s="5"/>
      <c r="R62" s="5"/>
      <c r="S62" s="5"/>
    </row>
    <row r="63" spans="1:19" ht="15.75" customHeight="1" x14ac:dyDescent="0.15">
      <c r="A63" s="7" t="s">
        <v>116</v>
      </c>
      <c r="B63" s="36">
        <v>0.45550000000000002</v>
      </c>
      <c r="C63" s="9"/>
      <c r="D63" s="9"/>
      <c r="Q63" s="5"/>
      <c r="R63" s="5"/>
      <c r="S63" s="5"/>
    </row>
    <row r="64" spans="1:19" ht="15.75" customHeight="1" x14ac:dyDescent="0.15">
      <c r="A64" s="7" t="s">
        <v>117</v>
      </c>
      <c r="B64" s="36">
        <v>0.42549999999999999</v>
      </c>
      <c r="C64" s="9"/>
      <c r="D64" s="9"/>
      <c r="Q64" s="5"/>
      <c r="R64" s="5"/>
      <c r="S64" s="5"/>
    </row>
    <row r="65" spans="1:19" ht="15.75" customHeight="1" x14ac:dyDescent="0.15">
      <c r="A65" s="7" t="s">
        <v>118</v>
      </c>
      <c r="B65" s="36">
        <v>0.54949999999999999</v>
      </c>
      <c r="C65" s="9"/>
      <c r="D65" s="9"/>
      <c r="Q65" s="5"/>
      <c r="R65" s="5"/>
      <c r="S65" s="5"/>
    </row>
    <row r="66" spans="1:19" ht="15.75" customHeight="1" x14ac:dyDescent="0.15">
      <c r="A66" s="7" t="s">
        <v>119</v>
      </c>
      <c r="B66" s="36">
        <v>0.55249999999999999</v>
      </c>
      <c r="C66" s="9"/>
      <c r="D66" s="9"/>
      <c r="Q66" s="5"/>
      <c r="R66" s="5"/>
      <c r="S66" s="5"/>
    </row>
    <row r="67" spans="1:19" ht="15.75" customHeight="1" x14ac:dyDescent="0.15">
      <c r="A67" s="7" t="s">
        <v>120</v>
      </c>
      <c r="B67" s="36">
        <v>0.90249999999999997</v>
      </c>
      <c r="C67" s="9"/>
      <c r="D67" s="9"/>
      <c r="Q67" s="5"/>
      <c r="R67" s="5"/>
      <c r="S67" s="5"/>
    </row>
    <row r="68" spans="1:19" ht="15.75" customHeight="1" x14ac:dyDescent="0.15">
      <c r="A68" s="7" t="s">
        <v>121</v>
      </c>
      <c r="B68" s="36">
        <v>0.91049999999999998</v>
      </c>
      <c r="C68" s="9"/>
      <c r="D68" s="9"/>
      <c r="Q68" s="5"/>
      <c r="R68" s="5"/>
      <c r="S68" s="5"/>
    </row>
    <row r="69" spans="1:19" ht="15.75" customHeight="1" x14ac:dyDescent="0.15">
      <c r="A69" s="7" t="s">
        <v>122</v>
      </c>
      <c r="B69" s="36">
        <v>1.1604999999999999</v>
      </c>
      <c r="C69" s="9"/>
      <c r="D69" s="9"/>
      <c r="Q69" s="5"/>
      <c r="R69" s="5"/>
      <c r="S69" s="5"/>
    </row>
    <row r="70" spans="1:19" ht="15.75" customHeight="1" x14ac:dyDescent="0.15">
      <c r="A70" s="7" t="s">
        <v>123</v>
      </c>
      <c r="B70" s="36">
        <v>1.1004999999999998</v>
      </c>
      <c r="C70" s="9"/>
      <c r="D70" s="9"/>
      <c r="Q70" s="5"/>
      <c r="R70" s="5"/>
      <c r="S70" s="5"/>
    </row>
    <row r="71" spans="1:19" ht="15.75" customHeight="1" x14ac:dyDescent="0.15">
      <c r="A71" s="7" t="s">
        <v>124</v>
      </c>
      <c r="B71" s="36">
        <v>0.38650000000000001</v>
      </c>
      <c r="C71" s="9"/>
      <c r="D71" s="9"/>
      <c r="Q71" s="5"/>
      <c r="R71" s="5"/>
      <c r="S71" s="5"/>
    </row>
    <row r="72" spans="1:19" ht="15.75" customHeight="1" x14ac:dyDescent="0.15">
      <c r="A72" s="7" t="s">
        <v>125</v>
      </c>
      <c r="B72" s="36">
        <v>0.38250000000000001</v>
      </c>
      <c r="C72" s="9"/>
      <c r="D72" s="9"/>
      <c r="Q72" s="5"/>
      <c r="R72" s="5"/>
      <c r="S72" s="5"/>
    </row>
    <row r="73" spans="1:19" ht="15.75" customHeight="1" x14ac:dyDescent="0.15">
      <c r="A73" s="7" t="s">
        <v>126</v>
      </c>
      <c r="B73" s="36">
        <v>1.0554999999999999</v>
      </c>
      <c r="C73" s="9"/>
      <c r="D73" s="9"/>
      <c r="Q73" s="5"/>
      <c r="R73" s="5"/>
      <c r="S73" s="5"/>
    </row>
    <row r="74" spans="1:19" ht="15.75" customHeight="1" x14ac:dyDescent="0.15">
      <c r="A74" s="7" t="s">
        <v>127</v>
      </c>
      <c r="B74" s="36">
        <v>1.0354999999999999</v>
      </c>
      <c r="C74" s="9"/>
      <c r="D74" s="9"/>
      <c r="Q74" s="5"/>
      <c r="R74" s="5"/>
      <c r="S74" s="5"/>
    </row>
    <row r="75" spans="1:19" ht="15.75" customHeight="1" x14ac:dyDescent="0.15">
      <c r="A75" s="7" t="s">
        <v>128</v>
      </c>
      <c r="B75" s="36">
        <v>0.40750000000000003</v>
      </c>
      <c r="C75" s="9"/>
      <c r="D75" s="9"/>
      <c r="Q75" s="5"/>
      <c r="R75" s="5"/>
      <c r="S75" s="5"/>
    </row>
    <row r="76" spans="1:19" ht="15.75" customHeight="1" x14ac:dyDescent="0.15">
      <c r="A76" s="7" t="s">
        <v>129</v>
      </c>
      <c r="B76" s="36">
        <v>0.36549999999999999</v>
      </c>
      <c r="C76" s="9"/>
      <c r="D76" s="9"/>
      <c r="Q76" s="5"/>
      <c r="R76" s="5"/>
      <c r="S76" s="5"/>
    </row>
    <row r="77" spans="1:19" ht="15.75" customHeight="1" x14ac:dyDescent="0.15">
      <c r="A77" s="7" t="s">
        <v>130</v>
      </c>
      <c r="B77" s="36">
        <v>0.2535</v>
      </c>
      <c r="C77" s="9"/>
      <c r="D77" s="9"/>
      <c r="Q77" s="5"/>
      <c r="R77" s="5"/>
      <c r="S77" s="5"/>
    </row>
    <row r="78" spans="1:19" ht="15.75" customHeight="1" x14ac:dyDescent="0.15">
      <c r="A78" s="7" t="s">
        <v>131</v>
      </c>
      <c r="B78" s="36">
        <v>0.2475</v>
      </c>
      <c r="C78" s="9"/>
      <c r="D78" s="9"/>
      <c r="Q78" s="5"/>
      <c r="R78" s="5"/>
      <c r="S78" s="5"/>
    </row>
    <row r="79" spans="1:19" ht="15.75" customHeight="1" x14ac:dyDescent="0.15">
      <c r="A79" s="7" t="s">
        <v>132</v>
      </c>
      <c r="B79" s="36">
        <v>0.47050000000000003</v>
      </c>
      <c r="C79" s="9"/>
      <c r="D79" s="9"/>
      <c r="Q79" s="5"/>
      <c r="R79" s="5"/>
      <c r="S79" s="5"/>
    </row>
    <row r="80" spans="1:19" ht="15.75" customHeight="1" x14ac:dyDescent="0.15">
      <c r="A80" s="7" t="s">
        <v>133</v>
      </c>
      <c r="B80" s="36">
        <v>0.45150000000000001</v>
      </c>
      <c r="C80" s="9"/>
      <c r="D80" s="9"/>
      <c r="Q80" s="5"/>
      <c r="R80" s="5"/>
      <c r="S80" s="5"/>
    </row>
    <row r="81" spans="1:19" ht="15.75" customHeight="1" x14ac:dyDescent="0.15">
      <c r="A81" s="7" t="s">
        <v>134</v>
      </c>
      <c r="B81" s="36">
        <v>1.0924999999999998</v>
      </c>
      <c r="C81" s="9"/>
      <c r="D81" s="9"/>
      <c r="Q81" s="5"/>
      <c r="R81" s="5"/>
      <c r="S81" s="5"/>
    </row>
    <row r="82" spans="1:19" ht="15.75" customHeight="1" x14ac:dyDescent="0.15">
      <c r="A82" s="7" t="s">
        <v>135</v>
      </c>
      <c r="B82" s="36">
        <v>1.0814999999999999</v>
      </c>
      <c r="C82" s="9"/>
      <c r="D82" s="9"/>
      <c r="Q82" s="5"/>
      <c r="R82" s="5"/>
      <c r="S82" s="5"/>
    </row>
    <row r="83" spans="1:19" ht="15.75" customHeight="1" x14ac:dyDescent="0.15">
      <c r="A83" s="7" t="s">
        <v>136</v>
      </c>
      <c r="B83" s="36">
        <v>0.62050000000000005</v>
      </c>
      <c r="C83" s="9"/>
      <c r="D83" s="9"/>
      <c r="Q83" s="5"/>
      <c r="R83" s="5"/>
      <c r="S83" s="5"/>
    </row>
    <row r="84" spans="1:19" ht="15.75" customHeight="1" x14ac:dyDescent="0.15">
      <c r="A84" s="7" t="s">
        <v>137</v>
      </c>
      <c r="B84" s="36">
        <v>0.59550000000000003</v>
      </c>
      <c r="C84" s="9"/>
      <c r="D84" s="9"/>
      <c r="Q84" s="5"/>
      <c r="R84" s="5"/>
      <c r="S84" s="5"/>
    </row>
    <row r="85" spans="1:19" ht="15.75" customHeight="1" x14ac:dyDescent="0.15">
      <c r="A85" s="7" t="s">
        <v>138</v>
      </c>
      <c r="B85" s="36">
        <v>0.72950000000000004</v>
      </c>
      <c r="C85" s="9"/>
      <c r="D85" s="9"/>
      <c r="Q85" s="5"/>
      <c r="R85" s="5"/>
      <c r="S85" s="5"/>
    </row>
    <row r="86" spans="1:19" ht="15.75" customHeight="1" x14ac:dyDescent="0.15">
      <c r="A86" s="7" t="s">
        <v>139</v>
      </c>
      <c r="B86" s="36">
        <v>0.74150000000000005</v>
      </c>
      <c r="C86" s="9"/>
      <c r="D86" s="9"/>
      <c r="Q86" s="5"/>
      <c r="R86" s="5"/>
      <c r="S86" s="5"/>
    </row>
    <row r="87" spans="1:19" ht="15.75" customHeight="1" x14ac:dyDescent="0.15">
      <c r="A87" s="7" t="s">
        <v>140</v>
      </c>
      <c r="B87" s="36">
        <v>0.72050000000000003</v>
      </c>
      <c r="C87" s="9"/>
      <c r="D87" s="9"/>
      <c r="Q87" s="5"/>
      <c r="R87" s="5"/>
      <c r="S87" s="5"/>
    </row>
    <row r="88" spans="1:19" ht="15.75" customHeight="1" x14ac:dyDescent="0.15">
      <c r="A88" s="7" t="s">
        <v>141</v>
      </c>
      <c r="B88" s="36">
        <v>0.71450000000000002</v>
      </c>
      <c r="C88" s="9"/>
      <c r="D88" s="9"/>
      <c r="Q88" s="5"/>
      <c r="R88" s="5"/>
      <c r="S88" s="5"/>
    </row>
    <row r="89" spans="1:19" ht="15.75" customHeight="1" x14ac:dyDescent="0.15">
      <c r="A89" s="7" t="s">
        <v>142</v>
      </c>
      <c r="B89" s="36">
        <v>0.13550000000000001</v>
      </c>
      <c r="C89" s="9"/>
      <c r="D89" s="9"/>
      <c r="Q89" s="5"/>
      <c r="R89" s="5"/>
      <c r="S89" s="5"/>
    </row>
    <row r="90" spans="1:19" ht="15.75" customHeight="1" x14ac:dyDescent="0.15">
      <c r="A90" s="7" t="s">
        <v>143</v>
      </c>
      <c r="B90" s="36">
        <v>0.1265</v>
      </c>
      <c r="C90" s="9"/>
      <c r="D90" s="9"/>
      <c r="Q90" s="5"/>
      <c r="R90" s="5"/>
      <c r="S90" s="5"/>
    </row>
    <row r="91" spans="1:19" ht="15.75" customHeight="1" x14ac:dyDescent="0.15">
      <c r="A91" s="7" t="s">
        <v>144</v>
      </c>
      <c r="B91" s="36">
        <v>0.74050000000000005</v>
      </c>
      <c r="C91" s="9"/>
      <c r="D91" s="9"/>
      <c r="Q91" s="5"/>
      <c r="R91" s="5"/>
      <c r="S91" s="5"/>
    </row>
    <row r="92" spans="1:19" ht="15.75" customHeight="1" x14ac:dyDescent="0.15">
      <c r="A92" s="7" t="s">
        <v>145</v>
      </c>
      <c r="B92" s="36">
        <v>0.73550000000000004</v>
      </c>
      <c r="C92" s="9"/>
      <c r="D92" s="9"/>
      <c r="Q92" s="5"/>
      <c r="R92" s="5"/>
      <c r="S92" s="5"/>
    </row>
    <row r="93" spans="1:19" ht="15.75" customHeight="1" x14ac:dyDescent="0.15">
      <c r="A93" s="7" t="s">
        <v>146</v>
      </c>
      <c r="B93" s="36">
        <v>1.0305</v>
      </c>
      <c r="C93" s="9"/>
      <c r="D93" s="9"/>
      <c r="Q93" s="5"/>
      <c r="R93" s="5"/>
      <c r="S93" s="5"/>
    </row>
    <row r="94" spans="1:19" ht="15.75" customHeight="1" x14ac:dyDescent="0.15">
      <c r="A94" s="7" t="s">
        <v>147</v>
      </c>
      <c r="B94" s="36">
        <v>1.1064999999999998</v>
      </c>
      <c r="C94" s="9"/>
      <c r="D94" s="9"/>
      <c r="Q94" s="5"/>
      <c r="R94" s="5"/>
      <c r="S94" s="5"/>
    </row>
    <row r="95" spans="1:19" ht="15.75" customHeight="1" x14ac:dyDescent="0.15">
      <c r="A95" s="7" t="s">
        <v>148</v>
      </c>
      <c r="B95" s="36">
        <v>0.74150000000000005</v>
      </c>
      <c r="C95" s="9"/>
      <c r="D95" s="9"/>
      <c r="Q95" s="5"/>
      <c r="R95" s="5"/>
      <c r="S95" s="5"/>
    </row>
    <row r="96" spans="1:19" ht="15.75" customHeight="1" x14ac:dyDescent="0.15">
      <c r="A96" s="7" t="s">
        <v>149</v>
      </c>
      <c r="B96" s="36">
        <v>0.77049999999999996</v>
      </c>
      <c r="C96" s="9"/>
      <c r="D96" s="9"/>
      <c r="Q96" s="5"/>
      <c r="R96" s="5"/>
      <c r="S96" s="5"/>
    </row>
    <row r="97" spans="1:19" ht="15.75" customHeight="1" x14ac:dyDescent="0.15">
      <c r="A97" s="7" t="s">
        <v>150</v>
      </c>
      <c r="B97" s="36">
        <v>0.85550000000000004</v>
      </c>
      <c r="C97" s="9"/>
      <c r="D97" s="9"/>
      <c r="Q97" s="5"/>
      <c r="R97" s="5"/>
      <c r="S97" s="5"/>
    </row>
    <row r="98" spans="1:19" ht="15.75" customHeight="1" x14ac:dyDescent="0.15">
      <c r="A98" s="7" t="s">
        <v>151</v>
      </c>
      <c r="B98" s="36">
        <v>0.86650000000000005</v>
      </c>
      <c r="C98" s="9"/>
      <c r="D98" s="9"/>
      <c r="Q98" s="5"/>
      <c r="R98" s="5"/>
      <c r="S98" s="5"/>
    </row>
    <row r="99" spans="1:19" ht="15.75" customHeight="1" x14ac:dyDescent="0.15">
      <c r="A99" s="7" t="s">
        <v>152</v>
      </c>
      <c r="B99" s="36">
        <v>0.3095</v>
      </c>
      <c r="C99" s="9"/>
      <c r="D99" s="9"/>
      <c r="Q99" s="5"/>
      <c r="R99" s="5"/>
      <c r="S99" s="5"/>
    </row>
    <row r="100" spans="1:19" ht="15.75" customHeight="1" x14ac:dyDescent="0.15">
      <c r="A100" s="2" t="s">
        <v>153</v>
      </c>
      <c r="B100" s="36">
        <v>0.32050000000000001</v>
      </c>
      <c r="Q100" s="5"/>
      <c r="R100" s="5"/>
      <c r="S100" s="5"/>
    </row>
    <row r="101" spans="1:19" ht="15.75" customHeight="1" x14ac:dyDescent="0.15">
      <c r="Q101" s="5"/>
      <c r="R101" s="5"/>
      <c r="S101" s="5"/>
    </row>
    <row r="102" spans="1:19" ht="15.75" customHeight="1" x14ac:dyDescent="0.15">
      <c r="Q102" s="5"/>
      <c r="R102" s="5"/>
      <c r="S102" s="5"/>
    </row>
    <row r="103" spans="1:19" ht="15.75" customHeight="1" x14ac:dyDescent="0.15">
      <c r="Q103" s="5"/>
      <c r="R103" s="5"/>
      <c r="S103" s="5"/>
    </row>
    <row r="104" spans="1:19" ht="15.75" customHeight="1" x14ac:dyDescent="0.15">
      <c r="Q104" s="5"/>
      <c r="R104" s="5"/>
      <c r="S104" s="5"/>
    </row>
    <row r="105" spans="1:19" ht="15.75" customHeight="1" x14ac:dyDescent="0.15">
      <c r="A105" s="7"/>
      <c r="B105" s="9"/>
      <c r="C105" s="9"/>
      <c r="D105" s="9"/>
      <c r="Q105" s="5"/>
      <c r="R105" s="5"/>
      <c r="S105" s="5"/>
    </row>
    <row r="106" spans="1:19" ht="15.75" customHeight="1" x14ac:dyDescent="0.15">
      <c r="Q106" s="5"/>
      <c r="R106" s="5"/>
      <c r="S106" s="5"/>
    </row>
    <row r="107" spans="1:19" ht="15.75" customHeight="1" x14ac:dyDescent="0.15">
      <c r="Q107" s="5"/>
      <c r="R107" s="5"/>
      <c r="S107" s="5"/>
    </row>
    <row r="108" spans="1:19" ht="15.75" customHeight="1" x14ac:dyDescent="0.15">
      <c r="Q108" s="5"/>
      <c r="R108" s="5"/>
      <c r="S108" s="5"/>
    </row>
    <row r="109" spans="1:19" ht="15.75" customHeight="1" x14ac:dyDescent="0.15">
      <c r="Q109" s="5"/>
      <c r="R109" s="5"/>
      <c r="S109" s="5"/>
    </row>
    <row r="110" spans="1:19" ht="15.75" customHeight="1" x14ac:dyDescent="0.15">
      <c r="Q110" s="5"/>
      <c r="R110" s="5"/>
      <c r="S110" s="5"/>
    </row>
    <row r="111" spans="1:19" ht="15.75" customHeight="1" x14ac:dyDescent="0.15">
      <c r="Q111" s="5"/>
      <c r="R111" s="5"/>
      <c r="S111" s="5"/>
    </row>
    <row r="112" spans="1:19" ht="15.75" customHeight="1" x14ac:dyDescent="0.15">
      <c r="Q112" s="5"/>
      <c r="R112" s="5"/>
      <c r="S112" s="5"/>
    </row>
    <row r="113" spans="17:19" ht="15.75" customHeight="1" x14ac:dyDescent="0.15">
      <c r="Q113" s="5"/>
      <c r="R113" s="5"/>
      <c r="S113" s="5"/>
    </row>
    <row r="114" spans="17:19" ht="15.75" customHeight="1" x14ac:dyDescent="0.15">
      <c r="Q114" s="5"/>
      <c r="R114" s="5"/>
      <c r="S114" s="5"/>
    </row>
    <row r="115" spans="17:19" ht="15.75" customHeight="1" x14ac:dyDescent="0.15">
      <c r="Q115" s="5"/>
      <c r="R115" s="5"/>
      <c r="S115" s="5"/>
    </row>
    <row r="116" spans="17:19" ht="15.75" customHeight="1" x14ac:dyDescent="0.15">
      <c r="Q116" s="5"/>
      <c r="R116" s="5"/>
      <c r="S116" s="5"/>
    </row>
    <row r="117" spans="17:19" ht="15.75" customHeight="1" x14ac:dyDescent="0.15">
      <c r="Q117" s="5"/>
      <c r="R117" s="5"/>
      <c r="S117" s="5"/>
    </row>
    <row r="118" spans="17:19" ht="15.75" customHeight="1" x14ac:dyDescent="0.15">
      <c r="Q118" s="5"/>
      <c r="R118" s="5"/>
      <c r="S118" s="5"/>
    </row>
    <row r="119" spans="17:19" ht="15.75" customHeight="1" x14ac:dyDescent="0.15">
      <c r="Q119" s="5"/>
      <c r="R119" s="5"/>
      <c r="S119" s="5"/>
    </row>
    <row r="120" spans="17:19" ht="15.75" customHeight="1" x14ac:dyDescent="0.15">
      <c r="Q120" s="5"/>
      <c r="R120" s="5"/>
      <c r="S120" s="5"/>
    </row>
    <row r="121" spans="17:19" ht="15.75" customHeight="1" x14ac:dyDescent="0.15">
      <c r="Q121" s="5"/>
      <c r="R121" s="5"/>
      <c r="S121" s="5"/>
    </row>
    <row r="122" spans="17:19" ht="15.75" customHeight="1" x14ac:dyDescent="0.15">
      <c r="Q122" s="5"/>
      <c r="R122" s="5"/>
      <c r="S122" s="5"/>
    </row>
    <row r="123" spans="17:19" ht="15.75" customHeight="1" x14ac:dyDescent="0.15">
      <c r="Q123" s="5"/>
      <c r="R123" s="5"/>
      <c r="S123" s="5"/>
    </row>
    <row r="124" spans="17:19" ht="15.75" customHeight="1" x14ac:dyDescent="0.15">
      <c r="Q124" s="5"/>
      <c r="R124" s="5"/>
      <c r="S124" s="5"/>
    </row>
    <row r="125" spans="17:19" ht="15.75" customHeight="1" x14ac:dyDescent="0.15">
      <c r="Q125" s="5"/>
      <c r="R125" s="5"/>
      <c r="S125" s="5"/>
    </row>
    <row r="126" spans="17:19" ht="15.75" customHeight="1" x14ac:dyDescent="0.15">
      <c r="Q126" s="5"/>
      <c r="R126" s="5"/>
      <c r="S126" s="5"/>
    </row>
    <row r="127" spans="17:19" ht="15.75" customHeight="1" x14ac:dyDescent="0.15">
      <c r="Q127" s="5"/>
      <c r="R127" s="5"/>
      <c r="S127" s="5"/>
    </row>
    <row r="128" spans="17:19" ht="15.75" customHeight="1" x14ac:dyDescent="0.15">
      <c r="Q128" s="5"/>
      <c r="R128" s="5"/>
      <c r="S128" s="5"/>
    </row>
    <row r="129" spans="17:19" ht="15.75" customHeight="1" x14ac:dyDescent="0.15">
      <c r="Q129" s="5"/>
      <c r="R129" s="5"/>
      <c r="S129" s="5"/>
    </row>
    <row r="130" spans="17:19" ht="15.75" customHeight="1" x14ac:dyDescent="0.15">
      <c r="Q130" s="5"/>
      <c r="R130" s="5"/>
      <c r="S130" s="5"/>
    </row>
    <row r="131" spans="17:19" ht="15.75" customHeight="1" x14ac:dyDescent="0.15">
      <c r="Q131" s="5"/>
      <c r="R131" s="5"/>
      <c r="S131" s="5"/>
    </row>
    <row r="132" spans="17:19" ht="15.75" customHeight="1" x14ac:dyDescent="0.15">
      <c r="Q132" s="5"/>
      <c r="R132" s="5"/>
      <c r="S132" s="5"/>
    </row>
    <row r="133" spans="17:19" ht="15.75" customHeight="1" x14ac:dyDescent="0.15">
      <c r="Q133" s="5"/>
      <c r="R133" s="5"/>
      <c r="S133" s="5"/>
    </row>
    <row r="134" spans="17:19" ht="15.75" customHeight="1" x14ac:dyDescent="0.15">
      <c r="Q134" s="5"/>
      <c r="R134" s="5"/>
      <c r="S134" s="5"/>
    </row>
    <row r="135" spans="17:19" ht="15.75" customHeight="1" x14ac:dyDescent="0.15">
      <c r="Q135" s="5"/>
      <c r="R135" s="5"/>
      <c r="S135" s="5"/>
    </row>
    <row r="136" spans="17:19" ht="15.75" customHeight="1" x14ac:dyDescent="0.15">
      <c r="Q136" s="5"/>
      <c r="R136" s="5"/>
      <c r="S136" s="5"/>
    </row>
    <row r="137" spans="17:19" ht="15.75" customHeight="1" x14ac:dyDescent="0.15">
      <c r="Q137" s="5"/>
      <c r="R137" s="5"/>
      <c r="S137" s="5"/>
    </row>
    <row r="138" spans="17:19" ht="15.75" customHeight="1" x14ac:dyDescent="0.15">
      <c r="Q138" s="5"/>
      <c r="R138" s="5"/>
      <c r="S138" s="5"/>
    </row>
    <row r="139" spans="17:19" ht="15.75" customHeight="1" x14ac:dyDescent="0.15">
      <c r="Q139" s="5"/>
      <c r="R139" s="5"/>
      <c r="S139" s="5"/>
    </row>
    <row r="140" spans="17:19" ht="15.75" customHeight="1" x14ac:dyDescent="0.15">
      <c r="Q140" s="5"/>
      <c r="R140" s="5"/>
      <c r="S140" s="5"/>
    </row>
    <row r="141" spans="17:19" ht="15.75" customHeight="1" x14ac:dyDescent="0.15">
      <c r="Q141" s="5"/>
      <c r="R141" s="5"/>
      <c r="S141" s="5"/>
    </row>
    <row r="142" spans="17:19" ht="15.75" customHeight="1" x14ac:dyDescent="0.15">
      <c r="Q142" s="5"/>
      <c r="R142" s="5"/>
      <c r="S142" s="5"/>
    </row>
    <row r="143" spans="17:19" ht="15.75" customHeight="1" x14ac:dyDescent="0.15">
      <c r="Q143" s="5"/>
      <c r="R143" s="5"/>
      <c r="S143" s="5"/>
    </row>
    <row r="144" spans="17:19" ht="15.75" customHeight="1" x14ac:dyDescent="0.15">
      <c r="Q144" s="5"/>
      <c r="R144" s="5"/>
      <c r="S144" s="5"/>
    </row>
    <row r="145" spans="17:19" ht="15.75" customHeight="1" x14ac:dyDescent="0.15">
      <c r="Q145" s="5"/>
      <c r="R145" s="5"/>
      <c r="S145" s="5"/>
    </row>
    <row r="146" spans="17:19" ht="15.75" customHeight="1" x14ac:dyDescent="0.15">
      <c r="Q146" s="5"/>
      <c r="R146" s="5"/>
      <c r="S146" s="5"/>
    </row>
    <row r="147" spans="17:19" ht="15.75" customHeight="1" x14ac:dyDescent="0.15">
      <c r="Q147" s="5"/>
      <c r="R147" s="5"/>
      <c r="S147" s="5"/>
    </row>
    <row r="148" spans="17:19" ht="15.75" customHeight="1" x14ac:dyDescent="0.15">
      <c r="Q148" s="5"/>
      <c r="R148" s="5"/>
      <c r="S148" s="5"/>
    </row>
    <row r="149" spans="17:19" ht="15.75" customHeight="1" x14ac:dyDescent="0.15">
      <c r="Q149" s="5"/>
      <c r="R149" s="5"/>
      <c r="S149" s="5"/>
    </row>
    <row r="150" spans="17:19" ht="15.75" customHeight="1" x14ac:dyDescent="0.15">
      <c r="Q150" s="5"/>
      <c r="R150" s="5"/>
      <c r="S150" s="5"/>
    </row>
    <row r="151" spans="17:19" ht="15.75" customHeight="1" x14ac:dyDescent="0.15">
      <c r="Q151" s="5"/>
      <c r="R151" s="5"/>
      <c r="S151" s="5"/>
    </row>
    <row r="152" spans="17:19" ht="15.75" customHeight="1" x14ac:dyDescent="0.15">
      <c r="Q152" s="5"/>
      <c r="R152" s="5"/>
      <c r="S152" s="5"/>
    </row>
    <row r="153" spans="17:19" ht="15.75" customHeight="1" x14ac:dyDescent="0.15">
      <c r="Q153" s="5"/>
      <c r="R153" s="5"/>
      <c r="S153" s="5"/>
    </row>
    <row r="154" spans="17:19" ht="15.75" customHeight="1" x14ac:dyDescent="0.15">
      <c r="Q154" s="5"/>
      <c r="R154" s="5"/>
      <c r="S154" s="5"/>
    </row>
    <row r="155" spans="17:19" ht="15.75" customHeight="1" x14ac:dyDescent="0.15">
      <c r="Q155" s="5"/>
      <c r="R155" s="5"/>
      <c r="S155" s="5"/>
    </row>
    <row r="156" spans="17:19" ht="15.75" customHeight="1" x14ac:dyDescent="0.15">
      <c r="Q156" s="5"/>
      <c r="R156" s="5"/>
      <c r="S156" s="5"/>
    </row>
    <row r="157" spans="17:19" ht="15.75" customHeight="1" x14ac:dyDescent="0.15">
      <c r="Q157" s="5"/>
      <c r="R157" s="5"/>
      <c r="S157" s="5"/>
    </row>
    <row r="158" spans="17:19" ht="15.75" customHeight="1" x14ac:dyDescent="0.15">
      <c r="Q158" s="5"/>
      <c r="R158" s="5"/>
      <c r="S158" s="5"/>
    </row>
    <row r="159" spans="17:19" ht="15.75" customHeight="1" x14ac:dyDescent="0.15">
      <c r="Q159" s="5"/>
      <c r="R159" s="5"/>
      <c r="S159" s="5"/>
    </row>
    <row r="160" spans="17:19" ht="15.75" customHeight="1" x14ac:dyDescent="0.15">
      <c r="Q160" s="5"/>
      <c r="R160" s="5"/>
      <c r="S160" s="5"/>
    </row>
    <row r="161" spans="17:19" ht="15.75" customHeight="1" x14ac:dyDescent="0.15">
      <c r="Q161" s="5"/>
      <c r="R161" s="5"/>
      <c r="S161" s="5"/>
    </row>
    <row r="162" spans="17:19" ht="15.75" customHeight="1" x14ac:dyDescent="0.15">
      <c r="Q162" s="5"/>
      <c r="R162" s="5"/>
      <c r="S162" s="5"/>
    </row>
    <row r="163" spans="17:19" ht="15.75" customHeight="1" x14ac:dyDescent="0.15">
      <c r="Q163" s="5"/>
      <c r="R163" s="5"/>
      <c r="S163" s="5"/>
    </row>
    <row r="164" spans="17:19" ht="15.75" customHeight="1" x14ac:dyDescent="0.15">
      <c r="Q164" s="5"/>
      <c r="R164" s="5"/>
      <c r="S164" s="5"/>
    </row>
    <row r="165" spans="17:19" ht="15.75" customHeight="1" x14ac:dyDescent="0.15">
      <c r="Q165" s="5"/>
      <c r="R165" s="5"/>
      <c r="S165" s="5"/>
    </row>
    <row r="166" spans="17:19" ht="15.75" customHeight="1" x14ac:dyDescent="0.15">
      <c r="Q166" s="5"/>
      <c r="R166" s="5"/>
      <c r="S166" s="5"/>
    </row>
    <row r="167" spans="17:19" ht="15.75" customHeight="1" x14ac:dyDescent="0.15">
      <c r="Q167" s="5"/>
      <c r="R167" s="5"/>
      <c r="S167" s="5"/>
    </row>
    <row r="168" spans="17:19" ht="15.75" customHeight="1" x14ac:dyDescent="0.15">
      <c r="Q168" s="5"/>
      <c r="R168" s="5"/>
      <c r="S168" s="5"/>
    </row>
    <row r="169" spans="17:19" ht="15.75" customHeight="1" x14ac:dyDescent="0.15">
      <c r="Q169" s="5"/>
      <c r="R169" s="5"/>
      <c r="S169" s="5"/>
    </row>
    <row r="170" spans="17:19" ht="15.75" customHeight="1" x14ac:dyDescent="0.15">
      <c r="Q170" s="5"/>
      <c r="R170" s="5"/>
      <c r="S170" s="5"/>
    </row>
    <row r="171" spans="17:19" ht="15.75" customHeight="1" x14ac:dyDescent="0.15">
      <c r="Q171" s="5"/>
      <c r="R171" s="5"/>
      <c r="S171" s="5"/>
    </row>
    <row r="172" spans="17:19" ht="15.75" customHeight="1" x14ac:dyDescent="0.15">
      <c r="Q172" s="5"/>
      <c r="R172" s="5"/>
      <c r="S172" s="5"/>
    </row>
    <row r="173" spans="17:19" ht="15.75" customHeight="1" x14ac:dyDescent="0.15">
      <c r="Q173" s="5"/>
      <c r="R173" s="5"/>
      <c r="S173" s="5"/>
    </row>
    <row r="174" spans="17:19" ht="15.75" customHeight="1" x14ac:dyDescent="0.15">
      <c r="Q174" s="5"/>
      <c r="R174" s="5"/>
      <c r="S174" s="5"/>
    </row>
    <row r="175" spans="17:19" ht="15.75" customHeight="1" x14ac:dyDescent="0.15">
      <c r="Q175" s="5"/>
      <c r="R175" s="5"/>
      <c r="S175" s="5"/>
    </row>
    <row r="176" spans="17:19" ht="15.75" customHeight="1" x14ac:dyDescent="0.15">
      <c r="Q176" s="5"/>
      <c r="R176" s="5"/>
      <c r="S176" s="5"/>
    </row>
    <row r="177" spans="17:19" ht="15.75" customHeight="1" x14ac:dyDescent="0.15">
      <c r="Q177" s="5"/>
      <c r="R177" s="5"/>
      <c r="S177" s="5"/>
    </row>
    <row r="178" spans="17:19" ht="15.75" customHeight="1" x14ac:dyDescent="0.15">
      <c r="Q178" s="5"/>
      <c r="R178" s="5"/>
      <c r="S178" s="5"/>
    </row>
    <row r="179" spans="17:19" ht="15.75" customHeight="1" x14ac:dyDescent="0.15">
      <c r="Q179" s="5"/>
      <c r="R179" s="5"/>
      <c r="S179" s="5"/>
    </row>
    <row r="180" spans="17:19" ht="15.75" customHeight="1" x14ac:dyDescent="0.15">
      <c r="Q180" s="5"/>
      <c r="R180" s="5"/>
      <c r="S180" s="5"/>
    </row>
    <row r="181" spans="17:19" ht="15.75" customHeight="1" x14ac:dyDescent="0.15">
      <c r="Q181" s="5"/>
      <c r="R181" s="5"/>
      <c r="S181" s="5"/>
    </row>
    <row r="182" spans="17:19" ht="15.75" customHeight="1" x14ac:dyDescent="0.15">
      <c r="Q182" s="5"/>
      <c r="R182" s="5"/>
      <c r="S182" s="5"/>
    </row>
    <row r="183" spans="17:19" ht="15.75" customHeight="1" x14ac:dyDescent="0.15">
      <c r="Q183" s="5"/>
      <c r="R183" s="5"/>
      <c r="S183" s="5"/>
    </row>
    <row r="184" spans="17:19" ht="15.75" customHeight="1" x14ac:dyDescent="0.15">
      <c r="Q184" s="5"/>
      <c r="R184" s="5"/>
      <c r="S184" s="5"/>
    </row>
    <row r="185" spans="17:19" ht="15.75" customHeight="1" x14ac:dyDescent="0.15">
      <c r="Q185" s="5"/>
      <c r="R185" s="5"/>
      <c r="S185" s="5"/>
    </row>
    <row r="186" spans="17:19" ht="15.75" customHeight="1" x14ac:dyDescent="0.15">
      <c r="Q186" s="5"/>
      <c r="R186" s="5"/>
      <c r="S186" s="5"/>
    </row>
    <row r="187" spans="17:19" ht="15.75" customHeight="1" x14ac:dyDescent="0.15">
      <c r="Q187" s="5"/>
      <c r="R187" s="5"/>
      <c r="S187" s="5"/>
    </row>
    <row r="188" spans="17:19" ht="15.75" customHeight="1" x14ac:dyDescent="0.15">
      <c r="Q188" s="5"/>
      <c r="R188" s="5"/>
      <c r="S188" s="5"/>
    </row>
    <row r="189" spans="17:19" ht="15.75" customHeight="1" x14ac:dyDescent="0.15">
      <c r="Q189" s="5"/>
      <c r="R189" s="5"/>
      <c r="S189" s="5"/>
    </row>
    <row r="190" spans="17:19" ht="15.75" customHeight="1" x14ac:dyDescent="0.15">
      <c r="Q190" s="5"/>
      <c r="R190" s="5"/>
      <c r="S190" s="5"/>
    </row>
    <row r="191" spans="17:19" ht="15.75" customHeight="1" x14ac:dyDescent="0.15">
      <c r="Q191" s="5"/>
      <c r="R191" s="5"/>
      <c r="S191" s="5"/>
    </row>
    <row r="192" spans="17:19" ht="15.75" customHeight="1" x14ac:dyDescent="0.15">
      <c r="Q192" s="5"/>
      <c r="R192" s="5"/>
      <c r="S192" s="5"/>
    </row>
    <row r="193" spans="17:19" ht="15.75" customHeight="1" x14ac:dyDescent="0.15">
      <c r="Q193" s="5"/>
      <c r="R193" s="5"/>
      <c r="S193" s="5"/>
    </row>
    <row r="194" spans="17:19" ht="15.75" customHeight="1" x14ac:dyDescent="0.15">
      <c r="Q194" s="5"/>
      <c r="R194" s="5"/>
      <c r="S194" s="5"/>
    </row>
    <row r="195" spans="17:19" ht="15.75" customHeight="1" x14ac:dyDescent="0.15">
      <c r="Q195" s="5"/>
      <c r="R195" s="5"/>
      <c r="S195" s="5"/>
    </row>
    <row r="196" spans="17:19" ht="15.75" customHeight="1" x14ac:dyDescent="0.15">
      <c r="Q196" s="5"/>
      <c r="R196" s="5"/>
      <c r="S196" s="5"/>
    </row>
    <row r="197" spans="17:19" ht="15.75" customHeight="1" x14ac:dyDescent="0.15">
      <c r="Q197" s="5"/>
      <c r="R197" s="5"/>
      <c r="S197" s="5"/>
    </row>
    <row r="198" spans="17:19" ht="15.75" customHeight="1" x14ac:dyDescent="0.15">
      <c r="Q198" s="5"/>
      <c r="R198" s="5"/>
      <c r="S198" s="5"/>
    </row>
    <row r="199" spans="17:19" ht="15.75" customHeight="1" x14ac:dyDescent="0.15">
      <c r="Q199" s="5"/>
      <c r="R199" s="5"/>
      <c r="S199" s="5"/>
    </row>
    <row r="200" spans="17:19" ht="15.75" customHeight="1" x14ac:dyDescent="0.15">
      <c r="Q200" s="5"/>
      <c r="R200" s="5"/>
      <c r="S200" s="5"/>
    </row>
    <row r="201" spans="17:19" ht="15.75" customHeight="1" x14ac:dyDescent="0.15">
      <c r="Q201" s="5"/>
      <c r="R201" s="5"/>
      <c r="S201" s="5"/>
    </row>
    <row r="202" spans="17:19" ht="15.75" customHeight="1" x14ac:dyDescent="0.15">
      <c r="Q202" s="5"/>
      <c r="R202" s="5"/>
      <c r="S202" s="5"/>
    </row>
    <row r="203" spans="17:19" ht="15.75" customHeight="1" x14ac:dyDescent="0.15">
      <c r="Q203" s="5"/>
      <c r="R203" s="5"/>
      <c r="S203" s="5"/>
    </row>
    <row r="204" spans="17:19" ht="15.75" customHeight="1" x14ac:dyDescent="0.15">
      <c r="Q204" s="5"/>
      <c r="R204" s="5"/>
      <c r="S204" s="5"/>
    </row>
    <row r="205" spans="17:19" ht="15.75" customHeight="1" x14ac:dyDescent="0.15">
      <c r="Q205" s="5"/>
      <c r="R205" s="5"/>
      <c r="S205" s="5"/>
    </row>
    <row r="206" spans="17:19" ht="15.75" customHeight="1" x14ac:dyDescent="0.15">
      <c r="Q206" s="5"/>
      <c r="R206" s="5"/>
      <c r="S206" s="5"/>
    </row>
    <row r="207" spans="17:19" ht="15.75" customHeight="1" x14ac:dyDescent="0.15">
      <c r="Q207" s="5"/>
      <c r="R207" s="5"/>
      <c r="S207" s="5"/>
    </row>
    <row r="208" spans="17:19" ht="15.75" customHeight="1" x14ac:dyDescent="0.15">
      <c r="Q208" s="5"/>
      <c r="R208" s="5"/>
      <c r="S208" s="5"/>
    </row>
    <row r="209" spans="17:19" ht="15.75" customHeight="1" x14ac:dyDescent="0.15">
      <c r="Q209" s="5"/>
      <c r="R209" s="5"/>
      <c r="S209" s="5"/>
    </row>
    <row r="210" spans="17:19" ht="15.75" customHeight="1" x14ac:dyDescent="0.15">
      <c r="Q210" s="5"/>
      <c r="R210" s="5"/>
      <c r="S210" s="5"/>
    </row>
    <row r="211" spans="17:19" ht="15.75" customHeight="1" x14ac:dyDescent="0.15">
      <c r="Q211" s="5"/>
      <c r="R211" s="5"/>
      <c r="S211" s="5"/>
    </row>
    <row r="212" spans="17:19" ht="15.75" customHeight="1" x14ac:dyDescent="0.15">
      <c r="Q212" s="5"/>
      <c r="R212" s="5"/>
      <c r="S212" s="5"/>
    </row>
    <row r="213" spans="17:19" ht="15.75" customHeight="1" x14ac:dyDescent="0.15">
      <c r="Q213" s="5"/>
      <c r="R213" s="5"/>
      <c r="S213" s="5"/>
    </row>
    <row r="214" spans="17:19" ht="15.75" customHeight="1" x14ac:dyDescent="0.15">
      <c r="Q214" s="5"/>
      <c r="R214" s="5"/>
      <c r="S214" s="5"/>
    </row>
    <row r="215" spans="17:19" ht="15.75" customHeight="1" x14ac:dyDescent="0.15">
      <c r="Q215" s="5"/>
      <c r="R215" s="5"/>
      <c r="S215" s="5"/>
    </row>
    <row r="216" spans="17:19" ht="15.75" customHeight="1" x14ac:dyDescent="0.15">
      <c r="Q216" s="5"/>
      <c r="R216" s="5"/>
      <c r="S216" s="5"/>
    </row>
    <row r="217" spans="17:19" ht="15.75" customHeight="1" x14ac:dyDescent="0.15">
      <c r="Q217" s="5"/>
      <c r="R217" s="5"/>
      <c r="S217" s="5"/>
    </row>
    <row r="218" spans="17:19" ht="15.75" customHeight="1" x14ac:dyDescent="0.15">
      <c r="Q218" s="5"/>
      <c r="R218" s="5"/>
      <c r="S218" s="5"/>
    </row>
    <row r="219" spans="17:19" ht="15.75" customHeight="1" x14ac:dyDescent="0.15">
      <c r="Q219" s="5"/>
      <c r="R219" s="5"/>
      <c r="S219" s="5"/>
    </row>
    <row r="220" spans="17:19" ht="15.75" customHeight="1" x14ac:dyDescent="0.15">
      <c r="Q220" s="5"/>
      <c r="R220" s="5"/>
      <c r="S220" s="5"/>
    </row>
    <row r="221" spans="17:19" ht="15.75" customHeight="1" x14ac:dyDescent="0.15">
      <c r="Q221" s="5"/>
      <c r="R221" s="5"/>
      <c r="S221" s="5"/>
    </row>
    <row r="222" spans="17:19" ht="15.75" customHeight="1" x14ac:dyDescent="0.15">
      <c r="Q222" s="5"/>
      <c r="R222" s="5"/>
      <c r="S222" s="5"/>
    </row>
    <row r="223" spans="17:19" ht="15.75" customHeight="1" x14ac:dyDescent="0.15">
      <c r="Q223" s="5"/>
      <c r="R223" s="5"/>
      <c r="S223" s="5"/>
    </row>
    <row r="224" spans="17:19" ht="15.75" customHeight="1" x14ac:dyDescent="0.15">
      <c r="Q224" s="5"/>
      <c r="R224" s="5"/>
      <c r="S224" s="5"/>
    </row>
    <row r="225" spans="17:19" ht="15.75" customHeight="1" x14ac:dyDescent="0.15">
      <c r="Q225" s="5"/>
      <c r="R225" s="5"/>
      <c r="S225" s="5"/>
    </row>
    <row r="226" spans="17:19" ht="15.75" customHeight="1" x14ac:dyDescent="0.15">
      <c r="Q226" s="5"/>
      <c r="R226" s="5"/>
      <c r="S226" s="5"/>
    </row>
    <row r="227" spans="17:19" ht="15.75" customHeight="1" x14ac:dyDescent="0.15">
      <c r="Q227" s="5"/>
      <c r="R227" s="5"/>
      <c r="S227" s="5"/>
    </row>
    <row r="228" spans="17:19" ht="15.75" customHeight="1" x14ac:dyDescent="0.15">
      <c r="Q228" s="5"/>
      <c r="R228" s="5"/>
      <c r="S228" s="5"/>
    </row>
    <row r="229" spans="17:19" ht="15.75" customHeight="1" x14ac:dyDescent="0.15">
      <c r="Q229" s="5"/>
      <c r="R229" s="5"/>
      <c r="S229" s="5"/>
    </row>
    <row r="230" spans="17:19" ht="15.75" customHeight="1" x14ac:dyDescent="0.15">
      <c r="Q230" s="5"/>
      <c r="R230" s="5"/>
      <c r="S230" s="5"/>
    </row>
    <row r="231" spans="17:19" ht="15.75" customHeight="1" x14ac:dyDescent="0.15">
      <c r="Q231" s="5"/>
      <c r="R231" s="5"/>
      <c r="S231" s="5"/>
    </row>
    <row r="232" spans="17:19" ht="15.75" customHeight="1" x14ac:dyDescent="0.15">
      <c r="Q232" s="5"/>
      <c r="R232" s="5"/>
      <c r="S232" s="5"/>
    </row>
    <row r="233" spans="17:19" ht="15.75" customHeight="1" x14ac:dyDescent="0.15">
      <c r="Q233" s="5"/>
      <c r="R233" s="5"/>
      <c r="S233" s="5"/>
    </row>
    <row r="234" spans="17:19" ht="15.75" customHeight="1" x14ac:dyDescent="0.15">
      <c r="Q234" s="5"/>
      <c r="R234" s="5"/>
      <c r="S234" s="5"/>
    </row>
    <row r="235" spans="17:19" ht="15.75" customHeight="1" x14ac:dyDescent="0.15">
      <c r="Q235" s="5"/>
      <c r="R235" s="5"/>
      <c r="S235" s="5"/>
    </row>
    <row r="236" spans="17:19" ht="15.75" customHeight="1" x14ac:dyDescent="0.15">
      <c r="Q236" s="5"/>
      <c r="R236" s="5"/>
      <c r="S236" s="5"/>
    </row>
    <row r="237" spans="17:19" ht="15.75" customHeight="1" x14ac:dyDescent="0.15">
      <c r="Q237" s="5"/>
      <c r="R237" s="5"/>
      <c r="S237" s="5"/>
    </row>
    <row r="238" spans="17:19" ht="15.75" customHeight="1" x14ac:dyDescent="0.15">
      <c r="Q238" s="5"/>
      <c r="R238" s="5"/>
      <c r="S238" s="5"/>
    </row>
    <row r="239" spans="17:19" ht="15.75" customHeight="1" x14ac:dyDescent="0.15">
      <c r="Q239" s="5"/>
      <c r="R239" s="5"/>
      <c r="S239" s="5"/>
    </row>
    <row r="240" spans="17:19" ht="15.75" customHeight="1" x14ac:dyDescent="0.15">
      <c r="Q240" s="5"/>
      <c r="R240" s="5"/>
      <c r="S240" s="5"/>
    </row>
    <row r="241" spans="17:19" ht="15.75" customHeight="1" x14ac:dyDescent="0.15">
      <c r="Q241" s="5"/>
      <c r="R241" s="5"/>
      <c r="S241" s="5"/>
    </row>
    <row r="242" spans="17:19" ht="15.75" customHeight="1" x14ac:dyDescent="0.15">
      <c r="Q242" s="5"/>
      <c r="R242" s="5"/>
      <c r="S242" s="5"/>
    </row>
    <row r="243" spans="17:19" ht="15.75" customHeight="1" x14ac:dyDescent="0.15">
      <c r="Q243" s="5"/>
      <c r="R243" s="5"/>
      <c r="S243" s="5"/>
    </row>
    <row r="244" spans="17:19" ht="15.75" customHeight="1" x14ac:dyDescent="0.15">
      <c r="Q244" s="5"/>
      <c r="R244" s="5"/>
      <c r="S244" s="5"/>
    </row>
    <row r="245" spans="17:19" ht="15.75" customHeight="1" x14ac:dyDescent="0.15">
      <c r="Q245" s="5"/>
      <c r="R245" s="5"/>
      <c r="S245" s="5"/>
    </row>
    <row r="246" spans="17:19" ht="15.75" customHeight="1" x14ac:dyDescent="0.15">
      <c r="Q246" s="5"/>
      <c r="R246" s="5"/>
      <c r="S246" s="5"/>
    </row>
    <row r="247" spans="17:19" ht="15.75" customHeight="1" x14ac:dyDescent="0.15">
      <c r="Q247" s="5"/>
      <c r="R247" s="5"/>
      <c r="S247" s="5"/>
    </row>
    <row r="248" spans="17:19" ht="15.75" customHeight="1" x14ac:dyDescent="0.15">
      <c r="Q248" s="5"/>
      <c r="R248" s="5"/>
      <c r="S248" s="5"/>
    </row>
    <row r="249" spans="17:19" ht="15.75" customHeight="1" x14ac:dyDescent="0.15">
      <c r="Q249" s="5"/>
      <c r="R249" s="5"/>
      <c r="S249" s="5"/>
    </row>
    <row r="250" spans="17:19" ht="15.75" customHeight="1" x14ac:dyDescent="0.15">
      <c r="Q250" s="5"/>
      <c r="R250" s="5"/>
      <c r="S250" s="5"/>
    </row>
    <row r="251" spans="17:19" ht="15.75" customHeight="1" x14ac:dyDescent="0.15">
      <c r="Q251" s="5"/>
      <c r="R251" s="5"/>
      <c r="S251" s="5"/>
    </row>
    <row r="252" spans="17:19" ht="15.75" customHeight="1" x14ac:dyDescent="0.15">
      <c r="Q252" s="5"/>
      <c r="R252" s="5"/>
      <c r="S252" s="5"/>
    </row>
    <row r="253" spans="17:19" ht="15.75" customHeight="1" x14ac:dyDescent="0.15">
      <c r="Q253" s="5"/>
      <c r="R253" s="5"/>
      <c r="S253" s="5"/>
    </row>
    <row r="254" spans="17:19" ht="15.75" customHeight="1" x14ac:dyDescent="0.15">
      <c r="Q254" s="5"/>
      <c r="R254" s="5"/>
      <c r="S254" s="5"/>
    </row>
    <row r="255" spans="17:19" ht="15.75" customHeight="1" x14ac:dyDescent="0.15">
      <c r="Q255" s="5"/>
      <c r="R255" s="5"/>
      <c r="S255" s="5"/>
    </row>
    <row r="256" spans="17:19" ht="15.75" customHeight="1" x14ac:dyDescent="0.15">
      <c r="Q256" s="5"/>
      <c r="R256" s="5"/>
      <c r="S256" s="5"/>
    </row>
    <row r="257" spans="17:19" ht="15.75" customHeight="1" x14ac:dyDescent="0.15">
      <c r="Q257" s="5"/>
      <c r="R257" s="5"/>
      <c r="S257" s="5"/>
    </row>
    <row r="258" spans="17:19" ht="15.75" customHeight="1" x14ac:dyDescent="0.15">
      <c r="Q258" s="5"/>
      <c r="R258" s="5"/>
      <c r="S258" s="5"/>
    </row>
    <row r="259" spans="17:19" ht="15.75" customHeight="1" x14ac:dyDescent="0.15">
      <c r="Q259" s="5"/>
      <c r="R259" s="5"/>
      <c r="S259" s="5"/>
    </row>
    <row r="260" spans="17:19" ht="15.75" customHeight="1" x14ac:dyDescent="0.15">
      <c r="Q260" s="5"/>
      <c r="R260" s="5"/>
      <c r="S260" s="5"/>
    </row>
    <row r="261" spans="17:19" ht="15.75" customHeight="1" x14ac:dyDescent="0.15">
      <c r="Q261" s="5"/>
      <c r="R261" s="5"/>
      <c r="S261" s="5"/>
    </row>
    <row r="262" spans="17:19" ht="15.75" customHeight="1" x14ac:dyDescent="0.15">
      <c r="Q262" s="5"/>
      <c r="R262" s="5"/>
      <c r="S262" s="5"/>
    </row>
    <row r="263" spans="17:19" ht="15.75" customHeight="1" x14ac:dyDescent="0.15">
      <c r="Q263" s="5"/>
      <c r="R263" s="5"/>
      <c r="S263" s="5"/>
    </row>
    <row r="264" spans="17:19" ht="15.75" customHeight="1" x14ac:dyDescent="0.15">
      <c r="Q264" s="5"/>
      <c r="R264" s="5"/>
      <c r="S264" s="5"/>
    </row>
    <row r="265" spans="17:19" ht="15.75" customHeight="1" x14ac:dyDescent="0.15">
      <c r="Q265" s="5"/>
      <c r="R265" s="5"/>
      <c r="S265" s="5"/>
    </row>
    <row r="266" spans="17:19" ht="15.75" customHeight="1" x14ac:dyDescent="0.15">
      <c r="Q266" s="5"/>
      <c r="R266" s="5"/>
      <c r="S266" s="5"/>
    </row>
    <row r="267" spans="17:19" ht="15.75" customHeight="1" x14ac:dyDescent="0.15">
      <c r="Q267" s="5"/>
      <c r="R267" s="5"/>
      <c r="S267" s="5"/>
    </row>
    <row r="268" spans="17:19" ht="15.75" customHeight="1" x14ac:dyDescent="0.15">
      <c r="Q268" s="5"/>
      <c r="R268" s="5"/>
      <c r="S268" s="5"/>
    </row>
    <row r="269" spans="17:19" ht="15.75" customHeight="1" x14ac:dyDescent="0.15">
      <c r="Q269" s="5"/>
      <c r="R269" s="5"/>
      <c r="S269" s="5"/>
    </row>
    <row r="270" spans="17:19" ht="15.75" customHeight="1" x14ac:dyDescent="0.15">
      <c r="Q270" s="5"/>
      <c r="R270" s="5"/>
      <c r="S270" s="5"/>
    </row>
    <row r="271" spans="17:19" ht="15.75" customHeight="1" x14ac:dyDescent="0.15">
      <c r="Q271" s="5"/>
      <c r="R271" s="5"/>
      <c r="S271" s="5"/>
    </row>
    <row r="272" spans="17:19" ht="15.75" customHeight="1" x14ac:dyDescent="0.15">
      <c r="Q272" s="5"/>
      <c r="R272" s="5"/>
      <c r="S272" s="5"/>
    </row>
    <row r="273" spans="17:19" ht="15.75" customHeight="1" x14ac:dyDescent="0.15">
      <c r="Q273" s="5"/>
      <c r="R273" s="5"/>
      <c r="S273" s="5"/>
    </row>
    <row r="274" spans="17:19" ht="15.75" customHeight="1" x14ac:dyDescent="0.15">
      <c r="Q274" s="5"/>
      <c r="R274" s="5"/>
      <c r="S274" s="5"/>
    </row>
    <row r="275" spans="17:19" ht="15.75" customHeight="1" x14ac:dyDescent="0.15">
      <c r="Q275" s="5"/>
      <c r="R275" s="5"/>
      <c r="S275" s="5"/>
    </row>
    <row r="276" spans="17:19" ht="15.75" customHeight="1" x14ac:dyDescent="0.15">
      <c r="Q276" s="5"/>
      <c r="R276" s="5"/>
      <c r="S276" s="5"/>
    </row>
    <row r="277" spans="17:19" ht="15.75" customHeight="1" x14ac:dyDescent="0.15">
      <c r="Q277" s="5"/>
      <c r="R277" s="5"/>
      <c r="S277" s="5"/>
    </row>
    <row r="278" spans="17:19" ht="15.75" customHeight="1" x14ac:dyDescent="0.15">
      <c r="Q278" s="5"/>
      <c r="R278" s="5"/>
      <c r="S278" s="5"/>
    </row>
    <row r="279" spans="17:19" ht="15.75" customHeight="1" x14ac:dyDescent="0.15">
      <c r="Q279" s="5"/>
      <c r="R279" s="5"/>
      <c r="S279" s="5"/>
    </row>
    <row r="280" spans="17:19" ht="15.75" customHeight="1" x14ac:dyDescent="0.15">
      <c r="Q280" s="5"/>
      <c r="R280" s="5"/>
      <c r="S280" s="5"/>
    </row>
    <row r="281" spans="17:19" ht="15.75" customHeight="1" x14ac:dyDescent="0.15">
      <c r="Q281" s="5"/>
      <c r="R281" s="5"/>
      <c r="S281" s="5"/>
    </row>
    <row r="282" spans="17:19" ht="15.75" customHeight="1" x14ac:dyDescent="0.15">
      <c r="Q282" s="5"/>
      <c r="R282" s="5"/>
      <c r="S282" s="5"/>
    </row>
    <row r="283" spans="17:19" ht="15.75" customHeight="1" x14ac:dyDescent="0.15">
      <c r="Q283" s="5"/>
      <c r="R283" s="5"/>
      <c r="S283" s="5"/>
    </row>
    <row r="284" spans="17:19" ht="15.75" customHeight="1" x14ac:dyDescent="0.15">
      <c r="Q284" s="5"/>
      <c r="R284" s="5"/>
      <c r="S284" s="5"/>
    </row>
    <row r="285" spans="17:19" ht="15.75" customHeight="1" x14ac:dyDescent="0.15">
      <c r="Q285" s="5"/>
      <c r="R285" s="5"/>
      <c r="S285" s="5"/>
    </row>
    <row r="286" spans="17:19" ht="15.75" customHeight="1" x14ac:dyDescent="0.15">
      <c r="Q286" s="5"/>
      <c r="R286" s="5"/>
      <c r="S286" s="5"/>
    </row>
    <row r="287" spans="17:19" ht="15.75" customHeight="1" x14ac:dyDescent="0.15">
      <c r="Q287" s="5"/>
      <c r="R287" s="5"/>
      <c r="S287" s="5"/>
    </row>
    <row r="288" spans="17:19" ht="15.75" customHeight="1" x14ac:dyDescent="0.15">
      <c r="Q288" s="5"/>
      <c r="R288" s="5"/>
      <c r="S288" s="5"/>
    </row>
    <row r="289" spans="17:19" ht="15.75" customHeight="1" x14ac:dyDescent="0.15">
      <c r="Q289" s="5"/>
      <c r="R289" s="5"/>
      <c r="S289" s="5"/>
    </row>
    <row r="290" spans="17:19" ht="15.75" customHeight="1" x14ac:dyDescent="0.15">
      <c r="Q290" s="5"/>
      <c r="R290" s="5"/>
      <c r="S290" s="5"/>
    </row>
    <row r="291" spans="17:19" ht="15.75" customHeight="1" x14ac:dyDescent="0.15">
      <c r="Q291" s="5"/>
      <c r="R291" s="5"/>
      <c r="S291" s="5"/>
    </row>
    <row r="292" spans="17:19" ht="15.75" customHeight="1" x14ac:dyDescent="0.15">
      <c r="Q292" s="5"/>
      <c r="R292" s="5"/>
      <c r="S292" s="5"/>
    </row>
    <row r="293" spans="17:19" ht="15.75" customHeight="1" x14ac:dyDescent="0.15">
      <c r="Q293" s="5"/>
      <c r="R293" s="5"/>
      <c r="S293" s="5"/>
    </row>
    <row r="294" spans="17:19" ht="15.75" customHeight="1" x14ac:dyDescent="0.15">
      <c r="Q294" s="5"/>
      <c r="R294" s="5"/>
      <c r="S294" s="5"/>
    </row>
    <row r="295" spans="17:19" ht="15.75" customHeight="1" x14ac:dyDescent="0.15">
      <c r="Q295" s="5"/>
      <c r="R295" s="5"/>
      <c r="S295" s="5"/>
    </row>
    <row r="296" spans="17:19" ht="15.75" customHeight="1" x14ac:dyDescent="0.15">
      <c r="Q296" s="5"/>
      <c r="R296" s="5"/>
      <c r="S296" s="5"/>
    </row>
    <row r="297" spans="17:19" ht="15.75" customHeight="1" x14ac:dyDescent="0.15">
      <c r="Q297" s="5"/>
      <c r="R297" s="5"/>
      <c r="S297" s="5"/>
    </row>
    <row r="298" spans="17:19" ht="15.75" customHeight="1" x14ac:dyDescent="0.15">
      <c r="Q298" s="5"/>
      <c r="R298" s="5"/>
      <c r="S298" s="5"/>
    </row>
    <row r="299" spans="17:19" ht="15.75" customHeight="1" x14ac:dyDescent="0.15">
      <c r="Q299" s="5"/>
      <c r="R299" s="5"/>
      <c r="S299" s="5"/>
    </row>
    <row r="300" spans="17:19" ht="15.75" customHeight="1" x14ac:dyDescent="0.15">
      <c r="Q300" s="5"/>
      <c r="R300" s="5"/>
      <c r="S300" s="5"/>
    </row>
    <row r="301" spans="17:19" ht="15.75" customHeight="1" x14ac:dyDescent="0.15">
      <c r="Q301" s="5"/>
      <c r="R301" s="5"/>
      <c r="S301" s="5"/>
    </row>
    <row r="302" spans="17:19" ht="15.75" customHeight="1" x14ac:dyDescent="0.15">
      <c r="Q302" s="5"/>
      <c r="R302" s="5"/>
      <c r="S302" s="5"/>
    </row>
    <row r="303" spans="17:19" ht="15.75" customHeight="1" x14ac:dyDescent="0.15">
      <c r="Q303" s="5"/>
      <c r="R303" s="5"/>
      <c r="S303" s="5"/>
    </row>
    <row r="304" spans="17:19" ht="15.75" customHeight="1" x14ac:dyDescent="0.15">
      <c r="Q304" s="5"/>
      <c r="R304" s="5"/>
      <c r="S304" s="5"/>
    </row>
    <row r="305" spans="17:19" ht="15.75" customHeight="1" x14ac:dyDescent="0.15">
      <c r="Q305" s="5"/>
      <c r="R305" s="5"/>
      <c r="S305" s="5"/>
    </row>
    <row r="306" spans="17:19" ht="15.75" customHeight="1" x14ac:dyDescent="0.15">
      <c r="Q306" s="5"/>
      <c r="R306" s="5"/>
      <c r="S306" s="5"/>
    </row>
    <row r="307" spans="17:19" ht="15.75" customHeight="1" x14ac:dyDescent="0.15">
      <c r="Q307" s="5"/>
      <c r="R307" s="5"/>
      <c r="S307" s="5"/>
    </row>
    <row r="308" spans="17:19" ht="15.75" customHeight="1" x14ac:dyDescent="0.15">
      <c r="Q308" s="5"/>
      <c r="R308" s="5"/>
      <c r="S308" s="5"/>
    </row>
    <row r="309" spans="17:19" ht="15.75" customHeight="1" x14ac:dyDescent="0.15">
      <c r="Q309" s="5"/>
      <c r="R309" s="5"/>
      <c r="S309" s="5"/>
    </row>
    <row r="310" spans="17:19" ht="15.75" customHeight="1" x14ac:dyDescent="0.15">
      <c r="Q310" s="5"/>
      <c r="R310" s="5"/>
      <c r="S310" s="5"/>
    </row>
    <row r="311" spans="17:19" ht="15.75" customHeight="1" x14ac:dyDescent="0.15">
      <c r="Q311" s="5"/>
      <c r="R311" s="5"/>
      <c r="S311" s="5"/>
    </row>
    <row r="312" spans="17:19" ht="15.75" customHeight="1" x14ac:dyDescent="0.15">
      <c r="Q312" s="5"/>
      <c r="R312" s="5"/>
      <c r="S312" s="5"/>
    </row>
    <row r="313" spans="17:19" ht="15.75" customHeight="1" x14ac:dyDescent="0.15">
      <c r="Q313" s="5"/>
      <c r="R313" s="5"/>
      <c r="S313" s="5"/>
    </row>
    <row r="314" spans="17:19" ht="15.75" customHeight="1" x14ac:dyDescent="0.15">
      <c r="Q314" s="5"/>
      <c r="R314" s="5"/>
      <c r="S314" s="5"/>
    </row>
    <row r="315" spans="17:19" ht="15.75" customHeight="1" x14ac:dyDescent="0.15">
      <c r="Q315" s="5"/>
      <c r="R315" s="5"/>
      <c r="S315" s="5"/>
    </row>
    <row r="316" spans="17:19" ht="15.75" customHeight="1" x14ac:dyDescent="0.15">
      <c r="Q316" s="5"/>
      <c r="R316" s="5"/>
      <c r="S316" s="5"/>
    </row>
    <row r="317" spans="17:19" ht="15.75" customHeight="1" x14ac:dyDescent="0.15">
      <c r="Q317" s="5"/>
      <c r="R317" s="5"/>
      <c r="S317" s="5"/>
    </row>
    <row r="318" spans="17:19" ht="15.75" customHeight="1" x14ac:dyDescent="0.15">
      <c r="Q318" s="5"/>
      <c r="R318" s="5"/>
      <c r="S318" s="5"/>
    </row>
    <row r="319" spans="17:19" ht="15.75" customHeight="1" x14ac:dyDescent="0.15">
      <c r="Q319" s="5"/>
      <c r="R319" s="5"/>
      <c r="S319" s="5"/>
    </row>
    <row r="320" spans="17:19" ht="15.75" customHeight="1" x14ac:dyDescent="0.15">
      <c r="Q320" s="5"/>
      <c r="R320" s="5"/>
      <c r="S320" s="5"/>
    </row>
    <row r="321" spans="17:19" ht="15.75" customHeight="1" x14ac:dyDescent="0.15">
      <c r="Q321" s="5"/>
      <c r="R321" s="5"/>
      <c r="S321" s="5"/>
    </row>
    <row r="322" spans="17:19" ht="15.75" customHeight="1" x14ac:dyDescent="0.15">
      <c r="Q322" s="5"/>
      <c r="R322" s="5"/>
      <c r="S322" s="5"/>
    </row>
    <row r="323" spans="17:19" ht="15.75" customHeight="1" x14ac:dyDescent="0.15">
      <c r="Q323" s="5"/>
      <c r="R323" s="5"/>
      <c r="S323" s="5"/>
    </row>
    <row r="324" spans="17:19" ht="15.75" customHeight="1" x14ac:dyDescent="0.15">
      <c r="Q324" s="5"/>
      <c r="R324" s="5"/>
      <c r="S324" s="5"/>
    </row>
    <row r="325" spans="17:19" ht="15.75" customHeight="1" x14ac:dyDescent="0.15">
      <c r="Q325" s="5"/>
      <c r="R325" s="5"/>
      <c r="S325" s="5"/>
    </row>
    <row r="326" spans="17:19" ht="15.75" customHeight="1" x14ac:dyDescent="0.15">
      <c r="Q326" s="5"/>
      <c r="R326" s="5"/>
      <c r="S326" s="5"/>
    </row>
    <row r="327" spans="17:19" ht="15.75" customHeight="1" x14ac:dyDescent="0.15">
      <c r="Q327" s="5"/>
      <c r="R327" s="5"/>
      <c r="S327" s="5"/>
    </row>
    <row r="328" spans="17:19" ht="15.75" customHeight="1" x14ac:dyDescent="0.15">
      <c r="Q328" s="5"/>
      <c r="R328" s="5"/>
      <c r="S328" s="5"/>
    </row>
    <row r="329" spans="17:19" ht="15.75" customHeight="1" x14ac:dyDescent="0.15">
      <c r="Q329" s="5"/>
      <c r="R329" s="5"/>
      <c r="S329" s="5"/>
    </row>
    <row r="330" spans="17:19" ht="15.75" customHeight="1" x14ac:dyDescent="0.15">
      <c r="Q330" s="5"/>
      <c r="R330" s="5"/>
      <c r="S330" s="5"/>
    </row>
    <row r="331" spans="17:19" ht="15.75" customHeight="1" x14ac:dyDescent="0.15">
      <c r="Q331" s="5"/>
      <c r="R331" s="5"/>
      <c r="S331" s="5"/>
    </row>
    <row r="332" spans="17:19" ht="15.75" customHeight="1" x14ac:dyDescent="0.15">
      <c r="Q332" s="5"/>
      <c r="R332" s="5"/>
      <c r="S332" s="5"/>
    </row>
    <row r="333" spans="17:19" ht="15.75" customHeight="1" x14ac:dyDescent="0.15">
      <c r="Q333" s="5"/>
      <c r="R333" s="5"/>
      <c r="S333" s="5"/>
    </row>
    <row r="334" spans="17:19" ht="15.75" customHeight="1" x14ac:dyDescent="0.15">
      <c r="Q334" s="5"/>
      <c r="R334" s="5"/>
      <c r="S334" s="5"/>
    </row>
    <row r="335" spans="17:19" ht="15.75" customHeight="1" x14ac:dyDescent="0.15">
      <c r="Q335" s="5"/>
      <c r="R335" s="5"/>
      <c r="S335" s="5"/>
    </row>
    <row r="336" spans="17:19" ht="15.75" customHeight="1" x14ac:dyDescent="0.15">
      <c r="Q336" s="5"/>
      <c r="R336" s="5"/>
      <c r="S336" s="5"/>
    </row>
    <row r="337" spans="17:19" ht="15.75" customHeight="1" x14ac:dyDescent="0.15">
      <c r="Q337" s="5"/>
      <c r="R337" s="5"/>
      <c r="S337" s="5"/>
    </row>
    <row r="338" spans="17:19" ht="15.75" customHeight="1" x14ac:dyDescent="0.15">
      <c r="Q338" s="5"/>
      <c r="R338" s="5"/>
      <c r="S338" s="5"/>
    </row>
    <row r="339" spans="17:19" ht="15.75" customHeight="1" x14ac:dyDescent="0.15">
      <c r="Q339" s="5"/>
      <c r="R339" s="5"/>
      <c r="S339" s="5"/>
    </row>
    <row r="340" spans="17:19" ht="15.75" customHeight="1" x14ac:dyDescent="0.15">
      <c r="Q340" s="5"/>
      <c r="R340" s="5"/>
      <c r="S340" s="5"/>
    </row>
    <row r="341" spans="17:19" ht="15.75" customHeight="1" x14ac:dyDescent="0.15">
      <c r="Q341" s="5"/>
      <c r="R341" s="5"/>
      <c r="S341" s="5"/>
    </row>
    <row r="342" spans="17:19" ht="15.75" customHeight="1" x14ac:dyDescent="0.15">
      <c r="Q342" s="5"/>
      <c r="R342" s="5"/>
      <c r="S342" s="5"/>
    </row>
    <row r="343" spans="17:19" ht="15.75" customHeight="1" x14ac:dyDescent="0.15">
      <c r="Q343" s="5"/>
      <c r="R343" s="5"/>
      <c r="S343" s="5"/>
    </row>
    <row r="344" spans="17:19" ht="15.75" customHeight="1" x14ac:dyDescent="0.15">
      <c r="Q344" s="5"/>
      <c r="R344" s="5"/>
      <c r="S344" s="5"/>
    </row>
    <row r="345" spans="17:19" ht="15.75" customHeight="1" x14ac:dyDescent="0.15">
      <c r="Q345" s="5"/>
      <c r="R345" s="5"/>
      <c r="S345" s="5"/>
    </row>
    <row r="346" spans="17:19" ht="15.75" customHeight="1" x14ac:dyDescent="0.15">
      <c r="Q346" s="5"/>
      <c r="R346" s="5"/>
      <c r="S346" s="5"/>
    </row>
    <row r="347" spans="17:19" ht="15.75" customHeight="1" x14ac:dyDescent="0.15">
      <c r="Q347" s="5"/>
      <c r="R347" s="5"/>
      <c r="S347" s="5"/>
    </row>
    <row r="348" spans="17:19" ht="15.75" customHeight="1" x14ac:dyDescent="0.15">
      <c r="Q348" s="5"/>
      <c r="R348" s="5"/>
      <c r="S348" s="5"/>
    </row>
    <row r="349" spans="17:19" ht="15.75" customHeight="1" x14ac:dyDescent="0.15">
      <c r="Q349" s="5"/>
      <c r="R349" s="5"/>
      <c r="S349" s="5"/>
    </row>
    <row r="350" spans="17:19" ht="15.75" customHeight="1" x14ac:dyDescent="0.15">
      <c r="Q350" s="5"/>
      <c r="R350" s="5"/>
      <c r="S350" s="5"/>
    </row>
    <row r="351" spans="17:19" ht="15.75" customHeight="1" x14ac:dyDescent="0.15">
      <c r="Q351" s="5"/>
      <c r="R351" s="5"/>
      <c r="S351" s="5"/>
    </row>
    <row r="352" spans="17:19" ht="15.75" customHeight="1" x14ac:dyDescent="0.15">
      <c r="Q352" s="5"/>
      <c r="R352" s="5"/>
      <c r="S352" s="5"/>
    </row>
    <row r="353" spans="17:19" ht="15.75" customHeight="1" x14ac:dyDescent="0.15">
      <c r="Q353" s="5"/>
      <c r="R353" s="5"/>
      <c r="S353" s="5"/>
    </row>
    <row r="354" spans="17:19" ht="15.75" customHeight="1" x14ac:dyDescent="0.15">
      <c r="Q354" s="5"/>
      <c r="R354" s="5"/>
      <c r="S354" s="5"/>
    </row>
    <row r="355" spans="17:19" ht="15.75" customHeight="1" x14ac:dyDescent="0.15">
      <c r="Q355" s="5"/>
      <c r="R355" s="5"/>
      <c r="S355" s="5"/>
    </row>
    <row r="356" spans="17:19" ht="15.75" customHeight="1" x14ac:dyDescent="0.15">
      <c r="Q356" s="5"/>
      <c r="R356" s="5"/>
      <c r="S356" s="5"/>
    </row>
    <row r="357" spans="17:19" ht="15.75" customHeight="1" x14ac:dyDescent="0.15">
      <c r="Q357" s="5"/>
      <c r="R357" s="5"/>
      <c r="S357" s="5"/>
    </row>
    <row r="358" spans="17:19" ht="15.75" customHeight="1" x14ac:dyDescent="0.15">
      <c r="Q358" s="5"/>
      <c r="R358" s="5"/>
      <c r="S358" s="5"/>
    </row>
    <row r="359" spans="17:19" ht="15.75" customHeight="1" x14ac:dyDescent="0.15">
      <c r="Q359" s="5"/>
      <c r="R359" s="5"/>
      <c r="S359" s="5"/>
    </row>
    <row r="360" spans="17:19" ht="15.75" customHeight="1" x14ac:dyDescent="0.15">
      <c r="Q360" s="5"/>
      <c r="R360" s="5"/>
      <c r="S360" s="5"/>
    </row>
    <row r="361" spans="17:19" ht="15.75" customHeight="1" x14ac:dyDescent="0.15">
      <c r="Q361" s="5"/>
      <c r="R361" s="5"/>
      <c r="S361" s="5"/>
    </row>
    <row r="362" spans="17:19" ht="15.75" customHeight="1" x14ac:dyDescent="0.15">
      <c r="Q362" s="5"/>
      <c r="R362" s="5"/>
      <c r="S362" s="5"/>
    </row>
    <row r="363" spans="17:19" ht="15.75" customHeight="1" x14ac:dyDescent="0.15">
      <c r="Q363" s="5"/>
      <c r="R363" s="5"/>
      <c r="S363" s="5"/>
    </row>
    <row r="364" spans="17:19" ht="15.75" customHeight="1" x14ac:dyDescent="0.15">
      <c r="Q364" s="5"/>
      <c r="R364" s="5"/>
      <c r="S364" s="5"/>
    </row>
    <row r="365" spans="17:19" ht="15.75" customHeight="1" x14ac:dyDescent="0.15">
      <c r="Q365" s="5"/>
      <c r="R365" s="5"/>
      <c r="S365" s="5"/>
    </row>
    <row r="366" spans="17:19" ht="15.75" customHeight="1" x14ac:dyDescent="0.15">
      <c r="Q366" s="5"/>
      <c r="R366" s="5"/>
      <c r="S366" s="5"/>
    </row>
    <row r="367" spans="17:19" ht="15.75" customHeight="1" x14ac:dyDescent="0.15">
      <c r="Q367" s="5"/>
      <c r="R367" s="5"/>
      <c r="S367" s="5"/>
    </row>
    <row r="368" spans="17:19" ht="15.75" customHeight="1" x14ac:dyDescent="0.15">
      <c r="Q368" s="5"/>
      <c r="R368" s="5"/>
      <c r="S368" s="5"/>
    </row>
    <row r="369" spans="17:19" ht="15.75" customHeight="1" x14ac:dyDescent="0.15">
      <c r="Q369" s="5"/>
      <c r="R369" s="5"/>
      <c r="S369" s="5"/>
    </row>
    <row r="370" spans="17:19" ht="15.75" customHeight="1" x14ac:dyDescent="0.15">
      <c r="Q370" s="5"/>
      <c r="R370" s="5"/>
      <c r="S370" s="5"/>
    </row>
    <row r="371" spans="17:19" ht="15.75" customHeight="1" x14ac:dyDescent="0.15">
      <c r="Q371" s="5"/>
      <c r="R371" s="5"/>
      <c r="S371" s="5"/>
    </row>
    <row r="372" spans="17:19" ht="15.75" customHeight="1" x14ac:dyDescent="0.15">
      <c r="Q372" s="5"/>
      <c r="R372" s="5"/>
      <c r="S372" s="5"/>
    </row>
    <row r="373" spans="17:19" ht="15.75" customHeight="1" x14ac:dyDescent="0.15">
      <c r="Q373" s="5"/>
      <c r="R373" s="5"/>
      <c r="S373" s="5"/>
    </row>
    <row r="374" spans="17:19" ht="15.75" customHeight="1" x14ac:dyDescent="0.15">
      <c r="Q374" s="5"/>
      <c r="R374" s="5"/>
      <c r="S374" s="5"/>
    </row>
    <row r="375" spans="17:19" ht="15.75" customHeight="1" x14ac:dyDescent="0.15">
      <c r="Q375" s="5"/>
      <c r="R375" s="5"/>
      <c r="S375" s="5"/>
    </row>
    <row r="376" spans="17:19" ht="15.75" customHeight="1" x14ac:dyDescent="0.15">
      <c r="Q376" s="5"/>
      <c r="R376" s="5"/>
      <c r="S376" s="5"/>
    </row>
    <row r="377" spans="17:19" ht="15.75" customHeight="1" x14ac:dyDescent="0.15">
      <c r="Q377" s="5"/>
      <c r="R377" s="5"/>
      <c r="S377" s="5"/>
    </row>
    <row r="378" spans="17:19" ht="15.75" customHeight="1" x14ac:dyDescent="0.15">
      <c r="Q378" s="5"/>
      <c r="R378" s="5"/>
      <c r="S378" s="5"/>
    </row>
    <row r="379" spans="17:19" ht="15.75" customHeight="1" x14ac:dyDescent="0.15">
      <c r="Q379" s="5"/>
      <c r="R379" s="5"/>
      <c r="S379" s="5"/>
    </row>
    <row r="380" spans="17:19" ht="15.75" customHeight="1" x14ac:dyDescent="0.15">
      <c r="Q380" s="5"/>
      <c r="R380" s="5"/>
      <c r="S380" s="5"/>
    </row>
    <row r="381" spans="17:19" ht="15.75" customHeight="1" x14ac:dyDescent="0.15">
      <c r="Q381" s="5"/>
      <c r="R381" s="5"/>
      <c r="S381" s="5"/>
    </row>
    <row r="382" spans="17:19" ht="15.75" customHeight="1" x14ac:dyDescent="0.15">
      <c r="Q382" s="5"/>
      <c r="R382" s="5"/>
      <c r="S382" s="5"/>
    </row>
    <row r="383" spans="17:19" ht="15.75" customHeight="1" x14ac:dyDescent="0.15">
      <c r="Q383" s="5"/>
      <c r="R383" s="5"/>
      <c r="S383" s="5"/>
    </row>
    <row r="384" spans="17:19" ht="15.75" customHeight="1" x14ac:dyDescent="0.15">
      <c r="Q384" s="5"/>
      <c r="R384" s="5"/>
      <c r="S384" s="5"/>
    </row>
    <row r="385" spans="17:19" ht="15.75" customHeight="1" x14ac:dyDescent="0.15">
      <c r="Q385" s="5"/>
      <c r="R385" s="5"/>
      <c r="S385" s="5"/>
    </row>
    <row r="386" spans="17:19" ht="15.75" customHeight="1" x14ac:dyDescent="0.15">
      <c r="Q386" s="5"/>
      <c r="R386" s="5"/>
      <c r="S386" s="5"/>
    </row>
    <row r="387" spans="17:19" ht="15.75" customHeight="1" x14ac:dyDescent="0.15">
      <c r="Q387" s="5"/>
      <c r="R387" s="5"/>
      <c r="S387" s="5"/>
    </row>
    <row r="388" spans="17:19" ht="15.75" customHeight="1" x14ac:dyDescent="0.15">
      <c r="Q388" s="5"/>
      <c r="R388" s="5"/>
      <c r="S388" s="5"/>
    </row>
    <row r="389" spans="17:19" ht="15.75" customHeight="1" x14ac:dyDescent="0.15">
      <c r="Q389" s="5"/>
      <c r="R389" s="5"/>
      <c r="S389" s="5"/>
    </row>
    <row r="390" spans="17:19" ht="15.75" customHeight="1" x14ac:dyDescent="0.15">
      <c r="Q390" s="5"/>
      <c r="R390" s="5"/>
      <c r="S390" s="5"/>
    </row>
    <row r="391" spans="17:19" ht="15.75" customHeight="1" x14ac:dyDescent="0.15">
      <c r="Q391" s="5"/>
      <c r="R391" s="5"/>
      <c r="S391" s="5"/>
    </row>
    <row r="392" spans="17:19" ht="15.75" customHeight="1" x14ac:dyDescent="0.15">
      <c r="Q392" s="5"/>
      <c r="R392" s="5"/>
      <c r="S392" s="5"/>
    </row>
    <row r="393" spans="17:19" ht="15.75" customHeight="1" x14ac:dyDescent="0.15">
      <c r="Q393" s="5"/>
      <c r="R393" s="5"/>
      <c r="S393" s="5"/>
    </row>
    <row r="394" spans="17:19" ht="15.75" customHeight="1" x14ac:dyDescent="0.15">
      <c r="Q394" s="5"/>
      <c r="R394" s="5"/>
      <c r="S394" s="5"/>
    </row>
    <row r="395" spans="17:19" ht="15.75" customHeight="1" x14ac:dyDescent="0.15">
      <c r="Q395" s="5"/>
      <c r="R395" s="5"/>
      <c r="S395" s="5"/>
    </row>
    <row r="396" spans="17:19" ht="15.75" customHeight="1" x14ac:dyDescent="0.15">
      <c r="Q396" s="5"/>
      <c r="R396" s="5"/>
      <c r="S396" s="5"/>
    </row>
    <row r="397" spans="17:19" ht="15.75" customHeight="1" x14ac:dyDescent="0.15">
      <c r="Q397" s="5"/>
      <c r="R397" s="5"/>
      <c r="S397" s="5"/>
    </row>
    <row r="398" spans="17:19" ht="15.75" customHeight="1" x14ac:dyDescent="0.15">
      <c r="Q398" s="5"/>
      <c r="R398" s="5"/>
      <c r="S398" s="5"/>
    </row>
    <row r="399" spans="17:19" ht="15.75" customHeight="1" x14ac:dyDescent="0.15">
      <c r="Q399" s="5"/>
      <c r="R399" s="5"/>
      <c r="S399" s="5"/>
    </row>
    <row r="400" spans="17:19" ht="15.75" customHeight="1" x14ac:dyDescent="0.15">
      <c r="Q400" s="5"/>
      <c r="R400" s="5"/>
      <c r="S400" s="5"/>
    </row>
    <row r="401" spans="17:19" ht="15.75" customHeight="1" x14ac:dyDescent="0.15">
      <c r="Q401" s="5"/>
      <c r="R401" s="5"/>
      <c r="S401" s="5"/>
    </row>
    <row r="402" spans="17:19" ht="15.75" customHeight="1" x14ac:dyDescent="0.15">
      <c r="Q402" s="5"/>
      <c r="R402" s="5"/>
      <c r="S402" s="5"/>
    </row>
    <row r="403" spans="17:19" ht="15.75" customHeight="1" x14ac:dyDescent="0.15">
      <c r="Q403" s="5"/>
      <c r="R403" s="5"/>
      <c r="S403" s="5"/>
    </row>
    <row r="404" spans="17:19" ht="15.75" customHeight="1" x14ac:dyDescent="0.15">
      <c r="Q404" s="5"/>
      <c r="R404" s="5"/>
      <c r="S404" s="5"/>
    </row>
    <row r="405" spans="17:19" ht="15.75" customHeight="1" x14ac:dyDescent="0.15">
      <c r="Q405" s="5"/>
      <c r="R405" s="5"/>
      <c r="S405" s="5"/>
    </row>
    <row r="406" spans="17:19" ht="15.75" customHeight="1" x14ac:dyDescent="0.15">
      <c r="Q406" s="5"/>
      <c r="R406" s="5"/>
      <c r="S406" s="5"/>
    </row>
    <row r="407" spans="17:19" ht="15.75" customHeight="1" x14ac:dyDescent="0.15">
      <c r="Q407" s="5"/>
      <c r="R407" s="5"/>
      <c r="S407" s="5"/>
    </row>
    <row r="408" spans="17:19" ht="15.75" customHeight="1" x14ac:dyDescent="0.15">
      <c r="Q408" s="5"/>
      <c r="R408" s="5"/>
      <c r="S408" s="5"/>
    </row>
    <row r="409" spans="17:19" ht="15.75" customHeight="1" x14ac:dyDescent="0.15">
      <c r="Q409" s="5"/>
      <c r="R409" s="5"/>
      <c r="S409" s="5"/>
    </row>
    <row r="410" spans="17:19" ht="15.75" customHeight="1" x14ac:dyDescent="0.15">
      <c r="Q410" s="5"/>
      <c r="R410" s="5"/>
      <c r="S410" s="5"/>
    </row>
    <row r="411" spans="17:19" ht="15.75" customHeight="1" x14ac:dyDescent="0.15">
      <c r="Q411" s="5"/>
      <c r="R411" s="5"/>
      <c r="S411" s="5"/>
    </row>
    <row r="412" spans="17:19" ht="15.75" customHeight="1" x14ac:dyDescent="0.15">
      <c r="Q412" s="5"/>
      <c r="R412" s="5"/>
      <c r="S412" s="5"/>
    </row>
    <row r="413" spans="17:19" ht="15.75" customHeight="1" x14ac:dyDescent="0.15">
      <c r="Q413" s="5"/>
      <c r="R413" s="5"/>
      <c r="S413" s="5"/>
    </row>
    <row r="414" spans="17:19" ht="15.75" customHeight="1" x14ac:dyDescent="0.15">
      <c r="Q414" s="5"/>
      <c r="R414" s="5"/>
      <c r="S414" s="5"/>
    </row>
    <row r="415" spans="17:19" ht="15.75" customHeight="1" x14ac:dyDescent="0.15">
      <c r="Q415" s="5"/>
      <c r="R415" s="5"/>
      <c r="S415" s="5"/>
    </row>
    <row r="416" spans="17:19" ht="15.75" customHeight="1" x14ac:dyDescent="0.15">
      <c r="Q416" s="5"/>
      <c r="R416" s="5"/>
      <c r="S416" s="5"/>
    </row>
    <row r="417" spans="17:19" ht="15.75" customHeight="1" x14ac:dyDescent="0.15">
      <c r="Q417" s="5"/>
      <c r="R417" s="5"/>
      <c r="S417" s="5"/>
    </row>
    <row r="418" spans="17:19" ht="15.75" customHeight="1" x14ac:dyDescent="0.15">
      <c r="Q418" s="5"/>
      <c r="R418" s="5"/>
      <c r="S418" s="5"/>
    </row>
    <row r="419" spans="17:19" ht="15.75" customHeight="1" x14ac:dyDescent="0.15">
      <c r="Q419" s="5"/>
      <c r="R419" s="5"/>
      <c r="S419" s="5"/>
    </row>
    <row r="420" spans="17:19" ht="15.75" customHeight="1" x14ac:dyDescent="0.15">
      <c r="Q420" s="5"/>
      <c r="R420" s="5"/>
      <c r="S420" s="5"/>
    </row>
    <row r="421" spans="17:19" ht="15.75" customHeight="1" x14ac:dyDescent="0.15">
      <c r="Q421" s="5"/>
      <c r="R421" s="5"/>
      <c r="S421" s="5"/>
    </row>
    <row r="422" spans="17:19" ht="15.75" customHeight="1" x14ac:dyDescent="0.15">
      <c r="Q422" s="5"/>
      <c r="R422" s="5"/>
      <c r="S422" s="5"/>
    </row>
    <row r="423" spans="17:19" ht="15.75" customHeight="1" x14ac:dyDescent="0.15">
      <c r="Q423" s="5"/>
      <c r="R423" s="5"/>
      <c r="S423" s="5"/>
    </row>
    <row r="424" spans="17:19" ht="15.75" customHeight="1" x14ac:dyDescent="0.15">
      <c r="Q424" s="5"/>
      <c r="R424" s="5"/>
      <c r="S424" s="5"/>
    </row>
    <row r="425" spans="17:19" ht="15.75" customHeight="1" x14ac:dyDescent="0.15">
      <c r="Q425" s="5"/>
      <c r="R425" s="5"/>
      <c r="S425" s="5"/>
    </row>
    <row r="426" spans="17:19" ht="15.75" customHeight="1" x14ac:dyDescent="0.15">
      <c r="Q426" s="5"/>
      <c r="R426" s="5"/>
      <c r="S426" s="5"/>
    </row>
    <row r="427" spans="17:19" ht="15.75" customHeight="1" x14ac:dyDescent="0.15">
      <c r="Q427" s="5"/>
      <c r="R427" s="5"/>
      <c r="S427" s="5"/>
    </row>
    <row r="428" spans="17:19" ht="15.75" customHeight="1" x14ac:dyDescent="0.15">
      <c r="Q428" s="5"/>
      <c r="R428" s="5"/>
      <c r="S428" s="5"/>
    </row>
    <row r="429" spans="17:19" ht="15.75" customHeight="1" x14ac:dyDescent="0.15">
      <c r="Q429" s="5"/>
      <c r="R429" s="5"/>
      <c r="S429" s="5"/>
    </row>
    <row r="430" spans="17:19" ht="15.75" customHeight="1" x14ac:dyDescent="0.15">
      <c r="Q430" s="5"/>
      <c r="R430" s="5"/>
      <c r="S430" s="5"/>
    </row>
    <row r="431" spans="17:19" ht="15.75" customHeight="1" x14ac:dyDescent="0.15">
      <c r="Q431" s="5"/>
      <c r="R431" s="5"/>
      <c r="S431" s="5"/>
    </row>
    <row r="432" spans="17:19" ht="15.75" customHeight="1" x14ac:dyDescent="0.15">
      <c r="Q432" s="5"/>
      <c r="R432" s="5"/>
      <c r="S432" s="5"/>
    </row>
    <row r="433" spans="17:19" ht="15.75" customHeight="1" x14ac:dyDescent="0.15">
      <c r="Q433" s="5"/>
      <c r="R433" s="5"/>
      <c r="S433" s="5"/>
    </row>
    <row r="434" spans="17:19" ht="15.75" customHeight="1" x14ac:dyDescent="0.15">
      <c r="Q434" s="5"/>
      <c r="R434" s="5"/>
      <c r="S434" s="5"/>
    </row>
    <row r="435" spans="17:19" ht="15.75" customHeight="1" x14ac:dyDescent="0.15">
      <c r="Q435" s="5"/>
      <c r="R435" s="5"/>
      <c r="S435" s="5"/>
    </row>
    <row r="436" spans="17:19" ht="15.75" customHeight="1" x14ac:dyDescent="0.15">
      <c r="Q436" s="5"/>
      <c r="R436" s="5"/>
      <c r="S436" s="5"/>
    </row>
    <row r="437" spans="17:19" ht="15.75" customHeight="1" x14ac:dyDescent="0.15">
      <c r="Q437" s="5"/>
      <c r="R437" s="5"/>
      <c r="S437" s="5"/>
    </row>
    <row r="438" spans="17:19" ht="15.75" customHeight="1" x14ac:dyDescent="0.15">
      <c r="Q438" s="5"/>
      <c r="R438" s="5"/>
      <c r="S438" s="5"/>
    </row>
    <row r="439" spans="17:19" ht="15.75" customHeight="1" x14ac:dyDescent="0.15">
      <c r="Q439" s="5"/>
      <c r="R439" s="5"/>
      <c r="S439" s="5"/>
    </row>
    <row r="440" spans="17:19" ht="15.75" customHeight="1" x14ac:dyDescent="0.15">
      <c r="Q440" s="5"/>
      <c r="R440" s="5"/>
      <c r="S440" s="5"/>
    </row>
    <row r="441" spans="17:19" ht="15.75" customHeight="1" x14ac:dyDescent="0.15">
      <c r="Q441" s="5"/>
      <c r="R441" s="5"/>
      <c r="S441" s="5"/>
    </row>
    <row r="442" spans="17:19" ht="15.75" customHeight="1" x14ac:dyDescent="0.15">
      <c r="Q442" s="5"/>
      <c r="R442" s="5"/>
      <c r="S442" s="5"/>
    </row>
    <row r="443" spans="17:19" ht="15.75" customHeight="1" x14ac:dyDescent="0.15">
      <c r="Q443" s="5"/>
      <c r="R443" s="5"/>
      <c r="S443" s="5"/>
    </row>
    <row r="444" spans="17:19" ht="15.75" customHeight="1" x14ac:dyDescent="0.15">
      <c r="Q444" s="5"/>
      <c r="R444" s="5"/>
      <c r="S444" s="5"/>
    </row>
    <row r="445" spans="17:19" ht="15.75" customHeight="1" x14ac:dyDescent="0.15">
      <c r="Q445" s="5"/>
      <c r="R445" s="5"/>
      <c r="S445" s="5"/>
    </row>
    <row r="446" spans="17:19" ht="15.75" customHeight="1" x14ac:dyDescent="0.15">
      <c r="Q446" s="5"/>
      <c r="R446" s="5"/>
      <c r="S446" s="5"/>
    </row>
    <row r="447" spans="17:19" ht="15.75" customHeight="1" x14ac:dyDescent="0.15">
      <c r="Q447" s="5"/>
      <c r="R447" s="5"/>
      <c r="S447" s="5"/>
    </row>
    <row r="448" spans="17:19" ht="15.75" customHeight="1" x14ac:dyDescent="0.15">
      <c r="Q448" s="5"/>
      <c r="R448" s="5"/>
      <c r="S448" s="5"/>
    </row>
    <row r="449" spans="17:19" ht="15.75" customHeight="1" x14ac:dyDescent="0.15">
      <c r="Q449" s="5"/>
      <c r="R449" s="5"/>
      <c r="S449" s="5"/>
    </row>
    <row r="450" spans="17:19" ht="15.75" customHeight="1" x14ac:dyDescent="0.15">
      <c r="Q450" s="5"/>
      <c r="R450" s="5"/>
      <c r="S450" s="5"/>
    </row>
    <row r="451" spans="17:19" ht="15.75" customHeight="1" x14ac:dyDescent="0.15">
      <c r="Q451" s="5"/>
      <c r="R451" s="5"/>
      <c r="S451" s="5"/>
    </row>
    <row r="452" spans="17:19" ht="15.75" customHeight="1" x14ac:dyDescent="0.15">
      <c r="Q452" s="5"/>
      <c r="R452" s="5"/>
      <c r="S452" s="5"/>
    </row>
    <row r="453" spans="17:19" ht="15.75" customHeight="1" x14ac:dyDescent="0.15">
      <c r="Q453" s="5"/>
      <c r="R453" s="5"/>
      <c r="S453" s="5"/>
    </row>
    <row r="454" spans="17:19" ht="15.75" customHeight="1" x14ac:dyDescent="0.15">
      <c r="Q454" s="5"/>
      <c r="R454" s="5"/>
      <c r="S454" s="5"/>
    </row>
    <row r="455" spans="17:19" ht="15.75" customHeight="1" x14ac:dyDescent="0.15">
      <c r="Q455" s="5"/>
      <c r="R455" s="5"/>
      <c r="S455" s="5"/>
    </row>
    <row r="456" spans="17:19" ht="15.75" customHeight="1" x14ac:dyDescent="0.15">
      <c r="Q456" s="5"/>
      <c r="R456" s="5"/>
      <c r="S456" s="5"/>
    </row>
    <row r="457" spans="17:19" ht="15.75" customHeight="1" x14ac:dyDescent="0.15">
      <c r="Q457" s="5"/>
      <c r="R457" s="5"/>
      <c r="S457" s="5"/>
    </row>
    <row r="458" spans="17:19" ht="15.75" customHeight="1" x14ac:dyDescent="0.15">
      <c r="Q458" s="5"/>
      <c r="R458" s="5"/>
      <c r="S458" s="5"/>
    </row>
    <row r="459" spans="17:19" ht="15.75" customHeight="1" x14ac:dyDescent="0.15">
      <c r="Q459" s="5"/>
      <c r="R459" s="5"/>
      <c r="S459" s="5"/>
    </row>
    <row r="460" spans="17:19" ht="15.75" customHeight="1" x14ac:dyDescent="0.15">
      <c r="Q460" s="5"/>
      <c r="R460" s="5"/>
      <c r="S460" s="5"/>
    </row>
    <row r="461" spans="17:19" ht="15.75" customHeight="1" x14ac:dyDescent="0.15">
      <c r="Q461" s="5"/>
      <c r="R461" s="5"/>
      <c r="S461" s="5"/>
    </row>
    <row r="462" spans="17:19" ht="15.75" customHeight="1" x14ac:dyDescent="0.15">
      <c r="Q462" s="5"/>
      <c r="R462" s="5"/>
      <c r="S462" s="5"/>
    </row>
    <row r="463" spans="17:19" ht="15.75" customHeight="1" x14ac:dyDescent="0.15">
      <c r="Q463" s="5"/>
      <c r="R463" s="5"/>
      <c r="S463" s="5"/>
    </row>
    <row r="464" spans="17:19" ht="15.75" customHeight="1" x14ac:dyDescent="0.15">
      <c r="Q464" s="5"/>
      <c r="R464" s="5"/>
      <c r="S464" s="5"/>
    </row>
    <row r="465" spans="17:19" ht="15.75" customHeight="1" x14ac:dyDescent="0.15">
      <c r="Q465" s="5"/>
      <c r="R465" s="5"/>
      <c r="S465" s="5"/>
    </row>
    <row r="466" spans="17:19" ht="15.75" customHeight="1" x14ac:dyDescent="0.15">
      <c r="Q466" s="5"/>
      <c r="R466" s="5"/>
      <c r="S466" s="5"/>
    </row>
    <row r="467" spans="17:19" ht="15.75" customHeight="1" x14ac:dyDescent="0.15">
      <c r="Q467" s="5"/>
      <c r="R467" s="5"/>
      <c r="S467" s="5"/>
    </row>
    <row r="468" spans="17:19" ht="15.75" customHeight="1" x14ac:dyDescent="0.15">
      <c r="Q468" s="5"/>
      <c r="R468" s="5"/>
      <c r="S468" s="5"/>
    </row>
    <row r="469" spans="17:19" ht="15.75" customHeight="1" x14ac:dyDescent="0.15">
      <c r="Q469" s="5"/>
      <c r="R469" s="5"/>
      <c r="S469" s="5"/>
    </row>
    <row r="470" spans="17:19" ht="15.75" customHeight="1" x14ac:dyDescent="0.15">
      <c r="Q470" s="5"/>
      <c r="R470" s="5"/>
      <c r="S470" s="5"/>
    </row>
    <row r="471" spans="17:19" ht="15.75" customHeight="1" x14ac:dyDescent="0.15">
      <c r="Q471" s="5"/>
      <c r="R471" s="5"/>
      <c r="S471" s="5"/>
    </row>
    <row r="472" spans="17:19" ht="15.75" customHeight="1" x14ac:dyDescent="0.15">
      <c r="Q472" s="5"/>
      <c r="R472" s="5"/>
      <c r="S472" s="5"/>
    </row>
    <row r="473" spans="17:19" ht="15.75" customHeight="1" x14ac:dyDescent="0.15">
      <c r="Q473" s="5"/>
      <c r="R473" s="5"/>
      <c r="S473" s="5"/>
    </row>
    <row r="474" spans="17:19" ht="15.75" customHeight="1" x14ac:dyDescent="0.15">
      <c r="Q474" s="5"/>
      <c r="R474" s="5"/>
      <c r="S474" s="5"/>
    </row>
    <row r="475" spans="17:19" ht="15.75" customHeight="1" x14ac:dyDescent="0.15">
      <c r="Q475" s="5"/>
      <c r="R475" s="5"/>
      <c r="S475" s="5"/>
    </row>
    <row r="476" spans="17:19" ht="15.75" customHeight="1" x14ac:dyDescent="0.15">
      <c r="Q476" s="5"/>
      <c r="R476" s="5"/>
      <c r="S476" s="5"/>
    </row>
    <row r="477" spans="17:19" ht="15.75" customHeight="1" x14ac:dyDescent="0.15">
      <c r="Q477" s="5"/>
      <c r="R477" s="5"/>
      <c r="S477" s="5"/>
    </row>
    <row r="478" spans="17:19" ht="15.75" customHeight="1" x14ac:dyDescent="0.15">
      <c r="Q478" s="5"/>
      <c r="R478" s="5"/>
      <c r="S478" s="5"/>
    </row>
    <row r="479" spans="17:19" ht="15.75" customHeight="1" x14ac:dyDescent="0.15">
      <c r="Q479" s="5"/>
      <c r="R479" s="5"/>
      <c r="S479" s="5"/>
    </row>
    <row r="480" spans="17:19" ht="15.75" customHeight="1" x14ac:dyDescent="0.15">
      <c r="Q480" s="5"/>
      <c r="R480" s="5"/>
      <c r="S480" s="5"/>
    </row>
    <row r="481" spans="17:19" ht="15.75" customHeight="1" x14ac:dyDescent="0.15">
      <c r="Q481" s="5"/>
      <c r="R481" s="5"/>
      <c r="S481" s="5"/>
    </row>
    <row r="482" spans="17:19" ht="15.75" customHeight="1" x14ac:dyDescent="0.15">
      <c r="Q482" s="5"/>
      <c r="R482" s="5"/>
      <c r="S482" s="5"/>
    </row>
    <row r="483" spans="17:19" ht="15.75" customHeight="1" x14ac:dyDescent="0.15">
      <c r="Q483" s="5"/>
      <c r="R483" s="5"/>
      <c r="S483" s="5"/>
    </row>
    <row r="484" spans="17:19" ht="15.75" customHeight="1" x14ac:dyDescent="0.15">
      <c r="Q484" s="5"/>
      <c r="R484" s="5"/>
      <c r="S484" s="5"/>
    </row>
    <row r="485" spans="17:19" ht="15.75" customHeight="1" x14ac:dyDescent="0.15">
      <c r="Q485" s="5"/>
      <c r="R485" s="5"/>
      <c r="S485" s="5"/>
    </row>
    <row r="486" spans="17:19" ht="15.75" customHeight="1" x14ac:dyDescent="0.15">
      <c r="Q486" s="5"/>
      <c r="R486" s="5"/>
      <c r="S486" s="5"/>
    </row>
    <row r="487" spans="17:19" ht="15.75" customHeight="1" x14ac:dyDescent="0.15">
      <c r="Q487" s="5"/>
      <c r="R487" s="5"/>
      <c r="S487" s="5"/>
    </row>
    <row r="488" spans="17:19" ht="15.75" customHeight="1" x14ac:dyDescent="0.15">
      <c r="Q488" s="5"/>
      <c r="R488" s="5"/>
      <c r="S488" s="5"/>
    </row>
    <row r="489" spans="17:19" ht="15.75" customHeight="1" x14ac:dyDescent="0.15">
      <c r="Q489" s="5"/>
      <c r="R489" s="5"/>
      <c r="S489" s="5"/>
    </row>
    <row r="490" spans="17:19" ht="15.75" customHeight="1" x14ac:dyDescent="0.15">
      <c r="Q490" s="5"/>
      <c r="R490" s="5"/>
      <c r="S490" s="5"/>
    </row>
    <row r="491" spans="17:19" ht="15.75" customHeight="1" x14ac:dyDescent="0.15">
      <c r="Q491" s="5"/>
      <c r="R491" s="5"/>
      <c r="S491" s="5"/>
    </row>
    <row r="492" spans="17:19" ht="15.75" customHeight="1" x14ac:dyDescent="0.15">
      <c r="Q492" s="5"/>
      <c r="R492" s="5"/>
      <c r="S492" s="5"/>
    </row>
    <row r="493" spans="17:19" ht="15.75" customHeight="1" x14ac:dyDescent="0.15">
      <c r="Q493" s="5"/>
      <c r="R493" s="5"/>
      <c r="S493" s="5"/>
    </row>
    <row r="494" spans="17:19" ht="15.75" customHeight="1" x14ac:dyDescent="0.15">
      <c r="Q494" s="5"/>
      <c r="R494" s="5"/>
      <c r="S494" s="5"/>
    </row>
    <row r="495" spans="17:19" ht="15.75" customHeight="1" x14ac:dyDescent="0.15">
      <c r="Q495" s="5"/>
      <c r="R495" s="5"/>
      <c r="S495" s="5"/>
    </row>
    <row r="496" spans="17:19" ht="15.75" customHeight="1" x14ac:dyDescent="0.15">
      <c r="Q496" s="5"/>
      <c r="R496" s="5"/>
      <c r="S496" s="5"/>
    </row>
    <row r="497" spans="17:19" ht="15.75" customHeight="1" x14ac:dyDescent="0.15">
      <c r="Q497" s="5"/>
      <c r="R497" s="5"/>
      <c r="S497" s="5"/>
    </row>
    <row r="498" spans="17:19" ht="15.75" customHeight="1" x14ac:dyDescent="0.15">
      <c r="Q498" s="5"/>
      <c r="R498" s="5"/>
      <c r="S498" s="5"/>
    </row>
    <row r="499" spans="17:19" ht="15.75" customHeight="1" x14ac:dyDescent="0.15">
      <c r="Q499" s="5"/>
      <c r="R499" s="5"/>
      <c r="S499" s="5"/>
    </row>
    <row r="500" spans="17:19" ht="15.75" customHeight="1" x14ac:dyDescent="0.15">
      <c r="Q500" s="5"/>
      <c r="R500" s="5"/>
      <c r="S500" s="5"/>
    </row>
    <row r="501" spans="17:19" ht="15.75" customHeight="1" x14ac:dyDescent="0.15">
      <c r="Q501" s="5"/>
      <c r="R501" s="5"/>
      <c r="S501" s="5"/>
    </row>
    <row r="502" spans="17:19" ht="15.75" customHeight="1" x14ac:dyDescent="0.15">
      <c r="Q502" s="5"/>
      <c r="R502" s="5"/>
      <c r="S502" s="5"/>
    </row>
    <row r="503" spans="17:19" ht="15.75" customHeight="1" x14ac:dyDescent="0.15">
      <c r="Q503" s="5"/>
      <c r="R503" s="5"/>
      <c r="S503" s="5"/>
    </row>
    <row r="504" spans="17:19" ht="15.75" customHeight="1" x14ac:dyDescent="0.15">
      <c r="Q504" s="5"/>
      <c r="R504" s="5"/>
      <c r="S504" s="5"/>
    </row>
    <row r="505" spans="17:19" ht="15.75" customHeight="1" x14ac:dyDescent="0.15">
      <c r="Q505" s="5"/>
      <c r="R505" s="5"/>
      <c r="S505" s="5"/>
    </row>
    <row r="506" spans="17:19" ht="15.75" customHeight="1" x14ac:dyDescent="0.15">
      <c r="Q506" s="5"/>
      <c r="R506" s="5"/>
      <c r="S506" s="5"/>
    </row>
    <row r="507" spans="17:19" ht="15.75" customHeight="1" x14ac:dyDescent="0.15">
      <c r="Q507" s="5"/>
      <c r="R507" s="5"/>
      <c r="S507" s="5"/>
    </row>
    <row r="508" spans="17:19" ht="15.75" customHeight="1" x14ac:dyDescent="0.15">
      <c r="Q508" s="5"/>
      <c r="R508" s="5"/>
      <c r="S508" s="5"/>
    </row>
    <row r="509" spans="17:19" ht="15.75" customHeight="1" x14ac:dyDescent="0.15">
      <c r="Q509" s="5"/>
      <c r="R509" s="5"/>
      <c r="S509" s="5"/>
    </row>
    <row r="510" spans="17:19" ht="15.75" customHeight="1" x14ac:dyDescent="0.15">
      <c r="Q510" s="5"/>
      <c r="R510" s="5"/>
      <c r="S510" s="5"/>
    </row>
    <row r="511" spans="17:19" ht="15.75" customHeight="1" x14ac:dyDescent="0.15">
      <c r="Q511" s="5"/>
      <c r="R511" s="5"/>
      <c r="S511" s="5"/>
    </row>
    <row r="512" spans="17:19" ht="15.75" customHeight="1" x14ac:dyDescent="0.15">
      <c r="Q512" s="5"/>
      <c r="R512" s="5"/>
      <c r="S512" s="5"/>
    </row>
    <row r="513" spans="17:19" ht="15.75" customHeight="1" x14ac:dyDescent="0.15">
      <c r="Q513" s="5"/>
      <c r="R513" s="5"/>
      <c r="S513" s="5"/>
    </row>
    <row r="514" spans="17:19" ht="15.75" customHeight="1" x14ac:dyDescent="0.15">
      <c r="Q514" s="5"/>
      <c r="R514" s="5"/>
      <c r="S514" s="5"/>
    </row>
    <row r="515" spans="17:19" ht="15.75" customHeight="1" x14ac:dyDescent="0.15">
      <c r="Q515" s="5"/>
      <c r="R515" s="5"/>
      <c r="S515" s="5"/>
    </row>
    <row r="516" spans="17:19" ht="15.75" customHeight="1" x14ac:dyDescent="0.15">
      <c r="Q516" s="5"/>
      <c r="R516" s="5"/>
      <c r="S516" s="5"/>
    </row>
    <row r="517" spans="17:19" ht="15.75" customHeight="1" x14ac:dyDescent="0.15">
      <c r="Q517" s="5"/>
      <c r="R517" s="5"/>
      <c r="S517" s="5"/>
    </row>
    <row r="518" spans="17:19" ht="15.75" customHeight="1" x14ac:dyDescent="0.15">
      <c r="Q518" s="5"/>
      <c r="R518" s="5"/>
      <c r="S518" s="5"/>
    </row>
    <row r="519" spans="17:19" ht="15.75" customHeight="1" x14ac:dyDescent="0.15">
      <c r="Q519" s="5"/>
      <c r="R519" s="5"/>
      <c r="S519" s="5"/>
    </row>
    <row r="520" spans="17:19" ht="15.75" customHeight="1" x14ac:dyDescent="0.15">
      <c r="Q520" s="5"/>
      <c r="R520" s="5"/>
      <c r="S520" s="5"/>
    </row>
    <row r="521" spans="17:19" ht="15.75" customHeight="1" x14ac:dyDescent="0.15">
      <c r="Q521" s="5"/>
      <c r="R521" s="5"/>
      <c r="S521" s="5"/>
    </row>
    <row r="522" spans="17:19" ht="15.75" customHeight="1" x14ac:dyDescent="0.15">
      <c r="Q522" s="5"/>
      <c r="R522" s="5"/>
      <c r="S522" s="5"/>
    </row>
    <row r="523" spans="17:19" ht="15.75" customHeight="1" x14ac:dyDescent="0.15">
      <c r="Q523" s="5"/>
      <c r="R523" s="5"/>
      <c r="S523" s="5"/>
    </row>
    <row r="524" spans="17:19" ht="15.75" customHeight="1" x14ac:dyDescent="0.15">
      <c r="Q524" s="5"/>
      <c r="R524" s="5"/>
      <c r="S524" s="5"/>
    </row>
    <row r="525" spans="17:19" ht="15.75" customHeight="1" x14ac:dyDescent="0.15">
      <c r="Q525" s="5"/>
      <c r="R525" s="5"/>
      <c r="S525" s="5"/>
    </row>
    <row r="526" spans="17:19" ht="15.75" customHeight="1" x14ac:dyDescent="0.15">
      <c r="Q526" s="5"/>
      <c r="R526" s="5"/>
      <c r="S526" s="5"/>
    </row>
    <row r="527" spans="17:19" ht="15.75" customHeight="1" x14ac:dyDescent="0.15">
      <c r="Q527" s="5"/>
      <c r="R527" s="5"/>
      <c r="S527" s="5"/>
    </row>
    <row r="528" spans="17:19" ht="15.75" customHeight="1" x14ac:dyDescent="0.15">
      <c r="Q528" s="5"/>
      <c r="R528" s="5"/>
      <c r="S528" s="5"/>
    </row>
    <row r="529" spans="17:19" ht="15.75" customHeight="1" x14ac:dyDescent="0.15">
      <c r="Q529" s="5"/>
      <c r="R529" s="5"/>
      <c r="S529" s="5"/>
    </row>
    <row r="530" spans="17:19" ht="15.75" customHeight="1" x14ac:dyDescent="0.15">
      <c r="Q530" s="5"/>
      <c r="R530" s="5"/>
      <c r="S530" s="5"/>
    </row>
    <row r="531" spans="17:19" ht="15.75" customHeight="1" x14ac:dyDescent="0.15">
      <c r="Q531" s="5"/>
      <c r="R531" s="5"/>
      <c r="S531" s="5"/>
    </row>
    <row r="532" spans="17:19" ht="15.75" customHeight="1" x14ac:dyDescent="0.15">
      <c r="Q532" s="5"/>
      <c r="R532" s="5"/>
      <c r="S532" s="5"/>
    </row>
    <row r="533" spans="17:19" ht="15.75" customHeight="1" x14ac:dyDescent="0.15">
      <c r="Q533" s="5"/>
      <c r="R533" s="5"/>
      <c r="S533" s="5"/>
    </row>
    <row r="534" spans="17:19" ht="15.75" customHeight="1" x14ac:dyDescent="0.15">
      <c r="Q534" s="5"/>
      <c r="R534" s="5"/>
      <c r="S534" s="5"/>
    </row>
    <row r="535" spans="17:19" ht="15.75" customHeight="1" x14ac:dyDescent="0.15">
      <c r="Q535" s="5"/>
      <c r="R535" s="5"/>
      <c r="S535" s="5"/>
    </row>
    <row r="536" spans="17:19" ht="15.75" customHeight="1" x14ac:dyDescent="0.15">
      <c r="Q536" s="5"/>
      <c r="R536" s="5"/>
      <c r="S536" s="5"/>
    </row>
    <row r="537" spans="17:19" ht="15.75" customHeight="1" x14ac:dyDescent="0.15">
      <c r="Q537" s="5"/>
      <c r="R537" s="5"/>
      <c r="S537" s="5"/>
    </row>
    <row r="538" spans="17:19" ht="15.75" customHeight="1" x14ac:dyDescent="0.15">
      <c r="Q538" s="5"/>
      <c r="R538" s="5"/>
      <c r="S538" s="5"/>
    </row>
    <row r="539" spans="17:19" ht="15.75" customHeight="1" x14ac:dyDescent="0.15">
      <c r="Q539" s="5"/>
      <c r="R539" s="5"/>
      <c r="S539" s="5"/>
    </row>
    <row r="540" spans="17:19" ht="15.75" customHeight="1" x14ac:dyDescent="0.15">
      <c r="Q540" s="5"/>
      <c r="R540" s="5"/>
      <c r="S540" s="5"/>
    </row>
    <row r="541" spans="17:19" ht="15.75" customHeight="1" x14ac:dyDescent="0.15">
      <c r="Q541" s="5"/>
      <c r="R541" s="5"/>
      <c r="S541" s="5"/>
    </row>
    <row r="542" spans="17:19" ht="15.75" customHeight="1" x14ac:dyDescent="0.15">
      <c r="Q542" s="5"/>
      <c r="R542" s="5"/>
      <c r="S542" s="5"/>
    </row>
    <row r="543" spans="17:19" ht="15.75" customHeight="1" x14ac:dyDescent="0.15">
      <c r="Q543" s="5"/>
      <c r="R543" s="5"/>
      <c r="S543" s="5"/>
    </row>
    <row r="544" spans="17:19" ht="15.75" customHeight="1" x14ac:dyDescent="0.15">
      <c r="Q544" s="5"/>
      <c r="R544" s="5"/>
      <c r="S544" s="5"/>
    </row>
    <row r="545" spans="17:19" ht="15.75" customHeight="1" x14ac:dyDescent="0.15">
      <c r="Q545" s="5"/>
      <c r="R545" s="5"/>
      <c r="S545" s="5"/>
    </row>
    <row r="546" spans="17:19" ht="15.75" customHeight="1" x14ac:dyDescent="0.15">
      <c r="Q546" s="5"/>
      <c r="R546" s="5"/>
      <c r="S546" s="5"/>
    </row>
    <row r="547" spans="17:19" ht="15.75" customHeight="1" x14ac:dyDescent="0.15">
      <c r="Q547" s="5"/>
      <c r="R547" s="5"/>
      <c r="S547" s="5"/>
    </row>
    <row r="548" spans="17:19" ht="15.75" customHeight="1" x14ac:dyDescent="0.15">
      <c r="Q548" s="5"/>
      <c r="R548" s="5"/>
      <c r="S548" s="5"/>
    </row>
    <row r="549" spans="17:19" ht="15.75" customHeight="1" x14ac:dyDescent="0.15">
      <c r="Q549" s="5"/>
      <c r="R549" s="5"/>
      <c r="S549" s="5"/>
    </row>
    <row r="550" spans="17:19" ht="15.75" customHeight="1" x14ac:dyDescent="0.15">
      <c r="Q550" s="5"/>
      <c r="R550" s="5"/>
      <c r="S550" s="5"/>
    </row>
    <row r="551" spans="17:19" ht="15.75" customHeight="1" x14ac:dyDescent="0.15">
      <c r="Q551" s="5"/>
      <c r="R551" s="5"/>
      <c r="S551" s="5"/>
    </row>
    <row r="552" spans="17:19" ht="15.75" customHeight="1" x14ac:dyDescent="0.15">
      <c r="Q552" s="5"/>
      <c r="R552" s="5"/>
      <c r="S552" s="5"/>
    </row>
    <row r="553" spans="17:19" ht="15.75" customHeight="1" x14ac:dyDescent="0.15">
      <c r="Q553" s="5"/>
      <c r="R553" s="5"/>
      <c r="S553" s="5"/>
    </row>
    <row r="554" spans="17:19" ht="15.75" customHeight="1" x14ac:dyDescent="0.15">
      <c r="Q554" s="5"/>
      <c r="R554" s="5"/>
      <c r="S554" s="5"/>
    </row>
    <row r="555" spans="17:19" ht="15.75" customHeight="1" x14ac:dyDescent="0.15">
      <c r="Q555" s="5"/>
      <c r="R555" s="5"/>
      <c r="S555" s="5"/>
    </row>
    <row r="556" spans="17:19" ht="15.75" customHeight="1" x14ac:dyDescent="0.15">
      <c r="Q556" s="5"/>
      <c r="R556" s="5"/>
      <c r="S556" s="5"/>
    </row>
    <row r="557" spans="17:19" ht="15.75" customHeight="1" x14ac:dyDescent="0.15">
      <c r="Q557" s="5"/>
      <c r="R557" s="5"/>
      <c r="S557" s="5"/>
    </row>
    <row r="558" spans="17:19" ht="15.75" customHeight="1" x14ac:dyDescent="0.15">
      <c r="Q558" s="5"/>
      <c r="R558" s="5"/>
      <c r="S558" s="5"/>
    </row>
    <row r="559" spans="17:19" ht="15.75" customHeight="1" x14ac:dyDescent="0.15">
      <c r="Q559" s="5"/>
      <c r="R559" s="5"/>
      <c r="S559" s="5"/>
    </row>
    <row r="560" spans="17:19" ht="15.75" customHeight="1" x14ac:dyDescent="0.15">
      <c r="Q560" s="5"/>
      <c r="R560" s="5"/>
      <c r="S560" s="5"/>
    </row>
    <row r="561" spans="17:19" ht="15.75" customHeight="1" x14ac:dyDescent="0.15">
      <c r="Q561" s="5"/>
      <c r="R561" s="5"/>
      <c r="S561" s="5"/>
    </row>
    <row r="562" spans="17:19" ht="15.75" customHeight="1" x14ac:dyDescent="0.15">
      <c r="Q562" s="5"/>
      <c r="R562" s="5"/>
      <c r="S562" s="5"/>
    </row>
    <row r="563" spans="17:19" ht="15.75" customHeight="1" x14ac:dyDescent="0.15">
      <c r="Q563" s="5"/>
      <c r="R563" s="5"/>
      <c r="S563" s="5"/>
    </row>
    <row r="564" spans="17:19" ht="15.75" customHeight="1" x14ac:dyDescent="0.15">
      <c r="Q564" s="5"/>
      <c r="R564" s="5"/>
      <c r="S564" s="5"/>
    </row>
    <row r="565" spans="17:19" ht="15.75" customHeight="1" x14ac:dyDescent="0.15">
      <c r="Q565" s="5"/>
      <c r="R565" s="5"/>
      <c r="S565" s="5"/>
    </row>
    <row r="566" spans="17:19" ht="15.75" customHeight="1" x14ac:dyDescent="0.15">
      <c r="Q566" s="5"/>
      <c r="R566" s="5"/>
      <c r="S566" s="5"/>
    </row>
    <row r="567" spans="17:19" ht="15.75" customHeight="1" x14ac:dyDescent="0.15">
      <c r="Q567" s="5"/>
      <c r="R567" s="5"/>
      <c r="S567" s="5"/>
    </row>
    <row r="568" spans="17:19" ht="15.75" customHeight="1" x14ac:dyDescent="0.15">
      <c r="Q568" s="5"/>
      <c r="R568" s="5"/>
      <c r="S568" s="5"/>
    </row>
    <row r="569" spans="17:19" ht="15.75" customHeight="1" x14ac:dyDescent="0.15">
      <c r="Q569" s="5"/>
      <c r="R569" s="5"/>
      <c r="S569" s="5"/>
    </row>
    <row r="570" spans="17:19" ht="15.75" customHeight="1" x14ac:dyDescent="0.15">
      <c r="Q570" s="5"/>
      <c r="R570" s="5"/>
      <c r="S570" s="5"/>
    </row>
    <row r="571" spans="17:19" ht="15.75" customHeight="1" x14ac:dyDescent="0.15">
      <c r="Q571" s="5"/>
      <c r="R571" s="5"/>
      <c r="S571" s="5"/>
    </row>
    <row r="572" spans="17:19" ht="15.75" customHeight="1" x14ac:dyDescent="0.15">
      <c r="Q572" s="5"/>
      <c r="R572" s="5"/>
      <c r="S572" s="5"/>
    </row>
    <row r="573" spans="17:19" ht="15.75" customHeight="1" x14ac:dyDescent="0.15">
      <c r="Q573" s="5"/>
      <c r="R573" s="5"/>
      <c r="S573" s="5"/>
    </row>
    <row r="574" spans="17:19" ht="15.75" customHeight="1" x14ac:dyDescent="0.15">
      <c r="Q574" s="5"/>
      <c r="R574" s="5"/>
      <c r="S574" s="5"/>
    </row>
    <row r="575" spans="17:19" ht="15.75" customHeight="1" x14ac:dyDescent="0.15">
      <c r="Q575" s="5"/>
      <c r="R575" s="5"/>
      <c r="S575" s="5"/>
    </row>
    <row r="576" spans="17:19" ht="15.75" customHeight="1" x14ac:dyDescent="0.15">
      <c r="Q576" s="5"/>
      <c r="R576" s="5"/>
      <c r="S576" s="5"/>
    </row>
    <row r="577" spans="17:19" ht="15.75" customHeight="1" x14ac:dyDescent="0.15">
      <c r="Q577" s="5"/>
      <c r="R577" s="5"/>
      <c r="S577" s="5"/>
    </row>
    <row r="578" spans="17:19" ht="15.75" customHeight="1" x14ac:dyDescent="0.15">
      <c r="Q578" s="5"/>
      <c r="R578" s="5"/>
      <c r="S578" s="5"/>
    </row>
    <row r="579" spans="17:19" ht="15.75" customHeight="1" x14ac:dyDescent="0.15">
      <c r="Q579" s="5"/>
      <c r="R579" s="5"/>
      <c r="S579" s="5"/>
    </row>
    <row r="580" spans="17:19" ht="15.75" customHeight="1" x14ac:dyDescent="0.15">
      <c r="Q580" s="5"/>
      <c r="R580" s="5"/>
      <c r="S580" s="5"/>
    </row>
    <row r="581" spans="17:19" ht="15.75" customHeight="1" x14ac:dyDescent="0.15">
      <c r="Q581" s="5"/>
      <c r="R581" s="5"/>
      <c r="S581" s="5"/>
    </row>
    <row r="582" spans="17:19" ht="15.75" customHeight="1" x14ac:dyDescent="0.15">
      <c r="Q582" s="5"/>
      <c r="R582" s="5"/>
      <c r="S582" s="5"/>
    </row>
    <row r="583" spans="17:19" ht="15.75" customHeight="1" x14ac:dyDescent="0.15">
      <c r="Q583" s="5"/>
      <c r="R583" s="5"/>
      <c r="S583" s="5"/>
    </row>
    <row r="584" spans="17:19" ht="15.75" customHeight="1" x14ac:dyDescent="0.15">
      <c r="Q584" s="5"/>
      <c r="R584" s="5"/>
      <c r="S584" s="5"/>
    </row>
    <row r="585" spans="17:19" ht="15.75" customHeight="1" x14ac:dyDescent="0.15">
      <c r="Q585" s="5"/>
      <c r="R585" s="5"/>
      <c r="S585" s="5"/>
    </row>
    <row r="586" spans="17:19" ht="15.75" customHeight="1" x14ac:dyDescent="0.15">
      <c r="Q586" s="5"/>
      <c r="R586" s="5"/>
      <c r="S586" s="5"/>
    </row>
    <row r="587" spans="17:19" ht="15.75" customHeight="1" x14ac:dyDescent="0.15">
      <c r="Q587" s="5"/>
      <c r="R587" s="5"/>
      <c r="S587" s="5"/>
    </row>
    <row r="588" spans="17:19" ht="15.75" customHeight="1" x14ac:dyDescent="0.15">
      <c r="Q588" s="5"/>
      <c r="R588" s="5"/>
      <c r="S588" s="5"/>
    </row>
    <row r="589" spans="17:19" ht="15.75" customHeight="1" x14ac:dyDescent="0.15">
      <c r="Q589" s="5"/>
      <c r="R589" s="5"/>
      <c r="S589" s="5"/>
    </row>
    <row r="590" spans="17:19" ht="15.75" customHeight="1" x14ac:dyDescent="0.15">
      <c r="Q590" s="5"/>
      <c r="R590" s="5"/>
      <c r="S590" s="5"/>
    </row>
    <row r="591" spans="17:19" ht="15.75" customHeight="1" x14ac:dyDescent="0.15">
      <c r="Q591" s="5"/>
      <c r="R591" s="5"/>
      <c r="S591" s="5"/>
    </row>
    <row r="592" spans="17:19" ht="15.75" customHeight="1" x14ac:dyDescent="0.15">
      <c r="Q592" s="5"/>
      <c r="R592" s="5"/>
      <c r="S592" s="5"/>
    </row>
    <row r="593" spans="17:19" ht="15.75" customHeight="1" x14ac:dyDescent="0.15">
      <c r="Q593" s="5"/>
      <c r="R593" s="5"/>
      <c r="S593" s="5"/>
    </row>
    <row r="594" spans="17:19" ht="15.75" customHeight="1" x14ac:dyDescent="0.15">
      <c r="Q594" s="5"/>
      <c r="R594" s="5"/>
      <c r="S594" s="5"/>
    </row>
    <row r="595" spans="17:19" ht="15.75" customHeight="1" x14ac:dyDescent="0.15">
      <c r="Q595" s="5"/>
      <c r="R595" s="5"/>
      <c r="S595" s="5"/>
    </row>
    <row r="596" spans="17:19" ht="15.75" customHeight="1" x14ac:dyDescent="0.15">
      <c r="Q596" s="5"/>
      <c r="R596" s="5"/>
      <c r="S596" s="5"/>
    </row>
    <row r="597" spans="17:19" ht="15.75" customHeight="1" x14ac:dyDescent="0.15">
      <c r="Q597" s="5"/>
      <c r="R597" s="5"/>
      <c r="S597" s="5"/>
    </row>
    <row r="598" spans="17:19" ht="15.75" customHeight="1" x14ac:dyDescent="0.15">
      <c r="Q598" s="5"/>
      <c r="R598" s="5"/>
      <c r="S598" s="5"/>
    </row>
    <row r="599" spans="17:19" ht="15.75" customHeight="1" x14ac:dyDescent="0.15">
      <c r="Q599" s="5"/>
      <c r="R599" s="5"/>
      <c r="S599" s="5"/>
    </row>
    <row r="600" spans="17:19" ht="15.75" customHeight="1" x14ac:dyDescent="0.15">
      <c r="Q600" s="5"/>
      <c r="R600" s="5"/>
      <c r="S600" s="5"/>
    </row>
    <row r="601" spans="17:19" ht="15.75" customHeight="1" x14ac:dyDescent="0.15">
      <c r="Q601" s="5"/>
      <c r="R601" s="5"/>
      <c r="S601" s="5"/>
    </row>
    <row r="602" spans="17:19" ht="15.75" customHeight="1" x14ac:dyDescent="0.15">
      <c r="Q602" s="5"/>
      <c r="R602" s="5"/>
      <c r="S602" s="5"/>
    </row>
    <row r="603" spans="17:19" ht="15.75" customHeight="1" x14ac:dyDescent="0.15">
      <c r="Q603" s="5"/>
      <c r="R603" s="5"/>
      <c r="S603" s="5"/>
    </row>
    <row r="604" spans="17:19" ht="15.75" customHeight="1" x14ac:dyDescent="0.15">
      <c r="Q604" s="5"/>
      <c r="R604" s="5"/>
      <c r="S604" s="5"/>
    </row>
    <row r="605" spans="17:19" ht="15.75" customHeight="1" x14ac:dyDescent="0.15">
      <c r="Q605" s="5"/>
      <c r="R605" s="5"/>
      <c r="S605" s="5"/>
    </row>
    <row r="606" spans="17:19" ht="15.75" customHeight="1" x14ac:dyDescent="0.15">
      <c r="Q606" s="5"/>
      <c r="R606" s="5"/>
      <c r="S606" s="5"/>
    </row>
    <row r="607" spans="17:19" ht="15.75" customHeight="1" x14ac:dyDescent="0.15">
      <c r="Q607" s="5"/>
      <c r="R607" s="5"/>
      <c r="S607" s="5"/>
    </row>
    <row r="608" spans="17:19" ht="15.75" customHeight="1" x14ac:dyDescent="0.15">
      <c r="Q608" s="5"/>
      <c r="R608" s="5"/>
      <c r="S608" s="5"/>
    </row>
    <row r="609" spans="17:19" ht="15.75" customHeight="1" x14ac:dyDescent="0.15">
      <c r="Q609" s="5"/>
      <c r="R609" s="5"/>
      <c r="S609" s="5"/>
    </row>
    <row r="610" spans="17:19" ht="15.75" customHeight="1" x14ac:dyDescent="0.15">
      <c r="Q610" s="5"/>
      <c r="R610" s="5"/>
      <c r="S610" s="5"/>
    </row>
    <row r="611" spans="17:19" ht="15.75" customHeight="1" x14ac:dyDescent="0.15">
      <c r="Q611" s="5"/>
      <c r="R611" s="5"/>
      <c r="S611" s="5"/>
    </row>
    <row r="612" spans="17:19" ht="15.75" customHeight="1" x14ac:dyDescent="0.15">
      <c r="Q612" s="5"/>
      <c r="R612" s="5"/>
      <c r="S612" s="5"/>
    </row>
    <row r="613" spans="17:19" ht="15.75" customHeight="1" x14ac:dyDescent="0.15">
      <c r="Q613" s="5"/>
      <c r="R613" s="5"/>
      <c r="S613" s="5"/>
    </row>
    <row r="614" spans="17:19" ht="15.75" customHeight="1" x14ac:dyDescent="0.15">
      <c r="Q614" s="5"/>
      <c r="R614" s="5"/>
      <c r="S614" s="5"/>
    </row>
    <row r="615" spans="17:19" ht="15.75" customHeight="1" x14ac:dyDescent="0.15">
      <c r="Q615" s="5"/>
      <c r="R615" s="5"/>
      <c r="S615" s="5"/>
    </row>
    <row r="616" spans="17:19" ht="15.75" customHeight="1" x14ac:dyDescent="0.15">
      <c r="Q616" s="5"/>
      <c r="R616" s="5"/>
      <c r="S616" s="5"/>
    </row>
    <row r="617" spans="17:19" ht="15.75" customHeight="1" x14ac:dyDescent="0.15">
      <c r="Q617" s="5"/>
      <c r="R617" s="5"/>
      <c r="S617" s="5"/>
    </row>
    <row r="618" spans="17:19" ht="15.75" customHeight="1" x14ac:dyDescent="0.15">
      <c r="Q618" s="5"/>
      <c r="R618" s="5"/>
      <c r="S618" s="5"/>
    </row>
    <row r="619" spans="17:19" ht="15.75" customHeight="1" x14ac:dyDescent="0.15">
      <c r="Q619" s="5"/>
      <c r="R619" s="5"/>
      <c r="S619" s="5"/>
    </row>
    <row r="620" spans="17:19" ht="15.75" customHeight="1" x14ac:dyDescent="0.15">
      <c r="Q620" s="5"/>
      <c r="R620" s="5"/>
      <c r="S620" s="5"/>
    </row>
    <row r="621" spans="17:19" ht="15.75" customHeight="1" x14ac:dyDescent="0.15">
      <c r="Q621" s="5"/>
      <c r="R621" s="5"/>
      <c r="S621" s="5"/>
    </row>
    <row r="622" spans="17:19" ht="15.75" customHeight="1" x14ac:dyDescent="0.15">
      <c r="Q622" s="5"/>
      <c r="R622" s="5"/>
      <c r="S622" s="5"/>
    </row>
    <row r="623" spans="17:19" ht="15.75" customHeight="1" x14ac:dyDescent="0.15">
      <c r="Q623" s="5"/>
      <c r="R623" s="5"/>
      <c r="S623" s="5"/>
    </row>
    <row r="624" spans="17:19" ht="15.75" customHeight="1" x14ac:dyDescent="0.15">
      <c r="Q624" s="5"/>
      <c r="R624" s="5"/>
      <c r="S624" s="5"/>
    </row>
    <row r="625" spans="17:19" ht="15.75" customHeight="1" x14ac:dyDescent="0.15">
      <c r="Q625" s="5"/>
      <c r="R625" s="5"/>
      <c r="S625" s="5"/>
    </row>
    <row r="626" spans="17:19" ht="15.75" customHeight="1" x14ac:dyDescent="0.15">
      <c r="Q626" s="5"/>
      <c r="R626" s="5"/>
      <c r="S626" s="5"/>
    </row>
    <row r="627" spans="17:19" ht="15.75" customHeight="1" x14ac:dyDescent="0.15">
      <c r="Q627" s="5"/>
      <c r="R627" s="5"/>
      <c r="S627" s="5"/>
    </row>
    <row r="628" spans="17:19" ht="15.75" customHeight="1" x14ac:dyDescent="0.15">
      <c r="Q628" s="5"/>
      <c r="R628" s="5"/>
      <c r="S628" s="5"/>
    </row>
    <row r="629" spans="17:19" ht="15.75" customHeight="1" x14ac:dyDescent="0.15">
      <c r="Q629" s="5"/>
      <c r="R629" s="5"/>
      <c r="S629" s="5"/>
    </row>
    <row r="630" spans="17:19" ht="15.75" customHeight="1" x14ac:dyDescent="0.15">
      <c r="Q630" s="5"/>
      <c r="R630" s="5"/>
      <c r="S630" s="5"/>
    </row>
    <row r="631" spans="17:19" ht="15.75" customHeight="1" x14ac:dyDescent="0.15">
      <c r="Q631" s="5"/>
      <c r="R631" s="5"/>
      <c r="S631" s="5"/>
    </row>
    <row r="632" spans="17:19" ht="15.75" customHeight="1" x14ac:dyDescent="0.15">
      <c r="Q632" s="5"/>
      <c r="R632" s="5"/>
      <c r="S632" s="5"/>
    </row>
    <row r="633" spans="17:19" ht="15.75" customHeight="1" x14ac:dyDescent="0.15">
      <c r="Q633" s="5"/>
      <c r="R633" s="5"/>
      <c r="S633" s="5"/>
    </row>
    <row r="634" spans="17:19" ht="15.75" customHeight="1" x14ac:dyDescent="0.15">
      <c r="Q634" s="5"/>
      <c r="R634" s="5"/>
      <c r="S634" s="5"/>
    </row>
    <row r="635" spans="17:19" ht="15.75" customHeight="1" x14ac:dyDescent="0.15">
      <c r="Q635" s="5"/>
      <c r="R635" s="5"/>
      <c r="S635" s="5"/>
    </row>
    <row r="636" spans="17:19" ht="15.75" customHeight="1" x14ac:dyDescent="0.15">
      <c r="Q636" s="5"/>
      <c r="R636" s="5"/>
      <c r="S636" s="5"/>
    </row>
    <row r="637" spans="17:19" ht="15.75" customHeight="1" x14ac:dyDescent="0.15">
      <c r="Q637" s="5"/>
      <c r="R637" s="5"/>
      <c r="S637" s="5"/>
    </row>
    <row r="638" spans="17:19" ht="15.75" customHeight="1" x14ac:dyDescent="0.15">
      <c r="Q638" s="5"/>
      <c r="R638" s="5"/>
      <c r="S638" s="5"/>
    </row>
    <row r="639" spans="17:19" ht="15.75" customHeight="1" x14ac:dyDescent="0.15">
      <c r="Q639" s="5"/>
      <c r="R639" s="5"/>
      <c r="S639" s="5"/>
    </row>
    <row r="640" spans="17:19" ht="15.75" customHeight="1" x14ac:dyDescent="0.15">
      <c r="Q640" s="5"/>
      <c r="R640" s="5"/>
      <c r="S640" s="5"/>
    </row>
    <row r="641" spans="17:19" ht="15.75" customHeight="1" x14ac:dyDescent="0.15">
      <c r="Q641" s="5"/>
      <c r="R641" s="5"/>
      <c r="S641" s="5"/>
    </row>
    <row r="642" spans="17:19" ht="15.75" customHeight="1" x14ac:dyDescent="0.15">
      <c r="Q642" s="5"/>
      <c r="R642" s="5"/>
      <c r="S642" s="5"/>
    </row>
    <row r="643" spans="17:19" ht="15.75" customHeight="1" x14ac:dyDescent="0.15">
      <c r="Q643" s="5"/>
      <c r="R643" s="5"/>
      <c r="S643" s="5"/>
    </row>
    <row r="644" spans="17:19" ht="15.75" customHeight="1" x14ac:dyDescent="0.15">
      <c r="Q644" s="5"/>
      <c r="R644" s="5"/>
      <c r="S644" s="5"/>
    </row>
    <row r="645" spans="17:19" ht="15.75" customHeight="1" x14ac:dyDescent="0.15">
      <c r="Q645" s="5"/>
      <c r="R645" s="5"/>
      <c r="S645" s="5"/>
    </row>
    <row r="646" spans="17:19" ht="15.75" customHeight="1" x14ac:dyDescent="0.15">
      <c r="Q646" s="5"/>
      <c r="R646" s="5"/>
      <c r="S646" s="5"/>
    </row>
    <row r="647" spans="17:19" ht="15.75" customHeight="1" x14ac:dyDescent="0.15">
      <c r="Q647" s="5"/>
      <c r="R647" s="5"/>
      <c r="S647" s="5"/>
    </row>
    <row r="648" spans="17:19" ht="15.75" customHeight="1" x14ac:dyDescent="0.15">
      <c r="Q648" s="5"/>
      <c r="R648" s="5"/>
      <c r="S648" s="5"/>
    </row>
    <row r="649" spans="17:19" ht="15.75" customHeight="1" x14ac:dyDescent="0.15">
      <c r="Q649" s="5"/>
      <c r="R649" s="5"/>
      <c r="S649" s="5"/>
    </row>
    <row r="650" spans="17:19" ht="15.75" customHeight="1" x14ac:dyDescent="0.15">
      <c r="Q650" s="5"/>
      <c r="R650" s="5"/>
      <c r="S650" s="5"/>
    </row>
    <row r="651" spans="17:19" ht="15.75" customHeight="1" x14ac:dyDescent="0.15">
      <c r="Q651" s="5"/>
      <c r="R651" s="5"/>
      <c r="S651" s="5"/>
    </row>
    <row r="652" spans="17:19" ht="15.75" customHeight="1" x14ac:dyDescent="0.15">
      <c r="Q652" s="5"/>
      <c r="R652" s="5"/>
      <c r="S652" s="5"/>
    </row>
    <row r="653" spans="17:19" ht="15.75" customHeight="1" x14ac:dyDescent="0.15">
      <c r="Q653" s="5"/>
      <c r="R653" s="5"/>
      <c r="S653" s="5"/>
    </row>
    <row r="654" spans="17:19" ht="15.75" customHeight="1" x14ac:dyDescent="0.15">
      <c r="Q654" s="5"/>
      <c r="R654" s="5"/>
      <c r="S654" s="5"/>
    </row>
    <row r="655" spans="17:19" ht="15.75" customHeight="1" x14ac:dyDescent="0.15">
      <c r="Q655" s="5"/>
      <c r="R655" s="5"/>
      <c r="S655" s="5"/>
    </row>
    <row r="656" spans="17:19" ht="15.75" customHeight="1" x14ac:dyDescent="0.15">
      <c r="Q656" s="5"/>
      <c r="R656" s="5"/>
      <c r="S656" s="5"/>
    </row>
    <row r="657" spans="17:19" ht="15.75" customHeight="1" x14ac:dyDescent="0.15">
      <c r="Q657" s="5"/>
      <c r="R657" s="5"/>
      <c r="S657" s="5"/>
    </row>
    <row r="658" spans="17:19" ht="15.75" customHeight="1" x14ac:dyDescent="0.15">
      <c r="Q658" s="5"/>
      <c r="R658" s="5"/>
      <c r="S658" s="5"/>
    </row>
    <row r="659" spans="17:19" ht="15.75" customHeight="1" x14ac:dyDescent="0.15">
      <c r="Q659" s="5"/>
      <c r="R659" s="5"/>
      <c r="S659" s="5"/>
    </row>
    <row r="660" spans="17:19" ht="15.75" customHeight="1" x14ac:dyDescent="0.15">
      <c r="Q660" s="5"/>
      <c r="R660" s="5"/>
      <c r="S660" s="5"/>
    </row>
    <row r="661" spans="17:19" ht="15.75" customHeight="1" x14ac:dyDescent="0.15">
      <c r="Q661" s="5"/>
      <c r="R661" s="5"/>
      <c r="S661" s="5"/>
    </row>
    <row r="662" spans="17:19" ht="15.75" customHeight="1" x14ac:dyDescent="0.15">
      <c r="Q662" s="5"/>
      <c r="R662" s="5"/>
      <c r="S662" s="5"/>
    </row>
    <row r="663" spans="17:19" ht="15.75" customHeight="1" x14ac:dyDescent="0.15">
      <c r="Q663" s="5"/>
      <c r="R663" s="5"/>
      <c r="S663" s="5"/>
    </row>
    <row r="664" spans="17:19" ht="15.75" customHeight="1" x14ac:dyDescent="0.15">
      <c r="Q664" s="5"/>
      <c r="R664" s="5"/>
      <c r="S664" s="5"/>
    </row>
    <row r="665" spans="17:19" ht="15.75" customHeight="1" x14ac:dyDescent="0.15">
      <c r="Q665" s="5"/>
      <c r="R665" s="5"/>
      <c r="S665" s="5"/>
    </row>
    <row r="666" spans="17:19" ht="15.75" customHeight="1" x14ac:dyDescent="0.15">
      <c r="Q666" s="5"/>
      <c r="R666" s="5"/>
      <c r="S666" s="5"/>
    </row>
    <row r="667" spans="17:19" ht="15.75" customHeight="1" x14ac:dyDescent="0.15">
      <c r="Q667" s="5"/>
      <c r="R667" s="5"/>
      <c r="S667" s="5"/>
    </row>
    <row r="668" spans="17:19" ht="15.75" customHeight="1" x14ac:dyDescent="0.15">
      <c r="Q668" s="5"/>
      <c r="R668" s="5"/>
      <c r="S668" s="5"/>
    </row>
    <row r="669" spans="17:19" ht="15.75" customHeight="1" x14ac:dyDescent="0.15">
      <c r="Q669" s="5"/>
      <c r="R669" s="5"/>
      <c r="S669" s="5"/>
    </row>
    <row r="670" spans="17:19" ht="15.75" customHeight="1" x14ac:dyDescent="0.15">
      <c r="Q670" s="5"/>
      <c r="R670" s="5"/>
      <c r="S670" s="5"/>
    </row>
    <row r="671" spans="17:19" ht="15.75" customHeight="1" x14ac:dyDescent="0.15">
      <c r="Q671" s="5"/>
      <c r="R671" s="5"/>
      <c r="S671" s="5"/>
    </row>
    <row r="672" spans="17:19" ht="15.75" customHeight="1" x14ac:dyDescent="0.15">
      <c r="Q672" s="5"/>
      <c r="R672" s="5"/>
      <c r="S672" s="5"/>
    </row>
    <row r="673" spans="17:19" ht="15.75" customHeight="1" x14ac:dyDescent="0.15">
      <c r="Q673" s="5"/>
      <c r="R673" s="5"/>
      <c r="S673" s="5"/>
    </row>
    <row r="674" spans="17:19" ht="15.75" customHeight="1" x14ac:dyDescent="0.15">
      <c r="Q674" s="5"/>
      <c r="R674" s="5"/>
      <c r="S674" s="5"/>
    </row>
    <row r="675" spans="17:19" ht="15.75" customHeight="1" x14ac:dyDescent="0.15">
      <c r="Q675" s="5"/>
      <c r="R675" s="5"/>
      <c r="S675" s="5"/>
    </row>
    <row r="676" spans="17:19" ht="15.75" customHeight="1" x14ac:dyDescent="0.15">
      <c r="Q676" s="5"/>
      <c r="R676" s="5"/>
      <c r="S676" s="5"/>
    </row>
    <row r="677" spans="17:19" ht="15.75" customHeight="1" x14ac:dyDescent="0.15">
      <c r="Q677" s="5"/>
      <c r="R677" s="5"/>
      <c r="S677" s="5"/>
    </row>
    <row r="678" spans="17:19" ht="15.75" customHeight="1" x14ac:dyDescent="0.15">
      <c r="Q678" s="5"/>
      <c r="R678" s="5"/>
      <c r="S678" s="5"/>
    </row>
    <row r="679" spans="17:19" ht="15.75" customHeight="1" x14ac:dyDescent="0.15">
      <c r="Q679" s="5"/>
      <c r="R679" s="5"/>
      <c r="S679" s="5"/>
    </row>
    <row r="680" spans="17:19" ht="15.75" customHeight="1" x14ac:dyDescent="0.15">
      <c r="Q680" s="5"/>
      <c r="R680" s="5"/>
      <c r="S680" s="5"/>
    </row>
    <row r="681" spans="17:19" ht="15.75" customHeight="1" x14ac:dyDescent="0.15">
      <c r="Q681" s="5"/>
      <c r="R681" s="5"/>
      <c r="S681" s="5"/>
    </row>
    <row r="682" spans="17:19" ht="15.75" customHeight="1" x14ac:dyDescent="0.15">
      <c r="Q682" s="5"/>
      <c r="R682" s="5"/>
      <c r="S682" s="5"/>
    </row>
    <row r="683" spans="17:19" ht="15.75" customHeight="1" x14ac:dyDescent="0.15">
      <c r="Q683" s="5"/>
      <c r="R683" s="5"/>
      <c r="S683" s="5"/>
    </row>
    <row r="684" spans="17:19" ht="15.75" customHeight="1" x14ac:dyDescent="0.15">
      <c r="Q684" s="5"/>
      <c r="R684" s="5"/>
      <c r="S684" s="5"/>
    </row>
    <row r="685" spans="17:19" ht="15.75" customHeight="1" x14ac:dyDescent="0.15">
      <c r="Q685" s="5"/>
      <c r="R685" s="5"/>
      <c r="S685" s="5"/>
    </row>
    <row r="686" spans="17:19" ht="15.75" customHeight="1" x14ac:dyDescent="0.15">
      <c r="Q686" s="5"/>
      <c r="R686" s="5"/>
      <c r="S686" s="5"/>
    </row>
    <row r="687" spans="17:19" ht="15.75" customHeight="1" x14ac:dyDescent="0.15">
      <c r="Q687" s="5"/>
      <c r="R687" s="5"/>
      <c r="S687" s="5"/>
    </row>
    <row r="688" spans="17:19" ht="15.75" customHeight="1" x14ac:dyDescent="0.15">
      <c r="Q688" s="5"/>
      <c r="R688" s="5"/>
      <c r="S688" s="5"/>
    </row>
    <row r="689" spans="17:19" ht="15.75" customHeight="1" x14ac:dyDescent="0.15">
      <c r="Q689" s="5"/>
      <c r="R689" s="5"/>
      <c r="S689" s="5"/>
    </row>
    <row r="690" spans="17:19" ht="15.75" customHeight="1" x14ac:dyDescent="0.15">
      <c r="Q690" s="5"/>
      <c r="R690" s="5"/>
      <c r="S690" s="5"/>
    </row>
    <row r="691" spans="17:19" ht="15.75" customHeight="1" x14ac:dyDescent="0.15">
      <c r="Q691" s="5"/>
      <c r="R691" s="5"/>
      <c r="S691" s="5"/>
    </row>
    <row r="692" spans="17:19" ht="15.75" customHeight="1" x14ac:dyDescent="0.15">
      <c r="Q692" s="5"/>
      <c r="R692" s="5"/>
      <c r="S692" s="5"/>
    </row>
    <row r="693" spans="17:19" ht="15.75" customHeight="1" x14ac:dyDescent="0.15">
      <c r="Q693" s="5"/>
      <c r="R693" s="5"/>
      <c r="S693" s="5"/>
    </row>
    <row r="694" spans="17:19" ht="15.75" customHeight="1" x14ac:dyDescent="0.15">
      <c r="Q694" s="5"/>
      <c r="R694" s="5"/>
      <c r="S694" s="5"/>
    </row>
    <row r="695" spans="17:19" ht="15.75" customHeight="1" x14ac:dyDescent="0.15">
      <c r="Q695" s="5"/>
      <c r="R695" s="5"/>
      <c r="S695" s="5"/>
    </row>
    <row r="696" spans="17:19" ht="15.75" customHeight="1" x14ac:dyDescent="0.15">
      <c r="Q696" s="5"/>
      <c r="R696" s="5"/>
      <c r="S696" s="5"/>
    </row>
    <row r="697" spans="17:19" ht="15.75" customHeight="1" x14ac:dyDescent="0.15">
      <c r="Q697" s="5"/>
      <c r="R697" s="5"/>
      <c r="S697" s="5"/>
    </row>
    <row r="698" spans="17:19" ht="15.75" customHeight="1" x14ac:dyDescent="0.15">
      <c r="Q698" s="5"/>
      <c r="R698" s="5"/>
      <c r="S698" s="5"/>
    </row>
    <row r="699" spans="17:19" ht="15.75" customHeight="1" x14ac:dyDescent="0.15">
      <c r="Q699" s="5"/>
      <c r="R699" s="5"/>
      <c r="S699" s="5"/>
    </row>
    <row r="700" spans="17:19" ht="15.75" customHeight="1" x14ac:dyDescent="0.15">
      <c r="Q700" s="5"/>
      <c r="R700" s="5"/>
      <c r="S700" s="5"/>
    </row>
    <row r="701" spans="17:19" ht="15.75" customHeight="1" x14ac:dyDescent="0.15">
      <c r="Q701" s="5"/>
      <c r="R701" s="5"/>
      <c r="S701" s="5"/>
    </row>
    <row r="702" spans="17:19" ht="15.75" customHeight="1" x14ac:dyDescent="0.15">
      <c r="Q702" s="5"/>
      <c r="R702" s="5"/>
      <c r="S702" s="5"/>
    </row>
    <row r="703" spans="17:19" ht="15.75" customHeight="1" x14ac:dyDescent="0.15">
      <c r="Q703" s="5"/>
      <c r="R703" s="5"/>
      <c r="S703" s="5"/>
    </row>
    <row r="704" spans="17:19" ht="15.75" customHeight="1" x14ac:dyDescent="0.15">
      <c r="Q704" s="5"/>
      <c r="R704" s="5"/>
      <c r="S704" s="5"/>
    </row>
    <row r="705" spans="17:19" ht="15.75" customHeight="1" x14ac:dyDescent="0.15">
      <c r="Q705" s="5"/>
      <c r="R705" s="5"/>
      <c r="S705" s="5"/>
    </row>
    <row r="706" spans="17:19" ht="15.75" customHeight="1" x14ac:dyDescent="0.15">
      <c r="Q706" s="5"/>
      <c r="R706" s="5"/>
      <c r="S706" s="5"/>
    </row>
    <row r="707" spans="17:19" ht="15.75" customHeight="1" x14ac:dyDescent="0.15">
      <c r="Q707" s="5"/>
      <c r="R707" s="5"/>
      <c r="S707" s="5"/>
    </row>
    <row r="708" spans="17:19" ht="15.75" customHeight="1" x14ac:dyDescent="0.15">
      <c r="Q708" s="5"/>
      <c r="R708" s="5"/>
      <c r="S708" s="5"/>
    </row>
    <row r="709" spans="17:19" ht="15.75" customHeight="1" x14ac:dyDescent="0.15">
      <c r="Q709" s="5"/>
      <c r="R709" s="5"/>
      <c r="S709" s="5"/>
    </row>
    <row r="710" spans="17:19" ht="15.75" customHeight="1" x14ac:dyDescent="0.15">
      <c r="Q710" s="5"/>
      <c r="R710" s="5"/>
      <c r="S710" s="5"/>
    </row>
    <row r="711" spans="17:19" ht="15.75" customHeight="1" x14ac:dyDescent="0.15">
      <c r="Q711" s="5"/>
      <c r="R711" s="5"/>
      <c r="S711" s="5"/>
    </row>
    <row r="712" spans="17:19" ht="15.75" customHeight="1" x14ac:dyDescent="0.15">
      <c r="Q712" s="5"/>
      <c r="R712" s="5"/>
      <c r="S712" s="5"/>
    </row>
    <row r="713" spans="17:19" ht="15.75" customHeight="1" x14ac:dyDescent="0.15">
      <c r="Q713" s="5"/>
      <c r="R713" s="5"/>
      <c r="S713" s="5"/>
    </row>
    <row r="714" spans="17:19" ht="15.75" customHeight="1" x14ac:dyDescent="0.15">
      <c r="Q714" s="5"/>
      <c r="R714" s="5"/>
      <c r="S714" s="5"/>
    </row>
    <row r="715" spans="17:19" ht="15.75" customHeight="1" x14ac:dyDescent="0.15">
      <c r="Q715" s="5"/>
      <c r="R715" s="5"/>
      <c r="S715" s="5"/>
    </row>
    <row r="716" spans="17:19" ht="15.75" customHeight="1" x14ac:dyDescent="0.15">
      <c r="Q716" s="5"/>
      <c r="R716" s="5"/>
      <c r="S716" s="5"/>
    </row>
    <row r="717" spans="17:19" ht="15.75" customHeight="1" x14ac:dyDescent="0.15">
      <c r="Q717" s="5"/>
      <c r="R717" s="5"/>
      <c r="S717" s="5"/>
    </row>
    <row r="718" spans="17:19" ht="15.75" customHeight="1" x14ac:dyDescent="0.15">
      <c r="Q718" s="5"/>
      <c r="R718" s="5"/>
      <c r="S718" s="5"/>
    </row>
    <row r="719" spans="17:19" ht="15.75" customHeight="1" x14ac:dyDescent="0.15">
      <c r="Q719" s="5"/>
      <c r="R719" s="5"/>
      <c r="S719" s="5"/>
    </row>
    <row r="720" spans="17:19" ht="15.75" customHeight="1" x14ac:dyDescent="0.15">
      <c r="Q720" s="5"/>
      <c r="R720" s="5"/>
      <c r="S720" s="5"/>
    </row>
    <row r="721" spans="17:19" ht="15.75" customHeight="1" x14ac:dyDescent="0.15">
      <c r="Q721" s="5"/>
      <c r="R721" s="5"/>
      <c r="S721" s="5"/>
    </row>
    <row r="722" spans="17:19" ht="15.75" customHeight="1" x14ac:dyDescent="0.15">
      <c r="Q722" s="5"/>
      <c r="R722" s="5"/>
      <c r="S722" s="5"/>
    </row>
    <row r="723" spans="17:19" ht="15.75" customHeight="1" x14ac:dyDescent="0.15">
      <c r="Q723" s="5"/>
      <c r="R723" s="5"/>
      <c r="S723" s="5"/>
    </row>
    <row r="724" spans="17:19" ht="15.75" customHeight="1" x14ac:dyDescent="0.15">
      <c r="Q724" s="5"/>
      <c r="R724" s="5"/>
      <c r="S724" s="5"/>
    </row>
    <row r="725" spans="17:19" ht="15.75" customHeight="1" x14ac:dyDescent="0.15">
      <c r="Q725" s="5"/>
      <c r="R725" s="5"/>
      <c r="S725" s="5"/>
    </row>
    <row r="726" spans="17:19" ht="15.75" customHeight="1" x14ac:dyDescent="0.15">
      <c r="Q726" s="5"/>
      <c r="R726" s="5"/>
      <c r="S726" s="5"/>
    </row>
    <row r="727" spans="17:19" ht="15.75" customHeight="1" x14ac:dyDescent="0.15">
      <c r="Q727" s="5"/>
      <c r="R727" s="5"/>
      <c r="S727" s="5"/>
    </row>
    <row r="728" spans="17:19" ht="15.75" customHeight="1" x14ac:dyDescent="0.15">
      <c r="Q728" s="5"/>
      <c r="R728" s="5"/>
      <c r="S728" s="5"/>
    </row>
    <row r="729" spans="17:19" ht="15.75" customHeight="1" x14ac:dyDescent="0.15">
      <c r="Q729" s="5"/>
      <c r="R729" s="5"/>
      <c r="S729" s="5"/>
    </row>
    <row r="730" spans="17:19" ht="15.75" customHeight="1" x14ac:dyDescent="0.15">
      <c r="Q730" s="5"/>
      <c r="R730" s="5"/>
      <c r="S730" s="5"/>
    </row>
    <row r="731" spans="17:19" ht="15.75" customHeight="1" x14ac:dyDescent="0.15">
      <c r="Q731" s="5"/>
      <c r="R731" s="5"/>
      <c r="S731" s="5"/>
    </row>
    <row r="732" spans="17:19" ht="15.75" customHeight="1" x14ac:dyDescent="0.15">
      <c r="Q732" s="5"/>
      <c r="R732" s="5"/>
      <c r="S732" s="5"/>
    </row>
    <row r="733" spans="17:19" ht="15.75" customHeight="1" x14ac:dyDescent="0.15">
      <c r="Q733" s="5"/>
      <c r="R733" s="5"/>
      <c r="S733" s="5"/>
    </row>
    <row r="734" spans="17:19" ht="15.75" customHeight="1" x14ac:dyDescent="0.15">
      <c r="Q734" s="5"/>
      <c r="R734" s="5"/>
      <c r="S734" s="5"/>
    </row>
    <row r="735" spans="17:19" ht="15.75" customHeight="1" x14ac:dyDescent="0.15">
      <c r="Q735" s="5"/>
      <c r="R735" s="5"/>
      <c r="S735" s="5"/>
    </row>
    <row r="736" spans="17:19" ht="15.75" customHeight="1" x14ac:dyDescent="0.15">
      <c r="Q736" s="5"/>
      <c r="R736" s="5"/>
      <c r="S736" s="5"/>
    </row>
    <row r="737" spans="17:19" ht="15.75" customHeight="1" x14ac:dyDescent="0.15">
      <c r="Q737" s="5"/>
      <c r="R737" s="5"/>
      <c r="S737" s="5"/>
    </row>
    <row r="738" spans="17:19" ht="15.75" customHeight="1" x14ac:dyDescent="0.15">
      <c r="Q738" s="5"/>
      <c r="R738" s="5"/>
      <c r="S738" s="5"/>
    </row>
    <row r="739" spans="17:19" ht="15.75" customHeight="1" x14ac:dyDescent="0.15">
      <c r="Q739" s="5"/>
      <c r="R739" s="5"/>
      <c r="S739" s="5"/>
    </row>
    <row r="740" spans="17:19" ht="15.75" customHeight="1" x14ac:dyDescent="0.15">
      <c r="Q740" s="5"/>
      <c r="R740" s="5"/>
      <c r="S740" s="5"/>
    </row>
    <row r="741" spans="17:19" ht="15.75" customHeight="1" x14ac:dyDescent="0.15">
      <c r="Q741" s="5"/>
      <c r="R741" s="5"/>
      <c r="S741" s="5"/>
    </row>
    <row r="742" spans="17:19" ht="15.75" customHeight="1" x14ac:dyDescent="0.15">
      <c r="Q742" s="5"/>
      <c r="R742" s="5"/>
      <c r="S742" s="5"/>
    </row>
    <row r="743" spans="17:19" ht="15.75" customHeight="1" x14ac:dyDescent="0.15">
      <c r="Q743" s="5"/>
      <c r="R743" s="5"/>
      <c r="S743" s="5"/>
    </row>
    <row r="744" spans="17:19" ht="15.75" customHeight="1" x14ac:dyDescent="0.15">
      <c r="Q744" s="5"/>
      <c r="R744" s="5"/>
      <c r="S744" s="5"/>
    </row>
    <row r="745" spans="17:19" ht="15.75" customHeight="1" x14ac:dyDescent="0.15">
      <c r="Q745" s="5"/>
      <c r="R745" s="5"/>
      <c r="S745" s="5"/>
    </row>
    <row r="746" spans="17:19" ht="15.75" customHeight="1" x14ac:dyDescent="0.15">
      <c r="Q746" s="5"/>
      <c r="R746" s="5"/>
      <c r="S746" s="5"/>
    </row>
    <row r="747" spans="17:19" ht="15.75" customHeight="1" x14ac:dyDescent="0.15">
      <c r="Q747" s="5"/>
      <c r="R747" s="5"/>
      <c r="S747" s="5"/>
    </row>
    <row r="748" spans="17:19" ht="15.75" customHeight="1" x14ac:dyDescent="0.15">
      <c r="Q748" s="5"/>
      <c r="R748" s="5"/>
      <c r="S748" s="5"/>
    </row>
    <row r="749" spans="17:19" ht="15.75" customHeight="1" x14ac:dyDescent="0.15">
      <c r="Q749" s="5"/>
      <c r="R749" s="5"/>
      <c r="S749" s="5"/>
    </row>
    <row r="750" spans="17:19" ht="15.75" customHeight="1" x14ac:dyDescent="0.15">
      <c r="Q750" s="5"/>
      <c r="R750" s="5"/>
      <c r="S750" s="5"/>
    </row>
    <row r="751" spans="17:19" ht="15.75" customHeight="1" x14ac:dyDescent="0.15">
      <c r="Q751" s="5"/>
      <c r="R751" s="5"/>
      <c r="S751" s="5"/>
    </row>
    <row r="752" spans="17:19" ht="15.75" customHeight="1" x14ac:dyDescent="0.15">
      <c r="Q752" s="5"/>
      <c r="R752" s="5"/>
      <c r="S752" s="5"/>
    </row>
    <row r="753" spans="17:19" ht="15.75" customHeight="1" x14ac:dyDescent="0.15">
      <c r="Q753" s="5"/>
      <c r="R753" s="5"/>
      <c r="S753" s="5"/>
    </row>
    <row r="754" spans="17:19" ht="15.75" customHeight="1" x14ac:dyDescent="0.15">
      <c r="Q754" s="5"/>
      <c r="R754" s="5"/>
      <c r="S754" s="5"/>
    </row>
    <row r="755" spans="17:19" ht="15.75" customHeight="1" x14ac:dyDescent="0.15">
      <c r="Q755" s="5"/>
      <c r="R755" s="5"/>
      <c r="S755" s="5"/>
    </row>
    <row r="756" spans="17:19" ht="15.75" customHeight="1" x14ac:dyDescent="0.15">
      <c r="Q756" s="5"/>
      <c r="R756" s="5"/>
      <c r="S756" s="5"/>
    </row>
    <row r="757" spans="17:19" ht="15.75" customHeight="1" x14ac:dyDescent="0.15">
      <c r="Q757" s="5"/>
      <c r="R757" s="5"/>
      <c r="S757" s="5"/>
    </row>
    <row r="758" spans="17:19" ht="15.75" customHeight="1" x14ac:dyDescent="0.15">
      <c r="Q758" s="5"/>
      <c r="R758" s="5"/>
      <c r="S758" s="5"/>
    </row>
    <row r="759" spans="17:19" ht="15.75" customHeight="1" x14ac:dyDescent="0.15">
      <c r="Q759" s="5"/>
      <c r="R759" s="5"/>
      <c r="S759" s="5"/>
    </row>
    <row r="760" spans="17:19" ht="15.75" customHeight="1" x14ac:dyDescent="0.15">
      <c r="Q760" s="5"/>
      <c r="R760" s="5"/>
      <c r="S760" s="5"/>
    </row>
    <row r="761" spans="17:19" ht="15.75" customHeight="1" x14ac:dyDescent="0.15">
      <c r="Q761" s="5"/>
      <c r="R761" s="5"/>
      <c r="S761" s="5"/>
    </row>
    <row r="762" spans="17:19" ht="15.75" customHeight="1" x14ac:dyDescent="0.15">
      <c r="Q762" s="5"/>
      <c r="R762" s="5"/>
      <c r="S762" s="5"/>
    </row>
    <row r="763" spans="17:19" ht="15.75" customHeight="1" x14ac:dyDescent="0.15">
      <c r="Q763" s="5"/>
      <c r="R763" s="5"/>
      <c r="S763" s="5"/>
    </row>
    <row r="764" spans="17:19" ht="15.75" customHeight="1" x14ac:dyDescent="0.15">
      <c r="Q764" s="5"/>
      <c r="R764" s="5"/>
      <c r="S764" s="5"/>
    </row>
    <row r="765" spans="17:19" ht="15.75" customHeight="1" x14ac:dyDescent="0.15">
      <c r="Q765" s="5"/>
      <c r="R765" s="5"/>
      <c r="S765" s="5"/>
    </row>
    <row r="766" spans="17:19" ht="15.75" customHeight="1" x14ac:dyDescent="0.15">
      <c r="Q766" s="5"/>
      <c r="R766" s="5"/>
      <c r="S766" s="5"/>
    </row>
    <row r="767" spans="17:19" ht="15.75" customHeight="1" x14ac:dyDescent="0.15">
      <c r="Q767" s="5"/>
      <c r="R767" s="5"/>
      <c r="S767" s="5"/>
    </row>
    <row r="768" spans="17:19" ht="15.75" customHeight="1" x14ac:dyDescent="0.15">
      <c r="Q768" s="5"/>
      <c r="R768" s="5"/>
      <c r="S768" s="5"/>
    </row>
    <row r="769" spans="17:19" ht="15.75" customHeight="1" x14ac:dyDescent="0.15">
      <c r="Q769" s="5"/>
      <c r="R769" s="5"/>
      <c r="S769" s="5"/>
    </row>
    <row r="770" spans="17:19" ht="15.75" customHeight="1" x14ac:dyDescent="0.15">
      <c r="Q770" s="5"/>
      <c r="R770" s="5"/>
      <c r="S770" s="5"/>
    </row>
    <row r="771" spans="17:19" ht="15.75" customHeight="1" x14ac:dyDescent="0.15">
      <c r="Q771" s="5"/>
      <c r="R771" s="5"/>
      <c r="S771" s="5"/>
    </row>
    <row r="772" spans="17:19" ht="15.75" customHeight="1" x14ac:dyDescent="0.15">
      <c r="Q772" s="5"/>
      <c r="R772" s="5"/>
      <c r="S772" s="5"/>
    </row>
    <row r="773" spans="17:19" ht="15.75" customHeight="1" x14ac:dyDescent="0.15">
      <c r="Q773" s="5"/>
      <c r="R773" s="5"/>
      <c r="S773" s="5"/>
    </row>
    <row r="774" spans="17:19" ht="15.75" customHeight="1" x14ac:dyDescent="0.15">
      <c r="Q774" s="5"/>
      <c r="R774" s="5"/>
      <c r="S774" s="5"/>
    </row>
    <row r="775" spans="17:19" ht="15.75" customHeight="1" x14ac:dyDescent="0.15">
      <c r="Q775" s="5"/>
      <c r="R775" s="5"/>
      <c r="S775" s="5"/>
    </row>
    <row r="776" spans="17:19" ht="15.75" customHeight="1" x14ac:dyDescent="0.15">
      <c r="Q776" s="5"/>
      <c r="R776" s="5"/>
      <c r="S776" s="5"/>
    </row>
    <row r="777" spans="17:19" ht="15.75" customHeight="1" x14ac:dyDescent="0.15">
      <c r="Q777" s="5"/>
      <c r="R777" s="5"/>
      <c r="S777" s="5"/>
    </row>
    <row r="778" spans="17:19" ht="15.75" customHeight="1" x14ac:dyDescent="0.15">
      <c r="Q778" s="5"/>
      <c r="R778" s="5"/>
      <c r="S778" s="5"/>
    </row>
    <row r="779" spans="17:19" ht="15.75" customHeight="1" x14ac:dyDescent="0.15">
      <c r="Q779" s="5"/>
      <c r="R779" s="5"/>
      <c r="S779" s="5"/>
    </row>
    <row r="780" spans="17:19" ht="15.75" customHeight="1" x14ac:dyDescent="0.15">
      <c r="Q780" s="5"/>
      <c r="R780" s="5"/>
      <c r="S780" s="5"/>
    </row>
    <row r="781" spans="17:19" ht="15.75" customHeight="1" x14ac:dyDescent="0.15">
      <c r="Q781" s="5"/>
      <c r="R781" s="5"/>
      <c r="S781" s="5"/>
    </row>
    <row r="782" spans="17:19" ht="15.75" customHeight="1" x14ac:dyDescent="0.15">
      <c r="Q782" s="5"/>
      <c r="R782" s="5"/>
      <c r="S782" s="5"/>
    </row>
    <row r="783" spans="17:19" ht="15.75" customHeight="1" x14ac:dyDescent="0.15">
      <c r="Q783" s="5"/>
      <c r="R783" s="5"/>
      <c r="S783" s="5"/>
    </row>
    <row r="784" spans="17:19" ht="15.75" customHeight="1" x14ac:dyDescent="0.15">
      <c r="Q784" s="5"/>
      <c r="R784" s="5"/>
      <c r="S784" s="5"/>
    </row>
    <row r="785" spans="17:19" ht="15.75" customHeight="1" x14ac:dyDescent="0.15">
      <c r="Q785" s="5"/>
      <c r="R785" s="5"/>
      <c r="S785" s="5"/>
    </row>
    <row r="786" spans="17:19" ht="15.75" customHeight="1" x14ac:dyDescent="0.15">
      <c r="Q786" s="5"/>
      <c r="R786" s="5"/>
      <c r="S786" s="5"/>
    </row>
    <row r="787" spans="17:19" ht="15.75" customHeight="1" x14ac:dyDescent="0.15">
      <c r="Q787" s="5"/>
      <c r="R787" s="5"/>
      <c r="S787" s="5"/>
    </row>
    <row r="788" spans="17:19" ht="15.75" customHeight="1" x14ac:dyDescent="0.15">
      <c r="Q788" s="5"/>
      <c r="R788" s="5"/>
      <c r="S788" s="5"/>
    </row>
    <row r="789" spans="17:19" ht="15.75" customHeight="1" x14ac:dyDescent="0.15">
      <c r="Q789" s="5"/>
      <c r="R789" s="5"/>
      <c r="S789" s="5"/>
    </row>
    <row r="790" spans="17:19" ht="15.75" customHeight="1" x14ac:dyDescent="0.15">
      <c r="Q790" s="5"/>
      <c r="R790" s="5"/>
      <c r="S790" s="5"/>
    </row>
    <row r="791" spans="17:19" ht="15.75" customHeight="1" x14ac:dyDescent="0.15">
      <c r="Q791" s="5"/>
      <c r="R791" s="5"/>
      <c r="S791" s="5"/>
    </row>
    <row r="792" spans="17:19" ht="15.75" customHeight="1" x14ac:dyDescent="0.15">
      <c r="Q792" s="5"/>
      <c r="R792" s="5"/>
      <c r="S792" s="5"/>
    </row>
    <row r="793" spans="17:19" ht="15.75" customHeight="1" x14ac:dyDescent="0.15">
      <c r="Q793" s="5"/>
      <c r="R793" s="5"/>
      <c r="S793" s="5"/>
    </row>
    <row r="794" spans="17:19" ht="15.75" customHeight="1" x14ac:dyDescent="0.15">
      <c r="Q794" s="5"/>
      <c r="R794" s="5"/>
      <c r="S794" s="5"/>
    </row>
    <row r="795" spans="17:19" ht="15.75" customHeight="1" x14ac:dyDescent="0.15">
      <c r="Q795" s="5"/>
      <c r="R795" s="5"/>
      <c r="S795" s="5"/>
    </row>
    <row r="796" spans="17:19" ht="15.75" customHeight="1" x14ac:dyDescent="0.15">
      <c r="Q796" s="5"/>
      <c r="R796" s="5"/>
      <c r="S796" s="5"/>
    </row>
    <row r="797" spans="17:19" ht="15.75" customHeight="1" x14ac:dyDescent="0.15">
      <c r="Q797" s="5"/>
      <c r="R797" s="5"/>
      <c r="S797" s="5"/>
    </row>
    <row r="798" spans="17:19" ht="15.75" customHeight="1" x14ac:dyDescent="0.15">
      <c r="Q798" s="5"/>
      <c r="R798" s="5"/>
      <c r="S798" s="5"/>
    </row>
    <row r="799" spans="17:19" ht="15.75" customHeight="1" x14ac:dyDescent="0.15">
      <c r="Q799" s="5"/>
      <c r="R799" s="5"/>
      <c r="S799" s="5"/>
    </row>
    <row r="800" spans="17:19" ht="15.75" customHeight="1" x14ac:dyDescent="0.15">
      <c r="Q800" s="5"/>
      <c r="R800" s="5"/>
      <c r="S800" s="5"/>
    </row>
    <row r="801" spans="17:19" ht="15.75" customHeight="1" x14ac:dyDescent="0.15">
      <c r="Q801" s="5"/>
      <c r="R801" s="5"/>
      <c r="S801" s="5"/>
    </row>
    <row r="802" spans="17:19" ht="15.75" customHeight="1" x14ac:dyDescent="0.15">
      <c r="Q802" s="5"/>
      <c r="R802" s="5"/>
      <c r="S802" s="5"/>
    </row>
    <row r="803" spans="17:19" ht="15.75" customHeight="1" x14ac:dyDescent="0.15">
      <c r="Q803" s="5"/>
      <c r="R803" s="5"/>
      <c r="S803" s="5"/>
    </row>
    <row r="804" spans="17:19" ht="15.75" customHeight="1" x14ac:dyDescent="0.15">
      <c r="Q804" s="5"/>
      <c r="R804" s="5"/>
      <c r="S804" s="5"/>
    </row>
    <row r="805" spans="17:19" ht="15.75" customHeight="1" x14ac:dyDescent="0.15">
      <c r="Q805" s="5"/>
      <c r="R805" s="5"/>
      <c r="S805" s="5"/>
    </row>
    <row r="806" spans="17:19" ht="15.75" customHeight="1" x14ac:dyDescent="0.15">
      <c r="Q806" s="5"/>
      <c r="R806" s="5"/>
      <c r="S806" s="5"/>
    </row>
    <row r="807" spans="17:19" ht="15.75" customHeight="1" x14ac:dyDescent="0.15">
      <c r="Q807" s="5"/>
      <c r="R807" s="5"/>
      <c r="S807" s="5"/>
    </row>
    <row r="808" spans="17:19" ht="15.75" customHeight="1" x14ac:dyDescent="0.15">
      <c r="Q808" s="5"/>
      <c r="R808" s="5"/>
      <c r="S808" s="5"/>
    </row>
    <row r="809" spans="17:19" ht="15.75" customHeight="1" x14ac:dyDescent="0.15">
      <c r="Q809" s="5"/>
      <c r="R809" s="5"/>
      <c r="S809" s="5"/>
    </row>
    <row r="810" spans="17:19" ht="15.75" customHeight="1" x14ac:dyDescent="0.15">
      <c r="Q810" s="5"/>
      <c r="R810" s="5"/>
      <c r="S810" s="5"/>
    </row>
    <row r="811" spans="17:19" ht="15.75" customHeight="1" x14ac:dyDescent="0.15">
      <c r="Q811" s="5"/>
      <c r="R811" s="5"/>
      <c r="S811" s="5"/>
    </row>
    <row r="812" spans="17:19" ht="15.75" customHeight="1" x14ac:dyDescent="0.15">
      <c r="Q812" s="5"/>
      <c r="R812" s="5"/>
      <c r="S812" s="5"/>
    </row>
    <row r="813" spans="17:19" ht="15.75" customHeight="1" x14ac:dyDescent="0.15">
      <c r="Q813" s="5"/>
      <c r="R813" s="5"/>
      <c r="S813" s="5"/>
    </row>
    <row r="814" spans="17:19" ht="15.75" customHeight="1" x14ac:dyDescent="0.15">
      <c r="Q814" s="5"/>
      <c r="R814" s="5"/>
      <c r="S814" s="5"/>
    </row>
    <row r="815" spans="17:19" ht="15.75" customHeight="1" x14ac:dyDescent="0.15">
      <c r="Q815" s="5"/>
      <c r="R815" s="5"/>
      <c r="S815" s="5"/>
    </row>
    <row r="816" spans="17:19" ht="15.75" customHeight="1" x14ac:dyDescent="0.15">
      <c r="Q816" s="5"/>
      <c r="R816" s="5"/>
      <c r="S816" s="5"/>
    </row>
    <row r="817" spans="17:19" ht="15.75" customHeight="1" x14ac:dyDescent="0.15">
      <c r="Q817" s="5"/>
      <c r="R817" s="5"/>
      <c r="S817" s="5"/>
    </row>
    <row r="818" spans="17:19" ht="15.75" customHeight="1" x14ac:dyDescent="0.15">
      <c r="Q818" s="5"/>
      <c r="R818" s="5"/>
      <c r="S818" s="5"/>
    </row>
    <row r="819" spans="17:19" ht="15.75" customHeight="1" x14ac:dyDescent="0.15">
      <c r="Q819" s="5"/>
      <c r="R819" s="5"/>
      <c r="S819" s="5"/>
    </row>
    <row r="820" spans="17:19" ht="15.75" customHeight="1" x14ac:dyDescent="0.15">
      <c r="Q820" s="5"/>
      <c r="R820" s="5"/>
      <c r="S820" s="5"/>
    </row>
    <row r="821" spans="17:19" ht="15.75" customHeight="1" x14ac:dyDescent="0.15">
      <c r="Q821" s="5"/>
      <c r="R821" s="5"/>
      <c r="S821" s="5"/>
    </row>
    <row r="822" spans="17:19" ht="15.75" customHeight="1" x14ac:dyDescent="0.15">
      <c r="Q822" s="5"/>
      <c r="R822" s="5"/>
      <c r="S822" s="5"/>
    </row>
    <row r="823" spans="17:19" ht="15.75" customHeight="1" x14ac:dyDescent="0.15">
      <c r="Q823" s="5"/>
      <c r="R823" s="5"/>
      <c r="S823" s="5"/>
    </row>
    <row r="824" spans="17:19" ht="15.75" customHeight="1" x14ac:dyDescent="0.15">
      <c r="Q824" s="5"/>
      <c r="R824" s="5"/>
      <c r="S824" s="5"/>
    </row>
    <row r="825" spans="17:19" ht="15.75" customHeight="1" x14ac:dyDescent="0.15">
      <c r="Q825" s="5"/>
      <c r="R825" s="5"/>
      <c r="S825" s="5"/>
    </row>
    <row r="826" spans="17:19" ht="15.75" customHeight="1" x14ac:dyDescent="0.15">
      <c r="Q826" s="5"/>
      <c r="R826" s="5"/>
      <c r="S826" s="5"/>
    </row>
    <row r="827" spans="17:19" ht="15.75" customHeight="1" x14ac:dyDescent="0.15">
      <c r="Q827" s="5"/>
      <c r="R827" s="5"/>
      <c r="S827" s="5"/>
    </row>
    <row r="828" spans="17:19" ht="15.75" customHeight="1" x14ac:dyDescent="0.15">
      <c r="Q828" s="5"/>
      <c r="R828" s="5"/>
      <c r="S828" s="5"/>
    </row>
    <row r="829" spans="17:19" ht="15.75" customHeight="1" x14ac:dyDescent="0.15">
      <c r="Q829" s="5"/>
      <c r="R829" s="5"/>
      <c r="S829" s="5"/>
    </row>
    <row r="830" spans="17:19" ht="15.75" customHeight="1" x14ac:dyDescent="0.15">
      <c r="Q830" s="5"/>
      <c r="R830" s="5"/>
      <c r="S830" s="5"/>
    </row>
    <row r="831" spans="17:19" ht="15.75" customHeight="1" x14ac:dyDescent="0.15">
      <c r="Q831" s="5"/>
      <c r="R831" s="5"/>
      <c r="S831" s="5"/>
    </row>
    <row r="832" spans="17:19" ht="15.75" customHeight="1" x14ac:dyDescent="0.15">
      <c r="Q832" s="5"/>
      <c r="R832" s="5"/>
      <c r="S832" s="5"/>
    </row>
    <row r="833" spans="17:19" ht="15.75" customHeight="1" x14ac:dyDescent="0.15">
      <c r="Q833" s="5"/>
      <c r="R833" s="5"/>
      <c r="S833" s="5"/>
    </row>
    <row r="834" spans="17:19" ht="15.75" customHeight="1" x14ac:dyDescent="0.15">
      <c r="Q834" s="5"/>
      <c r="R834" s="5"/>
      <c r="S834" s="5"/>
    </row>
    <row r="835" spans="17:19" ht="15.75" customHeight="1" x14ac:dyDescent="0.15">
      <c r="Q835" s="5"/>
      <c r="R835" s="5"/>
      <c r="S835" s="5"/>
    </row>
    <row r="836" spans="17:19" ht="15.75" customHeight="1" x14ac:dyDescent="0.15">
      <c r="Q836" s="5"/>
      <c r="R836" s="5"/>
      <c r="S836" s="5"/>
    </row>
    <row r="837" spans="17:19" ht="15.75" customHeight="1" x14ac:dyDescent="0.15">
      <c r="Q837" s="5"/>
      <c r="R837" s="5"/>
      <c r="S837" s="5"/>
    </row>
    <row r="838" spans="17:19" ht="15.75" customHeight="1" x14ac:dyDescent="0.15">
      <c r="Q838" s="5"/>
      <c r="R838" s="5"/>
      <c r="S838" s="5"/>
    </row>
    <row r="839" spans="17:19" ht="15.75" customHeight="1" x14ac:dyDescent="0.15">
      <c r="Q839" s="5"/>
      <c r="R839" s="5"/>
      <c r="S839" s="5"/>
    </row>
    <row r="840" spans="17:19" ht="15.75" customHeight="1" x14ac:dyDescent="0.15">
      <c r="Q840" s="5"/>
      <c r="R840" s="5"/>
      <c r="S840" s="5"/>
    </row>
    <row r="841" spans="17:19" ht="15.75" customHeight="1" x14ac:dyDescent="0.15">
      <c r="Q841" s="5"/>
      <c r="R841" s="5"/>
      <c r="S841" s="5"/>
    </row>
    <row r="842" spans="17:19" ht="15.75" customHeight="1" x14ac:dyDescent="0.15">
      <c r="Q842" s="5"/>
      <c r="R842" s="5"/>
      <c r="S842" s="5"/>
    </row>
    <row r="843" spans="17:19" ht="15.75" customHeight="1" x14ac:dyDescent="0.15">
      <c r="Q843" s="5"/>
      <c r="R843" s="5"/>
      <c r="S843" s="5"/>
    </row>
    <row r="844" spans="17:19" ht="15.75" customHeight="1" x14ac:dyDescent="0.15">
      <c r="Q844" s="5"/>
      <c r="R844" s="5"/>
      <c r="S844" s="5"/>
    </row>
    <row r="845" spans="17:19" ht="15.75" customHeight="1" x14ac:dyDescent="0.15">
      <c r="Q845" s="5"/>
      <c r="R845" s="5"/>
      <c r="S845" s="5"/>
    </row>
    <row r="846" spans="17:19" ht="15.75" customHeight="1" x14ac:dyDescent="0.15">
      <c r="Q846" s="5"/>
      <c r="R846" s="5"/>
      <c r="S846" s="5"/>
    </row>
    <row r="847" spans="17:19" ht="15.75" customHeight="1" x14ac:dyDescent="0.15">
      <c r="Q847" s="5"/>
      <c r="R847" s="5"/>
      <c r="S847" s="5"/>
    </row>
    <row r="848" spans="17:19" ht="15.75" customHeight="1" x14ac:dyDescent="0.15">
      <c r="Q848" s="5"/>
      <c r="R848" s="5"/>
      <c r="S848" s="5"/>
    </row>
    <row r="849" spans="17:19" ht="15.75" customHeight="1" x14ac:dyDescent="0.15">
      <c r="Q849" s="5"/>
      <c r="R849" s="5"/>
      <c r="S849" s="5"/>
    </row>
    <row r="850" spans="17:19" ht="15.75" customHeight="1" x14ac:dyDescent="0.15">
      <c r="Q850" s="5"/>
      <c r="R850" s="5"/>
      <c r="S850" s="5"/>
    </row>
    <row r="851" spans="17:19" ht="15.75" customHeight="1" x14ac:dyDescent="0.15">
      <c r="Q851" s="5"/>
      <c r="R851" s="5"/>
      <c r="S851" s="5"/>
    </row>
    <row r="852" spans="17:19" ht="15.75" customHeight="1" x14ac:dyDescent="0.15">
      <c r="Q852" s="5"/>
      <c r="R852" s="5"/>
      <c r="S852" s="5"/>
    </row>
    <row r="853" spans="17:19" ht="15.75" customHeight="1" x14ac:dyDescent="0.15">
      <c r="Q853" s="5"/>
      <c r="R853" s="5"/>
      <c r="S853" s="5"/>
    </row>
    <row r="854" spans="17:19" ht="15.75" customHeight="1" x14ac:dyDescent="0.15">
      <c r="Q854" s="5"/>
      <c r="R854" s="5"/>
      <c r="S854" s="5"/>
    </row>
    <row r="855" spans="17:19" ht="15.75" customHeight="1" x14ac:dyDescent="0.15">
      <c r="Q855" s="5"/>
      <c r="R855" s="5"/>
      <c r="S855" s="5"/>
    </row>
    <row r="856" spans="17:19" ht="15.75" customHeight="1" x14ac:dyDescent="0.15">
      <c r="Q856" s="5"/>
      <c r="R856" s="5"/>
      <c r="S856" s="5"/>
    </row>
    <row r="857" spans="17:19" ht="15.75" customHeight="1" x14ac:dyDescent="0.15">
      <c r="Q857" s="5"/>
      <c r="R857" s="5"/>
      <c r="S857" s="5"/>
    </row>
    <row r="858" spans="17:19" ht="15.75" customHeight="1" x14ac:dyDescent="0.15">
      <c r="Q858" s="5"/>
      <c r="R858" s="5"/>
      <c r="S858" s="5"/>
    </row>
    <row r="859" spans="17:19" ht="15.75" customHeight="1" x14ac:dyDescent="0.15">
      <c r="Q859" s="5"/>
      <c r="R859" s="5"/>
      <c r="S859" s="5"/>
    </row>
    <row r="860" spans="17:19" ht="15.75" customHeight="1" x14ac:dyDescent="0.15">
      <c r="Q860" s="5"/>
      <c r="R860" s="5"/>
      <c r="S860" s="5"/>
    </row>
    <row r="861" spans="17:19" ht="15.75" customHeight="1" x14ac:dyDescent="0.15">
      <c r="Q861" s="5"/>
      <c r="R861" s="5"/>
      <c r="S861" s="5"/>
    </row>
    <row r="862" spans="17:19" ht="15.75" customHeight="1" x14ac:dyDescent="0.15">
      <c r="Q862" s="5"/>
      <c r="R862" s="5"/>
      <c r="S862" s="5"/>
    </row>
    <row r="863" spans="17:19" ht="15.75" customHeight="1" x14ac:dyDescent="0.15">
      <c r="Q863" s="5"/>
      <c r="R863" s="5"/>
      <c r="S863" s="5"/>
    </row>
    <row r="864" spans="17:19" ht="15.75" customHeight="1" x14ac:dyDescent="0.15">
      <c r="Q864" s="5"/>
      <c r="R864" s="5"/>
      <c r="S864" s="5"/>
    </row>
    <row r="865" spans="17:19" ht="15.75" customHeight="1" x14ac:dyDescent="0.15">
      <c r="Q865" s="5"/>
      <c r="R865" s="5"/>
      <c r="S865" s="5"/>
    </row>
    <row r="866" spans="17:19" ht="15.75" customHeight="1" x14ac:dyDescent="0.15">
      <c r="Q866" s="5"/>
      <c r="R866" s="5"/>
      <c r="S866" s="5"/>
    </row>
    <row r="867" spans="17:19" ht="15.75" customHeight="1" x14ac:dyDescent="0.15">
      <c r="Q867" s="5"/>
      <c r="R867" s="5"/>
      <c r="S867" s="5"/>
    </row>
    <row r="868" spans="17:19" ht="15.75" customHeight="1" x14ac:dyDescent="0.15">
      <c r="Q868" s="5"/>
      <c r="R868" s="5"/>
      <c r="S868" s="5"/>
    </row>
    <row r="869" spans="17:19" ht="15.75" customHeight="1" x14ac:dyDescent="0.15">
      <c r="Q869" s="5"/>
      <c r="R869" s="5"/>
      <c r="S869" s="5"/>
    </row>
    <row r="870" spans="17:19" ht="15.75" customHeight="1" x14ac:dyDescent="0.15">
      <c r="Q870" s="5"/>
      <c r="R870" s="5"/>
      <c r="S870" s="5"/>
    </row>
    <row r="871" spans="17:19" ht="15.75" customHeight="1" x14ac:dyDescent="0.15">
      <c r="Q871" s="5"/>
      <c r="R871" s="5"/>
      <c r="S871" s="5"/>
    </row>
    <row r="872" spans="17:19" ht="15.75" customHeight="1" x14ac:dyDescent="0.15">
      <c r="Q872" s="5"/>
      <c r="R872" s="5"/>
      <c r="S872" s="5"/>
    </row>
    <row r="873" spans="17:19" ht="15.75" customHeight="1" x14ac:dyDescent="0.15">
      <c r="Q873" s="5"/>
      <c r="R873" s="5"/>
      <c r="S873" s="5"/>
    </row>
    <row r="874" spans="17:19" ht="15.75" customHeight="1" x14ac:dyDescent="0.15">
      <c r="Q874" s="5"/>
      <c r="R874" s="5"/>
      <c r="S874" s="5"/>
    </row>
    <row r="875" spans="17:19" ht="15.75" customHeight="1" x14ac:dyDescent="0.15">
      <c r="Q875" s="5"/>
      <c r="R875" s="5"/>
      <c r="S875" s="5"/>
    </row>
    <row r="876" spans="17:19" ht="15.75" customHeight="1" x14ac:dyDescent="0.15">
      <c r="Q876" s="5"/>
      <c r="R876" s="5"/>
      <c r="S876" s="5"/>
    </row>
    <row r="877" spans="17:19" ht="15.75" customHeight="1" x14ac:dyDescent="0.15">
      <c r="Q877" s="5"/>
      <c r="R877" s="5"/>
      <c r="S877" s="5"/>
    </row>
    <row r="878" spans="17:19" ht="15.75" customHeight="1" x14ac:dyDescent="0.15">
      <c r="Q878" s="5"/>
      <c r="R878" s="5"/>
      <c r="S878" s="5"/>
    </row>
    <row r="879" spans="17:19" ht="15.75" customHeight="1" x14ac:dyDescent="0.15">
      <c r="Q879" s="5"/>
      <c r="R879" s="5"/>
      <c r="S879" s="5"/>
    </row>
    <row r="880" spans="17:19" ht="15.75" customHeight="1" x14ac:dyDescent="0.15">
      <c r="Q880" s="5"/>
      <c r="R880" s="5"/>
      <c r="S880" s="5"/>
    </row>
    <row r="881" spans="17:19" ht="15.75" customHeight="1" x14ac:dyDescent="0.15">
      <c r="Q881" s="5"/>
      <c r="R881" s="5"/>
      <c r="S881" s="5"/>
    </row>
    <row r="882" spans="17:19" ht="15.75" customHeight="1" x14ac:dyDescent="0.15">
      <c r="Q882" s="5"/>
      <c r="R882" s="5"/>
      <c r="S882" s="5"/>
    </row>
    <row r="883" spans="17:19" ht="15.75" customHeight="1" x14ac:dyDescent="0.15">
      <c r="Q883" s="5"/>
      <c r="R883" s="5"/>
      <c r="S883" s="5"/>
    </row>
    <row r="884" spans="17:19" ht="15.75" customHeight="1" x14ac:dyDescent="0.15">
      <c r="Q884" s="5"/>
      <c r="R884" s="5"/>
      <c r="S884" s="5"/>
    </row>
    <row r="885" spans="17:19" ht="15.75" customHeight="1" x14ac:dyDescent="0.15">
      <c r="Q885" s="5"/>
      <c r="R885" s="5"/>
      <c r="S885" s="5"/>
    </row>
    <row r="886" spans="17:19" ht="15.75" customHeight="1" x14ac:dyDescent="0.15">
      <c r="Q886" s="5"/>
      <c r="R886" s="5"/>
      <c r="S886" s="5"/>
    </row>
    <row r="887" spans="17:19" ht="15.75" customHeight="1" x14ac:dyDescent="0.15">
      <c r="Q887" s="5"/>
      <c r="R887" s="5"/>
      <c r="S887" s="5"/>
    </row>
    <row r="888" spans="17:19" ht="15.75" customHeight="1" x14ac:dyDescent="0.15">
      <c r="Q888" s="5"/>
      <c r="R888" s="5"/>
      <c r="S888" s="5"/>
    </row>
    <row r="889" spans="17:19" ht="15.75" customHeight="1" x14ac:dyDescent="0.15">
      <c r="Q889" s="5"/>
      <c r="R889" s="5"/>
      <c r="S889" s="5"/>
    </row>
    <row r="890" spans="17:19" ht="15.75" customHeight="1" x14ac:dyDescent="0.15">
      <c r="Q890" s="5"/>
      <c r="R890" s="5"/>
      <c r="S890" s="5"/>
    </row>
    <row r="891" spans="17:19" ht="15.75" customHeight="1" x14ac:dyDescent="0.15">
      <c r="Q891" s="5"/>
      <c r="R891" s="5"/>
      <c r="S891" s="5"/>
    </row>
    <row r="892" spans="17:19" ht="15.75" customHeight="1" x14ac:dyDescent="0.15">
      <c r="Q892" s="5"/>
      <c r="R892" s="5"/>
      <c r="S892" s="5"/>
    </row>
    <row r="893" spans="17:19" ht="15.75" customHeight="1" x14ac:dyDescent="0.15">
      <c r="Q893" s="5"/>
      <c r="R893" s="5"/>
      <c r="S893" s="5"/>
    </row>
    <row r="894" spans="17:19" ht="15.75" customHeight="1" x14ac:dyDescent="0.15">
      <c r="Q894" s="5"/>
      <c r="R894" s="5"/>
      <c r="S894" s="5"/>
    </row>
    <row r="895" spans="17:19" ht="15.75" customHeight="1" x14ac:dyDescent="0.15">
      <c r="Q895" s="5"/>
      <c r="R895" s="5"/>
      <c r="S895" s="5"/>
    </row>
    <row r="896" spans="17:19" ht="15.75" customHeight="1" x14ac:dyDescent="0.15">
      <c r="Q896" s="5"/>
      <c r="R896" s="5"/>
      <c r="S896" s="5"/>
    </row>
    <row r="897" spans="17:19" ht="15.75" customHeight="1" x14ac:dyDescent="0.15">
      <c r="Q897" s="5"/>
      <c r="R897" s="5"/>
      <c r="S897" s="5"/>
    </row>
    <row r="898" spans="17:19" ht="15.75" customHeight="1" x14ac:dyDescent="0.15">
      <c r="Q898" s="5"/>
      <c r="R898" s="5"/>
      <c r="S898" s="5"/>
    </row>
    <row r="899" spans="17:19" ht="15.75" customHeight="1" x14ac:dyDescent="0.15">
      <c r="Q899" s="5"/>
      <c r="R899" s="5"/>
      <c r="S899" s="5"/>
    </row>
    <row r="900" spans="17:19" ht="15.75" customHeight="1" x14ac:dyDescent="0.15">
      <c r="Q900" s="5"/>
      <c r="R900" s="5"/>
      <c r="S900" s="5"/>
    </row>
    <row r="901" spans="17:19" ht="15.75" customHeight="1" x14ac:dyDescent="0.15">
      <c r="Q901" s="5"/>
      <c r="R901" s="5"/>
      <c r="S901" s="5"/>
    </row>
    <row r="902" spans="17:19" ht="15.75" customHeight="1" x14ac:dyDescent="0.15">
      <c r="Q902" s="5"/>
      <c r="R902" s="5"/>
      <c r="S902" s="5"/>
    </row>
    <row r="903" spans="17:19" ht="15.75" customHeight="1" x14ac:dyDescent="0.15">
      <c r="Q903" s="5"/>
      <c r="R903" s="5"/>
      <c r="S903" s="5"/>
    </row>
    <row r="904" spans="17:19" ht="15.75" customHeight="1" x14ac:dyDescent="0.15">
      <c r="Q904" s="5"/>
      <c r="R904" s="5"/>
      <c r="S904" s="5"/>
    </row>
    <row r="905" spans="17:19" ht="15.75" customHeight="1" x14ac:dyDescent="0.15">
      <c r="Q905" s="5"/>
      <c r="R905" s="5"/>
      <c r="S905" s="5"/>
    </row>
    <row r="906" spans="17:19" ht="15.75" customHeight="1" x14ac:dyDescent="0.15">
      <c r="Q906" s="5"/>
      <c r="R906" s="5"/>
      <c r="S906" s="5"/>
    </row>
    <row r="907" spans="17:19" ht="15.75" customHeight="1" x14ac:dyDescent="0.15">
      <c r="Q907" s="5"/>
      <c r="R907" s="5"/>
      <c r="S907" s="5"/>
    </row>
    <row r="908" spans="17:19" ht="15.75" customHeight="1" x14ac:dyDescent="0.15">
      <c r="Q908" s="5"/>
      <c r="R908" s="5"/>
      <c r="S908" s="5"/>
    </row>
    <row r="909" spans="17:19" ht="15.75" customHeight="1" x14ac:dyDescent="0.15">
      <c r="Q909" s="5"/>
      <c r="R909" s="5"/>
      <c r="S909" s="5"/>
    </row>
    <row r="910" spans="17:19" ht="15.75" customHeight="1" x14ac:dyDescent="0.15">
      <c r="Q910" s="5"/>
      <c r="R910" s="5"/>
      <c r="S910" s="5"/>
    </row>
    <row r="911" spans="17:19" ht="15.75" customHeight="1" x14ac:dyDescent="0.15">
      <c r="Q911" s="5"/>
      <c r="R911" s="5"/>
      <c r="S911" s="5"/>
    </row>
    <row r="912" spans="17:19" ht="15.75" customHeight="1" x14ac:dyDescent="0.15">
      <c r="Q912" s="5"/>
      <c r="R912" s="5"/>
      <c r="S912" s="5"/>
    </row>
    <row r="913" spans="17:19" ht="15.75" customHeight="1" x14ac:dyDescent="0.15">
      <c r="Q913" s="5"/>
      <c r="R913" s="5"/>
      <c r="S913" s="5"/>
    </row>
    <row r="914" spans="17:19" ht="15.75" customHeight="1" x14ac:dyDescent="0.15">
      <c r="Q914" s="5"/>
      <c r="R914" s="5"/>
      <c r="S914" s="5"/>
    </row>
    <row r="915" spans="17:19" ht="15.75" customHeight="1" x14ac:dyDescent="0.15">
      <c r="Q915" s="5"/>
      <c r="R915" s="5"/>
      <c r="S915" s="5"/>
    </row>
    <row r="916" spans="17:19" ht="15.75" customHeight="1" x14ac:dyDescent="0.15">
      <c r="Q916" s="5"/>
      <c r="R916" s="5"/>
      <c r="S916" s="5"/>
    </row>
    <row r="917" spans="17:19" ht="15.75" customHeight="1" x14ac:dyDescent="0.15">
      <c r="Q917" s="5"/>
      <c r="R917" s="5"/>
      <c r="S917" s="5"/>
    </row>
    <row r="918" spans="17:19" ht="15.75" customHeight="1" x14ac:dyDescent="0.15">
      <c r="Q918" s="5"/>
      <c r="R918" s="5"/>
      <c r="S918" s="5"/>
    </row>
    <row r="919" spans="17:19" ht="15.75" customHeight="1" x14ac:dyDescent="0.15">
      <c r="Q919" s="5"/>
      <c r="R919" s="5"/>
      <c r="S919" s="5"/>
    </row>
    <row r="920" spans="17:19" ht="15.75" customHeight="1" x14ac:dyDescent="0.15">
      <c r="Q920" s="5"/>
      <c r="R920" s="5"/>
      <c r="S920" s="5"/>
    </row>
    <row r="921" spans="17:19" ht="15.75" customHeight="1" x14ac:dyDescent="0.15">
      <c r="Q921" s="5"/>
      <c r="R921" s="5"/>
      <c r="S921" s="5"/>
    </row>
    <row r="922" spans="17:19" ht="15.75" customHeight="1" x14ac:dyDescent="0.15">
      <c r="Q922" s="5"/>
      <c r="R922" s="5"/>
      <c r="S922" s="5"/>
    </row>
    <row r="923" spans="17:19" ht="15.75" customHeight="1" x14ac:dyDescent="0.15">
      <c r="Q923" s="5"/>
      <c r="R923" s="5"/>
      <c r="S923" s="5"/>
    </row>
    <row r="924" spans="17:19" ht="15.75" customHeight="1" x14ac:dyDescent="0.15">
      <c r="Q924" s="5"/>
      <c r="R924" s="5"/>
      <c r="S924" s="5"/>
    </row>
    <row r="925" spans="17:19" ht="15.75" customHeight="1" x14ac:dyDescent="0.15">
      <c r="Q925" s="5"/>
      <c r="R925" s="5"/>
      <c r="S925" s="5"/>
    </row>
    <row r="926" spans="17:19" ht="15.75" customHeight="1" x14ac:dyDescent="0.15">
      <c r="Q926" s="5"/>
      <c r="R926" s="5"/>
      <c r="S926" s="5"/>
    </row>
    <row r="927" spans="17:19" ht="15.75" customHeight="1" x14ac:dyDescent="0.15">
      <c r="Q927" s="5"/>
      <c r="R927" s="5"/>
      <c r="S927" s="5"/>
    </row>
    <row r="928" spans="17:19" ht="15.75" customHeight="1" x14ac:dyDescent="0.15">
      <c r="Q928" s="5"/>
      <c r="R928" s="5"/>
      <c r="S928" s="5"/>
    </row>
    <row r="929" spans="17:19" ht="15.75" customHeight="1" x14ac:dyDescent="0.15">
      <c r="Q929" s="5"/>
      <c r="R929" s="5"/>
      <c r="S929" s="5"/>
    </row>
    <row r="930" spans="17:19" ht="15.75" customHeight="1" x14ac:dyDescent="0.15">
      <c r="Q930" s="5"/>
      <c r="R930" s="5"/>
      <c r="S930" s="5"/>
    </row>
    <row r="931" spans="17:19" ht="15.75" customHeight="1" x14ac:dyDescent="0.15">
      <c r="Q931" s="5"/>
      <c r="R931" s="5"/>
      <c r="S931" s="5"/>
    </row>
    <row r="932" spans="17:19" ht="15.75" customHeight="1" x14ac:dyDescent="0.15">
      <c r="Q932" s="5"/>
      <c r="R932" s="5"/>
      <c r="S932" s="5"/>
    </row>
    <row r="933" spans="17:19" ht="15.75" customHeight="1" x14ac:dyDescent="0.15">
      <c r="Q933" s="5"/>
      <c r="R933" s="5"/>
      <c r="S933" s="5"/>
    </row>
    <row r="934" spans="17:19" ht="15.75" customHeight="1" x14ac:dyDescent="0.15">
      <c r="Q934" s="5"/>
      <c r="R934" s="5"/>
      <c r="S934" s="5"/>
    </row>
    <row r="935" spans="17:19" ht="15.75" customHeight="1" x14ac:dyDescent="0.15">
      <c r="Q935" s="5"/>
      <c r="R935" s="5"/>
      <c r="S935" s="5"/>
    </row>
    <row r="936" spans="17:19" ht="15.75" customHeight="1" x14ac:dyDescent="0.15">
      <c r="Q936" s="5"/>
      <c r="R936" s="5"/>
      <c r="S936" s="5"/>
    </row>
    <row r="937" spans="17:19" ht="15.75" customHeight="1" x14ac:dyDescent="0.15">
      <c r="Q937" s="5"/>
      <c r="R937" s="5"/>
      <c r="S937" s="5"/>
    </row>
    <row r="938" spans="17:19" ht="15.75" customHeight="1" x14ac:dyDescent="0.15">
      <c r="Q938" s="5"/>
      <c r="R938" s="5"/>
      <c r="S938" s="5"/>
    </row>
    <row r="939" spans="17:19" ht="15.75" customHeight="1" x14ac:dyDescent="0.15">
      <c r="Q939" s="5"/>
      <c r="R939" s="5"/>
      <c r="S939" s="5"/>
    </row>
    <row r="940" spans="17:19" ht="15.75" customHeight="1" x14ac:dyDescent="0.15">
      <c r="Q940" s="5"/>
      <c r="R940" s="5"/>
      <c r="S940" s="5"/>
    </row>
    <row r="941" spans="17:19" ht="15.75" customHeight="1" x14ac:dyDescent="0.15">
      <c r="Q941" s="5"/>
      <c r="R941" s="5"/>
      <c r="S941" s="5"/>
    </row>
    <row r="942" spans="17:19" ht="15.75" customHeight="1" x14ac:dyDescent="0.15">
      <c r="Q942" s="5"/>
      <c r="R942" s="5"/>
      <c r="S942" s="5"/>
    </row>
    <row r="943" spans="17:19" ht="15.75" customHeight="1" x14ac:dyDescent="0.15">
      <c r="Q943" s="5"/>
      <c r="R943" s="5"/>
      <c r="S943" s="5"/>
    </row>
    <row r="944" spans="17:19" ht="15.75" customHeight="1" x14ac:dyDescent="0.15">
      <c r="Q944" s="5"/>
      <c r="R944" s="5"/>
      <c r="S944" s="5"/>
    </row>
    <row r="945" spans="17:19" ht="15.75" customHeight="1" x14ac:dyDescent="0.15">
      <c r="Q945" s="5"/>
      <c r="R945" s="5"/>
      <c r="S945" s="5"/>
    </row>
    <row r="946" spans="17:19" ht="15.75" customHeight="1" x14ac:dyDescent="0.15">
      <c r="Q946" s="5"/>
      <c r="R946" s="5"/>
      <c r="S946" s="5"/>
    </row>
    <row r="947" spans="17:19" ht="15.75" customHeight="1" x14ac:dyDescent="0.15">
      <c r="Q947" s="5"/>
      <c r="R947" s="5"/>
      <c r="S947" s="5"/>
    </row>
    <row r="948" spans="17:19" ht="15.75" customHeight="1" x14ac:dyDescent="0.15">
      <c r="Q948" s="5"/>
      <c r="R948" s="5"/>
      <c r="S948" s="5"/>
    </row>
    <row r="949" spans="17:19" ht="15.75" customHeight="1" x14ac:dyDescent="0.15">
      <c r="Q949" s="5"/>
      <c r="R949" s="5"/>
      <c r="S949" s="5"/>
    </row>
    <row r="950" spans="17:19" ht="15.75" customHeight="1" x14ac:dyDescent="0.15">
      <c r="Q950" s="5"/>
      <c r="R950" s="5"/>
      <c r="S950" s="5"/>
    </row>
    <row r="951" spans="17:19" ht="15.75" customHeight="1" x14ac:dyDescent="0.15">
      <c r="Q951" s="5"/>
      <c r="R951" s="5"/>
      <c r="S951" s="5"/>
    </row>
    <row r="952" spans="17:19" ht="15.75" customHeight="1" x14ac:dyDescent="0.15">
      <c r="Q952" s="5"/>
      <c r="R952" s="5"/>
      <c r="S952" s="5"/>
    </row>
    <row r="953" spans="17:19" ht="15.75" customHeight="1" x14ac:dyDescent="0.15">
      <c r="Q953" s="5"/>
      <c r="R953" s="5"/>
      <c r="S953" s="5"/>
    </row>
    <row r="954" spans="17:19" ht="15.75" customHeight="1" x14ac:dyDescent="0.15">
      <c r="Q954" s="5"/>
      <c r="R954" s="5"/>
      <c r="S954" s="5"/>
    </row>
    <row r="955" spans="17:19" ht="15.75" customHeight="1" x14ac:dyDescent="0.15">
      <c r="Q955" s="5"/>
      <c r="R955" s="5"/>
      <c r="S955" s="5"/>
    </row>
    <row r="956" spans="17:19" ht="15.75" customHeight="1" x14ac:dyDescent="0.15">
      <c r="Q956" s="5"/>
      <c r="R956" s="5"/>
      <c r="S956" s="5"/>
    </row>
    <row r="957" spans="17:19" ht="15.75" customHeight="1" x14ac:dyDescent="0.15">
      <c r="Q957" s="5"/>
      <c r="R957" s="5"/>
      <c r="S957" s="5"/>
    </row>
    <row r="958" spans="17:19" ht="15.75" customHeight="1" x14ac:dyDescent="0.15">
      <c r="Q958" s="5"/>
      <c r="R958" s="5"/>
      <c r="S958" s="5"/>
    </row>
    <row r="959" spans="17:19" ht="15.75" customHeight="1" x14ac:dyDescent="0.15">
      <c r="Q959" s="5"/>
      <c r="R959" s="5"/>
      <c r="S959" s="5"/>
    </row>
    <row r="960" spans="17:19" ht="15.75" customHeight="1" x14ac:dyDescent="0.15">
      <c r="Q960" s="5"/>
      <c r="R960" s="5"/>
      <c r="S960" s="5"/>
    </row>
    <row r="961" spans="17:19" ht="15.75" customHeight="1" x14ac:dyDescent="0.15">
      <c r="Q961" s="5"/>
      <c r="R961" s="5"/>
      <c r="S961" s="5"/>
    </row>
    <row r="962" spans="17:19" ht="15.75" customHeight="1" x14ac:dyDescent="0.15">
      <c r="Q962" s="5"/>
      <c r="R962" s="5"/>
      <c r="S962" s="5"/>
    </row>
    <row r="963" spans="17:19" ht="15.75" customHeight="1" x14ac:dyDescent="0.15">
      <c r="Q963" s="5"/>
      <c r="R963" s="5"/>
      <c r="S963" s="5"/>
    </row>
    <row r="964" spans="17:19" ht="15.75" customHeight="1" x14ac:dyDescent="0.15">
      <c r="Q964" s="5"/>
      <c r="R964" s="5"/>
      <c r="S964" s="5"/>
    </row>
    <row r="965" spans="17:19" ht="15.75" customHeight="1" x14ac:dyDescent="0.15">
      <c r="Q965" s="5"/>
      <c r="R965" s="5"/>
      <c r="S965" s="5"/>
    </row>
    <row r="966" spans="17:19" ht="15.75" customHeight="1" x14ac:dyDescent="0.15">
      <c r="Q966" s="5"/>
      <c r="R966" s="5"/>
      <c r="S966" s="5"/>
    </row>
    <row r="967" spans="17:19" ht="15.75" customHeight="1" x14ac:dyDescent="0.15">
      <c r="Q967" s="5"/>
      <c r="R967" s="5"/>
      <c r="S967" s="5"/>
    </row>
    <row r="968" spans="17:19" ht="15.75" customHeight="1" x14ac:dyDescent="0.15">
      <c r="Q968" s="5"/>
      <c r="R968" s="5"/>
      <c r="S968" s="5"/>
    </row>
    <row r="969" spans="17:19" ht="15.75" customHeight="1" x14ac:dyDescent="0.15">
      <c r="Q969" s="5"/>
      <c r="R969" s="5"/>
      <c r="S969" s="5"/>
    </row>
    <row r="970" spans="17:19" ht="15.75" customHeight="1" x14ac:dyDescent="0.15">
      <c r="Q970" s="5"/>
      <c r="R970" s="5"/>
      <c r="S970" s="5"/>
    </row>
    <row r="971" spans="17:19" ht="15.75" customHeight="1" x14ac:dyDescent="0.15">
      <c r="Q971" s="5"/>
      <c r="R971" s="5"/>
      <c r="S971" s="5"/>
    </row>
    <row r="972" spans="17:19" ht="15.75" customHeight="1" x14ac:dyDescent="0.15">
      <c r="Q972" s="5"/>
      <c r="R972" s="5"/>
      <c r="S972" s="5"/>
    </row>
    <row r="973" spans="17:19" ht="15.75" customHeight="1" x14ac:dyDescent="0.15">
      <c r="Q973" s="5"/>
      <c r="R973" s="5"/>
      <c r="S973" s="5"/>
    </row>
    <row r="974" spans="17:19" ht="15.75" customHeight="1" x14ac:dyDescent="0.15">
      <c r="Q974" s="5"/>
      <c r="R974" s="5"/>
      <c r="S974" s="5"/>
    </row>
    <row r="975" spans="17:19" ht="15.75" customHeight="1" x14ac:dyDescent="0.15">
      <c r="Q975" s="5"/>
      <c r="R975" s="5"/>
      <c r="S975" s="5"/>
    </row>
    <row r="976" spans="17:19" ht="15.75" customHeight="1" x14ac:dyDescent="0.15">
      <c r="Q976" s="5"/>
      <c r="R976" s="5"/>
      <c r="S976" s="5"/>
    </row>
    <row r="977" spans="17:19" ht="15.75" customHeight="1" x14ac:dyDescent="0.15">
      <c r="Q977" s="5"/>
      <c r="R977" s="5"/>
      <c r="S977" s="5"/>
    </row>
    <row r="978" spans="17:19" ht="15.75" customHeight="1" x14ac:dyDescent="0.15">
      <c r="Q978" s="5"/>
      <c r="R978" s="5"/>
      <c r="S978" s="5"/>
    </row>
    <row r="979" spans="17:19" ht="15.75" customHeight="1" x14ac:dyDescent="0.15">
      <c r="Q979" s="5"/>
      <c r="R979" s="5"/>
      <c r="S979" s="5"/>
    </row>
    <row r="980" spans="17:19" ht="15.75" customHeight="1" x14ac:dyDescent="0.15">
      <c r="Q980" s="5"/>
      <c r="R980" s="5"/>
      <c r="S980" s="5"/>
    </row>
    <row r="981" spans="17:19" ht="15.75" customHeight="1" x14ac:dyDescent="0.15">
      <c r="Q981" s="5"/>
      <c r="R981" s="5"/>
      <c r="S981" s="5"/>
    </row>
    <row r="982" spans="17:19" ht="15.75" customHeight="1" x14ac:dyDescent="0.15">
      <c r="Q982" s="5"/>
      <c r="R982" s="5"/>
      <c r="S982" s="5"/>
    </row>
    <row r="983" spans="17:19" ht="15.75" customHeight="1" x14ac:dyDescent="0.15">
      <c r="Q983" s="5"/>
      <c r="R983" s="5"/>
      <c r="S983" s="5"/>
    </row>
    <row r="984" spans="17:19" ht="15.75" customHeight="1" x14ac:dyDescent="0.15">
      <c r="Q984" s="5"/>
      <c r="R984" s="5"/>
      <c r="S984" s="5"/>
    </row>
    <row r="985" spans="17:19" ht="15.75" customHeight="1" x14ac:dyDescent="0.15">
      <c r="Q985" s="5"/>
      <c r="R985" s="5"/>
      <c r="S985" s="5"/>
    </row>
    <row r="986" spans="17:19" ht="15.75" customHeight="1" x14ac:dyDescent="0.15">
      <c r="Q986" s="5"/>
      <c r="R986" s="5"/>
      <c r="S986" s="5"/>
    </row>
    <row r="987" spans="17:19" ht="15.75" customHeight="1" x14ac:dyDescent="0.15">
      <c r="Q987" s="5"/>
      <c r="R987" s="5"/>
      <c r="S987" s="5"/>
    </row>
    <row r="988" spans="17:19" ht="15.75" customHeight="1" x14ac:dyDescent="0.15">
      <c r="Q988" s="5"/>
      <c r="R988" s="5"/>
      <c r="S988" s="5"/>
    </row>
    <row r="989" spans="17:19" ht="15.75" customHeight="1" x14ac:dyDescent="0.15">
      <c r="Q989" s="5"/>
      <c r="R989" s="5"/>
      <c r="S989" s="5"/>
    </row>
    <row r="990" spans="17:19" ht="15.75" customHeight="1" x14ac:dyDescent="0.15">
      <c r="Q990" s="5"/>
      <c r="R990" s="5"/>
      <c r="S990" s="5"/>
    </row>
    <row r="991" spans="17:19" ht="15.75" customHeight="1" x14ac:dyDescent="0.15">
      <c r="Q991" s="5"/>
      <c r="R991" s="5"/>
      <c r="S991" s="5"/>
    </row>
    <row r="992" spans="17:19" ht="15.75" customHeight="1" x14ac:dyDescent="0.15">
      <c r="Q992" s="5"/>
      <c r="R992" s="5"/>
      <c r="S992" s="5"/>
    </row>
    <row r="993" spans="17:19" ht="15.75" customHeight="1" x14ac:dyDescent="0.15">
      <c r="Q993" s="5"/>
      <c r="R993" s="5"/>
      <c r="S993" s="5"/>
    </row>
    <row r="994" spans="17:19" ht="15.75" customHeight="1" x14ac:dyDescent="0.15">
      <c r="Q994" s="5"/>
      <c r="R994" s="5"/>
      <c r="S994" s="5"/>
    </row>
    <row r="995" spans="17:19" ht="15.75" customHeight="1" x14ac:dyDescent="0.15">
      <c r="Q995" s="5"/>
      <c r="R995" s="5"/>
      <c r="S995" s="5"/>
    </row>
    <row r="996" spans="17:19" ht="15.75" customHeight="1" x14ac:dyDescent="0.15">
      <c r="Q996" s="5"/>
      <c r="R996" s="5"/>
      <c r="S996" s="5"/>
    </row>
    <row r="997" spans="17:19" ht="15.75" customHeight="1" x14ac:dyDescent="0.15">
      <c r="Q997" s="5"/>
      <c r="R997" s="5"/>
      <c r="S997" s="5"/>
    </row>
    <row r="998" spans="17:19" ht="15.75" customHeight="1" x14ac:dyDescent="0.15">
      <c r="Q998" s="5"/>
      <c r="R998" s="5"/>
      <c r="S998" s="5"/>
    </row>
    <row r="999" spans="17:19" ht="15.75" customHeight="1" x14ac:dyDescent="0.15">
      <c r="Q999" s="5"/>
      <c r="R999" s="5"/>
      <c r="S999" s="5"/>
    </row>
    <row r="1000" spans="17:19" ht="15.75" customHeight="1" x14ac:dyDescent="0.15">
      <c r="Q1000" s="5"/>
      <c r="R1000" s="5"/>
      <c r="S1000" s="5"/>
    </row>
    <row r="1001" spans="17:19" ht="15.75" customHeight="1" x14ac:dyDescent="0.15">
      <c r="Q1001" s="5"/>
      <c r="R1001" s="5"/>
      <c r="S1001" s="5"/>
    </row>
    <row r="1002" spans="17:19" ht="15.75" customHeight="1" x14ac:dyDescent="0.15">
      <c r="Q1002" s="5"/>
      <c r="R1002" s="5"/>
      <c r="S1002" s="5"/>
    </row>
    <row r="1003" spans="17:19" ht="15.75" customHeight="1" x14ac:dyDescent="0.15">
      <c r="Q1003" s="5"/>
      <c r="R1003" s="5"/>
      <c r="S1003" s="5"/>
    </row>
    <row r="1004" spans="17:19" ht="15.75" customHeight="1" x14ac:dyDescent="0.15">
      <c r="Q1004" s="5"/>
      <c r="R1004" s="5"/>
      <c r="S1004" s="5"/>
    </row>
    <row r="1005" spans="17:19" ht="15.75" customHeight="1" x14ac:dyDescent="0.15">
      <c r="Q1005" s="5"/>
      <c r="R1005" s="5"/>
      <c r="S1005" s="5"/>
    </row>
    <row r="1006" spans="17:19" ht="15.75" customHeight="1" x14ac:dyDescent="0.15">
      <c r="Q1006" s="5"/>
      <c r="R1006" s="5"/>
      <c r="S1006" s="5"/>
    </row>
    <row r="1007" spans="17:19" ht="15.75" customHeight="1" x14ac:dyDescent="0.15">
      <c r="Q1007" s="5"/>
      <c r="R1007" s="5"/>
      <c r="S1007" s="5"/>
    </row>
    <row r="1008" spans="17:19" ht="15.75" customHeight="1" x14ac:dyDescent="0.15">
      <c r="Q1008" s="5"/>
      <c r="R1008" s="5"/>
      <c r="S1008" s="5"/>
    </row>
    <row r="1009" spans="17:19" ht="15.75" customHeight="1" x14ac:dyDescent="0.15">
      <c r="Q1009" s="5"/>
      <c r="R1009" s="5"/>
      <c r="S1009" s="5"/>
    </row>
    <row r="1010" spans="17:19" ht="15.75" customHeight="1" x14ac:dyDescent="0.15">
      <c r="Q1010" s="5"/>
      <c r="R1010" s="5"/>
      <c r="S1010" s="5"/>
    </row>
    <row r="1011" spans="17:19" ht="15.75" customHeight="1" x14ac:dyDescent="0.15">
      <c r="Q1011" s="5"/>
      <c r="R1011" s="5"/>
      <c r="S1011" s="5"/>
    </row>
    <row r="1012" spans="17:19" ht="15.75" customHeight="1" x14ac:dyDescent="0.15">
      <c r="Q1012" s="5"/>
      <c r="R1012" s="5"/>
      <c r="S1012" s="5"/>
    </row>
    <row r="1013" spans="17:19" ht="15.75" customHeight="1" x14ac:dyDescent="0.15">
      <c r="Q1013" s="5"/>
      <c r="R1013" s="5"/>
      <c r="S1013" s="5"/>
    </row>
    <row r="1014" spans="17:19" ht="15.75" customHeight="1" x14ac:dyDescent="0.15">
      <c r="Q1014" s="5"/>
      <c r="R1014" s="5"/>
      <c r="S1014" s="5"/>
    </row>
    <row r="1015" spans="17:19" ht="15.75" customHeight="1" x14ac:dyDescent="0.15">
      <c r="Q1015" s="5"/>
      <c r="R1015" s="5"/>
      <c r="S1015" s="5"/>
    </row>
    <row r="1016" spans="17:19" ht="15.75" customHeight="1" x14ac:dyDescent="0.15">
      <c r="Q1016" s="5"/>
      <c r="R1016" s="5"/>
      <c r="S1016" s="5"/>
    </row>
    <row r="1017" spans="17:19" ht="15.75" customHeight="1" x14ac:dyDescent="0.15">
      <c r="Q1017" s="5"/>
      <c r="R1017" s="5"/>
      <c r="S1017" s="5"/>
    </row>
    <row r="1018" spans="17:19" ht="15.75" customHeight="1" x14ac:dyDescent="0.15">
      <c r="Q1018" s="5"/>
      <c r="R1018" s="5"/>
      <c r="S1018" s="5"/>
    </row>
    <row r="1019" spans="17:19" ht="15.75" customHeight="1" x14ac:dyDescent="0.15">
      <c r="Q1019" s="5"/>
      <c r="R1019" s="5"/>
      <c r="S1019" s="5"/>
    </row>
  </sheetData>
  <mergeCells count="2">
    <mergeCell ref="Q2:R2"/>
    <mergeCell ref="A1:E1"/>
  </mergeCells>
  <hyperlinks>
    <hyperlink ref="E18" r:id="rId1" xr:uid="{00000000-0004-0000-0100-000000000000}"/>
  </hyperlinks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19"/>
  <sheetViews>
    <sheetView topLeftCell="M19" workbookViewId="0">
      <selection activeCell="X58" sqref="X58"/>
    </sheetView>
  </sheetViews>
  <sheetFormatPr baseColWidth="10" defaultColWidth="14.5" defaultRowHeight="15.75" customHeight="1" x14ac:dyDescent="0.15"/>
  <cols>
    <col min="1" max="1" width="18.5" customWidth="1"/>
    <col min="7" max="7" width="18.33203125" customWidth="1"/>
    <col min="8" max="8" width="15.1640625" customWidth="1"/>
  </cols>
  <sheetData>
    <row r="1" spans="1:24" ht="15.75" customHeight="1" x14ac:dyDescent="0.15">
      <c r="A1" s="113" t="s">
        <v>0</v>
      </c>
      <c r="B1" s="112"/>
      <c r="C1" s="112"/>
      <c r="D1" s="112"/>
      <c r="E1" s="1"/>
      <c r="F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5"/>
    </row>
    <row r="2" spans="1:24" ht="15.75" customHeight="1" x14ac:dyDescent="0.15">
      <c r="A2" s="1" t="s">
        <v>1</v>
      </c>
      <c r="B2" s="6">
        <v>10</v>
      </c>
      <c r="C2" s="7"/>
      <c r="D2" s="7"/>
      <c r="E2" s="7"/>
      <c r="F2" s="7"/>
      <c r="H2" s="2"/>
      <c r="I2" s="3"/>
      <c r="J2" s="3"/>
      <c r="K2" s="3"/>
      <c r="L2" s="3"/>
      <c r="M2" s="3"/>
      <c r="N2" s="3" t="s">
        <v>154</v>
      </c>
      <c r="O2" s="3" t="s">
        <v>155</v>
      </c>
      <c r="P2" s="3"/>
      <c r="Q2" s="3"/>
      <c r="R2" s="3"/>
      <c r="S2" s="3"/>
      <c r="T2" s="3"/>
      <c r="U2" s="3"/>
      <c r="V2" s="111" t="s">
        <v>156</v>
      </c>
      <c r="W2" s="112"/>
      <c r="X2" s="3"/>
    </row>
    <row r="3" spans="1:24" ht="15.75" customHeight="1" x14ac:dyDescent="0.15">
      <c r="A3" s="1"/>
      <c r="B3" s="113" t="s">
        <v>157</v>
      </c>
      <c r="C3" s="112"/>
      <c r="D3" s="7"/>
      <c r="E3" s="7"/>
      <c r="F3" s="7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8"/>
      <c r="W3" s="8"/>
      <c r="X3" s="5"/>
    </row>
    <row r="4" spans="1:24" ht="15.75" customHeight="1" x14ac:dyDescent="0.15">
      <c r="A4" s="1" t="s">
        <v>3</v>
      </c>
      <c r="B4" s="1" t="s">
        <v>195</v>
      </c>
      <c r="C4" s="1" t="s">
        <v>158</v>
      </c>
      <c r="D4" s="7"/>
      <c r="E4" s="7"/>
      <c r="F4" s="7"/>
      <c r="H4" s="3" t="s">
        <v>5</v>
      </c>
      <c r="I4" s="3" t="s">
        <v>159</v>
      </c>
      <c r="J4" s="3" t="s">
        <v>160</v>
      </c>
      <c r="K4" s="3" t="s">
        <v>161</v>
      </c>
      <c r="L4" s="3" t="s">
        <v>162</v>
      </c>
      <c r="M4" s="3"/>
      <c r="N4" s="3" t="s">
        <v>8</v>
      </c>
      <c r="O4" s="3" t="s">
        <v>163</v>
      </c>
      <c r="P4" s="3" t="s">
        <v>164</v>
      </c>
      <c r="Q4" s="3"/>
      <c r="R4" s="3" t="s">
        <v>165</v>
      </c>
      <c r="S4" s="3"/>
      <c r="T4" s="3"/>
      <c r="U4" s="3"/>
      <c r="V4" s="8" t="s">
        <v>9</v>
      </c>
      <c r="W4" s="8"/>
      <c r="X4" s="5"/>
    </row>
    <row r="5" spans="1:24" ht="15.75" customHeight="1" x14ac:dyDescent="0.15">
      <c r="A5" s="7" t="s">
        <v>10</v>
      </c>
      <c r="B5" s="36">
        <v>1.0000000000000009E-3</v>
      </c>
      <c r="C5" s="36">
        <v>5.0000000000000044E-4</v>
      </c>
      <c r="D5" s="20"/>
      <c r="E5" s="20"/>
      <c r="F5" s="20"/>
      <c r="G5" s="2" t="s">
        <v>197</v>
      </c>
      <c r="H5" s="2" t="s">
        <v>170</v>
      </c>
      <c r="I5">
        <f t="shared" ref="I5:J5" si="0">B5</f>
        <v>1.0000000000000009E-3</v>
      </c>
      <c r="J5">
        <f t="shared" si="0"/>
        <v>5.0000000000000044E-4</v>
      </c>
      <c r="K5">
        <f t="shared" ref="K5:L5" si="1">B6</f>
        <v>-9.9999999999998701E-4</v>
      </c>
      <c r="L5">
        <f t="shared" si="1"/>
        <v>-5.0000000000000044E-4</v>
      </c>
      <c r="N5">
        <f t="shared" ref="N5:O5" si="2">AVERAGE(I5,K5)</f>
        <v>6.9388939039072284E-18</v>
      </c>
      <c r="O5">
        <f t="shared" si="2"/>
        <v>0</v>
      </c>
      <c r="P5">
        <f t="shared" ref="P5:P52" si="3">N5-O5</f>
        <v>6.9388939039072284E-18</v>
      </c>
      <c r="Q5">
        <f>F6</f>
        <v>0</v>
      </c>
      <c r="R5" s="2" t="s">
        <v>166</v>
      </c>
      <c r="S5" s="2" t="s">
        <v>167</v>
      </c>
      <c r="V5" s="8" t="str">
        <f t="shared" ref="V5:V52" si="4">H5</f>
        <v>blank</v>
      </c>
      <c r="W5" s="13">
        <f>((P5-$S$11)/$S$10)*$B$2</f>
        <v>-3.8832529519374774</v>
      </c>
      <c r="X5" s="5"/>
    </row>
    <row r="6" spans="1:24" ht="15.75" customHeight="1" x14ac:dyDescent="0.15">
      <c r="A6" s="7" t="s">
        <v>12</v>
      </c>
      <c r="B6" s="36">
        <v>-9.9999999999998701E-4</v>
      </c>
      <c r="C6" s="36">
        <v>-5.0000000000000044E-4</v>
      </c>
      <c r="D6" s="20"/>
      <c r="E6" s="20"/>
      <c r="F6" s="20"/>
      <c r="G6" s="2" t="s">
        <v>196</v>
      </c>
      <c r="H6" s="2" t="s">
        <v>171</v>
      </c>
      <c r="I6">
        <f>B17</f>
        <v>0.45500000000000007</v>
      </c>
      <c r="J6">
        <f t="shared" ref="J6" si="5">C17</f>
        <v>2.4999999999999883E-3</v>
      </c>
      <c r="K6">
        <f t="shared" ref="K6:L6" si="6">B18</f>
        <v>0.47300000000000009</v>
      </c>
      <c r="L6">
        <f t="shared" si="6"/>
        <v>4.4999999999999901E-3</v>
      </c>
      <c r="N6">
        <f t="shared" ref="N6:O6" si="7">AVERAGE(I6,K6)</f>
        <v>0.46400000000000008</v>
      </c>
      <c r="O6">
        <f t="shared" si="7"/>
        <v>3.4999999999999892E-3</v>
      </c>
      <c r="P6">
        <f t="shared" si="3"/>
        <v>0.46050000000000008</v>
      </c>
      <c r="Q6">
        <f>F18</f>
        <v>0</v>
      </c>
      <c r="R6" s="2">
        <v>10</v>
      </c>
      <c r="S6">
        <f t="shared" ref="S6:S8" si="8">P6</f>
        <v>0.46050000000000008</v>
      </c>
      <c r="V6" s="8" t="str">
        <f t="shared" si="4"/>
        <v>std 10</v>
      </c>
      <c r="W6" s="13">
        <f t="shared" ref="W6:W52" si="9">((P6-$S$11)/$S$10)*$B$2</f>
        <v>98.739397971062715</v>
      </c>
      <c r="X6" s="5"/>
    </row>
    <row r="7" spans="1:24" ht="15.75" customHeight="1" x14ac:dyDescent="0.15">
      <c r="A7" s="7" t="s">
        <v>15</v>
      </c>
      <c r="B7" s="36">
        <v>0.26400000000000001</v>
      </c>
      <c r="C7" s="36">
        <v>5.149999999999999E-2</v>
      </c>
      <c r="D7" s="20"/>
      <c r="E7" s="20"/>
      <c r="F7" s="20"/>
      <c r="G7" s="2" t="s">
        <v>198</v>
      </c>
      <c r="H7" s="2" t="s">
        <v>172</v>
      </c>
      <c r="I7">
        <f t="shared" ref="I7" si="10">B29</f>
        <v>0.18600000000000003</v>
      </c>
      <c r="J7">
        <f>C29</f>
        <v>5.0000000000000044E-4</v>
      </c>
      <c r="K7">
        <f t="shared" ref="K7:L7" si="11">B30</f>
        <v>0.17100000000000001</v>
      </c>
      <c r="L7">
        <f t="shared" si="11"/>
        <v>1.4999999999999875E-3</v>
      </c>
      <c r="N7">
        <f t="shared" ref="N7:O7" si="12">AVERAGE(I7,K7)</f>
        <v>0.17850000000000002</v>
      </c>
      <c r="O7">
        <f t="shared" si="12"/>
        <v>9.9999999999999395E-4</v>
      </c>
      <c r="P7">
        <f t="shared" si="3"/>
        <v>0.17750000000000002</v>
      </c>
      <c r="Q7">
        <f>F30</f>
        <v>0</v>
      </c>
      <c r="R7" s="2">
        <v>3</v>
      </c>
      <c r="S7">
        <f t="shared" si="8"/>
        <v>0.17750000000000002</v>
      </c>
      <c r="V7" s="8" t="str">
        <f t="shared" si="4"/>
        <v>std 3</v>
      </c>
      <c r="W7" s="13">
        <f t="shared" si="9"/>
        <v>35.672709130217861</v>
      </c>
      <c r="X7" s="5"/>
    </row>
    <row r="8" spans="1:24" ht="15.75" customHeight="1" x14ac:dyDescent="0.15">
      <c r="A8" s="7" t="s">
        <v>18</v>
      </c>
      <c r="B8" s="36">
        <v>0.25</v>
      </c>
      <c r="C8" s="36">
        <v>5.3499999999999992E-2</v>
      </c>
      <c r="D8" s="20"/>
      <c r="E8" s="20"/>
      <c r="F8" s="20"/>
      <c r="G8" s="2" t="s">
        <v>199</v>
      </c>
      <c r="H8" s="2" t="s">
        <v>173</v>
      </c>
      <c r="I8">
        <f t="shared" ref="I8" si="13">B41</f>
        <v>4.9000000000000016E-2</v>
      </c>
      <c r="J8">
        <f>C41</f>
        <v>4.4999999999999901E-3</v>
      </c>
      <c r="K8">
        <f>B42</f>
        <v>4.1000000000000009E-2</v>
      </c>
      <c r="L8">
        <f t="shared" ref="L8" si="14">C42</f>
        <v>5.0000000000000044E-4</v>
      </c>
      <c r="N8">
        <f t="shared" ref="N8:O8" si="15">AVERAGE(I8,K8)</f>
        <v>4.5000000000000012E-2</v>
      </c>
      <c r="O8">
        <f t="shared" si="15"/>
        <v>2.4999999999999953E-3</v>
      </c>
      <c r="P8">
        <f t="shared" si="3"/>
        <v>4.2500000000000017E-2</v>
      </c>
      <c r="Q8">
        <f>F42</f>
        <v>0</v>
      </c>
      <c r="R8" s="2">
        <v>1</v>
      </c>
      <c r="S8">
        <f t="shared" si="8"/>
        <v>4.2500000000000017E-2</v>
      </c>
      <c r="V8" s="8" t="str">
        <f t="shared" si="4"/>
        <v>std 1</v>
      </c>
      <c r="W8" s="13">
        <f t="shared" si="9"/>
        <v>5.587892898719435</v>
      </c>
      <c r="X8" s="5"/>
    </row>
    <row r="9" spans="1:24" ht="15.75" customHeight="1" x14ac:dyDescent="0.15">
      <c r="A9" s="7" t="s">
        <v>21</v>
      </c>
      <c r="B9" s="36">
        <v>0.29000000000000004</v>
      </c>
      <c r="C9" s="36">
        <v>5.9499999999999997E-2</v>
      </c>
      <c r="D9" s="20"/>
      <c r="E9" s="20"/>
      <c r="F9" s="20"/>
      <c r="G9" s="2" t="s">
        <v>174</v>
      </c>
      <c r="H9" s="2" t="s">
        <v>174</v>
      </c>
      <c r="I9">
        <f t="shared" ref="I9:J9" si="16">B53</f>
        <v>1.0000000000000009E-3</v>
      </c>
      <c r="J9">
        <f t="shared" si="16"/>
        <v>5.0000000000000044E-4</v>
      </c>
      <c r="K9">
        <f t="shared" ref="K9" si="17">B54</f>
        <v>0</v>
      </c>
      <c r="L9">
        <f>C54</f>
        <v>1.4999999999999875E-3</v>
      </c>
      <c r="N9">
        <f t="shared" ref="N9:O9" si="18">AVERAGE(I9,K9)</f>
        <v>5.0000000000000044E-4</v>
      </c>
      <c r="O9">
        <f t="shared" si="18"/>
        <v>9.9999999999999395E-4</v>
      </c>
      <c r="P9">
        <f t="shared" si="3"/>
        <v>-4.9999999999999351E-4</v>
      </c>
      <c r="Q9">
        <f>F54</f>
        <v>0</v>
      </c>
      <c r="V9" s="8" t="str">
        <f t="shared" si="4"/>
        <v>x</v>
      </c>
      <c r="W9" s="13"/>
      <c r="X9" s="5"/>
    </row>
    <row r="10" spans="1:24" ht="15.75" customHeight="1" x14ac:dyDescent="0.15">
      <c r="A10" s="7" t="s">
        <v>24</v>
      </c>
      <c r="B10" s="36">
        <v>0.30500000000000005</v>
      </c>
      <c r="C10" s="36">
        <v>7.149999999999998E-2</v>
      </c>
      <c r="D10" s="20"/>
      <c r="E10" s="20"/>
      <c r="F10" s="20"/>
      <c r="G10" s="2" t="s">
        <v>174</v>
      </c>
      <c r="H10" s="2" t="s">
        <v>174</v>
      </c>
      <c r="I10">
        <f t="shared" ref="I10:J10" si="19">B65</f>
        <v>-4.9999999999999906E-3</v>
      </c>
      <c r="J10">
        <f t="shared" si="19"/>
        <v>-1.5000000000000013E-3</v>
      </c>
      <c r="K10">
        <f t="shared" ref="K10:L10" si="20">B66</f>
        <v>1.0000000000000009E-3</v>
      </c>
      <c r="L10">
        <f t="shared" si="20"/>
        <v>-1.5000000000000013E-3</v>
      </c>
      <c r="N10">
        <f t="shared" ref="N10:O10" si="21">AVERAGE(I10,K10)</f>
        <v>-1.9999999999999948E-3</v>
      </c>
      <c r="O10">
        <f t="shared" si="21"/>
        <v>-1.5000000000000013E-3</v>
      </c>
      <c r="P10">
        <f t="shared" si="3"/>
        <v>-4.9999999999999351E-4</v>
      </c>
      <c r="Q10">
        <f>F66</f>
        <v>0</v>
      </c>
      <c r="R10" s="2" t="s">
        <v>168</v>
      </c>
      <c r="S10">
        <f>SLOPE(S6:S8,R6:R8)</f>
        <v>4.4873134328358204E-2</v>
      </c>
      <c r="V10" s="8" t="str">
        <f t="shared" si="4"/>
        <v>x</v>
      </c>
      <c r="W10" s="13"/>
      <c r="X10" s="5"/>
    </row>
    <row r="11" spans="1:24" ht="15.75" customHeight="1" x14ac:dyDescent="0.15">
      <c r="A11" s="7" t="s">
        <v>27</v>
      </c>
      <c r="B11" s="36">
        <v>0.19100000000000003</v>
      </c>
      <c r="C11" s="36">
        <v>5.2499999999999991E-2</v>
      </c>
      <c r="D11" s="20"/>
      <c r="E11" s="20"/>
      <c r="F11" s="20"/>
      <c r="G11" s="2" t="s">
        <v>174</v>
      </c>
      <c r="H11" s="2" t="s">
        <v>174</v>
      </c>
      <c r="I11">
        <f t="shared" ref="I11:J11" si="22">B77</f>
        <v>2.0000000000000018E-3</v>
      </c>
      <c r="J11">
        <f t="shared" si="22"/>
        <v>5.0000000000000044E-4</v>
      </c>
      <c r="K11">
        <f t="shared" ref="K11:L11" si="23">B78</f>
        <v>2.0000000000000018E-3</v>
      </c>
      <c r="L11">
        <f t="shared" si="23"/>
        <v>1.4999999999999875E-3</v>
      </c>
      <c r="N11">
        <f t="shared" ref="N11:O11" si="24">AVERAGE(I11,K11)</f>
        <v>2.0000000000000018E-3</v>
      </c>
      <c r="O11">
        <f t="shared" si="24"/>
        <v>9.9999999999999395E-4</v>
      </c>
      <c r="P11">
        <f t="shared" si="3"/>
        <v>1.0000000000000078E-3</v>
      </c>
      <c r="Q11">
        <f>F78</f>
        <v>0</v>
      </c>
      <c r="R11" s="2" t="s">
        <v>169</v>
      </c>
      <c r="S11">
        <f>INTERCEPT(S6:S8,R6:R8)</f>
        <v>1.7425373134328404E-2</v>
      </c>
      <c r="V11" s="8" t="str">
        <f t="shared" si="4"/>
        <v>x</v>
      </c>
      <c r="W11" s="13"/>
      <c r="X11" s="5"/>
    </row>
    <row r="12" spans="1:24" ht="15.75" customHeight="1" x14ac:dyDescent="0.15">
      <c r="A12" s="7" t="s">
        <v>30</v>
      </c>
      <c r="B12" s="36">
        <v>0.18200000000000002</v>
      </c>
      <c r="C12" s="36">
        <v>4.7500000000000001E-2</v>
      </c>
      <c r="D12" s="20"/>
      <c r="E12" s="20"/>
      <c r="F12" s="20"/>
      <c r="G12" s="2" t="s">
        <v>174</v>
      </c>
      <c r="H12" s="2" t="s">
        <v>174</v>
      </c>
      <c r="I12">
        <f t="shared" ref="I12:J12" si="25">B89</f>
        <v>0</v>
      </c>
      <c r="J12">
        <f t="shared" si="25"/>
        <v>3.4999999999999892E-3</v>
      </c>
      <c r="K12">
        <f t="shared" ref="K12:L12" si="26">B90</f>
        <v>-3.9999999999999897E-3</v>
      </c>
      <c r="L12">
        <f t="shared" si="26"/>
        <v>-1.5000000000000013E-3</v>
      </c>
      <c r="N12">
        <f t="shared" ref="N12:O12" si="27">AVERAGE(I12,K12)</f>
        <v>-1.9999999999999948E-3</v>
      </c>
      <c r="O12">
        <f t="shared" si="27"/>
        <v>9.9999999999999395E-4</v>
      </c>
      <c r="P12">
        <f t="shared" si="3"/>
        <v>-2.9999999999999888E-3</v>
      </c>
      <c r="V12" s="8" t="str">
        <f t="shared" si="4"/>
        <v>x</v>
      </c>
      <c r="W12" s="13"/>
      <c r="X12" s="5"/>
    </row>
    <row r="13" spans="1:24" ht="15.75" customHeight="1" x14ac:dyDescent="0.2">
      <c r="A13" s="7" t="s">
        <v>33</v>
      </c>
      <c r="B13" s="36">
        <v>0.496</v>
      </c>
      <c r="C13" s="36">
        <v>0.10249999999999998</v>
      </c>
      <c r="D13" s="20"/>
      <c r="E13" s="20"/>
      <c r="F13" s="20"/>
      <c r="G13" s="2" t="s">
        <v>11</v>
      </c>
      <c r="H13" s="30" t="str">
        <f>Albumin!K5</f>
        <v>IFN #58.1 - 6444 - G0-76/G1 - D7 (7/24)</v>
      </c>
      <c r="I13">
        <f>B7</f>
        <v>0.26400000000000001</v>
      </c>
      <c r="J13">
        <f>C7</f>
        <v>5.149999999999999E-2</v>
      </c>
      <c r="K13">
        <f>B8</f>
        <v>0.25</v>
      </c>
      <c r="L13">
        <f>C8</f>
        <v>5.3499999999999992E-2</v>
      </c>
      <c r="N13">
        <f t="shared" ref="N13:O13" si="28">AVERAGE(I13,K13)</f>
        <v>0.25700000000000001</v>
      </c>
      <c r="O13">
        <f t="shared" si="28"/>
        <v>5.2499999999999991E-2</v>
      </c>
      <c r="P13">
        <f t="shared" si="3"/>
        <v>0.20450000000000002</v>
      </c>
      <c r="V13" s="13" t="str">
        <f t="shared" si="4"/>
        <v>IFN #58.1 - 6444 - G0-76/G1 - D7 (7/24)</v>
      </c>
      <c r="W13" s="13">
        <f>((P13-$S$11)/$S$10)*$B$2</f>
        <v>41.689672376517549</v>
      </c>
      <c r="X13" s="22" t="str">
        <f>IF(OR(W13&lt;$W$8, W13&gt;$W$6),"out","" )</f>
        <v/>
      </c>
    </row>
    <row r="14" spans="1:24" ht="15.75" customHeight="1" x14ac:dyDescent="0.2">
      <c r="A14" s="7" t="s">
        <v>35</v>
      </c>
      <c r="B14" s="36">
        <v>0.53</v>
      </c>
      <c r="C14" s="36">
        <v>9.9500000000000005E-2</v>
      </c>
      <c r="D14" s="20"/>
      <c r="E14" s="20"/>
      <c r="F14" s="20"/>
      <c r="G14" s="2" t="s">
        <v>14</v>
      </c>
      <c r="H14" s="30">
        <f>Albumin!K6</f>
        <v>6445</v>
      </c>
      <c r="I14">
        <f t="shared" ref="I14:J14" si="29">B19</f>
        <v>0.219</v>
      </c>
      <c r="J14">
        <f t="shared" si="29"/>
        <v>4.9499999999999988E-2</v>
      </c>
      <c r="K14">
        <f t="shared" ref="K14:L14" si="30">B20</f>
        <v>0.21</v>
      </c>
      <c r="L14">
        <f t="shared" si="30"/>
        <v>4.5499999999999999E-2</v>
      </c>
      <c r="N14">
        <f t="shared" ref="N14:O14" si="31">AVERAGE(I14,K14)</f>
        <v>0.2145</v>
      </c>
      <c r="O14">
        <f t="shared" si="31"/>
        <v>4.7499999999999994E-2</v>
      </c>
      <c r="P14">
        <f t="shared" si="3"/>
        <v>0.16700000000000001</v>
      </c>
      <c r="V14" s="13">
        <f t="shared" si="4"/>
        <v>6445</v>
      </c>
      <c r="W14" s="13">
        <f t="shared" si="9"/>
        <v>33.332778978879091</v>
      </c>
      <c r="X14" s="22" t="str">
        <f t="shared" ref="X14:X52" si="32">IF(OR(W14&lt;$W$8, W14&gt;$W$6),"out","" )</f>
        <v/>
      </c>
    </row>
    <row r="15" spans="1:24" ht="15.75" customHeight="1" x14ac:dyDescent="0.2">
      <c r="A15" s="7" t="s">
        <v>37</v>
      </c>
      <c r="B15" s="36">
        <v>0.24800000000000003</v>
      </c>
      <c r="C15" s="36">
        <v>4.65E-2</v>
      </c>
      <c r="D15" s="20"/>
      <c r="E15" s="20"/>
      <c r="F15" s="20"/>
      <c r="G15" s="2" t="s">
        <v>17</v>
      </c>
      <c r="H15" s="30">
        <f>Albumin!K7</f>
        <v>6446</v>
      </c>
      <c r="I15">
        <f t="shared" ref="I15:J15" si="33">B31</f>
        <v>0.40700000000000003</v>
      </c>
      <c r="J15">
        <f t="shared" si="33"/>
        <v>8.5499999999999993E-2</v>
      </c>
      <c r="K15">
        <f t="shared" ref="K15:L15" si="34">B32</f>
        <v>0.40200000000000002</v>
      </c>
      <c r="L15">
        <f t="shared" si="34"/>
        <v>8.249999999999999E-2</v>
      </c>
      <c r="N15">
        <f t="shared" ref="N15:O15" si="35">AVERAGE(I15,K15)</f>
        <v>0.40450000000000003</v>
      </c>
      <c r="O15">
        <f t="shared" si="35"/>
        <v>8.3999999999999991E-2</v>
      </c>
      <c r="P15">
        <f t="shared" si="3"/>
        <v>0.32050000000000001</v>
      </c>
      <c r="V15" s="13">
        <f t="shared" si="4"/>
        <v>6446</v>
      </c>
      <c r="W15" s="13">
        <f t="shared" si="9"/>
        <v>67.540329286545813</v>
      </c>
      <c r="X15" s="22" t="str">
        <f t="shared" si="32"/>
        <v/>
      </c>
    </row>
    <row r="16" spans="1:24" ht="15.75" customHeight="1" x14ac:dyDescent="0.2">
      <c r="A16" s="7" t="s">
        <v>39</v>
      </c>
      <c r="B16" s="36">
        <v>0.254</v>
      </c>
      <c r="C16" s="36">
        <v>4.7500000000000001E-2</v>
      </c>
      <c r="D16" s="20"/>
      <c r="E16" s="20"/>
      <c r="F16" s="20"/>
      <c r="G16" s="2" t="s">
        <v>20</v>
      </c>
      <c r="H16" s="30" t="str">
        <f>Albumin!K8</f>
        <v xml:space="preserve">6463 - G0-10/G1 </v>
      </c>
      <c r="I16">
        <f t="shared" ref="I16:J16" si="36">B43</f>
        <v>0.10400000000000001</v>
      </c>
      <c r="J16">
        <f t="shared" si="36"/>
        <v>2.2499999999999992E-2</v>
      </c>
      <c r="K16">
        <f t="shared" ref="K16:L16" si="37">B44</f>
        <v>0.11100000000000002</v>
      </c>
      <c r="L16">
        <f t="shared" si="37"/>
        <v>2.3499999999999993E-2</v>
      </c>
      <c r="N16">
        <f t="shared" ref="N16:O16" si="38">AVERAGE(I16,K16)</f>
        <v>0.10750000000000001</v>
      </c>
      <c r="O16">
        <f t="shared" si="38"/>
        <v>2.2999999999999993E-2</v>
      </c>
      <c r="P16">
        <f t="shared" si="3"/>
        <v>8.450000000000002E-2</v>
      </c>
      <c r="V16" s="13" t="str">
        <f t="shared" si="4"/>
        <v xml:space="preserve">6463 - G0-10/G1 </v>
      </c>
      <c r="W16" s="13">
        <f t="shared" si="9"/>
        <v>14.947613504074502</v>
      </c>
      <c r="X16" s="22" t="str">
        <f t="shared" si="32"/>
        <v/>
      </c>
    </row>
    <row r="17" spans="1:24" ht="15.75" customHeight="1" x14ac:dyDescent="0.2">
      <c r="A17" s="7" t="s">
        <v>42</v>
      </c>
      <c r="B17" s="36">
        <v>0.45500000000000007</v>
      </c>
      <c r="C17" s="36">
        <v>2.4999999999999883E-3</v>
      </c>
      <c r="D17" s="20"/>
      <c r="E17" s="20"/>
      <c r="F17" s="20"/>
      <c r="G17" s="2" t="s">
        <v>23</v>
      </c>
      <c r="H17" s="30">
        <f>Albumin!K9</f>
        <v>6464</v>
      </c>
      <c r="I17">
        <f t="shared" ref="I17:J17" si="39">B55</f>
        <v>9.4E-2</v>
      </c>
      <c r="J17">
        <f t="shared" si="39"/>
        <v>2.049999999999999E-2</v>
      </c>
      <c r="K17">
        <f t="shared" ref="K17:L17" si="40">B56</f>
        <v>8.6999999999999994E-2</v>
      </c>
      <c r="L17">
        <f t="shared" si="40"/>
        <v>2.049999999999999E-2</v>
      </c>
      <c r="N17">
        <f t="shared" ref="N17:O17" si="41">AVERAGE(I17,K17)</f>
        <v>9.0499999999999997E-2</v>
      </c>
      <c r="O17">
        <f t="shared" si="41"/>
        <v>2.049999999999999E-2</v>
      </c>
      <c r="P17">
        <f t="shared" si="3"/>
        <v>7.0000000000000007E-2</v>
      </c>
      <c r="V17" s="13">
        <f t="shared" si="4"/>
        <v>6464</v>
      </c>
      <c r="W17" s="13">
        <f t="shared" si="9"/>
        <v>11.716281390320963</v>
      </c>
      <c r="X17" s="22" t="str">
        <f t="shared" si="32"/>
        <v/>
      </c>
    </row>
    <row r="18" spans="1:24" ht="15.75" customHeight="1" x14ac:dyDescent="0.2">
      <c r="A18" s="7" t="s">
        <v>44</v>
      </c>
      <c r="B18" s="36">
        <v>0.47300000000000009</v>
      </c>
      <c r="C18" s="36">
        <v>4.4999999999999901E-3</v>
      </c>
      <c r="D18" s="20"/>
      <c r="E18" s="20"/>
      <c r="F18" s="20"/>
      <c r="G18" s="2" t="s">
        <v>26</v>
      </c>
      <c r="H18" s="30">
        <f>Albumin!K10</f>
        <v>6465</v>
      </c>
      <c r="I18">
        <f t="shared" ref="I18:J18" si="42">B67</f>
        <v>0.255</v>
      </c>
      <c r="J18">
        <f t="shared" si="42"/>
        <v>4.9499999999999988E-2</v>
      </c>
      <c r="K18">
        <f t="shared" ref="K18:L18" si="43">B68</f>
        <v>0.27300000000000002</v>
      </c>
      <c r="L18">
        <f t="shared" si="43"/>
        <v>5.149999999999999E-2</v>
      </c>
      <c r="N18">
        <f t="shared" ref="N18:O18" si="44">AVERAGE(I18,K18)</f>
        <v>0.26400000000000001</v>
      </c>
      <c r="O18">
        <f t="shared" si="44"/>
        <v>5.0499999999999989E-2</v>
      </c>
      <c r="P18">
        <f t="shared" si="3"/>
        <v>0.21350000000000002</v>
      </c>
      <c r="V18" s="13">
        <f t="shared" si="4"/>
        <v>6465</v>
      </c>
      <c r="W18" s="13">
        <f t="shared" si="9"/>
        <v>43.695326791950777</v>
      </c>
      <c r="X18" s="22" t="str">
        <f t="shared" si="32"/>
        <v/>
      </c>
    </row>
    <row r="19" spans="1:24" ht="15.75" customHeight="1" x14ac:dyDescent="0.2">
      <c r="A19" s="7" t="s">
        <v>46</v>
      </c>
      <c r="B19" s="36">
        <v>0.219</v>
      </c>
      <c r="C19" s="36">
        <v>4.9499999999999988E-2</v>
      </c>
      <c r="D19" s="20"/>
      <c r="E19" s="20"/>
      <c r="F19" s="20"/>
      <c r="G19" s="2" t="s">
        <v>29</v>
      </c>
      <c r="H19" s="30" t="str">
        <f>Albumin!K11</f>
        <v xml:space="preserve">6605 - G0-76/G2 </v>
      </c>
      <c r="I19">
        <f t="shared" ref="I19:J19" si="45">B79</f>
        <v>0.215</v>
      </c>
      <c r="J19">
        <f t="shared" si="45"/>
        <v>4.65E-2</v>
      </c>
      <c r="K19">
        <f t="shared" ref="K19:L19" si="46">B80</f>
        <v>0.215</v>
      </c>
      <c r="L19">
        <f t="shared" si="46"/>
        <v>5.149999999999999E-2</v>
      </c>
      <c r="N19">
        <f t="shared" ref="N19:O19" si="47">AVERAGE(I19,K19)</f>
        <v>0.215</v>
      </c>
      <c r="O19">
        <f t="shared" si="47"/>
        <v>4.8999999999999995E-2</v>
      </c>
      <c r="P19">
        <f t="shared" si="3"/>
        <v>0.16600000000000001</v>
      </c>
      <c r="V19" s="13" t="str">
        <f t="shared" si="4"/>
        <v xml:space="preserve">6605 - G0-76/G2 </v>
      </c>
      <c r="W19" s="13">
        <f t="shared" si="9"/>
        <v>33.109928488275401</v>
      </c>
      <c r="X19" s="22" t="str">
        <f t="shared" si="32"/>
        <v/>
      </c>
    </row>
    <row r="20" spans="1:24" ht="15.75" customHeight="1" x14ac:dyDescent="0.2">
      <c r="A20" s="7" t="s">
        <v>48</v>
      </c>
      <c r="B20" s="36">
        <v>0.21</v>
      </c>
      <c r="C20" s="36">
        <v>4.5499999999999999E-2</v>
      </c>
      <c r="D20" s="20"/>
      <c r="E20" s="20"/>
      <c r="F20" s="20"/>
      <c r="G20" s="2" t="s">
        <v>32</v>
      </c>
      <c r="H20" s="30">
        <f>Albumin!K12</f>
        <v>6606</v>
      </c>
      <c r="I20">
        <f t="shared" ref="I20:J20" si="48">B91</f>
        <v>0.13800000000000001</v>
      </c>
      <c r="J20">
        <f t="shared" si="48"/>
        <v>2.9499999999999998E-2</v>
      </c>
      <c r="K20">
        <f t="shared" ref="K20:L20" si="49">B92</f>
        <v>0.157</v>
      </c>
      <c r="L20">
        <f t="shared" si="49"/>
        <v>3.2499999999999987E-2</v>
      </c>
      <c r="N20">
        <f t="shared" ref="N20:O20" si="50">AVERAGE(I20,K20)</f>
        <v>0.14750000000000002</v>
      </c>
      <c r="O20">
        <f t="shared" si="50"/>
        <v>3.0999999999999993E-2</v>
      </c>
      <c r="P20">
        <f t="shared" si="3"/>
        <v>0.11650000000000002</v>
      </c>
      <c r="V20" s="13">
        <f t="shared" si="4"/>
        <v>6606</v>
      </c>
      <c r="W20" s="13">
        <f t="shared" si="9"/>
        <v>22.078829203392644</v>
      </c>
      <c r="X20" s="22" t="str">
        <f t="shared" si="32"/>
        <v/>
      </c>
    </row>
    <row r="21" spans="1:24" ht="15.75" customHeight="1" x14ac:dyDescent="0.2">
      <c r="A21" s="7" t="s">
        <v>50</v>
      </c>
      <c r="B21" s="36">
        <v>0.25800000000000001</v>
      </c>
      <c r="C21" s="36">
        <v>6.0499999999999998E-2</v>
      </c>
      <c r="D21" s="20"/>
      <c r="E21" s="20"/>
      <c r="F21" s="20"/>
      <c r="G21" s="2" t="s">
        <v>34</v>
      </c>
      <c r="H21" s="30">
        <f>Albumin!K13</f>
        <v>6607</v>
      </c>
      <c r="I21">
        <f t="shared" ref="I21:J21" si="51">B9</f>
        <v>0.29000000000000004</v>
      </c>
      <c r="J21">
        <f t="shared" si="51"/>
        <v>5.9499999999999997E-2</v>
      </c>
      <c r="K21">
        <f t="shared" ref="K21:L21" si="52">B10</f>
        <v>0.30500000000000005</v>
      </c>
      <c r="L21">
        <f t="shared" si="52"/>
        <v>7.149999999999998E-2</v>
      </c>
      <c r="N21">
        <f t="shared" ref="N21:O21" si="53">AVERAGE(I21,K21)</f>
        <v>0.29750000000000004</v>
      </c>
      <c r="O21">
        <f t="shared" si="53"/>
        <v>6.5499999999999989E-2</v>
      </c>
      <c r="P21">
        <f t="shared" si="3"/>
        <v>0.23200000000000004</v>
      </c>
      <c r="V21" s="13">
        <f t="shared" si="4"/>
        <v>6607</v>
      </c>
      <c r="W21" s="13">
        <f t="shared" si="9"/>
        <v>47.818060868119083</v>
      </c>
      <c r="X21" s="22" t="str">
        <f t="shared" si="32"/>
        <v/>
      </c>
    </row>
    <row r="22" spans="1:24" ht="15.75" customHeight="1" x14ac:dyDescent="0.2">
      <c r="A22" s="7" t="s">
        <v>52</v>
      </c>
      <c r="B22" s="36">
        <v>0.26100000000000001</v>
      </c>
      <c r="C22" s="36">
        <v>5.9499999999999997E-2</v>
      </c>
      <c r="G22" s="2" t="s">
        <v>36</v>
      </c>
      <c r="H22" s="30" t="str">
        <f>Albumin!K14</f>
        <v>6444 - G0-76/G1 - D14 (7/31)</v>
      </c>
      <c r="I22">
        <f t="shared" ref="I22:J22" si="54">B21</f>
        <v>0.25800000000000001</v>
      </c>
      <c r="J22">
        <f t="shared" si="54"/>
        <v>6.0499999999999998E-2</v>
      </c>
      <c r="K22">
        <f t="shared" ref="K22:L22" si="55">B22</f>
        <v>0.26100000000000001</v>
      </c>
      <c r="L22">
        <f t="shared" si="55"/>
        <v>5.9499999999999997E-2</v>
      </c>
      <c r="N22">
        <f t="shared" ref="N22:O22" si="56">AVERAGE(I22,K22)</f>
        <v>0.25950000000000001</v>
      </c>
      <c r="O22">
        <f t="shared" si="56"/>
        <v>0.06</v>
      </c>
      <c r="P22">
        <f t="shared" si="3"/>
        <v>0.19950000000000001</v>
      </c>
      <c r="V22" s="13" t="str">
        <f t="shared" si="4"/>
        <v>6444 - G0-76/G1 - D14 (7/31)</v>
      </c>
      <c r="W22" s="13">
        <f t="shared" si="9"/>
        <v>40.575419923499084</v>
      </c>
      <c r="X22" s="22" t="str">
        <f t="shared" si="32"/>
        <v/>
      </c>
    </row>
    <row r="23" spans="1:24" ht="15.75" customHeight="1" x14ac:dyDescent="0.2">
      <c r="A23" s="7" t="s">
        <v>54</v>
      </c>
      <c r="B23" s="36">
        <v>0.38800000000000001</v>
      </c>
      <c r="C23" s="36">
        <v>9.5500000000000002E-2</v>
      </c>
      <c r="D23" s="20"/>
      <c r="E23" s="20"/>
      <c r="F23" s="20"/>
      <c r="G23" s="2" t="s">
        <v>38</v>
      </c>
      <c r="H23" s="30">
        <f>Albumin!K15</f>
        <v>6445</v>
      </c>
      <c r="I23">
        <f t="shared" ref="I23:J23" si="57">B33</f>
        <v>0.161</v>
      </c>
      <c r="J23">
        <f t="shared" si="57"/>
        <v>6.3500000000000001E-2</v>
      </c>
      <c r="K23">
        <f t="shared" ref="K23:L23" si="58">B34</f>
        <v>0.16</v>
      </c>
      <c r="L23">
        <f t="shared" si="58"/>
        <v>4.65E-2</v>
      </c>
      <c r="N23">
        <f t="shared" ref="N23:O23" si="59">AVERAGE(I23,K23)</f>
        <v>0.1605</v>
      </c>
      <c r="O23">
        <f t="shared" si="59"/>
        <v>5.5E-2</v>
      </c>
      <c r="P23">
        <f t="shared" si="3"/>
        <v>0.10550000000000001</v>
      </c>
      <c r="V23" s="13">
        <f t="shared" si="4"/>
        <v>6445</v>
      </c>
      <c r="W23" s="13">
        <f t="shared" si="9"/>
        <v>19.627473806752032</v>
      </c>
      <c r="X23" s="22" t="str">
        <f t="shared" si="32"/>
        <v/>
      </c>
    </row>
    <row r="24" spans="1:24" ht="15.75" customHeight="1" x14ac:dyDescent="0.2">
      <c r="A24" s="7" t="s">
        <v>56</v>
      </c>
      <c r="B24" s="36">
        <v>0.42000000000000004</v>
      </c>
      <c r="C24" s="36">
        <v>0.11549999999999999</v>
      </c>
      <c r="D24" s="20"/>
      <c r="E24" s="20"/>
      <c r="F24" s="20"/>
      <c r="G24" s="2" t="s">
        <v>41</v>
      </c>
      <c r="H24" s="30">
        <f>Albumin!K16</f>
        <v>6446</v>
      </c>
      <c r="I24">
        <f t="shared" ref="I24:J24" si="60">B45</f>
        <v>0.376</v>
      </c>
      <c r="J24">
        <f t="shared" si="60"/>
        <v>8.249999999999999E-2</v>
      </c>
      <c r="K24">
        <f t="shared" ref="K24:L24" si="61">B46</f>
        <v>0.36599999999999999</v>
      </c>
      <c r="L24">
        <f t="shared" si="61"/>
        <v>8.1499999999999989E-2</v>
      </c>
      <c r="N24">
        <f t="shared" ref="N24:O24" si="62">AVERAGE(I24,K24)</f>
        <v>0.371</v>
      </c>
      <c r="O24">
        <f t="shared" si="62"/>
        <v>8.199999999999999E-2</v>
      </c>
      <c r="P24">
        <f t="shared" si="3"/>
        <v>0.28900000000000003</v>
      </c>
      <c r="V24" s="13">
        <f t="shared" si="4"/>
        <v>6446</v>
      </c>
      <c r="W24" s="13">
        <f t="shared" si="9"/>
        <v>60.520538832529525</v>
      </c>
      <c r="X24" s="22" t="str">
        <f t="shared" si="32"/>
        <v/>
      </c>
    </row>
    <row r="25" spans="1:24" ht="15.75" customHeight="1" x14ac:dyDescent="0.2">
      <c r="A25" s="7" t="s">
        <v>58</v>
      </c>
      <c r="B25" s="36">
        <v>0.29100000000000004</v>
      </c>
      <c r="C25" s="36">
        <v>6.0499999999999998E-2</v>
      </c>
      <c r="D25" s="20"/>
      <c r="E25" s="20"/>
      <c r="F25" s="20"/>
      <c r="G25" s="2" t="s">
        <v>43</v>
      </c>
      <c r="H25" s="30" t="str">
        <f>Albumin!K17</f>
        <v xml:space="preserve">6463 - G0-10/G1 </v>
      </c>
      <c r="I25">
        <f t="shared" ref="I25:J25" si="63">B57</f>
        <v>0.13200000000000001</v>
      </c>
      <c r="J25">
        <f t="shared" si="63"/>
        <v>3.4499999999999989E-2</v>
      </c>
      <c r="K25">
        <f t="shared" ref="K25:L25" si="64">B58</f>
        <v>0.14000000000000001</v>
      </c>
      <c r="L25">
        <f t="shared" si="64"/>
        <v>3.3499999999999988E-2</v>
      </c>
      <c r="N25">
        <f t="shared" ref="N25:O25" si="65">AVERAGE(I25,K25)</f>
        <v>0.13600000000000001</v>
      </c>
      <c r="O25">
        <f t="shared" si="65"/>
        <v>3.3999999999999989E-2</v>
      </c>
      <c r="P25">
        <f t="shared" si="3"/>
        <v>0.10200000000000002</v>
      </c>
      <c r="V25" s="13" t="str">
        <f t="shared" si="4"/>
        <v xml:space="preserve">6463 - G0-10/G1 </v>
      </c>
      <c r="W25" s="13">
        <f t="shared" si="9"/>
        <v>18.847497089639113</v>
      </c>
      <c r="X25" s="22" t="str">
        <f t="shared" si="32"/>
        <v/>
      </c>
    </row>
    <row r="26" spans="1:24" ht="15.75" customHeight="1" x14ac:dyDescent="0.2">
      <c r="A26" s="7" t="s">
        <v>60</v>
      </c>
      <c r="B26" s="36">
        <v>0.28500000000000003</v>
      </c>
      <c r="C26" s="36">
        <v>6.0499999999999998E-2</v>
      </c>
      <c r="D26" s="20"/>
      <c r="E26" s="20"/>
      <c r="F26" s="20"/>
      <c r="G26" s="2" t="s">
        <v>45</v>
      </c>
      <c r="H26" s="30">
        <f>Albumin!K18</f>
        <v>6464</v>
      </c>
      <c r="I26">
        <f t="shared" ref="I26:J26" si="66">B69</f>
        <v>6.2E-2</v>
      </c>
      <c r="J26">
        <f t="shared" si="66"/>
        <v>1.4499999999999999E-2</v>
      </c>
      <c r="K26">
        <f t="shared" ref="K26:L26" si="67">B70</f>
        <v>7.1000000000000008E-2</v>
      </c>
      <c r="L26">
        <f t="shared" si="67"/>
        <v>1.8499999999999989E-2</v>
      </c>
      <c r="N26">
        <f t="shared" ref="N26:O26" si="68">AVERAGE(I26,K26)</f>
        <v>6.6500000000000004E-2</v>
      </c>
      <c r="O26">
        <f t="shared" si="68"/>
        <v>1.6499999999999994E-2</v>
      </c>
      <c r="P26">
        <f t="shared" si="3"/>
        <v>5.000000000000001E-2</v>
      </c>
      <c r="V26" s="13">
        <f t="shared" si="4"/>
        <v>6464</v>
      </c>
      <c r="W26" s="13">
        <f t="shared" si="9"/>
        <v>7.259271578247124</v>
      </c>
      <c r="X26" s="22" t="str">
        <f t="shared" si="32"/>
        <v/>
      </c>
    </row>
    <row r="27" spans="1:24" ht="15.75" customHeight="1" x14ac:dyDescent="0.2">
      <c r="A27" s="7" t="s">
        <v>62</v>
      </c>
      <c r="B27" s="36">
        <v>0.61099999999999999</v>
      </c>
      <c r="C27" s="36">
        <v>0.1295</v>
      </c>
      <c r="D27" s="20"/>
      <c r="E27" s="20"/>
      <c r="F27" s="20"/>
      <c r="G27" s="2" t="s">
        <v>47</v>
      </c>
      <c r="H27" s="30">
        <f>Albumin!K19</f>
        <v>6465</v>
      </c>
      <c r="I27">
        <f t="shared" ref="I27:J27" si="69">B81</f>
        <v>0.217</v>
      </c>
      <c r="J27">
        <f t="shared" si="69"/>
        <v>5.2499999999999991E-2</v>
      </c>
      <c r="K27">
        <f t="shared" ref="K27:L27" si="70">B82</f>
        <v>0.23800000000000002</v>
      </c>
      <c r="L27">
        <f t="shared" si="70"/>
        <v>5.3499999999999992E-2</v>
      </c>
      <c r="N27">
        <f t="shared" ref="N27:O27" si="71">AVERAGE(I27,K27)</f>
        <v>0.22750000000000001</v>
      </c>
      <c r="O27">
        <f t="shared" si="71"/>
        <v>5.2999999999999992E-2</v>
      </c>
      <c r="P27">
        <f t="shared" si="3"/>
        <v>0.17450000000000002</v>
      </c>
      <c r="V27" s="13">
        <f t="shared" si="4"/>
        <v>6465</v>
      </c>
      <c r="W27" s="13">
        <f t="shared" si="9"/>
        <v>35.004157658406783</v>
      </c>
      <c r="X27" s="22" t="str">
        <f t="shared" si="32"/>
        <v/>
      </c>
    </row>
    <row r="28" spans="1:24" ht="15.75" customHeight="1" x14ac:dyDescent="0.2">
      <c r="A28" s="7" t="s">
        <v>64</v>
      </c>
      <c r="B28" s="36">
        <v>0.61399999999999999</v>
      </c>
      <c r="C28" s="36">
        <v>0.13150000000000001</v>
      </c>
      <c r="D28" s="20"/>
      <c r="E28" s="20"/>
      <c r="F28" s="20"/>
      <c r="G28" s="2" t="s">
        <v>49</v>
      </c>
      <c r="H28" s="30" t="str">
        <f>Albumin!K20</f>
        <v xml:space="preserve">6605 - G0-76/G2 </v>
      </c>
      <c r="I28">
        <f t="shared" ref="I28:J28" si="72">B93</f>
        <v>0.32899999999999996</v>
      </c>
      <c r="J28">
        <f t="shared" si="72"/>
        <v>7.2499999999999981E-2</v>
      </c>
      <c r="K28">
        <f t="shared" ref="K28:L28" si="73">B94</f>
        <v>0.32399999999999995</v>
      </c>
      <c r="L28">
        <f t="shared" si="73"/>
        <v>7.149999999999998E-2</v>
      </c>
      <c r="N28">
        <f t="shared" ref="N28:O28" si="74">AVERAGE(I28,K28)</f>
        <v>0.32649999999999996</v>
      </c>
      <c r="O28">
        <f t="shared" si="74"/>
        <v>7.1999999999999981E-2</v>
      </c>
      <c r="P28">
        <f t="shared" si="3"/>
        <v>0.25449999999999995</v>
      </c>
      <c r="V28" s="13" t="str">
        <f t="shared" si="4"/>
        <v xml:space="preserve">6605 - G0-76/G2 </v>
      </c>
      <c r="W28" s="13">
        <f t="shared" si="9"/>
        <v>52.832196906702137</v>
      </c>
      <c r="X28" s="22" t="str">
        <f t="shared" si="32"/>
        <v/>
      </c>
    </row>
    <row r="29" spans="1:24" ht="15.75" customHeight="1" x14ac:dyDescent="0.2">
      <c r="A29" s="7" t="s">
        <v>66</v>
      </c>
      <c r="B29" s="36">
        <v>0.18600000000000003</v>
      </c>
      <c r="C29" s="36">
        <v>5.0000000000000044E-4</v>
      </c>
      <c r="D29" s="9"/>
      <c r="E29" s="9"/>
      <c r="F29" s="9"/>
      <c r="G29" s="2" t="s">
        <v>51</v>
      </c>
      <c r="H29" s="30">
        <f>Albumin!K21</f>
        <v>6606</v>
      </c>
      <c r="I29">
        <f t="shared" ref="I29:J29" si="75">B11</f>
        <v>0.19100000000000003</v>
      </c>
      <c r="J29">
        <f t="shared" si="75"/>
        <v>5.2499999999999991E-2</v>
      </c>
      <c r="K29">
        <f t="shared" ref="K29:L29" si="76">B12</f>
        <v>0.18200000000000002</v>
      </c>
      <c r="L29">
        <f t="shared" si="76"/>
        <v>4.7500000000000001E-2</v>
      </c>
      <c r="N29">
        <f t="shared" ref="N29:O29" si="77">AVERAGE(I29,K29)</f>
        <v>0.18650000000000003</v>
      </c>
      <c r="O29">
        <f t="shared" si="77"/>
        <v>4.9999999999999996E-2</v>
      </c>
      <c r="P29">
        <f t="shared" si="3"/>
        <v>0.13650000000000004</v>
      </c>
      <c r="V29" s="13">
        <f t="shared" si="4"/>
        <v>6606</v>
      </c>
      <c r="W29" s="13">
        <f t="shared" si="9"/>
        <v>26.535839015466493</v>
      </c>
      <c r="X29" s="22" t="str">
        <f t="shared" si="32"/>
        <v/>
      </c>
    </row>
    <row r="30" spans="1:24" ht="15.75" customHeight="1" x14ac:dyDescent="0.2">
      <c r="A30" s="7" t="s">
        <v>68</v>
      </c>
      <c r="B30" s="36">
        <v>0.17100000000000001</v>
      </c>
      <c r="C30" s="36">
        <v>1.4999999999999875E-3</v>
      </c>
      <c r="D30" s="9"/>
      <c r="E30" s="9"/>
      <c r="F30" s="9"/>
      <c r="G30" s="2" t="s">
        <v>53</v>
      </c>
      <c r="H30" s="30">
        <f>Albumin!K22</f>
        <v>6607</v>
      </c>
      <c r="I30">
        <f t="shared" ref="I30:J30" si="78">B23</f>
        <v>0.38800000000000001</v>
      </c>
      <c r="J30">
        <f t="shared" si="78"/>
        <v>9.5500000000000002E-2</v>
      </c>
      <c r="K30">
        <f t="shared" ref="K30:L30" si="79">B24</f>
        <v>0.42000000000000004</v>
      </c>
      <c r="L30">
        <f t="shared" si="79"/>
        <v>0.11549999999999999</v>
      </c>
      <c r="N30">
        <f t="shared" ref="N30:O30" si="80">AVERAGE(I30,K30)</f>
        <v>0.40400000000000003</v>
      </c>
      <c r="O30">
        <f t="shared" si="80"/>
        <v>0.1055</v>
      </c>
      <c r="P30">
        <f t="shared" si="3"/>
        <v>0.29850000000000004</v>
      </c>
      <c r="V30" s="13">
        <f t="shared" si="4"/>
        <v>6607</v>
      </c>
      <c r="W30" s="13">
        <f t="shared" si="9"/>
        <v>62.637618493264604</v>
      </c>
      <c r="X30" s="22" t="str">
        <f t="shared" si="32"/>
        <v/>
      </c>
    </row>
    <row r="31" spans="1:24" ht="15.75" customHeight="1" x14ac:dyDescent="0.2">
      <c r="A31" s="7" t="s">
        <v>70</v>
      </c>
      <c r="B31" s="36">
        <v>0.40700000000000003</v>
      </c>
      <c r="C31" s="36">
        <v>8.5499999999999993E-2</v>
      </c>
      <c r="D31" s="9"/>
      <c r="E31" s="9"/>
      <c r="F31" s="9"/>
      <c r="G31" s="2" t="s">
        <v>55</v>
      </c>
      <c r="H31" s="30" t="str">
        <f>Albumin!K23</f>
        <v>6444 - G0-76/G1 - D21 (8/7)</v>
      </c>
      <c r="I31">
        <f t="shared" ref="I31:J31" si="81">B35</f>
        <v>0.41200000000000003</v>
      </c>
      <c r="J31">
        <f t="shared" si="81"/>
        <v>8.9499999999999996E-2</v>
      </c>
      <c r="K31">
        <f t="shared" ref="K31:L31" si="82">B36</f>
        <v>0.42300000000000004</v>
      </c>
      <c r="L31">
        <f t="shared" si="82"/>
        <v>8.9499999999999996E-2</v>
      </c>
      <c r="N31">
        <f t="shared" ref="N31:O31" si="83">AVERAGE(I31,K31)</f>
        <v>0.41750000000000004</v>
      </c>
      <c r="O31">
        <f t="shared" si="83"/>
        <v>8.9499999999999996E-2</v>
      </c>
      <c r="P31">
        <f t="shared" si="3"/>
        <v>0.32800000000000007</v>
      </c>
      <c r="V31" s="13" t="str">
        <f t="shared" si="4"/>
        <v>6444 - G0-76/G1 - D21 (8/7)</v>
      </c>
      <c r="W31" s="13">
        <f t="shared" si="9"/>
        <v>69.211707966073519</v>
      </c>
      <c r="X31" s="22" t="str">
        <f t="shared" si="32"/>
        <v/>
      </c>
    </row>
    <row r="32" spans="1:24" ht="15.75" customHeight="1" x14ac:dyDescent="0.2">
      <c r="A32" s="7" t="s">
        <v>72</v>
      </c>
      <c r="B32" s="36">
        <v>0.40200000000000002</v>
      </c>
      <c r="C32" s="36">
        <v>8.249999999999999E-2</v>
      </c>
      <c r="D32" s="9"/>
      <c r="E32" s="9"/>
      <c r="F32" s="9"/>
      <c r="G32" s="2" t="s">
        <v>57</v>
      </c>
      <c r="H32" s="30">
        <f>Albumin!K24</f>
        <v>6445</v>
      </c>
      <c r="I32">
        <f t="shared" ref="I32:J32" si="84">B47</f>
        <v>0.47799999999999998</v>
      </c>
      <c r="J32">
        <f t="shared" si="84"/>
        <v>9.8500000000000004E-2</v>
      </c>
      <c r="K32">
        <f t="shared" ref="K32:L32" si="85">B48</f>
        <v>0.48299999999999998</v>
      </c>
      <c r="L32">
        <f t="shared" si="85"/>
        <v>9.8500000000000004E-2</v>
      </c>
      <c r="N32">
        <f t="shared" ref="N32:O32" si="86">AVERAGE(I32,K32)</f>
        <v>0.48049999999999998</v>
      </c>
      <c r="O32">
        <f t="shared" si="86"/>
        <v>9.8500000000000004E-2</v>
      </c>
      <c r="P32">
        <f t="shared" si="3"/>
        <v>0.38200000000000001</v>
      </c>
      <c r="V32" s="13">
        <f t="shared" si="4"/>
        <v>6445</v>
      </c>
      <c r="W32" s="13">
        <f t="shared" si="9"/>
        <v>81.245634458672882</v>
      </c>
      <c r="X32" s="22" t="str">
        <f t="shared" si="32"/>
        <v/>
      </c>
    </row>
    <row r="33" spans="1:24" ht="15.75" customHeight="1" x14ac:dyDescent="0.2">
      <c r="A33" s="7" t="s">
        <v>74</v>
      </c>
      <c r="B33" s="36">
        <v>0.161</v>
      </c>
      <c r="C33" s="36">
        <v>6.3500000000000001E-2</v>
      </c>
      <c r="D33" s="9"/>
      <c r="E33" s="9"/>
      <c r="F33" s="9"/>
      <c r="G33" s="2" t="s">
        <v>59</v>
      </c>
      <c r="H33" s="30">
        <f>Albumin!K25</f>
        <v>6446</v>
      </c>
      <c r="I33">
        <f t="shared" ref="I33:J33" si="87">B59</f>
        <v>0.45600000000000007</v>
      </c>
      <c r="J33">
        <f t="shared" si="87"/>
        <v>9.1499999999999998E-2</v>
      </c>
      <c r="K33">
        <f t="shared" ref="K33:L33" si="88">B60</f>
        <v>0.47100000000000009</v>
      </c>
      <c r="L33">
        <f t="shared" si="88"/>
        <v>9.5500000000000002E-2</v>
      </c>
      <c r="N33">
        <f t="shared" ref="N33:O33" si="89">AVERAGE(I33,K33)</f>
        <v>0.46350000000000008</v>
      </c>
      <c r="O33">
        <f t="shared" si="89"/>
        <v>9.35E-2</v>
      </c>
      <c r="P33">
        <f t="shared" si="3"/>
        <v>0.37000000000000011</v>
      </c>
      <c r="V33" s="13">
        <f t="shared" si="4"/>
        <v>6446</v>
      </c>
      <c r="W33" s="13">
        <f t="shared" si="9"/>
        <v>78.571428571428598</v>
      </c>
      <c r="X33" s="22" t="str">
        <f t="shared" si="32"/>
        <v/>
      </c>
    </row>
    <row r="34" spans="1:24" ht="15.75" customHeight="1" x14ac:dyDescent="0.2">
      <c r="A34" s="7" t="s">
        <v>76</v>
      </c>
      <c r="B34" s="36">
        <v>0.16</v>
      </c>
      <c r="C34" s="36">
        <v>4.65E-2</v>
      </c>
      <c r="D34" s="9"/>
      <c r="E34" s="9"/>
      <c r="F34" s="9"/>
      <c r="G34" s="2" t="s">
        <v>61</v>
      </c>
      <c r="H34" s="30" t="str">
        <f>Albumin!K26</f>
        <v xml:space="preserve">6463 - G0-10/G1 </v>
      </c>
      <c r="I34">
        <f t="shared" ref="I34:J34" si="90">B71</f>
        <v>0.214</v>
      </c>
      <c r="J34">
        <f t="shared" si="90"/>
        <v>4.5499999999999999E-2</v>
      </c>
      <c r="K34">
        <f>B72</f>
        <v>0.23100000000000001</v>
      </c>
      <c r="L34">
        <f>C72</f>
        <v>5.7499999999999996E-2</v>
      </c>
      <c r="N34">
        <f t="shared" ref="N34:O34" si="91">AVERAGE(I34,K34)</f>
        <v>0.2225</v>
      </c>
      <c r="O34">
        <f t="shared" si="91"/>
        <v>5.1499999999999997E-2</v>
      </c>
      <c r="P34">
        <f t="shared" si="3"/>
        <v>0.17100000000000001</v>
      </c>
      <c r="V34" s="13" t="str">
        <f t="shared" si="4"/>
        <v xml:space="preserve">6463 - G0-10/G1 </v>
      </c>
      <c r="W34" s="13">
        <f t="shared" si="9"/>
        <v>34.224180941293859</v>
      </c>
      <c r="X34" s="22" t="str">
        <f t="shared" si="32"/>
        <v/>
      </c>
    </row>
    <row r="35" spans="1:24" ht="15.75" customHeight="1" x14ac:dyDescent="0.2">
      <c r="A35" s="7" t="s">
        <v>78</v>
      </c>
      <c r="B35" s="36">
        <v>0.41200000000000003</v>
      </c>
      <c r="C35" s="36">
        <v>8.9499999999999996E-2</v>
      </c>
      <c r="D35" s="9"/>
      <c r="E35" s="9"/>
      <c r="F35" s="9"/>
      <c r="G35" s="2" t="s">
        <v>63</v>
      </c>
      <c r="H35" s="30">
        <f>Albumin!K27</f>
        <v>6464</v>
      </c>
      <c r="I35">
        <f>B83</f>
        <v>0.22</v>
      </c>
      <c r="J35">
        <f>C83</f>
        <v>4.7500000000000001E-2</v>
      </c>
      <c r="K35">
        <f>B84</f>
        <v>0.21299999999999999</v>
      </c>
      <c r="L35">
        <f>C84</f>
        <v>4.3499999999999997E-2</v>
      </c>
      <c r="N35">
        <f t="shared" ref="N35:O35" si="92">AVERAGE(I35,K35)</f>
        <v>0.2165</v>
      </c>
      <c r="O35">
        <f t="shared" si="92"/>
        <v>4.5499999999999999E-2</v>
      </c>
      <c r="P35">
        <f t="shared" si="3"/>
        <v>0.17099999999999999</v>
      </c>
      <c r="V35" s="13">
        <f t="shared" si="4"/>
        <v>6464</v>
      </c>
      <c r="W35" s="13">
        <f t="shared" si="9"/>
        <v>34.224180941293852</v>
      </c>
      <c r="X35" s="22" t="str">
        <f t="shared" si="32"/>
        <v/>
      </c>
    </row>
    <row r="36" spans="1:24" ht="15.75" customHeight="1" x14ac:dyDescent="0.2">
      <c r="A36" s="7" t="s">
        <v>80</v>
      </c>
      <c r="B36" s="36">
        <v>0.42300000000000004</v>
      </c>
      <c r="C36" s="36">
        <v>8.9499999999999996E-2</v>
      </c>
      <c r="D36" s="9"/>
      <c r="E36" s="9"/>
      <c r="F36" s="9"/>
      <c r="G36" s="2" t="s">
        <v>65</v>
      </c>
      <c r="H36" s="30">
        <f>Albumin!K28</f>
        <v>6465</v>
      </c>
      <c r="I36">
        <f>B95</f>
        <v>0.34499999999999997</v>
      </c>
      <c r="J36">
        <f>C95</f>
        <v>6.1499999999999999E-2</v>
      </c>
      <c r="K36">
        <f>B96</f>
        <v>0.38700000000000001</v>
      </c>
      <c r="L36">
        <f>C96</f>
        <v>7.7499999999999986E-2</v>
      </c>
      <c r="N36">
        <f t="shared" ref="N36:O36" si="93">AVERAGE(I36,K36)</f>
        <v>0.36599999999999999</v>
      </c>
      <c r="O36">
        <f t="shared" si="93"/>
        <v>6.9499999999999992E-2</v>
      </c>
      <c r="P36">
        <f t="shared" si="3"/>
        <v>0.29649999999999999</v>
      </c>
      <c r="V36" s="13">
        <f t="shared" si="4"/>
        <v>6465</v>
      </c>
      <c r="W36" s="13">
        <f t="shared" si="9"/>
        <v>62.191917512057202</v>
      </c>
      <c r="X36" s="22" t="str">
        <f t="shared" si="32"/>
        <v/>
      </c>
    </row>
    <row r="37" spans="1:24" ht="15.75" customHeight="1" x14ac:dyDescent="0.2">
      <c r="A37" s="7" t="s">
        <v>82</v>
      </c>
      <c r="B37" s="36">
        <v>0.34499999999999997</v>
      </c>
      <c r="C37" s="36">
        <v>7.2499999999999981E-2</v>
      </c>
      <c r="D37" s="9"/>
      <c r="E37" s="9"/>
      <c r="F37" s="9"/>
      <c r="G37" s="2" t="s">
        <v>67</v>
      </c>
      <c r="H37" s="30" t="str">
        <f>Albumin!K29</f>
        <v xml:space="preserve">6605 - G0-76/G2 </v>
      </c>
      <c r="I37">
        <f t="shared" ref="I37:J37" si="94">B13</f>
        <v>0.496</v>
      </c>
      <c r="J37">
        <f t="shared" si="94"/>
        <v>0.10249999999999998</v>
      </c>
      <c r="K37">
        <f t="shared" ref="K37:L37" si="95">B14</f>
        <v>0.53</v>
      </c>
      <c r="L37">
        <f t="shared" si="95"/>
        <v>9.9500000000000005E-2</v>
      </c>
      <c r="N37">
        <f t="shared" ref="N37:O37" si="96">AVERAGE(I37,K37)</f>
        <v>0.51300000000000001</v>
      </c>
      <c r="O37">
        <f t="shared" si="96"/>
        <v>0.10099999999999999</v>
      </c>
      <c r="P37">
        <f t="shared" si="3"/>
        <v>0.41200000000000003</v>
      </c>
      <c r="V37" s="13" t="str">
        <f t="shared" si="4"/>
        <v xml:space="preserve">6605 - G0-76/G2 </v>
      </c>
      <c r="W37" s="13">
        <f t="shared" si="9"/>
        <v>87.931149176783649</v>
      </c>
      <c r="X37" s="22" t="str">
        <f t="shared" si="32"/>
        <v/>
      </c>
    </row>
    <row r="38" spans="1:24" ht="15.75" customHeight="1" x14ac:dyDescent="0.2">
      <c r="A38" s="7" t="s">
        <v>84</v>
      </c>
      <c r="B38" s="36">
        <v>0.35799999999999998</v>
      </c>
      <c r="C38" s="36">
        <v>7.8499999999999986E-2</v>
      </c>
      <c r="D38" s="9"/>
      <c r="E38" s="9"/>
      <c r="F38" s="9"/>
      <c r="G38" s="2" t="s">
        <v>69</v>
      </c>
      <c r="H38" s="30">
        <f>Albumin!K30</f>
        <v>6606</v>
      </c>
      <c r="I38">
        <f t="shared" ref="I38:J38" si="97">B25</f>
        <v>0.29100000000000004</v>
      </c>
      <c r="J38">
        <f t="shared" si="97"/>
        <v>6.0499999999999998E-2</v>
      </c>
      <c r="K38">
        <f t="shared" ref="K38:L38" si="98">B26</f>
        <v>0.28500000000000003</v>
      </c>
      <c r="L38">
        <f t="shared" si="98"/>
        <v>6.0499999999999998E-2</v>
      </c>
      <c r="N38">
        <f t="shared" ref="N38:O38" si="99">AVERAGE(I38,K38)</f>
        <v>0.28800000000000003</v>
      </c>
      <c r="O38">
        <f t="shared" si="99"/>
        <v>6.0499999999999998E-2</v>
      </c>
      <c r="P38">
        <f t="shared" si="3"/>
        <v>0.22750000000000004</v>
      </c>
      <c r="V38" s="13">
        <f t="shared" si="4"/>
        <v>6606</v>
      </c>
      <c r="W38" s="13">
        <f t="shared" si="9"/>
        <v>46.815233660402463</v>
      </c>
      <c r="X38" s="22" t="str">
        <f t="shared" si="32"/>
        <v/>
      </c>
    </row>
    <row r="39" spans="1:24" ht="15.75" customHeight="1" x14ac:dyDescent="0.2">
      <c r="A39" s="7" t="s">
        <v>86</v>
      </c>
      <c r="B39" s="36">
        <v>0.373</v>
      </c>
      <c r="C39" s="36">
        <v>8.249999999999999E-2</v>
      </c>
      <c r="D39" s="9"/>
      <c r="E39" s="9"/>
      <c r="F39" s="9"/>
      <c r="G39" s="2" t="s">
        <v>71</v>
      </c>
      <c r="H39" s="30">
        <f>Albumin!K31</f>
        <v>6607</v>
      </c>
      <c r="I39">
        <f t="shared" ref="I39:J39" si="100">B37</f>
        <v>0.34499999999999997</v>
      </c>
      <c r="J39">
        <f t="shared" si="100"/>
        <v>7.2499999999999981E-2</v>
      </c>
      <c r="K39">
        <f t="shared" ref="K39:L39" si="101">B38</f>
        <v>0.35799999999999998</v>
      </c>
      <c r="L39">
        <f t="shared" si="101"/>
        <v>7.8499999999999986E-2</v>
      </c>
      <c r="N39">
        <f t="shared" ref="N39:O39" si="102">AVERAGE(I39,K39)</f>
        <v>0.35149999999999998</v>
      </c>
      <c r="O39">
        <f t="shared" si="102"/>
        <v>7.5499999999999984E-2</v>
      </c>
      <c r="P39">
        <f t="shared" si="3"/>
        <v>0.27600000000000002</v>
      </c>
      <c r="V39" s="13">
        <f t="shared" si="4"/>
        <v>6607</v>
      </c>
      <c r="W39" s="13">
        <f t="shared" si="9"/>
        <v>57.623482454681529</v>
      </c>
      <c r="X39" s="22" t="str">
        <f t="shared" si="32"/>
        <v/>
      </c>
    </row>
    <row r="40" spans="1:24" ht="15.75" customHeight="1" x14ac:dyDescent="0.2">
      <c r="A40" s="7" t="s">
        <v>88</v>
      </c>
      <c r="B40" s="36">
        <v>-1.9999999999999879E-3</v>
      </c>
      <c r="C40" s="36">
        <v>-5.0000000000000044E-4</v>
      </c>
      <c r="D40" s="9"/>
      <c r="E40" s="9"/>
      <c r="F40" s="9"/>
      <c r="G40" s="2" t="s">
        <v>73</v>
      </c>
      <c r="H40" s="30" t="str">
        <f>Albumin!K32</f>
        <v>IFN #45.2 - 5957- G0-76/G1 - D7 (5/3)</v>
      </c>
      <c r="I40">
        <f t="shared" ref="I40:J40" si="103">B49</f>
        <v>0.22900000000000001</v>
      </c>
      <c r="J40">
        <f t="shared" si="103"/>
        <v>5.0499999999999989E-2</v>
      </c>
      <c r="K40">
        <f t="shared" ref="K40:L40" si="104">B50</f>
        <v>0.16900000000000001</v>
      </c>
      <c r="L40">
        <f t="shared" si="104"/>
        <v>4.65E-2</v>
      </c>
      <c r="N40">
        <f t="shared" ref="N40:O40" si="105">AVERAGE(I40,K40)</f>
        <v>0.19900000000000001</v>
      </c>
      <c r="O40">
        <f t="shared" si="105"/>
        <v>4.8499999999999995E-2</v>
      </c>
      <c r="P40">
        <f t="shared" si="3"/>
        <v>0.15050000000000002</v>
      </c>
      <c r="V40" s="13" t="str">
        <f t="shared" si="4"/>
        <v>IFN #45.2 - 5957- G0-76/G1 - D7 (5/3)</v>
      </c>
      <c r="W40" s="13">
        <f t="shared" si="9"/>
        <v>29.655745883918176</v>
      </c>
      <c r="X40" s="22" t="str">
        <f t="shared" si="32"/>
        <v/>
      </c>
    </row>
    <row r="41" spans="1:24" ht="15.75" customHeight="1" x14ac:dyDescent="0.2">
      <c r="A41" s="7" t="s">
        <v>90</v>
      </c>
      <c r="B41" s="36">
        <v>4.9000000000000016E-2</v>
      </c>
      <c r="C41" s="36">
        <v>4.4999999999999901E-3</v>
      </c>
      <c r="D41" s="9"/>
      <c r="E41" s="9"/>
      <c r="F41" s="9"/>
      <c r="G41" s="2" t="s">
        <v>75</v>
      </c>
      <c r="H41" s="30">
        <f>Albumin!K33</f>
        <v>5958</v>
      </c>
      <c r="I41">
        <f t="shared" ref="I41:J41" si="106">B61</f>
        <v>0.19000000000000003</v>
      </c>
      <c r="J41">
        <f t="shared" si="106"/>
        <v>3.7499999999999992E-2</v>
      </c>
      <c r="K41">
        <f t="shared" ref="K41:L41" si="107">B62</f>
        <v>0.16300000000000001</v>
      </c>
      <c r="L41">
        <f t="shared" si="107"/>
        <v>3.4499999999999989E-2</v>
      </c>
      <c r="N41">
        <f t="shared" ref="N41:O41" si="108">AVERAGE(I41,K41)</f>
        <v>0.17650000000000002</v>
      </c>
      <c r="O41">
        <f t="shared" si="108"/>
        <v>3.599999999999999E-2</v>
      </c>
      <c r="P41">
        <f t="shared" si="3"/>
        <v>0.14050000000000001</v>
      </c>
      <c r="V41" s="13">
        <f t="shared" si="4"/>
        <v>5958</v>
      </c>
      <c r="W41" s="13">
        <f t="shared" si="9"/>
        <v>27.427240977881254</v>
      </c>
      <c r="X41" s="22" t="str">
        <f t="shared" si="32"/>
        <v/>
      </c>
    </row>
    <row r="42" spans="1:24" ht="15.75" customHeight="1" x14ac:dyDescent="0.2">
      <c r="A42" s="7" t="s">
        <v>92</v>
      </c>
      <c r="B42" s="36">
        <v>4.1000000000000009E-2</v>
      </c>
      <c r="C42" s="36">
        <v>5.0000000000000044E-4</v>
      </c>
      <c r="D42" s="9"/>
      <c r="E42" s="9"/>
      <c r="F42" s="9"/>
      <c r="G42" s="2" t="s">
        <v>77</v>
      </c>
      <c r="H42" s="30">
        <f>Albumin!K34</f>
        <v>5961</v>
      </c>
      <c r="I42">
        <f t="shared" ref="I42:J42" si="109">B73</f>
        <v>0.36399999999999999</v>
      </c>
      <c r="J42">
        <f t="shared" si="109"/>
        <v>6.8500000000000005E-2</v>
      </c>
      <c r="K42">
        <f t="shared" ref="K42:L42" si="110">B74</f>
        <v>0.378</v>
      </c>
      <c r="L42">
        <f t="shared" si="110"/>
        <v>7.149999999999998E-2</v>
      </c>
      <c r="N42">
        <f t="shared" ref="N42:O42" si="111">AVERAGE(I42,K42)</f>
        <v>0.371</v>
      </c>
      <c r="O42">
        <f t="shared" si="111"/>
        <v>6.9999999999999993E-2</v>
      </c>
      <c r="P42">
        <f t="shared" si="3"/>
        <v>0.30099999999999999</v>
      </c>
      <c r="V42" s="13">
        <f t="shared" si="4"/>
        <v>5961</v>
      </c>
      <c r="W42" s="13">
        <f t="shared" si="9"/>
        <v>63.194744719773823</v>
      </c>
      <c r="X42" s="22" t="str">
        <f t="shared" si="32"/>
        <v/>
      </c>
    </row>
    <row r="43" spans="1:24" ht="15.75" customHeight="1" x14ac:dyDescent="0.2">
      <c r="A43" s="7" t="s">
        <v>94</v>
      </c>
      <c r="B43" s="36">
        <v>0.10400000000000001</v>
      </c>
      <c r="C43" s="36">
        <v>2.2499999999999992E-2</v>
      </c>
      <c r="D43" s="9"/>
      <c r="E43" s="9"/>
      <c r="F43" s="9"/>
      <c r="G43" s="2" t="s">
        <v>79</v>
      </c>
      <c r="H43" s="30">
        <f>Albumin!K35</f>
        <v>5962</v>
      </c>
      <c r="I43">
        <f t="shared" ref="I43:J43" si="112">B85</f>
        <v>0.14500000000000002</v>
      </c>
      <c r="J43">
        <f t="shared" si="112"/>
        <v>3.7499999999999992E-2</v>
      </c>
      <c r="K43">
        <f t="shared" ref="K43:L43" si="113">B86</f>
        <v>0.14400000000000002</v>
      </c>
      <c r="L43">
        <f t="shared" si="113"/>
        <v>3.3499999999999988E-2</v>
      </c>
      <c r="N43">
        <f t="shared" ref="N43:O43" si="114">AVERAGE(I43,K43)</f>
        <v>0.14450000000000002</v>
      </c>
      <c r="O43">
        <f t="shared" si="114"/>
        <v>3.549999999999999E-2</v>
      </c>
      <c r="P43">
        <f t="shared" si="3"/>
        <v>0.10900000000000003</v>
      </c>
      <c r="V43" s="13">
        <f t="shared" si="4"/>
        <v>5962</v>
      </c>
      <c r="W43" s="13">
        <f t="shared" si="9"/>
        <v>20.407450523864959</v>
      </c>
      <c r="X43" s="22" t="str">
        <f t="shared" si="32"/>
        <v/>
      </c>
    </row>
    <row r="44" spans="1:24" ht="15.75" customHeight="1" x14ac:dyDescent="0.2">
      <c r="A44" s="7" t="s">
        <v>96</v>
      </c>
      <c r="B44" s="36">
        <v>0.11100000000000002</v>
      </c>
      <c r="C44" s="36">
        <v>2.3499999999999993E-2</v>
      </c>
      <c r="D44" s="9"/>
      <c r="E44" s="9"/>
      <c r="F44" s="9"/>
      <c r="G44" s="2" t="s">
        <v>81</v>
      </c>
      <c r="H44" s="30" t="str">
        <f>Albumin!K36</f>
        <v>5957- G0-76/G1 - D14 (5/10)</v>
      </c>
      <c r="I44">
        <f t="shared" ref="I44:J44" si="115">B97</f>
        <v>0.30300000000000005</v>
      </c>
      <c r="J44">
        <f t="shared" si="115"/>
        <v>6.7500000000000004E-2</v>
      </c>
      <c r="K44">
        <f t="shared" ref="K44:L44" si="116">B98</f>
        <v>0.28800000000000003</v>
      </c>
      <c r="L44">
        <f t="shared" si="116"/>
        <v>5.9499999999999997E-2</v>
      </c>
      <c r="N44">
        <f t="shared" ref="N44:O44" si="117">AVERAGE(I44,K44)</f>
        <v>0.29550000000000004</v>
      </c>
      <c r="O44">
        <f t="shared" si="117"/>
        <v>6.3500000000000001E-2</v>
      </c>
      <c r="P44">
        <f t="shared" si="3"/>
        <v>0.23200000000000004</v>
      </c>
      <c r="V44" s="13" t="str">
        <f t="shared" si="4"/>
        <v>5957- G0-76/G1 - D14 (5/10)</v>
      </c>
      <c r="W44" s="13">
        <f t="shared" si="9"/>
        <v>47.818060868119083</v>
      </c>
      <c r="X44" s="22" t="str">
        <f t="shared" si="32"/>
        <v/>
      </c>
    </row>
    <row r="45" spans="1:24" ht="15.75" customHeight="1" x14ac:dyDescent="0.2">
      <c r="A45" s="7" t="s">
        <v>98</v>
      </c>
      <c r="B45" s="36">
        <v>0.376</v>
      </c>
      <c r="C45" s="36">
        <v>8.249999999999999E-2</v>
      </c>
      <c r="D45" s="9"/>
      <c r="E45" s="9"/>
      <c r="F45" s="9"/>
      <c r="G45" s="2" t="s">
        <v>83</v>
      </c>
      <c r="H45" s="30">
        <f>Albumin!K37</f>
        <v>5958</v>
      </c>
      <c r="I45">
        <f t="shared" ref="I45:J45" si="118">B15</f>
        <v>0.24800000000000003</v>
      </c>
      <c r="J45">
        <f t="shared" si="118"/>
        <v>4.65E-2</v>
      </c>
      <c r="K45">
        <f t="shared" ref="K45:L45" si="119">B16</f>
        <v>0.254</v>
      </c>
      <c r="L45">
        <f t="shared" si="119"/>
        <v>4.7500000000000001E-2</v>
      </c>
      <c r="N45">
        <f t="shared" ref="N45:O45" si="120">AVERAGE(I45,K45)</f>
        <v>0.251</v>
      </c>
      <c r="O45">
        <f t="shared" si="120"/>
        <v>4.7E-2</v>
      </c>
      <c r="P45">
        <f t="shared" si="3"/>
        <v>0.20400000000000001</v>
      </c>
      <c r="V45" s="13">
        <f t="shared" si="4"/>
        <v>5958</v>
      </c>
      <c r="W45" s="13">
        <f t="shared" si="9"/>
        <v>41.578247131215697</v>
      </c>
      <c r="X45" s="22" t="str">
        <f t="shared" si="32"/>
        <v/>
      </c>
    </row>
    <row r="46" spans="1:24" ht="15.75" customHeight="1" x14ac:dyDescent="0.2">
      <c r="A46" s="7" t="s">
        <v>99</v>
      </c>
      <c r="B46" s="36">
        <v>0.36599999999999999</v>
      </c>
      <c r="C46" s="36">
        <v>8.1499999999999989E-2</v>
      </c>
      <c r="D46" s="9"/>
      <c r="E46" s="9"/>
      <c r="F46" s="2"/>
      <c r="G46" s="2" t="s">
        <v>85</v>
      </c>
      <c r="H46" s="30">
        <f>Albumin!K38</f>
        <v>5961</v>
      </c>
      <c r="I46">
        <f t="shared" ref="I46:J46" si="121">B27</f>
        <v>0.61099999999999999</v>
      </c>
      <c r="J46">
        <f t="shared" si="121"/>
        <v>0.1295</v>
      </c>
      <c r="K46">
        <f t="shared" ref="K46:L46" si="122">B28</f>
        <v>0.61399999999999999</v>
      </c>
      <c r="L46">
        <f t="shared" si="122"/>
        <v>0.13150000000000001</v>
      </c>
      <c r="N46">
        <f t="shared" ref="N46:O46" si="123">AVERAGE(I46,K46)</f>
        <v>0.61250000000000004</v>
      </c>
      <c r="O46">
        <f t="shared" si="123"/>
        <v>0.1305</v>
      </c>
      <c r="P46">
        <f t="shared" si="3"/>
        <v>0.48200000000000004</v>
      </c>
      <c r="V46" s="13">
        <f t="shared" si="4"/>
        <v>5961</v>
      </c>
      <c r="W46" s="13">
        <f t="shared" si="9"/>
        <v>103.5306835190421</v>
      </c>
      <c r="X46" s="22" t="str">
        <f t="shared" si="32"/>
        <v>out</v>
      </c>
    </row>
    <row r="47" spans="1:24" ht="15.75" customHeight="1" x14ac:dyDescent="0.2">
      <c r="A47" s="7" t="s">
        <v>100</v>
      </c>
      <c r="B47" s="36">
        <v>0.47799999999999998</v>
      </c>
      <c r="C47" s="36">
        <v>9.8500000000000004E-2</v>
      </c>
      <c r="D47" s="9"/>
      <c r="E47" s="9"/>
      <c r="G47" s="2" t="s">
        <v>87</v>
      </c>
      <c r="H47" s="30">
        <f>Albumin!K39</f>
        <v>5962</v>
      </c>
      <c r="I47">
        <f t="shared" ref="I47:J47" si="124">B39</f>
        <v>0.373</v>
      </c>
      <c r="J47">
        <f t="shared" si="124"/>
        <v>8.249999999999999E-2</v>
      </c>
      <c r="K47">
        <f t="shared" ref="K47:L47" si="125">B40</f>
        <v>-1.9999999999999879E-3</v>
      </c>
      <c r="L47">
        <f t="shared" si="125"/>
        <v>-5.0000000000000044E-4</v>
      </c>
      <c r="N47">
        <f t="shared" ref="N47:O47" si="126">AVERAGE(I47,K47)</f>
        <v>0.1855</v>
      </c>
      <c r="O47">
        <f t="shared" si="126"/>
        <v>4.0999999999999995E-2</v>
      </c>
      <c r="P47">
        <f t="shared" si="3"/>
        <v>0.14450000000000002</v>
      </c>
      <c r="V47" s="13">
        <f t="shared" si="4"/>
        <v>5962</v>
      </c>
      <c r="W47" s="13">
        <f t="shared" si="9"/>
        <v>28.318642940296023</v>
      </c>
      <c r="X47" s="22" t="str">
        <f t="shared" si="32"/>
        <v/>
      </c>
    </row>
    <row r="48" spans="1:24" ht="15.75" customHeight="1" x14ac:dyDescent="0.2">
      <c r="A48" s="7" t="s">
        <v>101</v>
      </c>
      <c r="B48" s="36">
        <v>0.48299999999999998</v>
      </c>
      <c r="C48" s="36">
        <v>9.8500000000000004E-2</v>
      </c>
      <c r="D48" s="9"/>
      <c r="E48" s="9"/>
      <c r="G48" s="2" t="s">
        <v>89</v>
      </c>
      <c r="H48" s="30">
        <f>Albumin!K40</f>
        <v>5963</v>
      </c>
      <c r="I48">
        <f t="shared" ref="I48:J48" si="127">B51</f>
        <v>0.55100000000000005</v>
      </c>
      <c r="J48">
        <f t="shared" si="127"/>
        <v>0.1225</v>
      </c>
      <c r="K48">
        <f t="shared" ref="K48:L48" si="128">B52</f>
        <v>0.55700000000000005</v>
      </c>
      <c r="L48">
        <f t="shared" si="128"/>
        <v>0.1285</v>
      </c>
      <c r="N48">
        <f t="shared" ref="N48:O48" si="129">AVERAGE(I48,K48)</f>
        <v>0.55400000000000005</v>
      </c>
      <c r="O48">
        <f t="shared" si="129"/>
        <v>0.1255</v>
      </c>
      <c r="P48">
        <f t="shared" si="3"/>
        <v>0.42850000000000005</v>
      </c>
      <c r="V48" s="13">
        <f t="shared" si="4"/>
        <v>5963</v>
      </c>
      <c r="W48" s="13">
        <f t="shared" si="9"/>
        <v>91.608182271744568</v>
      </c>
      <c r="X48" s="22" t="str">
        <f t="shared" si="32"/>
        <v/>
      </c>
    </row>
    <row r="49" spans="1:24" ht="15.75" customHeight="1" x14ac:dyDescent="0.2">
      <c r="A49" s="7" t="s">
        <v>102</v>
      </c>
      <c r="B49" s="36">
        <v>0.22900000000000001</v>
      </c>
      <c r="C49" s="36">
        <v>5.0499999999999989E-2</v>
      </c>
      <c r="D49" s="9"/>
      <c r="E49" s="9"/>
      <c r="G49" s="2" t="s">
        <v>91</v>
      </c>
      <c r="H49" s="30" t="str">
        <f>Albumin!K41</f>
        <v>5957- G0-76/G1 - D21 (5/17)</v>
      </c>
      <c r="I49">
        <f t="shared" ref="I49:J49" si="130">B63</f>
        <v>0.23100000000000001</v>
      </c>
      <c r="J49">
        <f t="shared" si="130"/>
        <v>5.149999999999999E-2</v>
      </c>
      <c r="K49">
        <f t="shared" ref="K49:L49" si="131">B64</f>
        <v>0.24100000000000002</v>
      </c>
      <c r="L49">
        <f t="shared" si="131"/>
        <v>4.7500000000000001E-2</v>
      </c>
      <c r="N49">
        <f t="shared" ref="N49:O49" si="132">AVERAGE(I49,K49)</f>
        <v>0.23600000000000002</v>
      </c>
      <c r="O49">
        <f t="shared" si="132"/>
        <v>4.9499999999999995E-2</v>
      </c>
      <c r="P49">
        <f t="shared" si="3"/>
        <v>0.18650000000000003</v>
      </c>
      <c r="V49" s="13" t="str">
        <f t="shared" si="4"/>
        <v>5957- G0-76/G1 - D21 (5/17)</v>
      </c>
      <c r="W49" s="13">
        <f t="shared" si="9"/>
        <v>37.678363545651088</v>
      </c>
      <c r="X49" s="22" t="str">
        <f t="shared" si="32"/>
        <v/>
      </c>
    </row>
    <row r="50" spans="1:24" ht="15.75" customHeight="1" x14ac:dyDescent="0.2">
      <c r="A50" s="7" t="s">
        <v>103</v>
      </c>
      <c r="B50" s="36">
        <v>0.16900000000000001</v>
      </c>
      <c r="C50" s="36">
        <v>4.65E-2</v>
      </c>
      <c r="D50" s="9"/>
      <c r="E50" s="9"/>
      <c r="G50" s="2" t="s">
        <v>93</v>
      </c>
      <c r="H50" s="30">
        <f>Albumin!K42</f>
        <v>5958</v>
      </c>
      <c r="I50">
        <f t="shared" ref="I50:J50" si="133">B75</f>
        <v>0.11600000000000002</v>
      </c>
      <c r="J50">
        <f t="shared" si="133"/>
        <v>2.1499999999999991E-2</v>
      </c>
      <c r="K50">
        <f t="shared" ref="K50:L50" si="134">B76</f>
        <v>0.13100000000000001</v>
      </c>
      <c r="L50">
        <f t="shared" si="134"/>
        <v>2.5499999999999995E-2</v>
      </c>
      <c r="N50">
        <f t="shared" ref="N50:O50" si="135">AVERAGE(I50,K50)</f>
        <v>0.12350000000000001</v>
      </c>
      <c r="O50">
        <f t="shared" si="135"/>
        <v>2.3499999999999993E-2</v>
      </c>
      <c r="P50">
        <f t="shared" si="3"/>
        <v>0.10000000000000002</v>
      </c>
      <c r="V50" s="13">
        <f t="shared" si="4"/>
        <v>5958</v>
      </c>
      <c r="W50" s="13">
        <f t="shared" si="9"/>
        <v>18.401796108431729</v>
      </c>
      <c r="X50" s="22" t="str">
        <f t="shared" si="32"/>
        <v/>
      </c>
    </row>
    <row r="51" spans="1:24" ht="15.75" customHeight="1" x14ac:dyDescent="0.2">
      <c r="A51" s="7" t="s">
        <v>104</v>
      </c>
      <c r="B51" s="36">
        <v>0.55100000000000005</v>
      </c>
      <c r="C51" s="36">
        <v>0.1225</v>
      </c>
      <c r="D51" s="9"/>
      <c r="E51" s="9"/>
      <c r="G51" s="2" t="s">
        <v>95</v>
      </c>
      <c r="H51" s="30">
        <f>Albumin!K43</f>
        <v>5961</v>
      </c>
      <c r="I51">
        <f t="shared" ref="I51:J51" si="136">B87</f>
        <v>0.48499999999999999</v>
      </c>
      <c r="J51">
        <f t="shared" si="136"/>
        <v>0.10449999999999998</v>
      </c>
      <c r="K51">
        <f t="shared" ref="K51:L51" si="137">B88</f>
        <v>0.49</v>
      </c>
      <c r="L51">
        <f t="shared" si="137"/>
        <v>0.11149999999999999</v>
      </c>
      <c r="N51">
        <f t="shared" ref="N51:O51" si="138">AVERAGE(I51,K51)</f>
        <v>0.48749999999999999</v>
      </c>
      <c r="O51">
        <f t="shared" si="138"/>
        <v>0.10799999999999998</v>
      </c>
      <c r="P51">
        <f t="shared" si="3"/>
        <v>0.3795</v>
      </c>
      <c r="V51" s="13">
        <f t="shared" si="4"/>
        <v>5961</v>
      </c>
      <c r="W51" s="13">
        <f t="shared" si="9"/>
        <v>80.688508232163642</v>
      </c>
      <c r="X51" s="22" t="str">
        <f t="shared" si="32"/>
        <v/>
      </c>
    </row>
    <row r="52" spans="1:24" ht="15.75" customHeight="1" x14ac:dyDescent="0.2">
      <c r="A52" s="7" t="s">
        <v>105</v>
      </c>
      <c r="B52" s="36">
        <v>0.55700000000000005</v>
      </c>
      <c r="C52" s="36">
        <v>0.1285</v>
      </c>
      <c r="D52" s="9"/>
      <c r="E52" s="9"/>
      <c r="F52" s="31"/>
      <c r="G52" s="2" t="s">
        <v>97</v>
      </c>
      <c r="H52" s="30">
        <f>Albumin!K44</f>
        <v>5962</v>
      </c>
      <c r="I52">
        <f t="shared" ref="I52:J52" si="139">B99</f>
        <v>0.10700000000000001</v>
      </c>
      <c r="J52">
        <f t="shared" si="139"/>
        <v>1.7499999999999988E-2</v>
      </c>
      <c r="K52">
        <f t="shared" ref="K52:L52" si="140">B100</f>
        <v>0.121</v>
      </c>
      <c r="L52">
        <f t="shared" si="140"/>
        <v>2.049999999999999E-2</v>
      </c>
      <c r="N52">
        <f t="shared" ref="N52:O52" si="141">AVERAGE(I52,K52)</f>
        <v>0.114</v>
      </c>
      <c r="O52">
        <f t="shared" si="141"/>
        <v>1.8999999999999989E-2</v>
      </c>
      <c r="P52">
        <f t="shared" si="3"/>
        <v>9.5000000000000015E-2</v>
      </c>
      <c r="V52" s="13">
        <f t="shared" si="4"/>
        <v>5962</v>
      </c>
      <c r="W52" s="13">
        <f t="shared" si="9"/>
        <v>17.287543655413266</v>
      </c>
      <c r="X52" s="22" t="str">
        <f t="shared" si="32"/>
        <v/>
      </c>
    </row>
    <row r="53" spans="1:24" ht="15.75" customHeight="1" x14ac:dyDescent="0.15">
      <c r="A53" s="7" t="s">
        <v>106</v>
      </c>
      <c r="B53" s="36">
        <v>1.0000000000000009E-3</v>
      </c>
      <c r="C53" s="36">
        <v>5.0000000000000044E-4</v>
      </c>
      <c r="D53" s="9"/>
      <c r="E53" s="9"/>
      <c r="F53" s="9"/>
      <c r="G53" s="2"/>
      <c r="V53" s="5"/>
      <c r="W53" s="5"/>
      <c r="X53" s="5"/>
    </row>
    <row r="54" spans="1:24" ht="15.75" customHeight="1" x14ac:dyDescent="0.15">
      <c r="A54" s="7" t="s">
        <v>107</v>
      </c>
      <c r="B54" s="36">
        <v>0</v>
      </c>
      <c r="C54" s="36">
        <v>1.4999999999999875E-3</v>
      </c>
      <c r="D54" s="9"/>
      <c r="E54" s="9"/>
      <c r="F54" s="9"/>
      <c r="V54" s="5"/>
      <c r="W54" s="5"/>
      <c r="X54" s="5"/>
    </row>
    <row r="55" spans="1:24" ht="15.75" customHeight="1" x14ac:dyDescent="0.15">
      <c r="A55" s="7" t="s">
        <v>108</v>
      </c>
      <c r="B55" s="36">
        <v>9.4E-2</v>
      </c>
      <c r="C55" s="36">
        <v>2.049999999999999E-2</v>
      </c>
      <c r="D55" s="9"/>
      <c r="E55" s="9"/>
      <c r="F55" s="9"/>
      <c r="V55" s="5"/>
      <c r="W55" s="5"/>
      <c r="X55" s="5"/>
    </row>
    <row r="56" spans="1:24" ht="15.75" customHeight="1" x14ac:dyDescent="0.15">
      <c r="A56" s="7" t="s">
        <v>109</v>
      </c>
      <c r="B56" s="36">
        <v>8.6999999999999994E-2</v>
      </c>
      <c r="C56" s="36">
        <v>2.049999999999999E-2</v>
      </c>
      <c r="D56" s="9"/>
      <c r="E56" s="9"/>
      <c r="F56" s="9"/>
      <c r="V56" s="5"/>
      <c r="W56" s="5"/>
      <c r="X56" s="5"/>
    </row>
    <row r="57" spans="1:24" ht="15.75" customHeight="1" x14ac:dyDescent="0.15">
      <c r="A57" s="7" t="s">
        <v>110</v>
      </c>
      <c r="B57" s="36">
        <v>0.13200000000000001</v>
      </c>
      <c r="C57" s="36">
        <v>3.4499999999999989E-2</v>
      </c>
      <c r="D57" s="9"/>
      <c r="E57" s="9"/>
      <c r="F57" s="9"/>
      <c r="V57" s="5"/>
      <c r="W57" s="5"/>
      <c r="X57" s="5"/>
    </row>
    <row r="58" spans="1:24" ht="15.75" customHeight="1" x14ac:dyDescent="0.15">
      <c r="A58" s="7" t="s">
        <v>111</v>
      </c>
      <c r="B58" s="36">
        <v>0.14000000000000001</v>
      </c>
      <c r="C58" s="36">
        <v>3.3499999999999988E-2</v>
      </c>
      <c r="D58" s="9"/>
      <c r="E58" s="9"/>
      <c r="F58" s="9"/>
      <c r="V58" s="5"/>
      <c r="W58" s="5"/>
      <c r="X58" s="5"/>
    </row>
    <row r="59" spans="1:24" ht="15.75" customHeight="1" x14ac:dyDescent="0.15">
      <c r="A59" s="7" t="s">
        <v>112</v>
      </c>
      <c r="B59" s="36">
        <v>0.45600000000000007</v>
      </c>
      <c r="C59" s="36">
        <v>9.1499999999999998E-2</v>
      </c>
      <c r="D59" s="9"/>
      <c r="E59" s="9"/>
      <c r="F59" s="9"/>
      <c r="V59" s="5"/>
      <c r="W59" s="5"/>
      <c r="X59" s="5"/>
    </row>
    <row r="60" spans="1:24" ht="15.75" customHeight="1" x14ac:dyDescent="0.15">
      <c r="A60" s="7" t="s">
        <v>113</v>
      </c>
      <c r="B60" s="36">
        <v>0.47100000000000009</v>
      </c>
      <c r="C60" s="36">
        <v>9.5500000000000002E-2</v>
      </c>
      <c r="D60" s="9"/>
      <c r="E60" s="9"/>
      <c r="F60" s="9"/>
      <c r="V60" s="5"/>
      <c r="W60" s="5"/>
      <c r="X60" s="5"/>
    </row>
    <row r="61" spans="1:24" ht="15.75" customHeight="1" x14ac:dyDescent="0.15">
      <c r="A61" s="7" t="s">
        <v>114</v>
      </c>
      <c r="B61" s="36">
        <v>0.19000000000000003</v>
      </c>
      <c r="C61" s="36">
        <v>3.7499999999999992E-2</v>
      </c>
      <c r="D61" s="9"/>
      <c r="E61" s="9"/>
      <c r="F61" s="9"/>
      <c r="V61" s="5"/>
      <c r="W61" s="5"/>
      <c r="X61" s="5"/>
    </row>
    <row r="62" spans="1:24" ht="15.75" customHeight="1" x14ac:dyDescent="0.15">
      <c r="A62" s="7" t="s">
        <v>115</v>
      </c>
      <c r="B62" s="36">
        <v>0.16300000000000001</v>
      </c>
      <c r="C62" s="36">
        <v>3.4499999999999989E-2</v>
      </c>
      <c r="D62" s="9"/>
      <c r="E62" s="9"/>
      <c r="F62" s="9"/>
      <c r="V62" s="5"/>
      <c r="W62" s="5"/>
      <c r="X62" s="5"/>
    </row>
    <row r="63" spans="1:24" ht="15.75" customHeight="1" x14ac:dyDescent="0.15">
      <c r="A63" s="7" t="s">
        <v>116</v>
      </c>
      <c r="B63" s="36">
        <v>0.23100000000000001</v>
      </c>
      <c r="C63" s="36">
        <v>5.149999999999999E-2</v>
      </c>
      <c r="D63" s="9"/>
      <c r="E63" s="9"/>
      <c r="F63" s="9"/>
      <c r="V63" s="5"/>
      <c r="W63" s="5"/>
      <c r="X63" s="5"/>
    </row>
    <row r="64" spans="1:24" ht="15.75" customHeight="1" x14ac:dyDescent="0.15">
      <c r="A64" s="7" t="s">
        <v>117</v>
      </c>
      <c r="B64" s="36">
        <v>0.24100000000000002</v>
      </c>
      <c r="C64" s="36">
        <v>4.7500000000000001E-2</v>
      </c>
      <c r="D64" s="9"/>
      <c r="E64" s="9"/>
      <c r="F64" s="9"/>
      <c r="V64" s="5"/>
      <c r="W64" s="5"/>
      <c r="X64" s="5"/>
    </row>
    <row r="65" spans="1:24" ht="15.75" customHeight="1" x14ac:dyDescent="0.15">
      <c r="A65" s="7" t="s">
        <v>118</v>
      </c>
      <c r="B65" s="36">
        <v>-4.9999999999999906E-3</v>
      </c>
      <c r="C65" s="36">
        <v>-1.5000000000000013E-3</v>
      </c>
      <c r="D65" s="9"/>
      <c r="E65" s="9"/>
      <c r="F65" s="9"/>
      <c r="V65" s="5"/>
      <c r="W65" s="5"/>
      <c r="X65" s="5"/>
    </row>
    <row r="66" spans="1:24" ht="15.75" customHeight="1" x14ac:dyDescent="0.15">
      <c r="A66" s="7" t="s">
        <v>119</v>
      </c>
      <c r="B66" s="36">
        <v>1.0000000000000009E-3</v>
      </c>
      <c r="C66" s="36">
        <v>-1.5000000000000013E-3</v>
      </c>
      <c r="D66" s="9"/>
      <c r="E66" s="9"/>
      <c r="F66" s="9"/>
      <c r="V66" s="5"/>
      <c r="W66" s="5"/>
      <c r="X66" s="5"/>
    </row>
    <row r="67" spans="1:24" ht="15.75" customHeight="1" x14ac:dyDescent="0.15">
      <c r="A67" s="7" t="s">
        <v>120</v>
      </c>
      <c r="B67" s="36">
        <v>0.255</v>
      </c>
      <c r="C67" s="36">
        <v>4.9499999999999988E-2</v>
      </c>
      <c r="D67" s="9"/>
      <c r="E67" s="9"/>
      <c r="F67" s="9"/>
      <c r="V67" s="5"/>
      <c r="W67" s="5"/>
      <c r="X67" s="5"/>
    </row>
    <row r="68" spans="1:24" ht="15.75" customHeight="1" x14ac:dyDescent="0.15">
      <c r="A68" s="7" t="s">
        <v>121</v>
      </c>
      <c r="B68" s="36">
        <v>0.27300000000000002</v>
      </c>
      <c r="C68" s="36">
        <v>5.149999999999999E-2</v>
      </c>
      <c r="D68" s="9"/>
      <c r="E68" s="9"/>
      <c r="F68" s="9"/>
      <c r="V68" s="5"/>
      <c r="W68" s="5"/>
      <c r="X68" s="5"/>
    </row>
    <row r="69" spans="1:24" ht="15.75" customHeight="1" x14ac:dyDescent="0.15">
      <c r="A69" s="7" t="s">
        <v>122</v>
      </c>
      <c r="B69" s="36">
        <v>6.2E-2</v>
      </c>
      <c r="C69" s="36">
        <v>1.4499999999999999E-2</v>
      </c>
      <c r="D69" s="9"/>
      <c r="E69" s="9"/>
      <c r="F69" s="9"/>
      <c r="V69" s="5"/>
      <c r="W69" s="5"/>
      <c r="X69" s="5"/>
    </row>
    <row r="70" spans="1:24" ht="15.75" customHeight="1" x14ac:dyDescent="0.15">
      <c r="A70" s="7" t="s">
        <v>123</v>
      </c>
      <c r="B70" s="36">
        <v>7.1000000000000008E-2</v>
      </c>
      <c r="C70" s="36">
        <v>1.8499999999999989E-2</v>
      </c>
      <c r="D70" s="9"/>
      <c r="E70" s="9"/>
      <c r="F70" s="9"/>
      <c r="V70" s="5"/>
      <c r="W70" s="5"/>
      <c r="X70" s="5"/>
    </row>
    <row r="71" spans="1:24" ht="15.75" customHeight="1" x14ac:dyDescent="0.15">
      <c r="A71" s="7" t="s">
        <v>124</v>
      </c>
      <c r="B71" s="36">
        <v>0.214</v>
      </c>
      <c r="C71" s="36">
        <v>4.5499999999999999E-2</v>
      </c>
      <c r="D71" s="9"/>
      <c r="E71" s="9"/>
      <c r="F71" s="9"/>
      <c r="V71" s="5"/>
      <c r="W71" s="5"/>
      <c r="X71" s="5"/>
    </row>
    <row r="72" spans="1:24" ht="15.75" customHeight="1" x14ac:dyDescent="0.15">
      <c r="A72" s="7" t="s">
        <v>125</v>
      </c>
      <c r="B72" s="36">
        <v>0.23100000000000001</v>
      </c>
      <c r="C72" s="36">
        <v>5.7499999999999996E-2</v>
      </c>
      <c r="D72" s="9"/>
      <c r="E72" s="36">
        <v>0.23100000000000001</v>
      </c>
      <c r="F72" s="36">
        <v>5.7499999999999996E-2</v>
      </c>
      <c r="V72" s="5"/>
      <c r="W72" s="5"/>
      <c r="X72" s="5"/>
    </row>
    <row r="73" spans="1:24" ht="15.75" customHeight="1" x14ac:dyDescent="0.15">
      <c r="A73" s="7" t="s">
        <v>126</v>
      </c>
      <c r="B73" s="36">
        <v>0.36399999999999999</v>
      </c>
      <c r="C73" s="36">
        <v>6.8500000000000005E-2</v>
      </c>
      <c r="D73" s="9"/>
      <c r="E73" s="9"/>
      <c r="F73" s="9"/>
      <c r="V73" s="5"/>
      <c r="W73" s="5"/>
      <c r="X73" s="5"/>
    </row>
    <row r="74" spans="1:24" ht="15.75" customHeight="1" x14ac:dyDescent="0.15">
      <c r="A74" s="7" t="s">
        <v>127</v>
      </c>
      <c r="B74" s="36">
        <v>0.378</v>
      </c>
      <c r="C74" s="36">
        <v>7.149999999999998E-2</v>
      </c>
      <c r="D74" s="9"/>
      <c r="E74" s="9"/>
      <c r="F74" s="9"/>
      <c r="V74" s="5"/>
      <c r="W74" s="5"/>
      <c r="X74" s="5"/>
    </row>
    <row r="75" spans="1:24" ht="15.75" customHeight="1" x14ac:dyDescent="0.15">
      <c r="A75" s="7" t="s">
        <v>128</v>
      </c>
      <c r="B75" s="36">
        <v>0.11600000000000002</v>
      </c>
      <c r="C75" s="36">
        <v>2.1499999999999991E-2</v>
      </c>
      <c r="D75" s="9"/>
      <c r="E75" s="9"/>
      <c r="F75" s="9"/>
      <c r="V75" s="5"/>
      <c r="W75" s="5"/>
      <c r="X75" s="5"/>
    </row>
    <row r="76" spans="1:24" ht="15.75" customHeight="1" x14ac:dyDescent="0.15">
      <c r="A76" s="7" t="s">
        <v>129</v>
      </c>
      <c r="B76" s="36">
        <v>0.13100000000000001</v>
      </c>
      <c r="C76" s="36">
        <v>2.5499999999999995E-2</v>
      </c>
      <c r="D76" s="9"/>
      <c r="E76" s="9"/>
      <c r="F76" s="9"/>
      <c r="V76" s="5"/>
      <c r="W76" s="5"/>
      <c r="X76" s="5"/>
    </row>
    <row r="77" spans="1:24" ht="15.75" customHeight="1" x14ac:dyDescent="0.15">
      <c r="A77" s="7" t="s">
        <v>130</v>
      </c>
      <c r="B77" s="36">
        <v>2.0000000000000018E-3</v>
      </c>
      <c r="C77" s="36">
        <v>5.0000000000000044E-4</v>
      </c>
      <c r="D77" s="9"/>
      <c r="E77" s="9"/>
      <c r="F77" s="9"/>
      <c r="V77" s="5"/>
      <c r="W77" s="5"/>
      <c r="X77" s="5"/>
    </row>
    <row r="78" spans="1:24" ht="15.75" customHeight="1" x14ac:dyDescent="0.15">
      <c r="A78" s="7" t="s">
        <v>131</v>
      </c>
      <c r="B78" s="36">
        <v>2.0000000000000018E-3</v>
      </c>
      <c r="C78" s="36">
        <v>1.4999999999999875E-3</v>
      </c>
      <c r="D78" s="9"/>
      <c r="E78" s="9"/>
      <c r="F78" s="9"/>
      <c r="V78" s="5"/>
      <c r="W78" s="5"/>
      <c r="X78" s="5"/>
    </row>
    <row r="79" spans="1:24" ht="15.75" customHeight="1" x14ac:dyDescent="0.15">
      <c r="A79" s="7" t="s">
        <v>132</v>
      </c>
      <c r="B79" s="36">
        <v>0.215</v>
      </c>
      <c r="C79" s="36">
        <v>4.65E-2</v>
      </c>
      <c r="D79" s="9"/>
      <c r="E79" s="9"/>
      <c r="F79" s="9"/>
      <c r="V79" s="5"/>
      <c r="W79" s="5"/>
      <c r="X79" s="5"/>
    </row>
    <row r="80" spans="1:24" ht="15.75" customHeight="1" x14ac:dyDescent="0.15">
      <c r="A80" s="7" t="s">
        <v>133</v>
      </c>
      <c r="B80" s="36">
        <v>0.215</v>
      </c>
      <c r="C80" s="36">
        <v>5.149999999999999E-2</v>
      </c>
      <c r="D80" s="9"/>
      <c r="E80" s="9"/>
      <c r="F80" s="9"/>
      <c r="V80" s="5"/>
      <c r="W80" s="5"/>
      <c r="X80" s="5"/>
    </row>
    <row r="81" spans="1:24" ht="15.75" customHeight="1" x14ac:dyDescent="0.15">
      <c r="A81" s="7" t="s">
        <v>134</v>
      </c>
      <c r="B81" s="36">
        <v>0.217</v>
      </c>
      <c r="C81" s="36">
        <v>5.2499999999999991E-2</v>
      </c>
      <c r="D81" s="9"/>
      <c r="E81" s="9"/>
      <c r="F81" s="9"/>
      <c r="V81" s="5"/>
      <c r="W81" s="5"/>
      <c r="X81" s="5"/>
    </row>
    <row r="82" spans="1:24" ht="15.75" customHeight="1" x14ac:dyDescent="0.15">
      <c r="A82" s="7" t="s">
        <v>135</v>
      </c>
      <c r="B82" s="36">
        <v>0.23800000000000002</v>
      </c>
      <c r="C82" s="36">
        <v>5.3499999999999992E-2</v>
      </c>
      <c r="D82" s="9"/>
      <c r="E82" s="9"/>
      <c r="F82" s="9"/>
      <c r="V82" s="5"/>
      <c r="W82" s="5"/>
      <c r="X82" s="5"/>
    </row>
    <row r="83" spans="1:24" ht="15.75" customHeight="1" x14ac:dyDescent="0.15">
      <c r="A83" s="7" t="s">
        <v>136</v>
      </c>
      <c r="B83" s="36">
        <v>0.22</v>
      </c>
      <c r="C83" s="36">
        <v>4.7500000000000001E-2</v>
      </c>
      <c r="D83" s="9"/>
      <c r="E83" s="36">
        <v>0.22</v>
      </c>
      <c r="F83" s="36">
        <v>4.7500000000000001E-2</v>
      </c>
      <c r="V83" s="5"/>
      <c r="W83" s="5"/>
      <c r="X83" s="5"/>
    </row>
    <row r="84" spans="1:24" ht="15.75" customHeight="1" x14ac:dyDescent="0.15">
      <c r="A84" s="7" t="s">
        <v>137</v>
      </c>
      <c r="B84" s="36">
        <v>0.21299999999999999</v>
      </c>
      <c r="C84" s="36">
        <v>4.3499999999999997E-2</v>
      </c>
      <c r="D84" s="9"/>
      <c r="E84" s="36">
        <v>0.21299999999999999</v>
      </c>
      <c r="F84" s="36">
        <v>4.3499999999999997E-2</v>
      </c>
      <c r="V84" s="5"/>
      <c r="W84" s="5"/>
      <c r="X84" s="5"/>
    </row>
    <row r="85" spans="1:24" ht="15.75" customHeight="1" x14ac:dyDescent="0.15">
      <c r="A85" s="7" t="s">
        <v>138</v>
      </c>
      <c r="B85" s="36">
        <v>0.14500000000000002</v>
      </c>
      <c r="C85" s="36">
        <v>3.7499999999999992E-2</v>
      </c>
      <c r="D85" s="9"/>
      <c r="E85" s="9"/>
      <c r="F85" s="9"/>
      <c r="V85" s="5"/>
      <c r="W85" s="5"/>
      <c r="X85" s="5"/>
    </row>
    <row r="86" spans="1:24" ht="15.75" customHeight="1" x14ac:dyDescent="0.15">
      <c r="A86" s="7" t="s">
        <v>139</v>
      </c>
      <c r="B86" s="36">
        <v>0.14400000000000002</v>
      </c>
      <c r="C86" s="36">
        <v>3.3499999999999988E-2</v>
      </c>
      <c r="D86" s="9"/>
      <c r="E86" s="9"/>
      <c r="F86" s="9"/>
      <c r="V86" s="5"/>
      <c r="W86" s="5"/>
      <c r="X86" s="5"/>
    </row>
    <row r="87" spans="1:24" ht="15.75" customHeight="1" x14ac:dyDescent="0.15">
      <c r="A87" s="7" t="s">
        <v>140</v>
      </c>
      <c r="B87" s="36">
        <v>0.48499999999999999</v>
      </c>
      <c r="C87" s="36">
        <v>0.10449999999999998</v>
      </c>
      <c r="D87" s="9"/>
      <c r="E87" s="9"/>
      <c r="F87" s="9"/>
      <c r="V87" s="5"/>
      <c r="W87" s="5"/>
      <c r="X87" s="5"/>
    </row>
    <row r="88" spans="1:24" ht="15.75" customHeight="1" x14ac:dyDescent="0.15">
      <c r="A88" s="7" t="s">
        <v>141</v>
      </c>
      <c r="B88" s="36">
        <v>0.49</v>
      </c>
      <c r="C88" s="36">
        <v>0.11149999999999999</v>
      </c>
      <c r="D88" s="9"/>
      <c r="E88" s="9"/>
      <c r="F88" s="9"/>
      <c r="V88" s="5"/>
      <c r="W88" s="5"/>
      <c r="X88" s="5"/>
    </row>
    <row r="89" spans="1:24" ht="15.75" customHeight="1" x14ac:dyDescent="0.15">
      <c r="A89" s="7" t="s">
        <v>142</v>
      </c>
      <c r="B89" s="36">
        <v>0</v>
      </c>
      <c r="C89" s="36">
        <v>3.4999999999999892E-3</v>
      </c>
      <c r="D89" s="9"/>
      <c r="E89" s="9"/>
      <c r="F89" s="9"/>
      <c r="V89" s="5"/>
      <c r="W89" s="5"/>
      <c r="X89" s="5"/>
    </row>
    <row r="90" spans="1:24" ht="15.75" customHeight="1" x14ac:dyDescent="0.15">
      <c r="A90" s="7" t="s">
        <v>143</v>
      </c>
      <c r="B90" s="36">
        <v>-3.9999999999999897E-3</v>
      </c>
      <c r="C90" s="36">
        <v>-1.5000000000000013E-3</v>
      </c>
      <c r="D90" s="9"/>
      <c r="E90" s="9"/>
      <c r="F90" s="9"/>
      <c r="V90" s="5"/>
      <c r="W90" s="5"/>
      <c r="X90" s="5"/>
    </row>
    <row r="91" spans="1:24" ht="15.75" customHeight="1" x14ac:dyDescent="0.15">
      <c r="A91" s="7" t="s">
        <v>144</v>
      </c>
      <c r="B91" s="36">
        <v>0.13800000000000001</v>
      </c>
      <c r="C91" s="36">
        <v>2.9499999999999998E-2</v>
      </c>
      <c r="D91" s="9"/>
      <c r="E91" s="9"/>
      <c r="F91" s="9"/>
      <c r="V91" s="5"/>
      <c r="W91" s="5"/>
      <c r="X91" s="5"/>
    </row>
    <row r="92" spans="1:24" ht="15.75" customHeight="1" x14ac:dyDescent="0.15">
      <c r="A92" s="7" t="s">
        <v>145</v>
      </c>
      <c r="B92" s="36">
        <v>0.157</v>
      </c>
      <c r="C92" s="36">
        <v>3.2499999999999987E-2</v>
      </c>
      <c r="D92" s="9"/>
      <c r="E92" s="9"/>
      <c r="F92" s="9"/>
      <c r="V92" s="5"/>
      <c r="W92" s="5"/>
      <c r="X92" s="5"/>
    </row>
    <row r="93" spans="1:24" ht="15.75" customHeight="1" x14ac:dyDescent="0.15">
      <c r="A93" s="7" t="s">
        <v>146</v>
      </c>
      <c r="B93" s="36">
        <v>0.32899999999999996</v>
      </c>
      <c r="C93" s="36">
        <v>7.2499999999999981E-2</v>
      </c>
      <c r="D93" s="9"/>
      <c r="E93" s="9"/>
      <c r="F93" s="9"/>
      <c r="V93" s="5"/>
      <c r="W93" s="5"/>
      <c r="X93" s="5"/>
    </row>
    <row r="94" spans="1:24" ht="15.75" customHeight="1" x14ac:dyDescent="0.15">
      <c r="A94" s="7" t="s">
        <v>147</v>
      </c>
      <c r="B94" s="36">
        <v>0.32399999999999995</v>
      </c>
      <c r="C94" s="36">
        <v>7.149999999999998E-2</v>
      </c>
      <c r="D94" s="9"/>
      <c r="E94" s="9"/>
      <c r="F94" s="9"/>
      <c r="V94" s="5"/>
      <c r="W94" s="5"/>
      <c r="X94" s="5"/>
    </row>
    <row r="95" spans="1:24" ht="15.75" customHeight="1" x14ac:dyDescent="0.15">
      <c r="A95" s="7" t="s">
        <v>148</v>
      </c>
      <c r="B95" s="36">
        <v>0.34499999999999997</v>
      </c>
      <c r="C95" s="36">
        <v>6.1499999999999999E-2</v>
      </c>
      <c r="D95" s="9"/>
      <c r="E95" s="36">
        <v>0.34499999999999997</v>
      </c>
      <c r="F95" s="36">
        <v>6.1499999999999999E-2</v>
      </c>
      <c r="V95" s="5"/>
      <c r="W95" s="5"/>
      <c r="X95" s="5"/>
    </row>
    <row r="96" spans="1:24" ht="15.75" customHeight="1" x14ac:dyDescent="0.15">
      <c r="A96" s="7" t="s">
        <v>149</v>
      </c>
      <c r="B96" s="36">
        <v>0.38700000000000001</v>
      </c>
      <c r="C96" s="36">
        <v>7.7499999999999986E-2</v>
      </c>
      <c r="D96" s="9"/>
      <c r="E96" s="36">
        <v>0.38700000000000001</v>
      </c>
      <c r="F96" s="36">
        <v>7.7499999999999986E-2</v>
      </c>
      <c r="V96" s="5"/>
      <c r="W96" s="5"/>
      <c r="X96" s="5"/>
    </row>
    <row r="97" spans="1:24" ht="15.75" customHeight="1" x14ac:dyDescent="0.15">
      <c r="A97" s="7" t="s">
        <v>150</v>
      </c>
      <c r="B97" s="36">
        <v>0.30300000000000005</v>
      </c>
      <c r="C97" s="36">
        <v>6.7500000000000004E-2</v>
      </c>
      <c r="D97" s="9"/>
      <c r="E97" s="9"/>
      <c r="F97" s="9"/>
      <c r="V97" s="5"/>
      <c r="W97" s="5"/>
      <c r="X97" s="5"/>
    </row>
    <row r="98" spans="1:24" ht="15.75" customHeight="1" x14ac:dyDescent="0.15">
      <c r="A98" s="7" t="s">
        <v>151</v>
      </c>
      <c r="B98" s="36">
        <v>0.28800000000000003</v>
      </c>
      <c r="C98" s="36">
        <v>5.9499999999999997E-2</v>
      </c>
      <c r="D98" s="9"/>
      <c r="E98" s="9"/>
      <c r="F98" s="9"/>
      <c r="V98" s="5"/>
      <c r="W98" s="5"/>
      <c r="X98" s="5"/>
    </row>
    <row r="99" spans="1:24" ht="15.75" customHeight="1" x14ac:dyDescent="0.15">
      <c r="A99" s="7" t="s">
        <v>152</v>
      </c>
      <c r="B99" s="36">
        <v>0.10700000000000001</v>
      </c>
      <c r="C99" s="36">
        <v>1.7499999999999988E-2</v>
      </c>
      <c r="D99" s="9"/>
      <c r="E99" s="9"/>
      <c r="F99" s="9"/>
      <c r="V99" s="5"/>
      <c r="W99" s="5"/>
      <c r="X99" s="5"/>
    </row>
    <row r="100" spans="1:24" ht="15.75" customHeight="1" x14ac:dyDescent="0.15">
      <c r="A100" s="2" t="s">
        <v>153</v>
      </c>
      <c r="B100" s="36">
        <v>0.121</v>
      </c>
      <c r="C100" s="36">
        <v>2.049999999999999E-2</v>
      </c>
      <c r="V100" s="5"/>
      <c r="W100" s="5"/>
      <c r="X100" s="5"/>
    </row>
    <row r="101" spans="1:24" ht="15.75" customHeight="1" x14ac:dyDescent="0.15">
      <c r="V101" s="5"/>
      <c r="W101" s="5"/>
      <c r="X101" s="5"/>
    </row>
    <row r="102" spans="1:24" ht="15.75" customHeight="1" x14ac:dyDescent="0.15">
      <c r="V102" s="5"/>
      <c r="W102" s="5"/>
      <c r="X102" s="5"/>
    </row>
    <row r="103" spans="1:24" ht="15.75" customHeight="1" x14ac:dyDescent="0.15">
      <c r="V103" s="5"/>
      <c r="W103" s="5"/>
      <c r="X103" s="5"/>
    </row>
    <row r="104" spans="1:24" ht="15.75" customHeight="1" x14ac:dyDescent="0.15">
      <c r="V104" s="5"/>
      <c r="W104" s="5"/>
      <c r="X104" s="5"/>
    </row>
    <row r="105" spans="1:24" ht="15.75" customHeight="1" x14ac:dyDescent="0.15">
      <c r="A105" s="7"/>
      <c r="B105" s="9"/>
      <c r="C105" s="9"/>
      <c r="D105" s="9"/>
      <c r="E105" s="9"/>
      <c r="F105" s="9"/>
      <c r="V105" s="5"/>
      <c r="W105" s="5"/>
      <c r="X105" s="5"/>
    </row>
    <row r="106" spans="1:24" ht="15.75" customHeight="1" x14ac:dyDescent="0.15">
      <c r="V106" s="5"/>
      <c r="W106" s="5"/>
      <c r="X106" s="5"/>
    </row>
    <row r="107" spans="1:24" ht="15.75" customHeight="1" x14ac:dyDescent="0.15">
      <c r="V107" s="5"/>
      <c r="W107" s="5"/>
      <c r="X107" s="5"/>
    </row>
    <row r="108" spans="1:24" ht="15.75" customHeight="1" x14ac:dyDescent="0.15">
      <c r="V108" s="5"/>
      <c r="W108" s="5"/>
      <c r="X108" s="5"/>
    </row>
    <row r="109" spans="1:24" ht="15.75" customHeight="1" x14ac:dyDescent="0.15">
      <c r="V109" s="5"/>
      <c r="W109" s="5"/>
      <c r="X109" s="5"/>
    </row>
    <row r="110" spans="1:24" ht="15.75" customHeight="1" x14ac:dyDescent="0.15">
      <c r="V110" s="5"/>
      <c r="W110" s="5"/>
      <c r="X110" s="5"/>
    </row>
    <row r="111" spans="1:24" ht="15.75" customHeight="1" x14ac:dyDescent="0.15">
      <c r="V111" s="5"/>
      <c r="W111" s="5"/>
      <c r="X111" s="5"/>
    </row>
    <row r="112" spans="1:24" ht="15.75" customHeight="1" x14ac:dyDescent="0.15">
      <c r="V112" s="5"/>
      <c r="W112" s="5"/>
      <c r="X112" s="5"/>
    </row>
    <row r="113" spans="22:24" ht="15.75" customHeight="1" x14ac:dyDescent="0.15">
      <c r="V113" s="5"/>
      <c r="W113" s="5"/>
      <c r="X113" s="5"/>
    </row>
    <row r="114" spans="22:24" ht="15.75" customHeight="1" x14ac:dyDescent="0.15">
      <c r="V114" s="5"/>
      <c r="W114" s="5"/>
      <c r="X114" s="5"/>
    </row>
    <row r="115" spans="22:24" ht="15.75" customHeight="1" x14ac:dyDescent="0.15">
      <c r="V115" s="5"/>
      <c r="W115" s="5"/>
      <c r="X115" s="5"/>
    </row>
    <row r="116" spans="22:24" ht="15.75" customHeight="1" x14ac:dyDescent="0.15">
      <c r="V116" s="5"/>
      <c r="W116" s="5"/>
      <c r="X116" s="5"/>
    </row>
    <row r="117" spans="22:24" ht="15.75" customHeight="1" x14ac:dyDescent="0.15">
      <c r="V117" s="5"/>
      <c r="W117" s="5"/>
      <c r="X117" s="5"/>
    </row>
    <row r="118" spans="22:24" ht="15.75" customHeight="1" x14ac:dyDescent="0.15">
      <c r="V118" s="5"/>
      <c r="W118" s="5"/>
      <c r="X118" s="5"/>
    </row>
    <row r="119" spans="22:24" ht="15.75" customHeight="1" x14ac:dyDescent="0.15">
      <c r="V119" s="5"/>
      <c r="W119" s="5"/>
      <c r="X119" s="5"/>
    </row>
    <row r="120" spans="22:24" ht="15.75" customHeight="1" x14ac:dyDescent="0.15">
      <c r="V120" s="5"/>
      <c r="W120" s="5"/>
      <c r="X120" s="5"/>
    </row>
    <row r="121" spans="22:24" ht="15.75" customHeight="1" x14ac:dyDescent="0.15">
      <c r="V121" s="5"/>
      <c r="W121" s="5"/>
      <c r="X121" s="5"/>
    </row>
    <row r="122" spans="22:24" ht="15.75" customHeight="1" x14ac:dyDescent="0.15">
      <c r="V122" s="5"/>
      <c r="W122" s="5"/>
      <c r="X122" s="5"/>
    </row>
    <row r="123" spans="22:24" ht="15.75" customHeight="1" x14ac:dyDescent="0.15">
      <c r="V123" s="5"/>
      <c r="W123" s="5"/>
      <c r="X123" s="5"/>
    </row>
    <row r="124" spans="22:24" ht="15.75" customHeight="1" x14ac:dyDescent="0.15">
      <c r="V124" s="5"/>
      <c r="W124" s="5"/>
      <c r="X124" s="5"/>
    </row>
    <row r="125" spans="22:24" ht="15.75" customHeight="1" x14ac:dyDescent="0.15">
      <c r="V125" s="5"/>
      <c r="W125" s="5"/>
      <c r="X125" s="5"/>
    </row>
    <row r="126" spans="22:24" ht="15.75" customHeight="1" x14ac:dyDescent="0.15">
      <c r="V126" s="5"/>
      <c r="W126" s="5"/>
      <c r="X126" s="5"/>
    </row>
    <row r="127" spans="22:24" ht="15.75" customHeight="1" x14ac:dyDescent="0.15">
      <c r="V127" s="5"/>
      <c r="W127" s="5"/>
      <c r="X127" s="5"/>
    </row>
    <row r="128" spans="22:24" ht="15.75" customHeight="1" x14ac:dyDescent="0.15">
      <c r="V128" s="5"/>
      <c r="W128" s="5"/>
      <c r="X128" s="5"/>
    </row>
    <row r="129" spans="22:24" ht="15.75" customHeight="1" x14ac:dyDescent="0.15">
      <c r="V129" s="5"/>
      <c r="W129" s="5"/>
      <c r="X129" s="5"/>
    </row>
    <row r="130" spans="22:24" ht="15.75" customHeight="1" x14ac:dyDescent="0.15">
      <c r="V130" s="5"/>
      <c r="W130" s="5"/>
      <c r="X130" s="5"/>
    </row>
    <row r="131" spans="22:24" ht="15.75" customHeight="1" x14ac:dyDescent="0.15">
      <c r="V131" s="5"/>
      <c r="W131" s="5"/>
      <c r="X131" s="5"/>
    </row>
    <row r="132" spans="22:24" ht="15.75" customHeight="1" x14ac:dyDescent="0.15">
      <c r="V132" s="5"/>
      <c r="W132" s="5"/>
      <c r="X132" s="5"/>
    </row>
    <row r="133" spans="22:24" ht="15.75" customHeight="1" x14ac:dyDescent="0.15">
      <c r="V133" s="5"/>
      <c r="W133" s="5"/>
      <c r="X133" s="5"/>
    </row>
    <row r="134" spans="22:24" ht="15.75" customHeight="1" x14ac:dyDescent="0.15">
      <c r="V134" s="5"/>
      <c r="W134" s="5"/>
      <c r="X134" s="5"/>
    </row>
    <row r="135" spans="22:24" ht="15.75" customHeight="1" x14ac:dyDescent="0.15">
      <c r="V135" s="5"/>
      <c r="W135" s="5"/>
      <c r="X135" s="5"/>
    </row>
    <row r="136" spans="22:24" ht="15.75" customHeight="1" x14ac:dyDescent="0.15">
      <c r="V136" s="5"/>
      <c r="W136" s="5"/>
      <c r="X136" s="5"/>
    </row>
    <row r="137" spans="22:24" ht="15.75" customHeight="1" x14ac:dyDescent="0.15">
      <c r="V137" s="5"/>
      <c r="W137" s="5"/>
      <c r="X137" s="5"/>
    </row>
    <row r="138" spans="22:24" ht="15.75" customHeight="1" x14ac:dyDescent="0.15">
      <c r="V138" s="5"/>
      <c r="W138" s="5"/>
      <c r="X138" s="5"/>
    </row>
    <row r="139" spans="22:24" ht="15.75" customHeight="1" x14ac:dyDescent="0.15">
      <c r="V139" s="5"/>
      <c r="W139" s="5"/>
      <c r="X139" s="5"/>
    </row>
    <row r="140" spans="22:24" ht="15.75" customHeight="1" x14ac:dyDescent="0.15">
      <c r="V140" s="5"/>
      <c r="W140" s="5"/>
      <c r="X140" s="5"/>
    </row>
    <row r="141" spans="22:24" ht="15.75" customHeight="1" x14ac:dyDescent="0.15">
      <c r="V141" s="5"/>
      <c r="W141" s="5"/>
      <c r="X141" s="5"/>
    </row>
    <row r="142" spans="22:24" ht="15.75" customHeight="1" x14ac:dyDescent="0.15">
      <c r="V142" s="5"/>
      <c r="W142" s="5"/>
      <c r="X142" s="5"/>
    </row>
    <row r="143" spans="22:24" ht="15.75" customHeight="1" x14ac:dyDescent="0.15">
      <c r="V143" s="5"/>
      <c r="W143" s="5"/>
      <c r="X143" s="5"/>
    </row>
    <row r="144" spans="22:24" ht="15.75" customHeight="1" x14ac:dyDescent="0.15">
      <c r="V144" s="5"/>
      <c r="W144" s="5"/>
      <c r="X144" s="5"/>
    </row>
    <row r="145" spans="22:24" ht="15.75" customHeight="1" x14ac:dyDescent="0.15">
      <c r="V145" s="5"/>
      <c r="W145" s="5"/>
      <c r="X145" s="5"/>
    </row>
    <row r="146" spans="22:24" ht="15.75" customHeight="1" x14ac:dyDescent="0.15">
      <c r="V146" s="5"/>
      <c r="W146" s="5"/>
      <c r="X146" s="5"/>
    </row>
    <row r="147" spans="22:24" ht="15.75" customHeight="1" x14ac:dyDescent="0.15">
      <c r="V147" s="5"/>
      <c r="W147" s="5"/>
      <c r="X147" s="5"/>
    </row>
    <row r="148" spans="22:24" ht="15.75" customHeight="1" x14ac:dyDescent="0.15">
      <c r="V148" s="5"/>
      <c r="W148" s="5"/>
      <c r="X148" s="5"/>
    </row>
    <row r="149" spans="22:24" ht="15.75" customHeight="1" x14ac:dyDescent="0.15">
      <c r="V149" s="5"/>
      <c r="W149" s="5"/>
      <c r="X149" s="5"/>
    </row>
    <row r="150" spans="22:24" ht="15.75" customHeight="1" x14ac:dyDescent="0.15">
      <c r="V150" s="5"/>
      <c r="W150" s="5"/>
      <c r="X150" s="5"/>
    </row>
    <row r="151" spans="22:24" ht="15.75" customHeight="1" x14ac:dyDescent="0.15">
      <c r="V151" s="5"/>
      <c r="W151" s="5"/>
      <c r="X151" s="5"/>
    </row>
    <row r="152" spans="22:24" ht="15.75" customHeight="1" x14ac:dyDescent="0.15">
      <c r="V152" s="5"/>
      <c r="W152" s="5"/>
      <c r="X152" s="5"/>
    </row>
    <row r="153" spans="22:24" ht="15.75" customHeight="1" x14ac:dyDescent="0.15">
      <c r="V153" s="5"/>
      <c r="W153" s="5"/>
      <c r="X153" s="5"/>
    </row>
    <row r="154" spans="22:24" ht="15.75" customHeight="1" x14ac:dyDescent="0.15">
      <c r="V154" s="5"/>
      <c r="W154" s="5"/>
      <c r="X154" s="5"/>
    </row>
    <row r="155" spans="22:24" ht="15.75" customHeight="1" x14ac:dyDescent="0.15">
      <c r="V155" s="5"/>
      <c r="W155" s="5"/>
      <c r="X155" s="5"/>
    </row>
    <row r="156" spans="22:24" ht="15.75" customHeight="1" x14ac:dyDescent="0.15">
      <c r="V156" s="5"/>
      <c r="W156" s="5"/>
      <c r="X156" s="5"/>
    </row>
    <row r="157" spans="22:24" ht="15.75" customHeight="1" x14ac:dyDescent="0.15">
      <c r="V157" s="5"/>
      <c r="W157" s="5"/>
      <c r="X157" s="5"/>
    </row>
    <row r="158" spans="22:24" ht="15.75" customHeight="1" x14ac:dyDescent="0.15">
      <c r="V158" s="5"/>
      <c r="W158" s="5"/>
      <c r="X158" s="5"/>
    </row>
    <row r="159" spans="22:24" ht="15.75" customHeight="1" x14ac:dyDescent="0.15">
      <c r="V159" s="5"/>
      <c r="W159" s="5"/>
      <c r="X159" s="5"/>
    </row>
    <row r="160" spans="22:24" ht="15.75" customHeight="1" x14ac:dyDescent="0.15">
      <c r="V160" s="5"/>
      <c r="W160" s="5"/>
      <c r="X160" s="5"/>
    </row>
    <row r="161" spans="22:24" ht="15.75" customHeight="1" x14ac:dyDescent="0.15">
      <c r="V161" s="5"/>
      <c r="W161" s="5"/>
      <c r="X161" s="5"/>
    </row>
    <row r="162" spans="22:24" ht="15.75" customHeight="1" x14ac:dyDescent="0.15">
      <c r="V162" s="5"/>
      <c r="W162" s="5"/>
      <c r="X162" s="5"/>
    </row>
    <row r="163" spans="22:24" ht="15.75" customHeight="1" x14ac:dyDescent="0.15">
      <c r="V163" s="5"/>
      <c r="W163" s="5"/>
      <c r="X163" s="5"/>
    </row>
    <row r="164" spans="22:24" ht="15.75" customHeight="1" x14ac:dyDescent="0.15">
      <c r="V164" s="5"/>
      <c r="W164" s="5"/>
      <c r="X164" s="5"/>
    </row>
    <row r="165" spans="22:24" ht="15.75" customHeight="1" x14ac:dyDescent="0.15">
      <c r="V165" s="5"/>
      <c r="W165" s="5"/>
      <c r="X165" s="5"/>
    </row>
    <row r="166" spans="22:24" ht="15.75" customHeight="1" x14ac:dyDescent="0.15">
      <c r="V166" s="5"/>
      <c r="W166" s="5"/>
      <c r="X166" s="5"/>
    </row>
    <row r="167" spans="22:24" ht="15.75" customHeight="1" x14ac:dyDescent="0.15">
      <c r="V167" s="5"/>
      <c r="W167" s="5"/>
      <c r="X167" s="5"/>
    </row>
    <row r="168" spans="22:24" ht="15.75" customHeight="1" x14ac:dyDescent="0.15">
      <c r="V168" s="5"/>
      <c r="W168" s="5"/>
      <c r="X168" s="5"/>
    </row>
    <row r="169" spans="22:24" ht="15.75" customHeight="1" x14ac:dyDescent="0.15">
      <c r="V169" s="5"/>
      <c r="W169" s="5"/>
      <c r="X169" s="5"/>
    </row>
    <row r="170" spans="22:24" ht="15.75" customHeight="1" x14ac:dyDescent="0.15">
      <c r="V170" s="5"/>
      <c r="W170" s="5"/>
      <c r="X170" s="5"/>
    </row>
    <row r="171" spans="22:24" ht="15.75" customHeight="1" x14ac:dyDescent="0.15">
      <c r="V171" s="5"/>
      <c r="W171" s="5"/>
      <c r="X171" s="5"/>
    </row>
    <row r="172" spans="22:24" ht="15.75" customHeight="1" x14ac:dyDescent="0.15">
      <c r="V172" s="5"/>
      <c r="W172" s="5"/>
      <c r="X172" s="5"/>
    </row>
    <row r="173" spans="22:24" ht="15.75" customHeight="1" x14ac:dyDescent="0.15">
      <c r="V173" s="5"/>
      <c r="W173" s="5"/>
      <c r="X173" s="5"/>
    </row>
    <row r="174" spans="22:24" ht="15.75" customHeight="1" x14ac:dyDescent="0.15">
      <c r="V174" s="5"/>
      <c r="W174" s="5"/>
      <c r="X174" s="5"/>
    </row>
    <row r="175" spans="22:24" ht="15.75" customHeight="1" x14ac:dyDescent="0.15">
      <c r="V175" s="5"/>
      <c r="W175" s="5"/>
      <c r="X175" s="5"/>
    </row>
    <row r="176" spans="22:24" ht="15.75" customHeight="1" x14ac:dyDescent="0.15">
      <c r="V176" s="5"/>
      <c r="W176" s="5"/>
      <c r="X176" s="5"/>
    </row>
    <row r="177" spans="22:24" ht="15.75" customHeight="1" x14ac:dyDescent="0.15">
      <c r="V177" s="5"/>
      <c r="W177" s="5"/>
      <c r="X177" s="5"/>
    </row>
    <row r="178" spans="22:24" ht="15.75" customHeight="1" x14ac:dyDescent="0.15">
      <c r="V178" s="5"/>
      <c r="W178" s="5"/>
      <c r="X178" s="5"/>
    </row>
    <row r="179" spans="22:24" ht="15.75" customHeight="1" x14ac:dyDescent="0.15">
      <c r="V179" s="5"/>
      <c r="W179" s="5"/>
      <c r="X179" s="5"/>
    </row>
    <row r="180" spans="22:24" ht="15.75" customHeight="1" x14ac:dyDescent="0.15">
      <c r="V180" s="5"/>
      <c r="W180" s="5"/>
      <c r="X180" s="5"/>
    </row>
    <row r="181" spans="22:24" ht="15.75" customHeight="1" x14ac:dyDescent="0.15">
      <c r="V181" s="5"/>
      <c r="W181" s="5"/>
      <c r="X181" s="5"/>
    </row>
    <row r="182" spans="22:24" ht="15.75" customHeight="1" x14ac:dyDescent="0.15">
      <c r="V182" s="5"/>
      <c r="W182" s="5"/>
      <c r="X182" s="5"/>
    </row>
    <row r="183" spans="22:24" ht="15.75" customHeight="1" x14ac:dyDescent="0.15">
      <c r="V183" s="5"/>
      <c r="W183" s="5"/>
      <c r="X183" s="5"/>
    </row>
    <row r="184" spans="22:24" ht="15.75" customHeight="1" x14ac:dyDescent="0.15">
      <c r="V184" s="5"/>
      <c r="W184" s="5"/>
      <c r="X184" s="5"/>
    </row>
    <row r="185" spans="22:24" ht="15.75" customHeight="1" x14ac:dyDescent="0.15">
      <c r="V185" s="5"/>
      <c r="W185" s="5"/>
      <c r="X185" s="5"/>
    </row>
    <row r="186" spans="22:24" ht="15.75" customHeight="1" x14ac:dyDescent="0.15">
      <c r="V186" s="5"/>
      <c r="W186" s="5"/>
      <c r="X186" s="5"/>
    </row>
    <row r="187" spans="22:24" ht="15.75" customHeight="1" x14ac:dyDescent="0.15">
      <c r="V187" s="5"/>
      <c r="W187" s="5"/>
      <c r="X187" s="5"/>
    </row>
    <row r="188" spans="22:24" ht="15.75" customHeight="1" x14ac:dyDescent="0.15">
      <c r="V188" s="5"/>
      <c r="W188" s="5"/>
      <c r="X188" s="5"/>
    </row>
    <row r="189" spans="22:24" ht="15.75" customHeight="1" x14ac:dyDescent="0.15">
      <c r="V189" s="5"/>
      <c r="W189" s="5"/>
      <c r="X189" s="5"/>
    </row>
    <row r="190" spans="22:24" ht="15.75" customHeight="1" x14ac:dyDescent="0.15">
      <c r="V190" s="5"/>
      <c r="W190" s="5"/>
      <c r="X190" s="5"/>
    </row>
    <row r="191" spans="22:24" ht="15.75" customHeight="1" x14ac:dyDescent="0.15">
      <c r="V191" s="5"/>
      <c r="W191" s="5"/>
      <c r="X191" s="5"/>
    </row>
    <row r="192" spans="22:24" ht="15.75" customHeight="1" x14ac:dyDescent="0.15">
      <c r="V192" s="5"/>
      <c r="W192" s="5"/>
      <c r="X192" s="5"/>
    </row>
    <row r="193" spans="22:24" ht="15.75" customHeight="1" x14ac:dyDescent="0.15">
      <c r="V193" s="5"/>
      <c r="W193" s="5"/>
      <c r="X193" s="5"/>
    </row>
    <row r="194" spans="22:24" ht="15.75" customHeight="1" x14ac:dyDescent="0.15">
      <c r="V194" s="5"/>
      <c r="W194" s="5"/>
      <c r="X194" s="5"/>
    </row>
    <row r="195" spans="22:24" ht="15.75" customHeight="1" x14ac:dyDescent="0.15">
      <c r="V195" s="5"/>
      <c r="W195" s="5"/>
      <c r="X195" s="5"/>
    </row>
    <row r="196" spans="22:24" ht="15.75" customHeight="1" x14ac:dyDescent="0.15">
      <c r="V196" s="5"/>
      <c r="W196" s="5"/>
      <c r="X196" s="5"/>
    </row>
    <row r="197" spans="22:24" ht="15.75" customHeight="1" x14ac:dyDescent="0.15">
      <c r="V197" s="5"/>
      <c r="W197" s="5"/>
      <c r="X197" s="5"/>
    </row>
    <row r="198" spans="22:24" ht="15.75" customHeight="1" x14ac:dyDescent="0.15">
      <c r="V198" s="5"/>
      <c r="W198" s="5"/>
      <c r="X198" s="5"/>
    </row>
    <row r="199" spans="22:24" ht="15.75" customHeight="1" x14ac:dyDescent="0.15">
      <c r="V199" s="5"/>
      <c r="W199" s="5"/>
      <c r="X199" s="5"/>
    </row>
    <row r="200" spans="22:24" ht="15.75" customHeight="1" x14ac:dyDescent="0.15">
      <c r="V200" s="5"/>
      <c r="W200" s="5"/>
      <c r="X200" s="5"/>
    </row>
    <row r="201" spans="22:24" ht="15.75" customHeight="1" x14ac:dyDescent="0.15">
      <c r="V201" s="5"/>
      <c r="W201" s="5"/>
      <c r="X201" s="5"/>
    </row>
    <row r="202" spans="22:24" ht="15.75" customHeight="1" x14ac:dyDescent="0.15">
      <c r="V202" s="5"/>
      <c r="W202" s="5"/>
      <c r="X202" s="5"/>
    </row>
    <row r="203" spans="22:24" ht="15.75" customHeight="1" x14ac:dyDescent="0.15">
      <c r="V203" s="5"/>
      <c r="W203" s="5"/>
      <c r="X203" s="5"/>
    </row>
    <row r="204" spans="22:24" ht="15.75" customHeight="1" x14ac:dyDescent="0.15">
      <c r="V204" s="5"/>
      <c r="W204" s="5"/>
      <c r="X204" s="5"/>
    </row>
    <row r="205" spans="22:24" ht="15.75" customHeight="1" x14ac:dyDescent="0.15">
      <c r="V205" s="5"/>
      <c r="W205" s="5"/>
      <c r="X205" s="5"/>
    </row>
    <row r="206" spans="22:24" ht="15.75" customHeight="1" x14ac:dyDescent="0.15">
      <c r="V206" s="5"/>
      <c r="W206" s="5"/>
      <c r="X206" s="5"/>
    </row>
    <row r="207" spans="22:24" ht="15.75" customHeight="1" x14ac:dyDescent="0.15">
      <c r="V207" s="5"/>
      <c r="W207" s="5"/>
      <c r="X207" s="5"/>
    </row>
    <row r="208" spans="22:24" ht="15.75" customHeight="1" x14ac:dyDescent="0.15">
      <c r="V208" s="5"/>
      <c r="W208" s="5"/>
      <c r="X208" s="5"/>
    </row>
    <row r="209" spans="22:24" ht="15.75" customHeight="1" x14ac:dyDescent="0.15">
      <c r="V209" s="5"/>
      <c r="W209" s="5"/>
      <c r="X209" s="5"/>
    </row>
    <row r="210" spans="22:24" ht="15.75" customHeight="1" x14ac:dyDescent="0.15">
      <c r="V210" s="5"/>
      <c r="W210" s="5"/>
      <c r="X210" s="5"/>
    </row>
    <row r="211" spans="22:24" ht="15.75" customHeight="1" x14ac:dyDescent="0.15">
      <c r="V211" s="5"/>
      <c r="W211" s="5"/>
      <c r="X211" s="5"/>
    </row>
    <row r="212" spans="22:24" ht="15.75" customHeight="1" x14ac:dyDescent="0.15">
      <c r="V212" s="5"/>
      <c r="W212" s="5"/>
      <c r="X212" s="5"/>
    </row>
    <row r="213" spans="22:24" ht="15.75" customHeight="1" x14ac:dyDescent="0.15">
      <c r="V213" s="5"/>
      <c r="W213" s="5"/>
      <c r="X213" s="5"/>
    </row>
    <row r="214" spans="22:24" ht="15.75" customHeight="1" x14ac:dyDescent="0.15">
      <c r="V214" s="5"/>
      <c r="W214" s="5"/>
      <c r="X214" s="5"/>
    </row>
    <row r="215" spans="22:24" ht="15.75" customHeight="1" x14ac:dyDescent="0.15">
      <c r="V215" s="5"/>
      <c r="W215" s="5"/>
      <c r="X215" s="5"/>
    </row>
    <row r="216" spans="22:24" ht="15.75" customHeight="1" x14ac:dyDescent="0.15">
      <c r="V216" s="5"/>
      <c r="W216" s="5"/>
      <c r="X216" s="5"/>
    </row>
    <row r="217" spans="22:24" ht="15.75" customHeight="1" x14ac:dyDescent="0.15">
      <c r="V217" s="5"/>
      <c r="W217" s="5"/>
      <c r="X217" s="5"/>
    </row>
    <row r="218" spans="22:24" ht="15.75" customHeight="1" x14ac:dyDescent="0.15">
      <c r="V218" s="5"/>
      <c r="W218" s="5"/>
      <c r="X218" s="5"/>
    </row>
    <row r="219" spans="22:24" ht="15.75" customHeight="1" x14ac:dyDescent="0.15">
      <c r="V219" s="5"/>
      <c r="W219" s="5"/>
      <c r="X219" s="5"/>
    </row>
    <row r="220" spans="22:24" ht="15.75" customHeight="1" x14ac:dyDescent="0.15">
      <c r="V220" s="5"/>
      <c r="W220" s="5"/>
      <c r="X220" s="5"/>
    </row>
    <row r="221" spans="22:24" ht="15.75" customHeight="1" x14ac:dyDescent="0.15">
      <c r="V221" s="5"/>
      <c r="W221" s="5"/>
      <c r="X221" s="5"/>
    </row>
    <row r="222" spans="22:24" ht="15.75" customHeight="1" x14ac:dyDescent="0.15">
      <c r="V222" s="5"/>
      <c r="W222" s="5"/>
      <c r="X222" s="5"/>
    </row>
    <row r="223" spans="22:24" ht="15.75" customHeight="1" x14ac:dyDescent="0.15">
      <c r="V223" s="5"/>
      <c r="W223" s="5"/>
      <c r="X223" s="5"/>
    </row>
    <row r="224" spans="22:24" ht="15.75" customHeight="1" x14ac:dyDescent="0.15">
      <c r="V224" s="5"/>
      <c r="W224" s="5"/>
      <c r="X224" s="5"/>
    </row>
    <row r="225" spans="22:24" ht="15.75" customHeight="1" x14ac:dyDescent="0.15">
      <c r="V225" s="5"/>
      <c r="W225" s="5"/>
      <c r="X225" s="5"/>
    </row>
    <row r="226" spans="22:24" ht="15.75" customHeight="1" x14ac:dyDescent="0.15">
      <c r="V226" s="5"/>
      <c r="W226" s="5"/>
      <c r="X226" s="5"/>
    </row>
    <row r="227" spans="22:24" ht="15.75" customHeight="1" x14ac:dyDescent="0.15">
      <c r="V227" s="5"/>
      <c r="W227" s="5"/>
      <c r="X227" s="5"/>
    </row>
    <row r="228" spans="22:24" ht="15.75" customHeight="1" x14ac:dyDescent="0.15">
      <c r="V228" s="5"/>
      <c r="W228" s="5"/>
      <c r="X228" s="5"/>
    </row>
    <row r="229" spans="22:24" ht="15.75" customHeight="1" x14ac:dyDescent="0.15">
      <c r="V229" s="5"/>
      <c r="W229" s="5"/>
      <c r="X229" s="5"/>
    </row>
    <row r="230" spans="22:24" ht="15.75" customHeight="1" x14ac:dyDescent="0.15">
      <c r="V230" s="5"/>
      <c r="W230" s="5"/>
      <c r="X230" s="5"/>
    </row>
    <row r="231" spans="22:24" ht="15.75" customHeight="1" x14ac:dyDescent="0.15">
      <c r="V231" s="5"/>
      <c r="W231" s="5"/>
      <c r="X231" s="5"/>
    </row>
    <row r="232" spans="22:24" ht="15.75" customHeight="1" x14ac:dyDescent="0.15">
      <c r="V232" s="5"/>
      <c r="W232" s="5"/>
      <c r="X232" s="5"/>
    </row>
    <row r="233" spans="22:24" ht="15.75" customHeight="1" x14ac:dyDescent="0.15">
      <c r="V233" s="5"/>
      <c r="W233" s="5"/>
      <c r="X233" s="5"/>
    </row>
    <row r="234" spans="22:24" ht="15.75" customHeight="1" x14ac:dyDescent="0.15">
      <c r="V234" s="5"/>
      <c r="W234" s="5"/>
      <c r="X234" s="5"/>
    </row>
    <row r="235" spans="22:24" ht="15.75" customHeight="1" x14ac:dyDescent="0.15">
      <c r="V235" s="5"/>
      <c r="W235" s="5"/>
      <c r="X235" s="5"/>
    </row>
    <row r="236" spans="22:24" ht="15.75" customHeight="1" x14ac:dyDescent="0.15">
      <c r="V236" s="5"/>
      <c r="W236" s="5"/>
      <c r="X236" s="5"/>
    </row>
    <row r="237" spans="22:24" ht="15.75" customHeight="1" x14ac:dyDescent="0.15">
      <c r="V237" s="5"/>
      <c r="W237" s="5"/>
      <c r="X237" s="5"/>
    </row>
    <row r="238" spans="22:24" ht="15.75" customHeight="1" x14ac:dyDescent="0.15">
      <c r="V238" s="5"/>
      <c r="W238" s="5"/>
      <c r="X238" s="5"/>
    </row>
    <row r="239" spans="22:24" ht="15.75" customHeight="1" x14ac:dyDescent="0.15">
      <c r="V239" s="5"/>
      <c r="W239" s="5"/>
      <c r="X239" s="5"/>
    </row>
    <row r="240" spans="22:24" ht="15.75" customHeight="1" x14ac:dyDescent="0.15">
      <c r="V240" s="5"/>
      <c r="W240" s="5"/>
      <c r="X240" s="5"/>
    </row>
    <row r="241" spans="22:24" ht="15.75" customHeight="1" x14ac:dyDescent="0.15">
      <c r="V241" s="5"/>
      <c r="W241" s="5"/>
      <c r="X241" s="5"/>
    </row>
    <row r="242" spans="22:24" ht="15.75" customHeight="1" x14ac:dyDescent="0.15">
      <c r="V242" s="5"/>
      <c r="W242" s="5"/>
      <c r="X242" s="5"/>
    </row>
    <row r="243" spans="22:24" ht="15.75" customHeight="1" x14ac:dyDescent="0.15">
      <c r="V243" s="5"/>
      <c r="W243" s="5"/>
      <c r="X243" s="5"/>
    </row>
    <row r="244" spans="22:24" ht="15.75" customHeight="1" x14ac:dyDescent="0.15">
      <c r="V244" s="5"/>
      <c r="W244" s="5"/>
      <c r="X244" s="5"/>
    </row>
    <row r="245" spans="22:24" ht="15.75" customHeight="1" x14ac:dyDescent="0.15">
      <c r="V245" s="5"/>
      <c r="W245" s="5"/>
      <c r="X245" s="5"/>
    </row>
    <row r="246" spans="22:24" ht="15.75" customHeight="1" x14ac:dyDescent="0.15">
      <c r="V246" s="5"/>
      <c r="W246" s="5"/>
      <c r="X246" s="5"/>
    </row>
    <row r="247" spans="22:24" ht="15.75" customHeight="1" x14ac:dyDescent="0.15">
      <c r="V247" s="5"/>
      <c r="W247" s="5"/>
      <c r="X247" s="5"/>
    </row>
    <row r="248" spans="22:24" ht="15.75" customHeight="1" x14ac:dyDescent="0.15">
      <c r="V248" s="5"/>
      <c r="W248" s="5"/>
      <c r="X248" s="5"/>
    </row>
    <row r="249" spans="22:24" ht="15.75" customHeight="1" x14ac:dyDescent="0.15">
      <c r="V249" s="5"/>
      <c r="W249" s="5"/>
      <c r="X249" s="5"/>
    </row>
    <row r="250" spans="22:24" ht="15.75" customHeight="1" x14ac:dyDescent="0.15">
      <c r="V250" s="5"/>
      <c r="W250" s="5"/>
      <c r="X250" s="5"/>
    </row>
    <row r="251" spans="22:24" ht="15.75" customHeight="1" x14ac:dyDescent="0.15">
      <c r="V251" s="5"/>
      <c r="W251" s="5"/>
      <c r="X251" s="5"/>
    </row>
    <row r="252" spans="22:24" ht="15.75" customHeight="1" x14ac:dyDescent="0.15">
      <c r="V252" s="5"/>
      <c r="W252" s="5"/>
      <c r="X252" s="5"/>
    </row>
    <row r="253" spans="22:24" ht="15.75" customHeight="1" x14ac:dyDescent="0.15">
      <c r="V253" s="5"/>
      <c r="W253" s="5"/>
      <c r="X253" s="5"/>
    </row>
    <row r="254" spans="22:24" ht="15.75" customHeight="1" x14ac:dyDescent="0.15">
      <c r="V254" s="5"/>
      <c r="W254" s="5"/>
      <c r="X254" s="5"/>
    </row>
    <row r="255" spans="22:24" ht="15.75" customHeight="1" x14ac:dyDescent="0.15">
      <c r="V255" s="5"/>
      <c r="W255" s="5"/>
      <c r="X255" s="5"/>
    </row>
    <row r="256" spans="22:24" ht="15.75" customHeight="1" x14ac:dyDescent="0.15">
      <c r="V256" s="5"/>
      <c r="W256" s="5"/>
      <c r="X256" s="5"/>
    </row>
    <row r="257" spans="22:24" ht="15.75" customHeight="1" x14ac:dyDescent="0.15">
      <c r="V257" s="5"/>
      <c r="W257" s="5"/>
      <c r="X257" s="5"/>
    </row>
    <row r="258" spans="22:24" ht="15.75" customHeight="1" x14ac:dyDescent="0.15">
      <c r="V258" s="5"/>
      <c r="W258" s="5"/>
      <c r="X258" s="5"/>
    </row>
    <row r="259" spans="22:24" ht="15.75" customHeight="1" x14ac:dyDescent="0.15">
      <c r="V259" s="5"/>
      <c r="W259" s="5"/>
      <c r="X259" s="5"/>
    </row>
    <row r="260" spans="22:24" ht="15.75" customHeight="1" x14ac:dyDescent="0.15">
      <c r="V260" s="5"/>
      <c r="W260" s="5"/>
      <c r="X260" s="5"/>
    </row>
    <row r="261" spans="22:24" ht="15.75" customHeight="1" x14ac:dyDescent="0.15">
      <c r="V261" s="5"/>
      <c r="W261" s="5"/>
      <c r="X261" s="5"/>
    </row>
    <row r="262" spans="22:24" ht="15.75" customHeight="1" x14ac:dyDescent="0.15">
      <c r="V262" s="5"/>
      <c r="W262" s="5"/>
      <c r="X262" s="5"/>
    </row>
    <row r="263" spans="22:24" ht="15.75" customHeight="1" x14ac:dyDescent="0.15">
      <c r="V263" s="5"/>
      <c r="W263" s="5"/>
      <c r="X263" s="5"/>
    </row>
    <row r="264" spans="22:24" ht="15.75" customHeight="1" x14ac:dyDescent="0.15">
      <c r="V264" s="5"/>
      <c r="W264" s="5"/>
      <c r="X264" s="5"/>
    </row>
    <row r="265" spans="22:24" ht="15.75" customHeight="1" x14ac:dyDescent="0.15">
      <c r="V265" s="5"/>
      <c r="W265" s="5"/>
      <c r="X265" s="5"/>
    </row>
    <row r="266" spans="22:24" ht="15.75" customHeight="1" x14ac:dyDescent="0.15">
      <c r="V266" s="5"/>
      <c r="W266" s="5"/>
      <c r="X266" s="5"/>
    </row>
    <row r="267" spans="22:24" ht="15.75" customHeight="1" x14ac:dyDescent="0.15">
      <c r="V267" s="5"/>
      <c r="W267" s="5"/>
      <c r="X267" s="5"/>
    </row>
    <row r="268" spans="22:24" ht="15.75" customHeight="1" x14ac:dyDescent="0.15">
      <c r="V268" s="5"/>
      <c r="W268" s="5"/>
      <c r="X268" s="5"/>
    </row>
    <row r="269" spans="22:24" ht="15.75" customHeight="1" x14ac:dyDescent="0.15">
      <c r="V269" s="5"/>
      <c r="W269" s="5"/>
      <c r="X269" s="5"/>
    </row>
    <row r="270" spans="22:24" ht="15.75" customHeight="1" x14ac:dyDescent="0.15">
      <c r="V270" s="5"/>
      <c r="W270" s="5"/>
      <c r="X270" s="5"/>
    </row>
    <row r="271" spans="22:24" ht="15.75" customHeight="1" x14ac:dyDescent="0.15">
      <c r="V271" s="5"/>
      <c r="W271" s="5"/>
      <c r="X271" s="5"/>
    </row>
    <row r="272" spans="22:24" ht="15.75" customHeight="1" x14ac:dyDescent="0.15">
      <c r="V272" s="5"/>
      <c r="W272" s="5"/>
      <c r="X272" s="5"/>
    </row>
    <row r="273" spans="22:24" ht="15.75" customHeight="1" x14ac:dyDescent="0.15">
      <c r="V273" s="5"/>
      <c r="W273" s="5"/>
      <c r="X273" s="5"/>
    </row>
    <row r="274" spans="22:24" ht="15.75" customHeight="1" x14ac:dyDescent="0.15">
      <c r="V274" s="5"/>
      <c r="W274" s="5"/>
      <c r="X274" s="5"/>
    </row>
    <row r="275" spans="22:24" ht="15.75" customHeight="1" x14ac:dyDescent="0.15">
      <c r="V275" s="5"/>
      <c r="W275" s="5"/>
      <c r="X275" s="5"/>
    </row>
    <row r="276" spans="22:24" ht="15.75" customHeight="1" x14ac:dyDescent="0.15">
      <c r="V276" s="5"/>
      <c r="W276" s="5"/>
      <c r="X276" s="5"/>
    </row>
    <row r="277" spans="22:24" ht="15.75" customHeight="1" x14ac:dyDescent="0.15">
      <c r="V277" s="5"/>
      <c r="W277" s="5"/>
      <c r="X277" s="5"/>
    </row>
    <row r="278" spans="22:24" ht="15.75" customHeight="1" x14ac:dyDescent="0.15">
      <c r="V278" s="5"/>
      <c r="W278" s="5"/>
      <c r="X278" s="5"/>
    </row>
    <row r="279" spans="22:24" ht="15.75" customHeight="1" x14ac:dyDescent="0.15">
      <c r="V279" s="5"/>
      <c r="W279" s="5"/>
      <c r="X279" s="5"/>
    </row>
    <row r="280" spans="22:24" ht="15.75" customHeight="1" x14ac:dyDescent="0.15">
      <c r="V280" s="5"/>
      <c r="W280" s="5"/>
      <c r="X280" s="5"/>
    </row>
    <row r="281" spans="22:24" ht="15.75" customHeight="1" x14ac:dyDescent="0.15">
      <c r="V281" s="5"/>
      <c r="W281" s="5"/>
      <c r="X281" s="5"/>
    </row>
    <row r="282" spans="22:24" ht="15.75" customHeight="1" x14ac:dyDescent="0.15">
      <c r="V282" s="5"/>
      <c r="W282" s="5"/>
      <c r="X282" s="5"/>
    </row>
    <row r="283" spans="22:24" ht="15.75" customHeight="1" x14ac:dyDescent="0.15">
      <c r="V283" s="5"/>
      <c r="W283" s="5"/>
      <c r="X283" s="5"/>
    </row>
    <row r="284" spans="22:24" ht="15.75" customHeight="1" x14ac:dyDescent="0.15">
      <c r="V284" s="5"/>
      <c r="W284" s="5"/>
      <c r="X284" s="5"/>
    </row>
    <row r="285" spans="22:24" ht="15.75" customHeight="1" x14ac:dyDescent="0.15">
      <c r="V285" s="5"/>
      <c r="W285" s="5"/>
      <c r="X285" s="5"/>
    </row>
    <row r="286" spans="22:24" ht="15.75" customHeight="1" x14ac:dyDescent="0.15">
      <c r="V286" s="5"/>
      <c r="W286" s="5"/>
      <c r="X286" s="5"/>
    </row>
    <row r="287" spans="22:24" ht="15.75" customHeight="1" x14ac:dyDescent="0.15">
      <c r="V287" s="5"/>
      <c r="W287" s="5"/>
      <c r="X287" s="5"/>
    </row>
    <row r="288" spans="22:24" ht="15.75" customHeight="1" x14ac:dyDescent="0.15">
      <c r="V288" s="5"/>
      <c r="W288" s="5"/>
      <c r="X288" s="5"/>
    </row>
    <row r="289" spans="22:24" ht="15.75" customHeight="1" x14ac:dyDescent="0.15">
      <c r="V289" s="5"/>
      <c r="W289" s="5"/>
      <c r="X289" s="5"/>
    </row>
    <row r="290" spans="22:24" ht="15.75" customHeight="1" x14ac:dyDescent="0.15">
      <c r="V290" s="5"/>
      <c r="W290" s="5"/>
      <c r="X290" s="5"/>
    </row>
    <row r="291" spans="22:24" ht="15.75" customHeight="1" x14ac:dyDescent="0.15">
      <c r="V291" s="5"/>
      <c r="W291" s="5"/>
      <c r="X291" s="5"/>
    </row>
    <row r="292" spans="22:24" ht="15.75" customHeight="1" x14ac:dyDescent="0.15">
      <c r="V292" s="5"/>
      <c r="W292" s="5"/>
      <c r="X292" s="5"/>
    </row>
    <row r="293" spans="22:24" ht="15.75" customHeight="1" x14ac:dyDescent="0.15">
      <c r="V293" s="5"/>
      <c r="W293" s="5"/>
      <c r="X293" s="5"/>
    </row>
    <row r="294" spans="22:24" ht="15.75" customHeight="1" x14ac:dyDescent="0.15">
      <c r="V294" s="5"/>
      <c r="W294" s="5"/>
      <c r="X294" s="5"/>
    </row>
    <row r="295" spans="22:24" ht="15.75" customHeight="1" x14ac:dyDescent="0.15">
      <c r="V295" s="5"/>
      <c r="W295" s="5"/>
      <c r="X295" s="5"/>
    </row>
    <row r="296" spans="22:24" ht="15.75" customHeight="1" x14ac:dyDescent="0.15">
      <c r="V296" s="5"/>
      <c r="W296" s="5"/>
      <c r="X296" s="5"/>
    </row>
    <row r="297" spans="22:24" ht="15.75" customHeight="1" x14ac:dyDescent="0.15">
      <c r="V297" s="5"/>
      <c r="W297" s="5"/>
      <c r="X297" s="5"/>
    </row>
    <row r="298" spans="22:24" ht="15.75" customHeight="1" x14ac:dyDescent="0.15">
      <c r="V298" s="5"/>
      <c r="W298" s="5"/>
      <c r="X298" s="5"/>
    </row>
    <row r="299" spans="22:24" ht="15.75" customHeight="1" x14ac:dyDescent="0.15">
      <c r="V299" s="5"/>
      <c r="W299" s="5"/>
      <c r="X299" s="5"/>
    </row>
    <row r="300" spans="22:24" ht="15.75" customHeight="1" x14ac:dyDescent="0.15">
      <c r="V300" s="5"/>
      <c r="W300" s="5"/>
      <c r="X300" s="5"/>
    </row>
    <row r="301" spans="22:24" ht="15.75" customHeight="1" x14ac:dyDescent="0.15">
      <c r="V301" s="5"/>
      <c r="W301" s="5"/>
      <c r="X301" s="5"/>
    </row>
    <row r="302" spans="22:24" ht="15.75" customHeight="1" x14ac:dyDescent="0.15">
      <c r="V302" s="5"/>
      <c r="W302" s="5"/>
      <c r="X302" s="5"/>
    </row>
    <row r="303" spans="22:24" ht="15.75" customHeight="1" x14ac:dyDescent="0.15">
      <c r="V303" s="5"/>
      <c r="W303" s="5"/>
      <c r="X303" s="5"/>
    </row>
    <row r="304" spans="22:24" ht="15.75" customHeight="1" x14ac:dyDescent="0.15">
      <c r="V304" s="5"/>
      <c r="W304" s="5"/>
      <c r="X304" s="5"/>
    </row>
    <row r="305" spans="22:24" ht="15.75" customHeight="1" x14ac:dyDescent="0.15">
      <c r="V305" s="5"/>
      <c r="W305" s="5"/>
      <c r="X305" s="5"/>
    </row>
    <row r="306" spans="22:24" ht="15.75" customHeight="1" x14ac:dyDescent="0.15">
      <c r="V306" s="5"/>
      <c r="W306" s="5"/>
      <c r="X306" s="5"/>
    </row>
    <row r="307" spans="22:24" ht="15.75" customHeight="1" x14ac:dyDescent="0.15">
      <c r="V307" s="5"/>
      <c r="W307" s="5"/>
      <c r="X307" s="5"/>
    </row>
    <row r="308" spans="22:24" ht="15.75" customHeight="1" x14ac:dyDescent="0.15">
      <c r="V308" s="5"/>
      <c r="W308" s="5"/>
      <c r="X308" s="5"/>
    </row>
    <row r="309" spans="22:24" ht="15.75" customHeight="1" x14ac:dyDescent="0.15">
      <c r="V309" s="5"/>
      <c r="W309" s="5"/>
      <c r="X309" s="5"/>
    </row>
    <row r="310" spans="22:24" ht="15.75" customHeight="1" x14ac:dyDescent="0.15">
      <c r="V310" s="5"/>
      <c r="W310" s="5"/>
      <c r="X310" s="5"/>
    </row>
    <row r="311" spans="22:24" ht="15.75" customHeight="1" x14ac:dyDescent="0.15">
      <c r="V311" s="5"/>
      <c r="W311" s="5"/>
      <c r="X311" s="5"/>
    </row>
    <row r="312" spans="22:24" ht="15.75" customHeight="1" x14ac:dyDescent="0.15">
      <c r="V312" s="5"/>
      <c r="W312" s="5"/>
      <c r="X312" s="5"/>
    </row>
    <row r="313" spans="22:24" ht="15.75" customHeight="1" x14ac:dyDescent="0.15">
      <c r="V313" s="5"/>
      <c r="W313" s="5"/>
      <c r="X313" s="5"/>
    </row>
    <row r="314" spans="22:24" ht="15.75" customHeight="1" x14ac:dyDescent="0.15">
      <c r="V314" s="5"/>
      <c r="W314" s="5"/>
      <c r="X314" s="5"/>
    </row>
    <row r="315" spans="22:24" ht="15.75" customHeight="1" x14ac:dyDescent="0.15">
      <c r="V315" s="5"/>
      <c r="W315" s="5"/>
      <c r="X315" s="5"/>
    </row>
    <row r="316" spans="22:24" ht="15.75" customHeight="1" x14ac:dyDescent="0.15">
      <c r="V316" s="5"/>
      <c r="W316" s="5"/>
      <c r="X316" s="5"/>
    </row>
    <row r="317" spans="22:24" ht="15.75" customHeight="1" x14ac:dyDescent="0.15">
      <c r="V317" s="5"/>
      <c r="W317" s="5"/>
      <c r="X317" s="5"/>
    </row>
    <row r="318" spans="22:24" ht="15.75" customHeight="1" x14ac:dyDescent="0.15">
      <c r="V318" s="5"/>
      <c r="W318" s="5"/>
      <c r="X318" s="5"/>
    </row>
    <row r="319" spans="22:24" ht="15.75" customHeight="1" x14ac:dyDescent="0.15">
      <c r="V319" s="5"/>
      <c r="W319" s="5"/>
      <c r="X319" s="5"/>
    </row>
    <row r="320" spans="22:24" ht="15.75" customHeight="1" x14ac:dyDescent="0.15">
      <c r="V320" s="5"/>
      <c r="W320" s="5"/>
      <c r="X320" s="5"/>
    </row>
    <row r="321" spans="22:24" ht="15.75" customHeight="1" x14ac:dyDescent="0.15">
      <c r="V321" s="5"/>
      <c r="W321" s="5"/>
      <c r="X321" s="5"/>
    </row>
    <row r="322" spans="22:24" ht="15.75" customHeight="1" x14ac:dyDescent="0.15">
      <c r="V322" s="5"/>
      <c r="W322" s="5"/>
      <c r="X322" s="5"/>
    </row>
    <row r="323" spans="22:24" ht="15.75" customHeight="1" x14ac:dyDescent="0.15">
      <c r="V323" s="5"/>
      <c r="W323" s="5"/>
      <c r="X323" s="5"/>
    </row>
    <row r="324" spans="22:24" ht="15.75" customHeight="1" x14ac:dyDescent="0.15">
      <c r="V324" s="5"/>
      <c r="W324" s="5"/>
      <c r="X324" s="5"/>
    </row>
    <row r="325" spans="22:24" ht="15.75" customHeight="1" x14ac:dyDescent="0.15">
      <c r="V325" s="5"/>
      <c r="W325" s="5"/>
      <c r="X325" s="5"/>
    </row>
    <row r="326" spans="22:24" ht="15.75" customHeight="1" x14ac:dyDescent="0.15">
      <c r="V326" s="5"/>
      <c r="W326" s="5"/>
      <c r="X326" s="5"/>
    </row>
    <row r="327" spans="22:24" ht="15.75" customHeight="1" x14ac:dyDescent="0.15">
      <c r="V327" s="5"/>
      <c r="W327" s="5"/>
      <c r="X327" s="5"/>
    </row>
    <row r="328" spans="22:24" ht="15.75" customHeight="1" x14ac:dyDescent="0.15">
      <c r="V328" s="5"/>
      <c r="W328" s="5"/>
      <c r="X328" s="5"/>
    </row>
    <row r="329" spans="22:24" ht="15.75" customHeight="1" x14ac:dyDescent="0.15">
      <c r="V329" s="5"/>
      <c r="W329" s="5"/>
      <c r="X329" s="5"/>
    </row>
    <row r="330" spans="22:24" ht="15.75" customHeight="1" x14ac:dyDescent="0.15">
      <c r="V330" s="5"/>
      <c r="W330" s="5"/>
      <c r="X330" s="5"/>
    </row>
    <row r="331" spans="22:24" ht="15.75" customHeight="1" x14ac:dyDescent="0.15">
      <c r="V331" s="5"/>
      <c r="W331" s="5"/>
      <c r="X331" s="5"/>
    </row>
    <row r="332" spans="22:24" ht="15.75" customHeight="1" x14ac:dyDescent="0.15">
      <c r="V332" s="5"/>
      <c r="W332" s="5"/>
      <c r="X332" s="5"/>
    </row>
    <row r="333" spans="22:24" ht="15.75" customHeight="1" x14ac:dyDescent="0.15">
      <c r="V333" s="5"/>
      <c r="W333" s="5"/>
      <c r="X333" s="5"/>
    </row>
    <row r="334" spans="22:24" ht="15.75" customHeight="1" x14ac:dyDescent="0.15">
      <c r="V334" s="5"/>
      <c r="W334" s="5"/>
      <c r="X334" s="5"/>
    </row>
    <row r="335" spans="22:24" ht="15.75" customHeight="1" x14ac:dyDescent="0.15">
      <c r="V335" s="5"/>
      <c r="W335" s="5"/>
      <c r="X335" s="5"/>
    </row>
    <row r="336" spans="22:24" ht="15.75" customHeight="1" x14ac:dyDescent="0.15">
      <c r="V336" s="5"/>
      <c r="W336" s="5"/>
      <c r="X336" s="5"/>
    </row>
    <row r="337" spans="22:24" ht="15.75" customHeight="1" x14ac:dyDescent="0.15">
      <c r="V337" s="5"/>
      <c r="W337" s="5"/>
      <c r="X337" s="5"/>
    </row>
    <row r="338" spans="22:24" ht="15.75" customHeight="1" x14ac:dyDescent="0.15">
      <c r="V338" s="5"/>
      <c r="W338" s="5"/>
      <c r="X338" s="5"/>
    </row>
    <row r="339" spans="22:24" ht="15.75" customHeight="1" x14ac:dyDescent="0.15">
      <c r="V339" s="5"/>
      <c r="W339" s="5"/>
      <c r="X339" s="5"/>
    </row>
    <row r="340" spans="22:24" ht="15.75" customHeight="1" x14ac:dyDescent="0.15">
      <c r="V340" s="5"/>
      <c r="W340" s="5"/>
      <c r="X340" s="5"/>
    </row>
    <row r="341" spans="22:24" ht="15.75" customHeight="1" x14ac:dyDescent="0.15">
      <c r="V341" s="5"/>
      <c r="W341" s="5"/>
      <c r="X341" s="5"/>
    </row>
    <row r="342" spans="22:24" ht="15.75" customHeight="1" x14ac:dyDescent="0.15">
      <c r="V342" s="5"/>
      <c r="W342" s="5"/>
      <c r="X342" s="5"/>
    </row>
    <row r="343" spans="22:24" ht="15.75" customHeight="1" x14ac:dyDescent="0.15">
      <c r="V343" s="5"/>
      <c r="W343" s="5"/>
      <c r="X343" s="5"/>
    </row>
    <row r="344" spans="22:24" ht="15.75" customHeight="1" x14ac:dyDescent="0.15">
      <c r="V344" s="5"/>
      <c r="W344" s="5"/>
      <c r="X344" s="5"/>
    </row>
    <row r="345" spans="22:24" ht="15.75" customHeight="1" x14ac:dyDescent="0.15">
      <c r="V345" s="5"/>
      <c r="W345" s="5"/>
      <c r="X345" s="5"/>
    </row>
    <row r="346" spans="22:24" ht="15.75" customHeight="1" x14ac:dyDescent="0.15">
      <c r="V346" s="5"/>
      <c r="W346" s="5"/>
      <c r="X346" s="5"/>
    </row>
    <row r="347" spans="22:24" ht="15.75" customHeight="1" x14ac:dyDescent="0.15">
      <c r="V347" s="5"/>
      <c r="W347" s="5"/>
      <c r="X347" s="5"/>
    </row>
    <row r="348" spans="22:24" ht="15.75" customHeight="1" x14ac:dyDescent="0.15">
      <c r="V348" s="5"/>
      <c r="W348" s="5"/>
      <c r="X348" s="5"/>
    </row>
    <row r="349" spans="22:24" ht="15.75" customHeight="1" x14ac:dyDescent="0.15">
      <c r="V349" s="5"/>
      <c r="W349" s="5"/>
      <c r="X349" s="5"/>
    </row>
    <row r="350" spans="22:24" ht="15.75" customHeight="1" x14ac:dyDescent="0.15">
      <c r="V350" s="5"/>
      <c r="W350" s="5"/>
      <c r="X350" s="5"/>
    </row>
    <row r="351" spans="22:24" ht="15.75" customHeight="1" x14ac:dyDescent="0.15">
      <c r="V351" s="5"/>
      <c r="W351" s="5"/>
      <c r="X351" s="5"/>
    </row>
    <row r="352" spans="22:24" ht="15.75" customHeight="1" x14ac:dyDescent="0.15">
      <c r="V352" s="5"/>
      <c r="W352" s="5"/>
      <c r="X352" s="5"/>
    </row>
    <row r="353" spans="22:24" ht="15.75" customHeight="1" x14ac:dyDescent="0.15">
      <c r="V353" s="5"/>
      <c r="W353" s="5"/>
      <c r="X353" s="5"/>
    </row>
    <row r="354" spans="22:24" ht="15.75" customHeight="1" x14ac:dyDescent="0.15">
      <c r="V354" s="5"/>
      <c r="W354" s="5"/>
      <c r="X354" s="5"/>
    </row>
    <row r="355" spans="22:24" ht="15.75" customHeight="1" x14ac:dyDescent="0.15">
      <c r="V355" s="5"/>
      <c r="W355" s="5"/>
      <c r="X355" s="5"/>
    </row>
    <row r="356" spans="22:24" ht="15.75" customHeight="1" x14ac:dyDescent="0.15">
      <c r="V356" s="5"/>
      <c r="W356" s="5"/>
      <c r="X356" s="5"/>
    </row>
    <row r="357" spans="22:24" ht="15.75" customHeight="1" x14ac:dyDescent="0.15">
      <c r="V357" s="5"/>
      <c r="W357" s="5"/>
      <c r="X357" s="5"/>
    </row>
    <row r="358" spans="22:24" ht="15.75" customHeight="1" x14ac:dyDescent="0.15">
      <c r="V358" s="5"/>
      <c r="W358" s="5"/>
      <c r="X358" s="5"/>
    </row>
    <row r="359" spans="22:24" ht="15.75" customHeight="1" x14ac:dyDescent="0.15">
      <c r="V359" s="5"/>
      <c r="W359" s="5"/>
      <c r="X359" s="5"/>
    </row>
    <row r="360" spans="22:24" ht="15.75" customHeight="1" x14ac:dyDescent="0.15">
      <c r="V360" s="5"/>
      <c r="W360" s="5"/>
      <c r="X360" s="5"/>
    </row>
    <row r="361" spans="22:24" ht="15.75" customHeight="1" x14ac:dyDescent="0.15">
      <c r="V361" s="5"/>
      <c r="W361" s="5"/>
      <c r="X361" s="5"/>
    </row>
    <row r="362" spans="22:24" ht="15.75" customHeight="1" x14ac:dyDescent="0.15">
      <c r="V362" s="5"/>
      <c r="W362" s="5"/>
      <c r="X362" s="5"/>
    </row>
    <row r="363" spans="22:24" ht="15.75" customHeight="1" x14ac:dyDescent="0.15">
      <c r="V363" s="5"/>
      <c r="W363" s="5"/>
      <c r="X363" s="5"/>
    </row>
    <row r="364" spans="22:24" ht="15.75" customHeight="1" x14ac:dyDescent="0.15">
      <c r="V364" s="5"/>
      <c r="W364" s="5"/>
      <c r="X364" s="5"/>
    </row>
    <row r="365" spans="22:24" ht="15.75" customHeight="1" x14ac:dyDescent="0.15">
      <c r="V365" s="5"/>
      <c r="W365" s="5"/>
      <c r="X365" s="5"/>
    </row>
    <row r="366" spans="22:24" ht="15.75" customHeight="1" x14ac:dyDescent="0.15">
      <c r="V366" s="5"/>
      <c r="W366" s="5"/>
      <c r="X366" s="5"/>
    </row>
    <row r="367" spans="22:24" ht="15.75" customHeight="1" x14ac:dyDescent="0.15">
      <c r="V367" s="5"/>
      <c r="W367" s="5"/>
      <c r="X367" s="5"/>
    </row>
    <row r="368" spans="22:24" ht="15.75" customHeight="1" x14ac:dyDescent="0.15">
      <c r="V368" s="5"/>
      <c r="W368" s="5"/>
      <c r="X368" s="5"/>
    </row>
    <row r="369" spans="22:24" ht="15.75" customHeight="1" x14ac:dyDescent="0.15">
      <c r="V369" s="5"/>
      <c r="W369" s="5"/>
      <c r="X369" s="5"/>
    </row>
    <row r="370" spans="22:24" ht="15.75" customHeight="1" x14ac:dyDescent="0.15">
      <c r="V370" s="5"/>
      <c r="W370" s="5"/>
      <c r="X370" s="5"/>
    </row>
    <row r="371" spans="22:24" ht="15.75" customHeight="1" x14ac:dyDescent="0.15">
      <c r="V371" s="5"/>
      <c r="W371" s="5"/>
      <c r="X371" s="5"/>
    </row>
    <row r="372" spans="22:24" ht="15.75" customHeight="1" x14ac:dyDescent="0.15">
      <c r="V372" s="5"/>
      <c r="W372" s="5"/>
      <c r="X372" s="5"/>
    </row>
    <row r="373" spans="22:24" ht="15.75" customHeight="1" x14ac:dyDescent="0.15">
      <c r="V373" s="5"/>
      <c r="W373" s="5"/>
      <c r="X373" s="5"/>
    </row>
    <row r="374" spans="22:24" ht="15.75" customHeight="1" x14ac:dyDescent="0.15">
      <c r="V374" s="5"/>
      <c r="W374" s="5"/>
      <c r="X374" s="5"/>
    </row>
    <row r="375" spans="22:24" ht="15.75" customHeight="1" x14ac:dyDescent="0.15">
      <c r="V375" s="5"/>
      <c r="W375" s="5"/>
      <c r="X375" s="5"/>
    </row>
    <row r="376" spans="22:24" ht="15.75" customHeight="1" x14ac:dyDescent="0.15">
      <c r="V376" s="5"/>
      <c r="W376" s="5"/>
      <c r="X376" s="5"/>
    </row>
    <row r="377" spans="22:24" ht="15.75" customHeight="1" x14ac:dyDescent="0.15">
      <c r="V377" s="5"/>
      <c r="W377" s="5"/>
      <c r="X377" s="5"/>
    </row>
    <row r="378" spans="22:24" ht="15.75" customHeight="1" x14ac:dyDescent="0.15">
      <c r="V378" s="5"/>
      <c r="W378" s="5"/>
      <c r="X378" s="5"/>
    </row>
    <row r="379" spans="22:24" ht="15.75" customHeight="1" x14ac:dyDescent="0.15">
      <c r="V379" s="5"/>
      <c r="W379" s="5"/>
      <c r="X379" s="5"/>
    </row>
    <row r="380" spans="22:24" ht="15.75" customHeight="1" x14ac:dyDescent="0.15">
      <c r="V380" s="5"/>
      <c r="W380" s="5"/>
      <c r="X380" s="5"/>
    </row>
    <row r="381" spans="22:24" ht="15.75" customHeight="1" x14ac:dyDescent="0.15">
      <c r="V381" s="5"/>
      <c r="W381" s="5"/>
      <c r="X381" s="5"/>
    </row>
    <row r="382" spans="22:24" ht="15.75" customHeight="1" x14ac:dyDescent="0.15">
      <c r="V382" s="5"/>
      <c r="W382" s="5"/>
      <c r="X382" s="5"/>
    </row>
    <row r="383" spans="22:24" ht="15.75" customHeight="1" x14ac:dyDescent="0.15">
      <c r="V383" s="5"/>
      <c r="W383" s="5"/>
      <c r="X383" s="5"/>
    </row>
    <row r="384" spans="22:24" ht="15.75" customHeight="1" x14ac:dyDescent="0.15">
      <c r="V384" s="5"/>
      <c r="W384" s="5"/>
      <c r="X384" s="5"/>
    </row>
    <row r="385" spans="22:24" ht="15.75" customHeight="1" x14ac:dyDescent="0.15">
      <c r="V385" s="5"/>
      <c r="W385" s="5"/>
      <c r="X385" s="5"/>
    </row>
    <row r="386" spans="22:24" ht="15.75" customHeight="1" x14ac:dyDescent="0.15">
      <c r="V386" s="5"/>
      <c r="W386" s="5"/>
      <c r="X386" s="5"/>
    </row>
    <row r="387" spans="22:24" ht="15.75" customHeight="1" x14ac:dyDescent="0.15">
      <c r="V387" s="5"/>
      <c r="W387" s="5"/>
      <c r="X387" s="5"/>
    </row>
    <row r="388" spans="22:24" ht="15.75" customHeight="1" x14ac:dyDescent="0.15">
      <c r="V388" s="5"/>
      <c r="W388" s="5"/>
      <c r="X388" s="5"/>
    </row>
    <row r="389" spans="22:24" ht="15.75" customHeight="1" x14ac:dyDescent="0.15">
      <c r="V389" s="5"/>
      <c r="W389" s="5"/>
      <c r="X389" s="5"/>
    </row>
    <row r="390" spans="22:24" ht="15.75" customHeight="1" x14ac:dyDescent="0.15">
      <c r="V390" s="5"/>
      <c r="W390" s="5"/>
      <c r="X390" s="5"/>
    </row>
    <row r="391" spans="22:24" ht="15.75" customHeight="1" x14ac:dyDescent="0.15">
      <c r="V391" s="5"/>
      <c r="W391" s="5"/>
      <c r="X391" s="5"/>
    </row>
    <row r="392" spans="22:24" ht="15.75" customHeight="1" x14ac:dyDescent="0.15">
      <c r="V392" s="5"/>
      <c r="W392" s="5"/>
      <c r="X392" s="5"/>
    </row>
    <row r="393" spans="22:24" ht="15.75" customHeight="1" x14ac:dyDescent="0.15">
      <c r="V393" s="5"/>
      <c r="W393" s="5"/>
      <c r="X393" s="5"/>
    </row>
    <row r="394" spans="22:24" ht="15.75" customHeight="1" x14ac:dyDescent="0.15">
      <c r="V394" s="5"/>
      <c r="W394" s="5"/>
      <c r="X394" s="5"/>
    </row>
    <row r="395" spans="22:24" ht="15.75" customHeight="1" x14ac:dyDescent="0.15">
      <c r="V395" s="5"/>
      <c r="W395" s="5"/>
      <c r="X395" s="5"/>
    </row>
    <row r="396" spans="22:24" ht="15.75" customHeight="1" x14ac:dyDescent="0.15">
      <c r="V396" s="5"/>
      <c r="W396" s="5"/>
      <c r="X396" s="5"/>
    </row>
    <row r="397" spans="22:24" ht="15.75" customHeight="1" x14ac:dyDescent="0.15">
      <c r="V397" s="5"/>
      <c r="W397" s="5"/>
      <c r="X397" s="5"/>
    </row>
    <row r="398" spans="22:24" ht="15.75" customHeight="1" x14ac:dyDescent="0.15">
      <c r="V398" s="5"/>
      <c r="W398" s="5"/>
      <c r="X398" s="5"/>
    </row>
    <row r="399" spans="22:24" ht="15.75" customHeight="1" x14ac:dyDescent="0.15">
      <c r="V399" s="5"/>
      <c r="W399" s="5"/>
      <c r="X399" s="5"/>
    </row>
    <row r="400" spans="22:24" ht="15.75" customHeight="1" x14ac:dyDescent="0.15">
      <c r="V400" s="5"/>
      <c r="W400" s="5"/>
      <c r="X400" s="5"/>
    </row>
    <row r="401" spans="22:24" ht="15.75" customHeight="1" x14ac:dyDescent="0.15">
      <c r="V401" s="5"/>
      <c r="W401" s="5"/>
      <c r="X401" s="5"/>
    </row>
    <row r="402" spans="22:24" ht="15.75" customHeight="1" x14ac:dyDescent="0.15">
      <c r="V402" s="5"/>
      <c r="W402" s="5"/>
      <c r="X402" s="5"/>
    </row>
    <row r="403" spans="22:24" ht="15.75" customHeight="1" x14ac:dyDescent="0.15">
      <c r="V403" s="5"/>
      <c r="W403" s="5"/>
      <c r="X403" s="5"/>
    </row>
    <row r="404" spans="22:24" ht="15.75" customHeight="1" x14ac:dyDescent="0.15">
      <c r="V404" s="5"/>
      <c r="W404" s="5"/>
      <c r="X404" s="5"/>
    </row>
    <row r="405" spans="22:24" ht="15.75" customHeight="1" x14ac:dyDescent="0.15">
      <c r="V405" s="5"/>
      <c r="W405" s="5"/>
      <c r="X405" s="5"/>
    </row>
    <row r="406" spans="22:24" ht="15.75" customHeight="1" x14ac:dyDescent="0.15">
      <c r="V406" s="5"/>
      <c r="W406" s="5"/>
      <c r="X406" s="5"/>
    </row>
    <row r="407" spans="22:24" ht="15.75" customHeight="1" x14ac:dyDescent="0.15">
      <c r="V407" s="5"/>
      <c r="W407" s="5"/>
      <c r="X407" s="5"/>
    </row>
    <row r="408" spans="22:24" ht="15.75" customHeight="1" x14ac:dyDescent="0.15">
      <c r="V408" s="5"/>
      <c r="W408" s="5"/>
      <c r="X408" s="5"/>
    </row>
    <row r="409" spans="22:24" ht="15.75" customHeight="1" x14ac:dyDescent="0.15">
      <c r="V409" s="5"/>
      <c r="W409" s="5"/>
      <c r="X409" s="5"/>
    </row>
    <row r="410" spans="22:24" ht="15.75" customHeight="1" x14ac:dyDescent="0.15">
      <c r="V410" s="5"/>
      <c r="W410" s="5"/>
      <c r="X410" s="5"/>
    </row>
    <row r="411" spans="22:24" ht="15.75" customHeight="1" x14ac:dyDescent="0.15">
      <c r="V411" s="5"/>
      <c r="W411" s="5"/>
      <c r="X411" s="5"/>
    </row>
    <row r="412" spans="22:24" ht="15.75" customHeight="1" x14ac:dyDescent="0.15">
      <c r="V412" s="5"/>
      <c r="W412" s="5"/>
      <c r="X412" s="5"/>
    </row>
    <row r="413" spans="22:24" ht="15.75" customHeight="1" x14ac:dyDescent="0.15">
      <c r="V413" s="5"/>
      <c r="W413" s="5"/>
      <c r="X413" s="5"/>
    </row>
    <row r="414" spans="22:24" ht="15.75" customHeight="1" x14ac:dyDescent="0.15">
      <c r="V414" s="5"/>
      <c r="W414" s="5"/>
      <c r="X414" s="5"/>
    </row>
    <row r="415" spans="22:24" ht="15.75" customHeight="1" x14ac:dyDescent="0.15">
      <c r="V415" s="5"/>
      <c r="W415" s="5"/>
      <c r="X415" s="5"/>
    </row>
    <row r="416" spans="22:24" ht="15.75" customHeight="1" x14ac:dyDescent="0.15">
      <c r="V416" s="5"/>
      <c r="W416" s="5"/>
      <c r="X416" s="5"/>
    </row>
    <row r="417" spans="22:24" ht="15.75" customHeight="1" x14ac:dyDescent="0.15">
      <c r="V417" s="5"/>
      <c r="W417" s="5"/>
      <c r="X417" s="5"/>
    </row>
    <row r="418" spans="22:24" ht="15.75" customHeight="1" x14ac:dyDescent="0.15">
      <c r="V418" s="5"/>
      <c r="W418" s="5"/>
      <c r="X418" s="5"/>
    </row>
    <row r="419" spans="22:24" ht="15.75" customHeight="1" x14ac:dyDescent="0.15">
      <c r="V419" s="5"/>
      <c r="W419" s="5"/>
      <c r="X419" s="5"/>
    </row>
    <row r="420" spans="22:24" ht="15.75" customHeight="1" x14ac:dyDescent="0.15">
      <c r="V420" s="5"/>
      <c r="W420" s="5"/>
      <c r="X420" s="5"/>
    </row>
    <row r="421" spans="22:24" ht="15.75" customHeight="1" x14ac:dyDescent="0.15">
      <c r="V421" s="5"/>
      <c r="W421" s="5"/>
      <c r="X421" s="5"/>
    </row>
    <row r="422" spans="22:24" ht="15.75" customHeight="1" x14ac:dyDescent="0.15">
      <c r="V422" s="5"/>
      <c r="W422" s="5"/>
      <c r="X422" s="5"/>
    </row>
    <row r="423" spans="22:24" ht="15.75" customHeight="1" x14ac:dyDescent="0.15">
      <c r="V423" s="5"/>
      <c r="W423" s="5"/>
      <c r="X423" s="5"/>
    </row>
    <row r="424" spans="22:24" ht="15.75" customHeight="1" x14ac:dyDescent="0.15">
      <c r="V424" s="5"/>
      <c r="W424" s="5"/>
      <c r="X424" s="5"/>
    </row>
    <row r="425" spans="22:24" ht="15.75" customHeight="1" x14ac:dyDescent="0.15">
      <c r="V425" s="5"/>
      <c r="W425" s="5"/>
      <c r="X425" s="5"/>
    </row>
    <row r="426" spans="22:24" ht="15.75" customHeight="1" x14ac:dyDescent="0.15">
      <c r="V426" s="5"/>
      <c r="W426" s="5"/>
      <c r="X426" s="5"/>
    </row>
    <row r="427" spans="22:24" ht="15.75" customHeight="1" x14ac:dyDescent="0.15">
      <c r="V427" s="5"/>
      <c r="W427" s="5"/>
      <c r="X427" s="5"/>
    </row>
    <row r="428" spans="22:24" ht="15.75" customHeight="1" x14ac:dyDescent="0.15">
      <c r="V428" s="5"/>
      <c r="W428" s="5"/>
      <c r="X428" s="5"/>
    </row>
    <row r="429" spans="22:24" ht="15.75" customHeight="1" x14ac:dyDescent="0.15">
      <c r="V429" s="5"/>
      <c r="W429" s="5"/>
      <c r="X429" s="5"/>
    </row>
    <row r="430" spans="22:24" ht="15.75" customHeight="1" x14ac:dyDescent="0.15">
      <c r="V430" s="5"/>
      <c r="W430" s="5"/>
      <c r="X430" s="5"/>
    </row>
    <row r="431" spans="22:24" ht="15.75" customHeight="1" x14ac:dyDescent="0.15">
      <c r="V431" s="5"/>
      <c r="W431" s="5"/>
      <c r="X431" s="5"/>
    </row>
    <row r="432" spans="22:24" ht="15.75" customHeight="1" x14ac:dyDescent="0.15">
      <c r="V432" s="5"/>
      <c r="W432" s="5"/>
      <c r="X432" s="5"/>
    </row>
    <row r="433" spans="22:24" ht="15.75" customHeight="1" x14ac:dyDescent="0.15">
      <c r="V433" s="5"/>
      <c r="W433" s="5"/>
      <c r="X433" s="5"/>
    </row>
    <row r="434" spans="22:24" ht="15.75" customHeight="1" x14ac:dyDescent="0.15">
      <c r="V434" s="5"/>
      <c r="W434" s="5"/>
      <c r="X434" s="5"/>
    </row>
    <row r="435" spans="22:24" ht="15.75" customHeight="1" x14ac:dyDescent="0.15">
      <c r="V435" s="5"/>
      <c r="W435" s="5"/>
      <c r="X435" s="5"/>
    </row>
    <row r="436" spans="22:24" ht="15.75" customHeight="1" x14ac:dyDescent="0.15">
      <c r="V436" s="5"/>
      <c r="W436" s="5"/>
      <c r="X436" s="5"/>
    </row>
    <row r="437" spans="22:24" ht="15.75" customHeight="1" x14ac:dyDescent="0.15">
      <c r="V437" s="5"/>
      <c r="W437" s="5"/>
      <c r="X437" s="5"/>
    </row>
    <row r="438" spans="22:24" ht="15.75" customHeight="1" x14ac:dyDescent="0.15">
      <c r="V438" s="5"/>
      <c r="W438" s="5"/>
      <c r="X438" s="5"/>
    </row>
    <row r="439" spans="22:24" ht="15.75" customHeight="1" x14ac:dyDescent="0.15">
      <c r="V439" s="5"/>
      <c r="W439" s="5"/>
      <c r="X439" s="5"/>
    </row>
    <row r="440" spans="22:24" ht="15.75" customHeight="1" x14ac:dyDescent="0.15">
      <c r="V440" s="5"/>
      <c r="W440" s="5"/>
      <c r="X440" s="5"/>
    </row>
    <row r="441" spans="22:24" ht="15.75" customHeight="1" x14ac:dyDescent="0.15">
      <c r="V441" s="5"/>
      <c r="W441" s="5"/>
      <c r="X441" s="5"/>
    </row>
    <row r="442" spans="22:24" ht="15.75" customHeight="1" x14ac:dyDescent="0.15">
      <c r="V442" s="5"/>
      <c r="W442" s="5"/>
      <c r="X442" s="5"/>
    </row>
    <row r="443" spans="22:24" ht="15.75" customHeight="1" x14ac:dyDescent="0.15">
      <c r="V443" s="5"/>
      <c r="W443" s="5"/>
      <c r="X443" s="5"/>
    </row>
    <row r="444" spans="22:24" ht="15.75" customHeight="1" x14ac:dyDescent="0.15">
      <c r="V444" s="5"/>
      <c r="W444" s="5"/>
      <c r="X444" s="5"/>
    </row>
    <row r="445" spans="22:24" ht="15.75" customHeight="1" x14ac:dyDescent="0.15">
      <c r="V445" s="5"/>
      <c r="W445" s="5"/>
      <c r="X445" s="5"/>
    </row>
    <row r="446" spans="22:24" ht="15.75" customHeight="1" x14ac:dyDescent="0.15">
      <c r="V446" s="5"/>
      <c r="W446" s="5"/>
      <c r="X446" s="5"/>
    </row>
    <row r="447" spans="22:24" ht="15.75" customHeight="1" x14ac:dyDescent="0.15">
      <c r="V447" s="5"/>
      <c r="W447" s="5"/>
      <c r="X447" s="5"/>
    </row>
    <row r="448" spans="22:24" ht="15.75" customHeight="1" x14ac:dyDescent="0.15">
      <c r="V448" s="5"/>
      <c r="W448" s="5"/>
      <c r="X448" s="5"/>
    </row>
    <row r="449" spans="22:24" ht="15.75" customHeight="1" x14ac:dyDescent="0.15">
      <c r="V449" s="5"/>
      <c r="W449" s="5"/>
      <c r="X449" s="5"/>
    </row>
    <row r="450" spans="22:24" ht="15.75" customHeight="1" x14ac:dyDescent="0.15">
      <c r="V450" s="5"/>
      <c r="W450" s="5"/>
      <c r="X450" s="5"/>
    </row>
    <row r="451" spans="22:24" ht="15.75" customHeight="1" x14ac:dyDescent="0.15">
      <c r="V451" s="5"/>
      <c r="W451" s="5"/>
      <c r="X451" s="5"/>
    </row>
    <row r="452" spans="22:24" ht="15.75" customHeight="1" x14ac:dyDescent="0.15">
      <c r="V452" s="5"/>
      <c r="W452" s="5"/>
      <c r="X452" s="5"/>
    </row>
    <row r="453" spans="22:24" ht="15.75" customHeight="1" x14ac:dyDescent="0.15">
      <c r="V453" s="5"/>
      <c r="W453" s="5"/>
      <c r="X453" s="5"/>
    </row>
    <row r="454" spans="22:24" ht="15.75" customHeight="1" x14ac:dyDescent="0.15">
      <c r="V454" s="5"/>
      <c r="W454" s="5"/>
      <c r="X454" s="5"/>
    </row>
    <row r="455" spans="22:24" ht="15.75" customHeight="1" x14ac:dyDescent="0.15">
      <c r="V455" s="5"/>
      <c r="W455" s="5"/>
      <c r="X455" s="5"/>
    </row>
    <row r="456" spans="22:24" ht="15.75" customHeight="1" x14ac:dyDescent="0.15">
      <c r="V456" s="5"/>
      <c r="W456" s="5"/>
      <c r="X456" s="5"/>
    </row>
    <row r="457" spans="22:24" ht="15.75" customHeight="1" x14ac:dyDescent="0.15">
      <c r="V457" s="5"/>
      <c r="W457" s="5"/>
      <c r="X457" s="5"/>
    </row>
    <row r="458" spans="22:24" ht="15.75" customHeight="1" x14ac:dyDescent="0.15">
      <c r="V458" s="5"/>
      <c r="W458" s="5"/>
      <c r="X458" s="5"/>
    </row>
    <row r="459" spans="22:24" ht="15.75" customHeight="1" x14ac:dyDescent="0.15">
      <c r="V459" s="5"/>
      <c r="W459" s="5"/>
      <c r="X459" s="5"/>
    </row>
    <row r="460" spans="22:24" ht="15.75" customHeight="1" x14ac:dyDescent="0.15">
      <c r="V460" s="5"/>
      <c r="W460" s="5"/>
      <c r="X460" s="5"/>
    </row>
    <row r="461" spans="22:24" ht="15.75" customHeight="1" x14ac:dyDescent="0.15">
      <c r="V461" s="5"/>
      <c r="W461" s="5"/>
      <c r="X461" s="5"/>
    </row>
    <row r="462" spans="22:24" ht="15.75" customHeight="1" x14ac:dyDescent="0.15">
      <c r="V462" s="5"/>
      <c r="W462" s="5"/>
      <c r="X462" s="5"/>
    </row>
    <row r="463" spans="22:24" ht="15.75" customHeight="1" x14ac:dyDescent="0.15">
      <c r="V463" s="5"/>
      <c r="W463" s="5"/>
      <c r="X463" s="5"/>
    </row>
    <row r="464" spans="22:24" ht="15.75" customHeight="1" x14ac:dyDescent="0.15">
      <c r="V464" s="5"/>
      <c r="W464" s="5"/>
      <c r="X464" s="5"/>
    </row>
    <row r="465" spans="22:24" ht="15.75" customHeight="1" x14ac:dyDescent="0.15">
      <c r="V465" s="5"/>
      <c r="W465" s="5"/>
      <c r="X465" s="5"/>
    </row>
    <row r="466" spans="22:24" ht="15.75" customHeight="1" x14ac:dyDescent="0.15">
      <c r="V466" s="5"/>
      <c r="W466" s="5"/>
      <c r="X466" s="5"/>
    </row>
    <row r="467" spans="22:24" ht="15.75" customHeight="1" x14ac:dyDescent="0.15">
      <c r="V467" s="5"/>
      <c r="W467" s="5"/>
      <c r="X467" s="5"/>
    </row>
    <row r="468" spans="22:24" ht="15.75" customHeight="1" x14ac:dyDescent="0.15">
      <c r="V468" s="5"/>
      <c r="W468" s="5"/>
      <c r="X468" s="5"/>
    </row>
    <row r="469" spans="22:24" ht="15.75" customHeight="1" x14ac:dyDescent="0.15">
      <c r="V469" s="5"/>
      <c r="W469" s="5"/>
      <c r="X469" s="5"/>
    </row>
    <row r="470" spans="22:24" ht="15.75" customHeight="1" x14ac:dyDescent="0.15">
      <c r="V470" s="5"/>
      <c r="W470" s="5"/>
      <c r="X470" s="5"/>
    </row>
    <row r="471" spans="22:24" ht="15.75" customHeight="1" x14ac:dyDescent="0.15">
      <c r="V471" s="5"/>
      <c r="W471" s="5"/>
      <c r="X471" s="5"/>
    </row>
    <row r="472" spans="22:24" ht="15.75" customHeight="1" x14ac:dyDescent="0.15">
      <c r="V472" s="5"/>
      <c r="W472" s="5"/>
      <c r="X472" s="5"/>
    </row>
    <row r="473" spans="22:24" ht="15.75" customHeight="1" x14ac:dyDescent="0.15">
      <c r="V473" s="5"/>
      <c r="W473" s="5"/>
      <c r="X473" s="5"/>
    </row>
    <row r="474" spans="22:24" ht="15.75" customHeight="1" x14ac:dyDescent="0.15">
      <c r="V474" s="5"/>
      <c r="W474" s="5"/>
      <c r="X474" s="5"/>
    </row>
    <row r="475" spans="22:24" ht="15.75" customHeight="1" x14ac:dyDescent="0.15">
      <c r="V475" s="5"/>
      <c r="W475" s="5"/>
      <c r="X475" s="5"/>
    </row>
    <row r="476" spans="22:24" ht="15.75" customHeight="1" x14ac:dyDescent="0.15">
      <c r="V476" s="5"/>
      <c r="W476" s="5"/>
      <c r="X476" s="5"/>
    </row>
    <row r="477" spans="22:24" ht="15.75" customHeight="1" x14ac:dyDescent="0.15">
      <c r="V477" s="5"/>
      <c r="W477" s="5"/>
      <c r="X477" s="5"/>
    </row>
    <row r="478" spans="22:24" ht="15.75" customHeight="1" x14ac:dyDescent="0.15">
      <c r="V478" s="5"/>
      <c r="W478" s="5"/>
      <c r="X478" s="5"/>
    </row>
    <row r="479" spans="22:24" ht="15.75" customHeight="1" x14ac:dyDescent="0.15">
      <c r="V479" s="5"/>
      <c r="W479" s="5"/>
      <c r="X479" s="5"/>
    </row>
    <row r="480" spans="22:24" ht="15.75" customHeight="1" x14ac:dyDescent="0.15">
      <c r="V480" s="5"/>
      <c r="W480" s="5"/>
      <c r="X480" s="5"/>
    </row>
    <row r="481" spans="22:24" ht="15.75" customHeight="1" x14ac:dyDescent="0.15">
      <c r="V481" s="5"/>
      <c r="W481" s="5"/>
      <c r="X481" s="5"/>
    </row>
    <row r="482" spans="22:24" ht="15.75" customHeight="1" x14ac:dyDescent="0.15">
      <c r="V482" s="5"/>
      <c r="W482" s="5"/>
      <c r="X482" s="5"/>
    </row>
    <row r="483" spans="22:24" ht="15.75" customHeight="1" x14ac:dyDescent="0.15">
      <c r="V483" s="5"/>
      <c r="W483" s="5"/>
      <c r="X483" s="5"/>
    </row>
    <row r="484" spans="22:24" ht="15.75" customHeight="1" x14ac:dyDescent="0.15">
      <c r="V484" s="5"/>
      <c r="W484" s="5"/>
      <c r="X484" s="5"/>
    </row>
    <row r="485" spans="22:24" ht="15.75" customHeight="1" x14ac:dyDescent="0.15">
      <c r="V485" s="5"/>
      <c r="W485" s="5"/>
      <c r="X485" s="5"/>
    </row>
    <row r="486" spans="22:24" ht="15.75" customHeight="1" x14ac:dyDescent="0.15">
      <c r="V486" s="5"/>
      <c r="W486" s="5"/>
      <c r="X486" s="5"/>
    </row>
    <row r="487" spans="22:24" ht="15.75" customHeight="1" x14ac:dyDescent="0.15">
      <c r="V487" s="5"/>
      <c r="W487" s="5"/>
      <c r="X487" s="5"/>
    </row>
    <row r="488" spans="22:24" ht="15.75" customHeight="1" x14ac:dyDescent="0.15">
      <c r="V488" s="5"/>
      <c r="W488" s="5"/>
      <c r="X488" s="5"/>
    </row>
    <row r="489" spans="22:24" ht="15.75" customHeight="1" x14ac:dyDescent="0.15">
      <c r="V489" s="5"/>
      <c r="W489" s="5"/>
      <c r="X489" s="5"/>
    </row>
    <row r="490" spans="22:24" ht="15.75" customHeight="1" x14ac:dyDescent="0.15">
      <c r="V490" s="5"/>
      <c r="W490" s="5"/>
      <c r="X490" s="5"/>
    </row>
    <row r="491" spans="22:24" ht="15.75" customHeight="1" x14ac:dyDescent="0.15">
      <c r="V491" s="5"/>
      <c r="W491" s="5"/>
      <c r="X491" s="5"/>
    </row>
    <row r="492" spans="22:24" ht="15.75" customHeight="1" x14ac:dyDescent="0.15">
      <c r="V492" s="5"/>
      <c r="W492" s="5"/>
      <c r="X492" s="5"/>
    </row>
    <row r="493" spans="22:24" ht="15.75" customHeight="1" x14ac:dyDescent="0.15">
      <c r="V493" s="5"/>
      <c r="W493" s="5"/>
      <c r="X493" s="5"/>
    </row>
    <row r="494" spans="22:24" ht="15.75" customHeight="1" x14ac:dyDescent="0.15">
      <c r="V494" s="5"/>
      <c r="W494" s="5"/>
      <c r="X494" s="5"/>
    </row>
    <row r="495" spans="22:24" ht="15.75" customHeight="1" x14ac:dyDescent="0.15">
      <c r="V495" s="5"/>
      <c r="W495" s="5"/>
      <c r="X495" s="5"/>
    </row>
    <row r="496" spans="22:24" ht="15.75" customHeight="1" x14ac:dyDescent="0.15">
      <c r="V496" s="5"/>
      <c r="W496" s="5"/>
      <c r="X496" s="5"/>
    </row>
    <row r="497" spans="22:24" ht="15.75" customHeight="1" x14ac:dyDescent="0.15">
      <c r="V497" s="5"/>
      <c r="W497" s="5"/>
      <c r="X497" s="5"/>
    </row>
    <row r="498" spans="22:24" ht="15.75" customHeight="1" x14ac:dyDescent="0.15">
      <c r="V498" s="5"/>
      <c r="W498" s="5"/>
      <c r="X498" s="5"/>
    </row>
    <row r="499" spans="22:24" ht="15.75" customHeight="1" x14ac:dyDescent="0.15">
      <c r="V499" s="5"/>
      <c r="W499" s="5"/>
      <c r="X499" s="5"/>
    </row>
    <row r="500" spans="22:24" ht="15.75" customHeight="1" x14ac:dyDescent="0.15">
      <c r="V500" s="5"/>
      <c r="W500" s="5"/>
      <c r="X500" s="5"/>
    </row>
    <row r="501" spans="22:24" ht="15.75" customHeight="1" x14ac:dyDescent="0.15">
      <c r="V501" s="5"/>
      <c r="W501" s="5"/>
      <c r="X501" s="5"/>
    </row>
    <row r="502" spans="22:24" ht="15.75" customHeight="1" x14ac:dyDescent="0.15">
      <c r="V502" s="5"/>
      <c r="W502" s="5"/>
      <c r="X502" s="5"/>
    </row>
    <row r="503" spans="22:24" ht="15.75" customHeight="1" x14ac:dyDescent="0.15">
      <c r="V503" s="5"/>
      <c r="W503" s="5"/>
      <c r="X503" s="5"/>
    </row>
    <row r="504" spans="22:24" ht="15.75" customHeight="1" x14ac:dyDescent="0.15">
      <c r="V504" s="5"/>
      <c r="W504" s="5"/>
      <c r="X504" s="5"/>
    </row>
    <row r="505" spans="22:24" ht="15.75" customHeight="1" x14ac:dyDescent="0.15">
      <c r="V505" s="5"/>
      <c r="W505" s="5"/>
      <c r="X505" s="5"/>
    </row>
    <row r="506" spans="22:24" ht="15.75" customHeight="1" x14ac:dyDescent="0.15">
      <c r="V506" s="5"/>
      <c r="W506" s="5"/>
      <c r="X506" s="5"/>
    </row>
    <row r="507" spans="22:24" ht="15.75" customHeight="1" x14ac:dyDescent="0.15">
      <c r="V507" s="5"/>
      <c r="W507" s="5"/>
      <c r="X507" s="5"/>
    </row>
    <row r="508" spans="22:24" ht="15.75" customHeight="1" x14ac:dyDescent="0.15">
      <c r="V508" s="5"/>
      <c r="W508" s="5"/>
      <c r="X508" s="5"/>
    </row>
    <row r="509" spans="22:24" ht="15.75" customHeight="1" x14ac:dyDescent="0.15">
      <c r="V509" s="5"/>
      <c r="W509" s="5"/>
      <c r="X509" s="5"/>
    </row>
    <row r="510" spans="22:24" ht="15.75" customHeight="1" x14ac:dyDescent="0.15">
      <c r="V510" s="5"/>
      <c r="W510" s="5"/>
      <c r="X510" s="5"/>
    </row>
    <row r="511" spans="22:24" ht="15.75" customHeight="1" x14ac:dyDescent="0.15">
      <c r="V511" s="5"/>
      <c r="W511" s="5"/>
      <c r="X511" s="5"/>
    </row>
    <row r="512" spans="22:24" ht="15.75" customHeight="1" x14ac:dyDescent="0.15">
      <c r="V512" s="5"/>
      <c r="W512" s="5"/>
      <c r="X512" s="5"/>
    </row>
    <row r="513" spans="22:24" ht="15.75" customHeight="1" x14ac:dyDescent="0.15">
      <c r="V513" s="5"/>
      <c r="W513" s="5"/>
      <c r="X513" s="5"/>
    </row>
    <row r="514" spans="22:24" ht="15.75" customHeight="1" x14ac:dyDescent="0.15">
      <c r="V514" s="5"/>
      <c r="W514" s="5"/>
      <c r="X514" s="5"/>
    </row>
    <row r="515" spans="22:24" ht="15.75" customHeight="1" x14ac:dyDescent="0.15">
      <c r="V515" s="5"/>
      <c r="W515" s="5"/>
      <c r="X515" s="5"/>
    </row>
    <row r="516" spans="22:24" ht="15.75" customHeight="1" x14ac:dyDescent="0.15">
      <c r="V516" s="5"/>
      <c r="W516" s="5"/>
      <c r="X516" s="5"/>
    </row>
    <row r="517" spans="22:24" ht="15.75" customHeight="1" x14ac:dyDescent="0.15">
      <c r="V517" s="5"/>
      <c r="W517" s="5"/>
      <c r="X517" s="5"/>
    </row>
    <row r="518" spans="22:24" ht="15.75" customHeight="1" x14ac:dyDescent="0.15">
      <c r="V518" s="5"/>
      <c r="W518" s="5"/>
      <c r="X518" s="5"/>
    </row>
    <row r="519" spans="22:24" ht="15.75" customHeight="1" x14ac:dyDescent="0.15">
      <c r="V519" s="5"/>
      <c r="W519" s="5"/>
      <c r="X519" s="5"/>
    </row>
    <row r="520" spans="22:24" ht="15.75" customHeight="1" x14ac:dyDescent="0.15">
      <c r="V520" s="5"/>
      <c r="W520" s="5"/>
      <c r="X520" s="5"/>
    </row>
    <row r="521" spans="22:24" ht="15.75" customHeight="1" x14ac:dyDescent="0.15">
      <c r="V521" s="5"/>
      <c r="W521" s="5"/>
      <c r="X521" s="5"/>
    </row>
    <row r="522" spans="22:24" ht="15.75" customHeight="1" x14ac:dyDescent="0.15">
      <c r="V522" s="5"/>
      <c r="W522" s="5"/>
      <c r="X522" s="5"/>
    </row>
    <row r="523" spans="22:24" ht="15.75" customHeight="1" x14ac:dyDescent="0.15">
      <c r="V523" s="5"/>
      <c r="W523" s="5"/>
      <c r="X523" s="5"/>
    </row>
    <row r="524" spans="22:24" ht="15.75" customHeight="1" x14ac:dyDescent="0.15">
      <c r="V524" s="5"/>
      <c r="W524" s="5"/>
      <c r="X524" s="5"/>
    </row>
    <row r="525" spans="22:24" ht="15.75" customHeight="1" x14ac:dyDescent="0.15">
      <c r="V525" s="5"/>
      <c r="W525" s="5"/>
      <c r="X525" s="5"/>
    </row>
    <row r="526" spans="22:24" ht="15.75" customHeight="1" x14ac:dyDescent="0.15">
      <c r="V526" s="5"/>
      <c r="W526" s="5"/>
      <c r="X526" s="5"/>
    </row>
    <row r="527" spans="22:24" ht="15.75" customHeight="1" x14ac:dyDescent="0.15">
      <c r="V527" s="5"/>
      <c r="W527" s="5"/>
      <c r="X527" s="5"/>
    </row>
    <row r="528" spans="22:24" ht="15.75" customHeight="1" x14ac:dyDescent="0.15">
      <c r="V528" s="5"/>
      <c r="W528" s="5"/>
      <c r="X528" s="5"/>
    </row>
    <row r="529" spans="22:24" ht="15.75" customHeight="1" x14ac:dyDescent="0.15">
      <c r="V529" s="5"/>
      <c r="W529" s="5"/>
      <c r="X529" s="5"/>
    </row>
    <row r="530" spans="22:24" ht="15.75" customHeight="1" x14ac:dyDescent="0.15">
      <c r="V530" s="5"/>
      <c r="W530" s="5"/>
      <c r="X530" s="5"/>
    </row>
    <row r="531" spans="22:24" ht="15.75" customHeight="1" x14ac:dyDescent="0.15">
      <c r="V531" s="5"/>
      <c r="W531" s="5"/>
      <c r="X531" s="5"/>
    </row>
    <row r="532" spans="22:24" ht="15.75" customHeight="1" x14ac:dyDescent="0.15">
      <c r="V532" s="5"/>
      <c r="W532" s="5"/>
      <c r="X532" s="5"/>
    </row>
    <row r="533" spans="22:24" ht="15.75" customHeight="1" x14ac:dyDescent="0.15">
      <c r="V533" s="5"/>
      <c r="W533" s="5"/>
      <c r="X533" s="5"/>
    </row>
    <row r="534" spans="22:24" ht="15.75" customHeight="1" x14ac:dyDescent="0.15">
      <c r="V534" s="5"/>
      <c r="W534" s="5"/>
      <c r="X534" s="5"/>
    </row>
    <row r="535" spans="22:24" ht="15.75" customHeight="1" x14ac:dyDescent="0.15">
      <c r="V535" s="5"/>
      <c r="W535" s="5"/>
      <c r="X535" s="5"/>
    </row>
    <row r="536" spans="22:24" ht="15.75" customHeight="1" x14ac:dyDescent="0.15">
      <c r="V536" s="5"/>
      <c r="W536" s="5"/>
      <c r="X536" s="5"/>
    </row>
    <row r="537" spans="22:24" ht="15.75" customHeight="1" x14ac:dyDescent="0.15">
      <c r="V537" s="5"/>
      <c r="W537" s="5"/>
      <c r="X537" s="5"/>
    </row>
    <row r="538" spans="22:24" ht="15.75" customHeight="1" x14ac:dyDescent="0.15">
      <c r="V538" s="5"/>
      <c r="W538" s="5"/>
      <c r="X538" s="5"/>
    </row>
    <row r="539" spans="22:24" ht="15.75" customHeight="1" x14ac:dyDescent="0.15">
      <c r="V539" s="5"/>
      <c r="W539" s="5"/>
      <c r="X539" s="5"/>
    </row>
    <row r="540" spans="22:24" ht="15.75" customHeight="1" x14ac:dyDescent="0.15">
      <c r="V540" s="5"/>
      <c r="W540" s="5"/>
      <c r="X540" s="5"/>
    </row>
    <row r="541" spans="22:24" ht="15.75" customHeight="1" x14ac:dyDescent="0.15">
      <c r="V541" s="5"/>
      <c r="W541" s="5"/>
      <c r="X541" s="5"/>
    </row>
    <row r="542" spans="22:24" ht="15.75" customHeight="1" x14ac:dyDescent="0.15">
      <c r="V542" s="5"/>
      <c r="W542" s="5"/>
      <c r="X542" s="5"/>
    </row>
    <row r="543" spans="22:24" ht="15.75" customHeight="1" x14ac:dyDescent="0.15">
      <c r="V543" s="5"/>
      <c r="W543" s="5"/>
      <c r="X543" s="5"/>
    </row>
    <row r="544" spans="22:24" ht="15.75" customHeight="1" x14ac:dyDescent="0.15">
      <c r="V544" s="5"/>
      <c r="W544" s="5"/>
      <c r="X544" s="5"/>
    </row>
    <row r="545" spans="22:24" ht="15.75" customHeight="1" x14ac:dyDescent="0.15">
      <c r="V545" s="5"/>
      <c r="W545" s="5"/>
      <c r="X545" s="5"/>
    </row>
    <row r="546" spans="22:24" ht="15.75" customHeight="1" x14ac:dyDescent="0.15">
      <c r="V546" s="5"/>
      <c r="W546" s="5"/>
      <c r="X546" s="5"/>
    </row>
    <row r="547" spans="22:24" ht="15.75" customHeight="1" x14ac:dyDescent="0.15">
      <c r="V547" s="5"/>
      <c r="W547" s="5"/>
      <c r="X547" s="5"/>
    </row>
    <row r="548" spans="22:24" ht="15.75" customHeight="1" x14ac:dyDescent="0.15">
      <c r="V548" s="5"/>
      <c r="W548" s="5"/>
      <c r="X548" s="5"/>
    </row>
    <row r="549" spans="22:24" ht="15.75" customHeight="1" x14ac:dyDescent="0.15">
      <c r="V549" s="5"/>
      <c r="W549" s="5"/>
      <c r="X549" s="5"/>
    </row>
    <row r="550" spans="22:24" ht="15.75" customHeight="1" x14ac:dyDescent="0.15">
      <c r="V550" s="5"/>
      <c r="W550" s="5"/>
      <c r="X550" s="5"/>
    </row>
    <row r="551" spans="22:24" ht="15.75" customHeight="1" x14ac:dyDescent="0.15">
      <c r="V551" s="5"/>
      <c r="W551" s="5"/>
      <c r="X551" s="5"/>
    </row>
    <row r="552" spans="22:24" ht="15.75" customHeight="1" x14ac:dyDescent="0.15">
      <c r="V552" s="5"/>
      <c r="W552" s="5"/>
      <c r="X552" s="5"/>
    </row>
    <row r="553" spans="22:24" ht="15.75" customHeight="1" x14ac:dyDescent="0.15">
      <c r="V553" s="5"/>
      <c r="W553" s="5"/>
      <c r="X553" s="5"/>
    </row>
    <row r="554" spans="22:24" ht="15.75" customHeight="1" x14ac:dyDescent="0.15">
      <c r="V554" s="5"/>
      <c r="W554" s="5"/>
      <c r="X554" s="5"/>
    </row>
    <row r="555" spans="22:24" ht="15.75" customHeight="1" x14ac:dyDescent="0.15">
      <c r="V555" s="5"/>
      <c r="W555" s="5"/>
      <c r="X555" s="5"/>
    </row>
    <row r="556" spans="22:24" ht="15.75" customHeight="1" x14ac:dyDescent="0.15">
      <c r="V556" s="5"/>
      <c r="W556" s="5"/>
      <c r="X556" s="5"/>
    </row>
    <row r="557" spans="22:24" ht="15.75" customHeight="1" x14ac:dyDescent="0.15">
      <c r="V557" s="5"/>
      <c r="W557" s="5"/>
      <c r="X557" s="5"/>
    </row>
    <row r="558" spans="22:24" ht="15.75" customHeight="1" x14ac:dyDescent="0.15">
      <c r="V558" s="5"/>
      <c r="W558" s="5"/>
      <c r="X558" s="5"/>
    </row>
    <row r="559" spans="22:24" ht="15.75" customHeight="1" x14ac:dyDescent="0.15">
      <c r="V559" s="5"/>
      <c r="W559" s="5"/>
      <c r="X559" s="5"/>
    </row>
    <row r="560" spans="22:24" ht="15.75" customHeight="1" x14ac:dyDescent="0.15">
      <c r="V560" s="5"/>
      <c r="W560" s="5"/>
      <c r="X560" s="5"/>
    </row>
    <row r="561" spans="22:24" ht="15.75" customHeight="1" x14ac:dyDescent="0.15">
      <c r="V561" s="5"/>
      <c r="W561" s="5"/>
      <c r="X561" s="5"/>
    </row>
    <row r="562" spans="22:24" ht="15.75" customHeight="1" x14ac:dyDescent="0.15">
      <c r="V562" s="5"/>
      <c r="W562" s="5"/>
      <c r="X562" s="5"/>
    </row>
    <row r="563" spans="22:24" ht="15.75" customHeight="1" x14ac:dyDescent="0.15">
      <c r="V563" s="5"/>
      <c r="W563" s="5"/>
      <c r="X563" s="5"/>
    </row>
    <row r="564" spans="22:24" ht="15.75" customHeight="1" x14ac:dyDescent="0.15">
      <c r="V564" s="5"/>
      <c r="W564" s="5"/>
      <c r="X564" s="5"/>
    </row>
    <row r="565" spans="22:24" ht="15.75" customHeight="1" x14ac:dyDescent="0.15">
      <c r="V565" s="5"/>
      <c r="W565" s="5"/>
      <c r="X565" s="5"/>
    </row>
    <row r="566" spans="22:24" ht="15.75" customHeight="1" x14ac:dyDescent="0.15">
      <c r="V566" s="5"/>
      <c r="W566" s="5"/>
      <c r="X566" s="5"/>
    </row>
    <row r="567" spans="22:24" ht="15.75" customHeight="1" x14ac:dyDescent="0.15">
      <c r="V567" s="5"/>
      <c r="W567" s="5"/>
      <c r="X567" s="5"/>
    </row>
    <row r="568" spans="22:24" ht="15.75" customHeight="1" x14ac:dyDescent="0.15">
      <c r="V568" s="5"/>
      <c r="W568" s="5"/>
      <c r="X568" s="5"/>
    </row>
    <row r="569" spans="22:24" ht="15.75" customHeight="1" x14ac:dyDescent="0.15">
      <c r="V569" s="5"/>
      <c r="W569" s="5"/>
      <c r="X569" s="5"/>
    </row>
    <row r="570" spans="22:24" ht="15.75" customHeight="1" x14ac:dyDescent="0.15">
      <c r="V570" s="5"/>
      <c r="W570" s="5"/>
      <c r="X570" s="5"/>
    </row>
    <row r="571" spans="22:24" ht="15.75" customHeight="1" x14ac:dyDescent="0.15">
      <c r="V571" s="5"/>
      <c r="W571" s="5"/>
      <c r="X571" s="5"/>
    </row>
    <row r="572" spans="22:24" ht="15.75" customHeight="1" x14ac:dyDescent="0.15">
      <c r="V572" s="5"/>
      <c r="W572" s="5"/>
      <c r="X572" s="5"/>
    </row>
    <row r="573" spans="22:24" ht="15.75" customHeight="1" x14ac:dyDescent="0.15">
      <c r="V573" s="5"/>
      <c r="W573" s="5"/>
      <c r="X573" s="5"/>
    </row>
    <row r="574" spans="22:24" ht="15.75" customHeight="1" x14ac:dyDescent="0.15">
      <c r="V574" s="5"/>
      <c r="W574" s="5"/>
      <c r="X574" s="5"/>
    </row>
    <row r="575" spans="22:24" ht="15.75" customHeight="1" x14ac:dyDescent="0.15">
      <c r="V575" s="5"/>
      <c r="W575" s="5"/>
      <c r="X575" s="5"/>
    </row>
    <row r="576" spans="22:24" ht="15.75" customHeight="1" x14ac:dyDescent="0.15">
      <c r="V576" s="5"/>
      <c r="W576" s="5"/>
      <c r="X576" s="5"/>
    </row>
    <row r="577" spans="22:24" ht="15.75" customHeight="1" x14ac:dyDescent="0.15">
      <c r="V577" s="5"/>
      <c r="W577" s="5"/>
      <c r="X577" s="5"/>
    </row>
    <row r="578" spans="22:24" ht="15.75" customHeight="1" x14ac:dyDescent="0.15">
      <c r="V578" s="5"/>
      <c r="W578" s="5"/>
      <c r="X578" s="5"/>
    </row>
    <row r="579" spans="22:24" ht="15.75" customHeight="1" x14ac:dyDescent="0.15">
      <c r="V579" s="5"/>
      <c r="W579" s="5"/>
      <c r="X579" s="5"/>
    </row>
    <row r="580" spans="22:24" ht="15.75" customHeight="1" x14ac:dyDescent="0.15">
      <c r="V580" s="5"/>
      <c r="W580" s="5"/>
      <c r="X580" s="5"/>
    </row>
    <row r="581" spans="22:24" ht="15.75" customHeight="1" x14ac:dyDescent="0.15">
      <c r="V581" s="5"/>
      <c r="W581" s="5"/>
      <c r="X581" s="5"/>
    </row>
    <row r="582" spans="22:24" ht="15.75" customHeight="1" x14ac:dyDescent="0.15">
      <c r="V582" s="5"/>
      <c r="W582" s="5"/>
      <c r="X582" s="5"/>
    </row>
    <row r="583" spans="22:24" ht="15.75" customHeight="1" x14ac:dyDescent="0.15">
      <c r="V583" s="5"/>
      <c r="W583" s="5"/>
      <c r="X583" s="5"/>
    </row>
    <row r="584" spans="22:24" ht="15.75" customHeight="1" x14ac:dyDescent="0.15">
      <c r="V584" s="5"/>
      <c r="W584" s="5"/>
      <c r="X584" s="5"/>
    </row>
    <row r="585" spans="22:24" ht="15.75" customHeight="1" x14ac:dyDescent="0.15">
      <c r="V585" s="5"/>
      <c r="W585" s="5"/>
      <c r="X585" s="5"/>
    </row>
    <row r="586" spans="22:24" ht="15.75" customHeight="1" x14ac:dyDescent="0.15">
      <c r="V586" s="5"/>
      <c r="W586" s="5"/>
      <c r="X586" s="5"/>
    </row>
    <row r="587" spans="22:24" ht="15.75" customHeight="1" x14ac:dyDescent="0.15">
      <c r="V587" s="5"/>
      <c r="W587" s="5"/>
      <c r="X587" s="5"/>
    </row>
    <row r="588" spans="22:24" ht="15.75" customHeight="1" x14ac:dyDescent="0.15">
      <c r="V588" s="5"/>
      <c r="W588" s="5"/>
      <c r="X588" s="5"/>
    </row>
    <row r="589" spans="22:24" ht="15.75" customHeight="1" x14ac:dyDescent="0.15">
      <c r="V589" s="5"/>
      <c r="W589" s="5"/>
      <c r="X589" s="5"/>
    </row>
    <row r="590" spans="22:24" ht="15.75" customHeight="1" x14ac:dyDescent="0.15">
      <c r="V590" s="5"/>
      <c r="W590" s="5"/>
      <c r="X590" s="5"/>
    </row>
    <row r="591" spans="22:24" ht="15.75" customHeight="1" x14ac:dyDescent="0.15">
      <c r="V591" s="5"/>
      <c r="W591" s="5"/>
      <c r="X591" s="5"/>
    </row>
    <row r="592" spans="22:24" ht="15.75" customHeight="1" x14ac:dyDescent="0.15">
      <c r="V592" s="5"/>
      <c r="W592" s="5"/>
      <c r="X592" s="5"/>
    </row>
    <row r="593" spans="22:24" ht="15.75" customHeight="1" x14ac:dyDescent="0.15">
      <c r="V593" s="5"/>
      <c r="W593" s="5"/>
      <c r="X593" s="5"/>
    </row>
    <row r="594" spans="22:24" ht="15.75" customHeight="1" x14ac:dyDescent="0.15">
      <c r="V594" s="5"/>
      <c r="W594" s="5"/>
      <c r="X594" s="5"/>
    </row>
    <row r="595" spans="22:24" ht="15.75" customHeight="1" x14ac:dyDescent="0.15">
      <c r="V595" s="5"/>
      <c r="W595" s="5"/>
      <c r="X595" s="5"/>
    </row>
    <row r="596" spans="22:24" ht="15.75" customHeight="1" x14ac:dyDescent="0.15">
      <c r="V596" s="5"/>
      <c r="W596" s="5"/>
      <c r="X596" s="5"/>
    </row>
    <row r="597" spans="22:24" ht="15.75" customHeight="1" x14ac:dyDescent="0.15">
      <c r="V597" s="5"/>
      <c r="W597" s="5"/>
      <c r="X597" s="5"/>
    </row>
    <row r="598" spans="22:24" ht="15.75" customHeight="1" x14ac:dyDescent="0.15">
      <c r="V598" s="5"/>
      <c r="W598" s="5"/>
      <c r="X598" s="5"/>
    </row>
    <row r="599" spans="22:24" ht="15.75" customHeight="1" x14ac:dyDescent="0.15">
      <c r="V599" s="5"/>
      <c r="W599" s="5"/>
      <c r="X599" s="5"/>
    </row>
    <row r="600" spans="22:24" ht="15.75" customHeight="1" x14ac:dyDescent="0.15">
      <c r="V600" s="5"/>
      <c r="W600" s="5"/>
      <c r="X600" s="5"/>
    </row>
    <row r="601" spans="22:24" ht="15.75" customHeight="1" x14ac:dyDescent="0.15">
      <c r="V601" s="5"/>
      <c r="W601" s="5"/>
      <c r="X601" s="5"/>
    </row>
    <row r="602" spans="22:24" ht="15.75" customHeight="1" x14ac:dyDescent="0.15">
      <c r="V602" s="5"/>
      <c r="W602" s="5"/>
      <c r="X602" s="5"/>
    </row>
    <row r="603" spans="22:24" ht="15.75" customHeight="1" x14ac:dyDescent="0.15">
      <c r="V603" s="5"/>
      <c r="W603" s="5"/>
      <c r="X603" s="5"/>
    </row>
    <row r="604" spans="22:24" ht="15.75" customHeight="1" x14ac:dyDescent="0.15">
      <c r="V604" s="5"/>
      <c r="W604" s="5"/>
      <c r="X604" s="5"/>
    </row>
    <row r="605" spans="22:24" ht="15.75" customHeight="1" x14ac:dyDescent="0.15">
      <c r="V605" s="5"/>
      <c r="W605" s="5"/>
      <c r="X605" s="5"/>
    </row>
    <row r="606" spans="22:24" ht="15.75" customHeight="1" x14ac:dyDescent="0.15">
      <c r="V606" s="5"/>
      <c r="W606" s="5"/>
      <c r="X606" s="5"/>
    </row>
    <row r="607" spans="22:24" ht="15.75" customHeight="1" x14ac:dyDescent="0.15">
      <c r="V607" s="5"/>
      <c r="W607" s="5"/>
      <c r="X607" s="5"/>
    </row>
    <row r="608" spans="22:24" ht="15.75" customHeight="1" x14ac:dyDescent="0.15">
      <c r="V608" s="5"/>
      <c r="W608" s="5"/>
      <c r="X608" s="5"/>
    </row>
    <row r="609" spans="22:24" ht="15.75" customHeight="1" x14ac:dyDescent="0.15">
      <c r="V609" s="5"/>
      <c r="W609" s="5"/>
      <c r="X609" s="5"/>
    </row>
    <row r="610" spans="22:24" ht="15.75" customHeight="1" x14ac:dyDescent="0.15">
      <c r="V610" s="5"/>
      <c r="W610" s="5"/>
      <c r="X610" s="5"/>
    </row>
    <row r="611" spans="22:24" ht="15.75" customHeight="1" x14ac:dyDescent="0.15">
      <c r="V611" s="5"/>
      <c r="W611" s="5"/>
      <c r="X611" s="5"/>
    </row>
    <row r="612" spans="22:24" ht="15.75" customHeight="1" x14ac:dyDescent="0.15">
      <c r="V612" s="5"/>
      <c r="W612" s="5"/>
      <c r="X612" s="5"/>
    </row>
    <row r="613" spans="22:24" ht="15.75" customHeight="1" x14ac:dyDescent="0.15">
      <c r="V613" s="5"/>
      <c r="W613" s="5"/>
      <c r="X613" s="5"/>
    </row>
    <row r="614" spans="22:24" ht="15.75" customHeight="1" x14ac:dyDescent="0.15">
      <c r="V614" s="5"/>
      <c r="W614" s="5"/>
      <c r="X614" s="5"/>
    </row>
    <row r="615" spans="22:24" ht="15.75" customHeight="1" x14ac:dyDescent="0.15">
      <c r="V615" s="5"/>
      <c r="W615" s="5"/>
      <c r="X615" s="5"/>
    </row>
    <row r="616" spans="22:24" ht="15.75" customHeight="1" x14ac:dyDescent="0.15">
      <c r="V616" s="5"/>
      <c r="W616" s="5"/>
      <c r="X616" s="5"/>
    </row>
    <row r="617" spans="22:24" ht="15.75" customHeight="1" x14ac:dyDescent="0.15">
      <c r="V617" s="5"/>
      <c r="W617" s="5"/>
      <c r="X617" s="5"/>
    </row>
    <row r="618" spans="22:24" ht="15.75" customHeight="1" x14ac:dyDescent="0.15">
      <c r="V618" s="5"/>
      <c r="W618" s="5"/>
      <c r="X618" s="5"/>
    </row>
    <row r="619" spans="22:24" ht="15.75" customHeight="1" x14ac:dyDescent="0.15">
      <c r="V619" s="5"/>
      <c r="W619" s="5"/>
      <c r="X619" s="5"/>
    </row>
    <row r="620" spans="22:24" ht="15.75" customHeight="1" x14ac:dyDescent="0.15">
      <c r="V620" s="5"/>
      <c r="W620" s="5"/>
      <c r="X620" s="5"/>
    </row>
    <row r="621" spans="22:24" ht="15.75" customHeight="1" x14ac:dyDescent="0.15">
      <c r="V621" s="5"/>
      <c r="W621" s="5"/>
      <c r="X621" s="5"/>
    </row>
    <row r="622" spans="22:24" ht="15.75" customHeight="1" x14ac:dyDescent="0.15">
      <c r="V622" s="5"/>
      <c r="W622" s="5"/>
      <c r="X622" s="5"/>
    </row>
    <row r="623" spans="22:24" ht="15.75" customHeight="1" x14ac:dyDescent="0.15">
      <c r="V623" s="5"/>
      <c r="W623" s="5"/>
      <c r="X623" s="5"/>
    </row>
    <row r="624" spans="22:24" ht="15.75" customHeight="1" x14ac:dyDescent="0.15">
      <c r="V624" s="5"/>
      <c r="W624" s="5"/>
      <c r="X624" s="5"/>
    </row>
    <row r="625" spans="22:24" ht="15.75" customHeight="1" x14ac:dyDescent="0.15">
      <c r="V625" s="5"/>
      <c r="W625" s="5"/>
      <c r="X625" s="5"/>
    </row>
    <row r="626" spans="22:24" ht="15.75" customHeight="1" x14ac:dyDescent="0.15">
      <c r="V626" s="5"/>
      <c r="W626" s="5"/>
      <c r="X626" s="5"/>
    </row>
    <row r="627" spans="22:24" ht="15.75" customHeight="1" x14ac:dyDescent="0.15">
      <c r="V627" s="5"/>
      <c r="W627" s="5"/>
      <c r="X627" s="5"/>
    </row>
    <row r="628" spans="22:24" ht="15.75" customHeight="1" x14ac:dyDescent="0.15">
      <c r="V628" s="5"/>
      <c r="W628" s="5"/>
      <c r="X628" s="5"/>
    </row>
    <row r="629" spans="22:24" ht="15.75" customHeight="1" x14ac:dyDescent="0.15">
      <c r="V629" s="5"/>
      <c r="W629" s="5"/>
      <c r="X629" s="5"/>
    </row>
    <row r="630" spans="22:24" ht="15.75" customHeight="1" x14ac:dyDescent="0.15">
      <c r="V630" s="5"/>
      <c r="W630" s="5"/>
      <c r="X630" s="5"/>
    </row>
    <row r="631" spans="22:24" ht="15.75" customHeight="1" x14ac:dyDescent="0.15">
      <c r="V631" s="5"/>
      <c r="W631" s="5"/>
      <c r="X631" s="5"/>
    </row>
    <row r="632" spans="22:24" ht="15.75" customHeight="1" x14ac:dyDescent="0.15">
      <c r="V632" s="5"/>
      <c r="W632" s="5"/>
      <c r="X632" s="5"/>
    </row>
    <row r="633" spans="22:24" ht="15.75" customHeight="1" x14ac:dyDescent="0.15">
      <c r="V633" s="5"/>
      <c r="W633" s="5"/>
      <c r="X633" s="5"/>
    </row>
    <row r="634" spans="22:24" ht="15.75" customHeight="1" x14ac:dyDescent="0.15">
      <c r="V634" s="5"/>
      <c r="W634" s="5"/>
      <c r="X634" s="5"/>
    </row>
    <row r="635" spans="22:24" ht="15.75" customHeight="1" x14ac:dyDescent="0.15">
      <c r="V635" s="5"/>
      <c r="W635" s="5"/>
      <c r="X635" s="5"/>
    </row>
    <row r="636" spans="22:24" ht="15.75" customHeight="1" x14ac:dyDescent="0.15">
      <c r="V636" s="5"/>
      <c r="W636" s="5"/>
      <c r="X636" s="5"/>
    </row>
    <row r="637" spans="22:24" ht="15.75" customHeight="1" x14ac:dyDescent="0.15">
      <c r="V637" s="5"/>
      <c r="W637" s="5"/>
      <c r="X637" s="5"/>
    </row>
    <row r="638" spans="22:24" ht="15.75" customHeight="1" x14ac:dyDescent="0.15">
      <c r="V638" s="5"/>
      <c r="W638" s="5"/>
      <c r="X638" s="5"/>
    </row>
    <row r="639" spans="22:24" ht="15.75" customHeight="1" x14ac:dyDescent="0.15">
      <c r="V639" s="5"/>
      <c r="W639" s="5"/>
      <c r="X639" s="5"/>
    </row>
    <row r="640" spans="22:24" ht="15.75" customHeight="1" x14ac:dyDescent="0.15">
      <c r="V640" s="5"/>
      <c r="W640" s="5"/>
      <c r="X640" s="5"/>
    </row>
    <row r="641" spans="22:24" ht="15.75" customHeight="1" x14ac:dyDescent="0.15">
      <c r="V641" s="5"/>
      <c r="W641" s="5"/>
      <c r="X641" s="5"/>
    </row>
    <row r="642" spans="22:24" ht="15.75" customHeight="1" x14ac:dyDescent="0.15">
      <c r="V642" s="5"/>
      <c r="W642" s="5"/>
      <c r="X642" s="5"/>
    </row>
    <row r="643" spans="22:24" ht="15.75" customHeight="1" x14ac:dyDescent="0.15">
      <c r="V643" s="5"/>
      <c r="W643" s="5"/>
      <c r="X643" s="5"/>
    </row>
    <row r="644" spans="22:24" ht="15.75" customHeight="1" x14ac:dyDescent="0.15">
      <c r="V644" s="5"/>
      <c r="W644" s="5"/>
      <c r="X644" s="5"/>
    </row>
    <row r="645" spans="22:24" ht="15.75" customHeight="1" x14ac:dyDescent="0.15">
      <c r="V645" s="5"/>
      <c r="W645" s="5"/>
      <c r="X645" s="5"/>
    </row>
    <row r="646" spans="22:24" ht="15.75" customHeight="1" x14ac:dyDescent="0.15">
      <c r="V646" s="5"/>
      <c r="W646" s="5"/>
      <c r="X646" s="5"/>
    </row>
    <row r="647" spans="22:24" ht="15.75" customHeight="1" x14ac:dyDescent="0.15">
      <c r="V647" s="5"/>
      <c r="W647" s="5"/>
      <c r="X647" s="5"/>
    </row>
    <row r="648" spans="22:24" ht="15.75" customHeight="1" x14ac:dyDescent="0.15">
      <c r="V648" s="5"/>
      <c r="W648" s="5"/>
      <c r="X648" s="5"/>
    </row>
    <row r="649" spans="22:24" ht="15.75" customHeight="1" x14ac:dyDescent="0.15">
      <c r="V649" s="5"/>
      <c r="W649" s="5"/>
      <c r="X649" s="5"/>
    </row>
    <row r="650" spans="22:24" ht="15.75" customHeight="1" x14ac:dyDescent="0.15">
      <c r="V650" s="5"/>
      <c r="W650" s="5"/>
      <c r="X650" s="5"/>
    </row>
    <row r="651" spans="22:24" ht="15.75" customHeight="1" x14ac:dyDescent="0.15">
      <c r="V651" s="5"/>
      <c r="W651" s="5"/>
      <c r="X651" s="5"/>
    </row>
    <row r="652" spans="22:24" ht="15.75" customHeight="1" x14ac:dyDescent="0.15">
      <c r="V652" s="5"/>
      <c r="W652" s="5"/>
      <c r="X652" s="5"/>
    </row>
    <row r="653" spans="22:24" ht="15.75" customHeight="1" x14ac:dyDescent="0.15">
      <c r="V653" s="5"/>
      <c r="W653" s="5"/>
      <c r="X653" s="5"/>
    </row>
    <row r="654" spans="22:24" ht="15.75" customHeight="1" x14ac:dyDescent="0.15">
      <c r="V654" s="5"/>
      <c r="W654" s="5"/>
      <c r="X654" s="5"/>
    </row>
    <row r="655" spans="22:24" ht="15.75" customHeight="1" x14ac:dyDescent="0.15">
      <c r="V655" s="5"/>
      <c r="W655" s="5"/>
      <c r="X655" s="5"/>
    </row>
    <row r="656" spans="22:24" ht="15.75" customHeight="1" x14ac:dyDescent="0.15">
      <c r="V656" s="5"/>
      <c r="W656" s="5"/>
      <c r="X656" s="5"/>
    </row>
    <row r="657" spans="22:24" ht="15.75" customHeight="1" x14ac:dyDescent="0.15">
      <c r="V657" s="5"/>
      <c r="W657" s="5"/>
      <c r="X657" s="5"/>
    </row>
    <row r="658" spans="22:24" ht="15.75" customHeight="1" x14ac:dyDescent="0.15">
      <c r="V658" s="5"/>
      <c r="W658" s="5"/>
      <c r="X658" s="5"/>
    </row>
    <row r="659" spans="22:24" ht="15.75" customHeight="1" x14ac:dyDescent="0.15">
      <c r="V659" s="5"/>
      <c r="W659" s="5"/>
      <c r="X659" s="5"/>
    </row>
    <row r="660" spans="22:24" ht="15.75" customHeight="1" x14ac:dyDescent="0.15">
      <c r="V660" s="5"/>
      <c r="W660" s="5"/>
      <c r="X660" s="5"/>
    </row>
    <row r="661" spans="22:24" ht="15.75" customHeight="1" x14ac:dyDescent="0.15">
      <c r="V661" s="5"/>
      <c r="W661" s="5"/>
      <c r="X661" s="5"/>
    </row>
    <row r="662" spans="22:24" ht="15.75" customHeight="1" x14ac:dyDescent="0.15">
      <c r="V662" s="5"/>
      <c r="W662" s="5"/>
      <c r="X662" s="5"/>
    </row>
    <row r="663" spans="22:24" ht="15.75" customHeight="1" x14ac:dyDescent="0.15">
      <c r="V663" s="5"/>
      <c r="W663" s="5"/>
      <c r="X663" s="5"/>
    </row>
    <row r="664" spans="22:24" ht="15.75" customHeight="1" x14ac:dyDescent="0.15">
      <c r="V664" s="5"/>
      <c r="W664" s="5"/>
      <c r="X664" s="5"/>
    </row>
    <row r="665" spans="22:24" ht="15.75" customHeight="1" x14ac:dyDescent="0.15">
      <c r="V665" s="5"/>
      <c r="W665" s="5"/>
      <c r="X665" s="5"/>
    </row>
    <row r="666" spans="22:24" ht="15.75" customHeight="1" x14ac:dyDescent="0.15">
      <c r="V666" s="5"/>
      <c r="W666" s="5"/>
      <c r="X666" s="5"/>
    </row>
    <row r="667" spans="22:24" ht="15.75" customHeight="1" x14ac:dyDescent="0.15">
      <c r="V667" s="5"/>
      <c r="W667" s="5"/>
      <c r="X667" s="5"/>
    </row>
    <row r="668" spans="22:24" ht="15.75" customHeight="1" x14ac:dyDescent="0.15">
      <c r="V668" s="5"/>
      <c r="W668" s="5"/>
      <c r="X668" s="5"/>
    </row>
    <row r="669" spans="22:24" ht="15.75" customHeight="1" x14ac:dyDescent="0.15">
      <c r="V669" s="5"/>
      <c r="W669" s="5"/>
      <c r="X669" s="5"/>
    </row>
    <row r="670" spans="22:24" ht="15.75" customHeight="1" x14ac:dyDescent="0.15">
      <c r="V670" s="5"/>
      <c r="W670" s="5"/>
      <c r="X670" s="5"/>
    </row>
    <row r="671" spans="22:24" ht="15.75" customHeight="1" x14ac:dyDescent="0.15">
      <c r="V671" s="5"/>
      <c r="W671" s="5"/>
      <c r="X671" s="5"/>
    </row>
    <row r="672" spans="22:24" ht="15.75" customHeight="1" x14ac:dyDescent="0.15">
      <c r="V672" s="5"/>
      <c r="W672" s="5"/>
      <c r="X672" s="5"/>
    </row>
    <row r="673" spans="22:24" ht="15.75" customHeight="1" x14ac:dyDescent="0.15">
      <c r="V673" s="5"/>
      <c r="W673" s="5"/>
      <c r="X673" s="5"/>
    </row>
    <row r="674" spans="22:24" ht="15.75" customHeight="1" x14ac:dyDescent="0.15">
      <c r="V674" s="5"/>
      <c r="W674" s="5"/>
      <c r="X674" s="5"/>
    </row>
    <row r="675" spans="22:24" ht="15.75" customHeight="1" x14ac:dyDescent="0.15">
      <c r="V675" s="5"/>
      <c r="W675" s="5"/>
      <c r="X675" s="5"/>
    </row>
    <row r="676" spans="22:24" ht="15.75" customHeight="1" x14ac:dyDescent="0.15">
      <c r="V676" s="5"/>
      <c r="W676" s="5"/>
      <c r="X676" s="5"/>
    </row>
    <row r="677" spans="22:24" ht="15.75" customHeight="1" x14ac:dyDescent="0.15">
      <c r="V677" s="5"/>
      <c r="W677" s="5"/>
      <c r="X677" s="5"/>
    </row>
    <row r="678" spans="22:24" ht="15.75" customHeight="1" x14ac:dyDescent="0.15">
      <c r="V678" s="5"/>
      <c r="W678" s="5"/>
      <c r="X678" s="5"/>
    </row>
    <row r="679" spans="22:24" ht="15.75" customHeight="1" x14ac:dyDescent="0.15">
      <c r="V679" s="5"/>
      <c r="W679" s="5"/>
      <c r="X679" s="5"/>
    </row>
    <row r="680" spans="22:24" ht="15.75" customHeight="1" x14ac:dyDescent="0.15">
      <c r="V680" s="5"/>
      <c r="W680" s="5"/>
      <c r="X680" s="5"/>
    </row>
    <row r="681" spans="22:24" ht="15.75" customHeight="1" x14ac:dyDescent="0.15">
      <c r="V681" s="5"/>
      <c r="W681" s="5"/>
      <c r="X681" s="5"/>
    </row>
    <row r="682" spans="22:24" ht="15.75" customHeight="1" x14ac:dyDescent="0.15">
      <c r="V682" s="5"/>
      <c r="W682" s="5"/>
      <c r="X682" s="5"/>
    </row>
    <row r="683" spans="22:24" ht="15.75" customHeight="1" x14ac:dyDescent="0.15">
      <c r="V683" s="5"/>
      <c r="W683" s="5"/>
      <c r="X683" s="5"/>
    </row>
    <row r="684" spans="22:24" ht="15.75" customHeight="1" x14ac:dyDescent="0.15">
      <c r="V684" s="5"/>
      <c r="W684" s="5"/>
      <c r="X684" s="5"/>
    </row>
    <row r="685" spans="22:24" ht="15.75" customHeight="1" x14ac:dyDescent="0.15">
      <c r="V685" s="5"/>
      <c r="W685" s="5"/>
      <c r="X685" s="5"/>
    </row>
    <row r="686" spans="22:24" ht="15.75" customHeight="1" x14ac:dyDescent="0.15">
      <c r="V686" s="5"/>
      <c r="W686" s="5"/>
      <c r="X686" s="5"/>
    </row>
    <row r="687" spans="22:24" ht="15.75" customHeight="1" x14ac:dyDescent="0.15">
      <c r="V687" s="5"/>
      <c r="W687" s="5"/>
      <c r="X687" s="5"/>
    </row>
    <row r="688" spans="22:24" ht="15.75" customHeight="1" x14ac:dyDescent="0.15">
      <c r="V688" s="5"/>
      <c r="W688" s="5"/>
      <c r="X688" s="5"/>
    </row>
    <row r="689" spans="22:24" ht="15.75" customHeight="1" x14ac:dyDescent="0.15">
      <c r="V689" s="5"/>
      <c r="W689" s="5"/>
      <c r="X689" s="5"/>
    </row>
    <row r="690" spans="22:24" ht="15.75" customHeight="1" x14ac:dyDescent="0.15">
      <c r="V690" s="5"/>
      <c r="W690" s="5"/>
      <c r="X690" s="5"/>
    </row>
    <row r="691" spans="22:24" ht="15.75" customHeight="1" x14ac:dyDescent="0.15">
      <c r="V691" s="5"/>
      <c r="W691" s="5"/>
      <c r="X691" s="5"/>
    </row>
    <row r="692" spans="22:24" ht="15.75" customHeight="1" x14ac:dyDescent="0.15">
      <c r="V692" s="5"/>
      <c r="W692" s="5"/>
      <c r="X692" s="5"/>
    </row>
    <row r="693" spans="22:24" ht="15.75" customHeight="1" x14ac:dyDescent="0.15">
      <c r="V693" s="5"/>
      <c r="W693" s="5"/>
      <c r="X693" s="5"/>
    </row>
    <row r="694" spans="22:24" ht="15.75" customHeight="1" x14ac:dyDescent="0.15">
      <c r="V694" s="5"/>
      <c r="W694" s="5"/>
      <c r="X694" s="5"/>
    </row>
    <row r="695" spans="22:24" ht="15.75" customHeight="1" x14ac:dyDescent="0.15">
      <c r="V695" s="5"/>
      <c r="W695" s="5"/>
      <c r="X695" s="5"/>
    </row>
    <row r="696" spans="22:24" ht="15.75" customHeight="1" x14ac:dyDescent="0.15">
      <c r="V696" s="5"/>
      <c r="W696" s="5"/>
      <c r="X696" s="5"/>
    </row>
    <row r="697" spans="22:24" ht="15.75" customHeight="1" x14ac:dyDescent="0.15">
      <c r="V697" s="5"/>
      <c r="W697" s="5"/>
      <c r="X697" s="5"/>
    </row>
    <row r="698" spans="22:24" ht="15.75" customHeight="1" x14ac:dyDescent="0.15">
      <c r="V698" s="5"/>
      <c r="W698" s="5"/>
      <c r="X698" s="5"/>
    </row>
    <row r="699" spans="22:24" ht="15.75" customHeight="1" x14ac:dyDescent="0.15">
      <c r="V699" s="5"/>
      <c r="W699" s="5"/>
      <c r="X699" s="5"/>
    </row>
    <row r="700" spans="22:24" ht="15.75" customHeight="1" x14ac:dyDescent="0.15">
      <c r="V700" s="5"/>
      <c r="W700" s="5"/>
      <c r="X700" s="5"/>
    </row>
    <row r="701" spans="22:24" ht="15.75" customHeight="1" x14ac:dyDescent="0.15">
      <c r="V701" s="5"/>
      <c r="W701" s="5"/>
      <c r="X701" s="5"/>
    </row>
    <row r="702" spans="22:24" ht="15.75" customHeight="1" x14ac:dyDescent="0.15">
      <c r="V702" s="5"/>
      <c r="W702" s="5"/>
      <c r="X702" s="5"/>
    </row>
    <row r="703" spans="22:24" ht="15.75" customHeight="1" x14ac:dyDescent="0.15">
      <c r="V703" s="5"/>
      <c r="W703" s="5"/>
      <c r="X703" s="5"/>
    </row>
    <row r="704" spans="22:24" ht="15.75" customHeight="1" x14ac:dyDescent="0.15">
      <c r="V704" s="5"/>
      <c r="W704" s="5"/>
      <c r="X704" s="5"/>
    </row>
    <row r="705" spans="22:24" ht="15.75" customHeight="1" x14ac:dyDescent="0.15">
      <c r="V705" s="5"/>
      <c r="W705" s="5"/>
      <c r="X705" s="5"/>
    </row>
    <row r="706" spans="22:24" ht="15.75" customHeight="1" x14ac:dyDescent="0.15">
      <c r="V706" s="5"/>
      <c r="W706" s="5"/>
      <c r="X706" s="5"/>
    </row>
    <row r="707" spans="22:24" ht="15.75" customHeight="1" x14ac:dyDescent="0.15">
      <c r="V707" s="5"/>
      <c r="W707" s="5"/>
      <c r="X707" s="5"/>
    </row>
    <row r="708" spans="22:24" ht="15.75" customHeight="1" x14ac:dyDescent="0.15">
      <c r="V708" s="5"/>
      <c r="W708" s="5"/>
      <c r="X708" s="5"/>
    </row>
    <row r="709" spans="22:24" ht="15.75" customHeight="1" x14ac:dyDescent="0.15">
      <c r="V709" s="5"/>
      <c r="W709" s="5"/>
      <c r="X709" s="5"/>
    </row>
    <row r="710" spans="22:24" ht="15.75" customHeight="1" x14ac:dyDescent="0.15">
      <c r="V710" s="5"/>
      <c r="W710" s="5"/>
      <c r="X710" s="5"/>
    </row>
    <row r="711" spans="22:24" ht="15.75" customHeight="1" x14ac:dyDescent="0.15">
      <c r="V711" s="5"/>
      <c r="W711" s="5"/>
      <c r="X711" s="5"/>
    </row>
    <row r="712" spans="22:24" ht="15.75" customHeight="1" x14ac:dyDescent="0.15">
      <c r="V712" s="5"/>
      <c r="W712" s="5"/>
      <c r="X712" s="5"/>
    </row>
    <row r="713" spans="22:24" ht="15.75" customHeight="1" x14ac:dyDescent="0.15">
      <c r="V713" s="5"/>
      <c r="W713" s="5"/>
      <c r="X713" s="5"/>
    </row>
    <row r="714" spans="22:24" ht="15.75" customHeight="1" x14ac:dyDescent="0.15">
      <c r="V714" s="5"/>
      <c r="W714" s="5"/>
      <c r="X714" s="5"/>
    </row>
    <row r="715" spans="22:24" ht="15.75" customHeight="1" x14ac:dyDescent="0.15">
      <c r="V715" s="5"/>
      <c r="W715" s="5"/>
      <c r="X715" s="5"/>
    </row>
    <row r="716" spans="22:24" ht="15.75" customHeight="1" x14ac:dyDescent="0.15">
      <c r="V716" s="5"/>
      <c r="W716" s="5"/>
      <c r="X716" s="5"/>
    </row>
    <row r="717" spans="22:24" ht="15.75" customHeight="1" x14ac:dyDescent="0.15">
      <c r="V717" s="5"/>
      <c r="W717" s="5"/>
      <c r="X717" s="5"/>
    </row>
    <row r="718" spans="22:24" ht="15.75" customHeight="1" x14ac:dyDescent="0.15">
      <c r="V718" s="5"/>
      <c r="W718" s="5"/>
      <c r="X718" s="5"/>
    </row>
    <row r="719" spans="22:24" ht="15.75" customHeight="1" x14ac:dyDescent="0.15">
      <c r="V719" s="5"/>
      <c r="W719" s="5"/>
      <c r="X719" s="5"/>
    </row>
    <row r="720" spans="22:24" ht="15.75" customHeight="1" x14ac:dyDescent="0.15">
      <c r="V720" s="5"/>
      <c r="W720" s="5"/>
      <c r="X720" s="5"/>
    </row>
    <row r="721" spans="22:24" ht="15.75" customHeight="1" x14ac:dyDescent="0.15">
      <c r="V721" s="5"/>
      <c r="W721" s="5"/>
      <c r="X721" s="5"/>
    </row>
    <row r="722" spans="22:24" ht="15.75" customHeight="1" x14ac:dyDescent="0.15">
      <c r="V722" s="5"/>
      <c r="W722" s="5"/>
      <c r="X722" s="5"/>
    </row>
    <row r="723" spans="22:24" ht="15.75" customHeight="1" x14ac:dyDescent="0.15">
      <c r="V723" s="5"/>
      <c r="W723" s="5"/>
      <c r="X723" s="5"/>
    </row>
    <row r="724" spans="22:24" ht="15.75" customHeight="1" x14ac:dyDescent="0.15">
      <c r="V724" s="5"/>
      <c r="W724" s="5"/>
      <c r="X724" s="5"/>
    </row>
    <row r="725" spans="22:24" ht="15.75" customHeight="1" x14ac:dyDescent="0.15">
      <c r="V725" s="5"/>
      <c r="W725" s="5"/>
      <c r="X725" s="5"/>
    </row>
    <row r="726" spans="22:24" ht="15.75" customHeight="1" x14ac:dyDescent="0.15">
      <c r="V726" s="5"/>
      <c r="W726" s="5"/>
      <c r="X726" s="5"/>
    </row>
    <row r="727" spans="22:24" ht="15.75" customHeight="1" x14ac:dyDescent="0.15">
      <c r="V727" s="5"/>
      <c r="W727" s="5"/>
      <c r="X727" s="5"/>
    </row>
    <row r="728" spans="22:24" ht="15.75" customHeight="1" x14ac:dyDescent="0.15">
      <c r="V728" s="5"/>
      <c r="W728" s="5"/>
      <c r="X728" s="5"/>
    </row>
    <row r="729" spans="22:24" ht="15.75" customHeight="1" x14ac:dyDescent="0.15">
      <c r="V729" s="5"/>
      <c r="W729" s="5"/>
      <c r="X729" s="5"/>
    </row>
    <row r="730" spans="22:24" ht="15.75" customHeight="1" x14ac:dyDescent="0.15">
      <c r="V730" s="5"/>
      <c r="W730" s="5"/>
      <c r="X730" s="5"/>
    </row>
    <row r="731" spans="22:24" ht="15.75" customHeight="1" x14ac:dyDescent="0.15">
      <c r="V731" s="5"/>
      <c r="W731" s="5"/>
      <c r="X731" s="5"/>
    </row>
    <row r="732" spans="22:24" ht="15.75" customHeight="1" x14ac:dyDescent="0.15">
      <c r="V732" s="5"/>
      <c r="W732" s="5"/>
      <c r="X732" s="5"/>
    </row>
    <row r="733" spans="22:24" ht="15.75" customHeight="1" x14ac:dyDescent="0.15">
      <c r="V733" s="5"/>
      <c r="W733" s="5"/>
      <c r="X733" s="5"/>
    </row>
    <row r="734" spans="22:24" ht="15.75" customHeight="1" x14ac:dyDescent="0.15">
      <c r="V734" s="5"/>
      <c r="W734" s="5"/>
      <c r="X734" s="5"/>
    </row>
    <row r="735" spans="22:24" ht="15.75" customHeight="1" x14ac:dyDescent="0.15">
      <c r="V735" s="5"/>
      <c r="W735" s="5"/>
      <c r="X735" s="5"/>
    </row>
    <row r="736" spans="22:24" ht="15.75" customHeight="1" x14ac:dyDescent="0.15">
      <c r="V736" s="5"/>
      <c r="W736" s="5"/>
      <c r="X736" s="5"/>
    </row>
    <row r="737" spans="22:24" ht="15.75" customHeight="1" x14ac:dyDescent="0.15">
      <c r="V737" s="5"/>
      <c r="W737" s="5"/>
      <c r="X737" s="5"/>
    </row>
    <row r="738" spans="22:24" ht="15.75" customHeight="1" x14ac:dyDescent="0.15">
      <c r="V738" s="5"/>
      <c r="W738" s="5"/>
      <c r="X738" s="5"/>
    </row>
    <row r="739" spans="22:24" ht="15.75" customHeight="1" x14ac:dyDescent="0.15">
      <c r="V739" s="5"/>
      <c r="W739" s="5"/>
      <c r="X739" s="5"/>
    </row>
    <row r="740" spans="22:24" ht="15.75" customHeight="1" x14ac:dyDescent="0.15">
      <c r="V740" s="5"/>
      <c r="W740" s="5"/>
      <c r="X740" s="5"/>
    </row>
    <row r="741" spans="22:24" ht="15.75" customHeight="1" x14ac:dyDescent="0.15">
      <c r="V741" s="5"/>
      <c r="W741" s="5"/>
      <c r="X741" s="5"/>
    </row>
    <row r="742" spans="22:24" ht="15.75" customHeight="1" x14ac:dyDescent="0.15">
      <c r="V742" s="5"/>
      <c r="W742" s="5"/>
      <c r="X742" s="5"/>
    </row>
    <row r="743" spans="22:24" ht="15.75" customHeight="1" x14ac:dyDescent="0.15">
      <c r="V743" s="5"/>
      <c r="W743" s="5"/>
      <c r="X743" s="5"/>
    </row>
    <row r="744" spans="22:24" ht="15.75" customHeight="1" x14ac:dyDescent="0.15">
      <c r="V744" s="5"/>
      <c r="W744" s="5"/>
      <c r="X744" s="5"/>
    </row>
    <row r="745" spans="22:24" ht="15.75" customHeight="1" x14ac:dyDescent="0.15">
      <c r="V745" s="5"/>
      <c r="W745" s="5"/>
      <c r="X745" s="5"/>
    </row>
    <row r="746" spans="22:24" ht="15.75" customHeight="1" x14ac:dyDescent="0.15">
      <c r="V746" s="5"/>
      <c r="W746" s="5"/>
      <c r="X746" s="5"/>
    </row>
    <row r="747" spans="22:24" ht="15.75" customHeight="1" x14ac:dyDescent="0.15">
      <c r="V747" s="5"/>
      <c r="W747" s="5"/>
      <c r="X747" s="5"/>
    </row>
    <row r="748" spans="22:24" ht="15.75" customHeight="1" x14ac:dyDescent="0.15">
      <c r="V748" s="5"/>
      <c r="W748" s="5"/>
      <c r="X748" s="5"/>
    </row>
    <row r="749" spans="22:24" ht="15.75" customHeight="1" x14ac:dyDescent="0.15">
      <c r="V749" s="5"/>
      <c r="W749" s="5"/>
      <c r="X749" s="5"/>
    </row>
    <row r="750" spans="22:24" ht="15.75" customHeight="1" x14ac:dyDescent="0.15">
      <c r="V750" s="5"/>
      <c r="W750" s="5"/>
      <c r="X750" s="5"/>
    </row>
    <row r="751" spans="22:24" ht="15.75" customHeight="1" x14ac:dyDescent="0.15">
      <c r="V751" s="5"/>
      <c r="W751" s="5"/>
      <c r="X751" s="5"/>
    </row>
    <row r="752" spans="22:24" ht="15.75" customHeight="1" x14ac:dyDescent="0.15">
      <c r="V752" s="5"/>
      <c r="W752" s="5"/>
      <c r="X752" s="5"/>
    </row>
    <row r="753" spans="22:24" ht="15.75" customHeight="1" x14ac:dyDescent="0.15">
      <c r="V753" s="5"/>
      <c r="W753" s="5"/>
      <c r="X753" s="5"/>
    </row>
    <row r="754" spans="22:24" ht="15.75" customHeight="1" x14ac:dyDescent="0.15">
      <c r="V754" s="5"/>
      <c r="W754" s="5"/>
      <c r="X754" s="5"/>
    </row>
    <row r="755" spans="22:24" ht="15.75" customHeight="1" x14ac:dyDescent="0.15">
      <c r="V755" s="5"/>
      <c r="W755" s="5"/>
      <c r="X755" s="5"/>
    </row>
    <row r="756" spans="22:24" ht="15.75" customHeight="1" x14ac:dyDescent="0.15">
      <c r="V756" s="5"/>
      <c r="W756" s="5"/>
      <c r="X756" s="5"/>
    </row>
    <row r="757" spans="22:24" ht="15.75" customHeight="1" x14ac:dyDescent="0.15">
      <c r="V757" s="5"/>
      <c r="W757" s="5"/>
      <c r="X757" s="5"/>
    </row>
    <row r="758" spans="22:24" ht="15.75" customHeight="1" x14ac:dyDescent="0.15">
      <c r="V758" s="5"/>
      <c r="W758" s="5"/>
      <c r="X758" s="5"/>
    </row>
    <row r="759" spans="22:24" ht="15.75" customHeight="1" x14ac:dyDescent="0.15">
      <c r="V759" s="5"/>
      <c r="W759" s="5"/>
      <c r="X759" s="5"/>
    </row>
    <row r="760" spans="22:24" ht="15.75" customHeight="1" x14ac:dyDescent="0.15">
      <c r="V760" s="5"/>
      <c r="W760" s="5"/>
      <c r="X760" s="5"/>
    </row>
    <row r="761" spans="22:24" ht="15.75" customHeight="1" x14ac:dyDescent="0.15">
      <c r="V761" s="5"/>
      <c r="W761" s="5"/>
      <c r="X761" s="5"/>
    </row>
    <row r="762" spans="22:24" ht="15.75" customHeight="1" x14ac:dyDescent="0.15">
      <c r="V762" s="5"/>
      <c r="W762" s="5"/>
      <c r="X762" s="5"/>
    </row>
    <row r="763" spans="22:24" ht="15.75" customHeight="1" x14ac:dyDescent="0.15">
      <c r="V763" s="5"/>
      <c r="W763" s="5"/>
      <c r="X763" s="5"/>
    </row>
    <row r="764" spans="22:24" ht="15.75" customHeight="1" x14ac:dyDescent="0.15">
      <c r="V764" s="5"/>
      <c r="W764" s="5"/>
      <c r="X764" s="5"/>
    </row>
    <row r="765" spans="22:24" ht="15.75" customHeight="1" x14ac:dyDescent="0.15">
      <c r="V765" s="5"/>
      <c r="W765" s="5"/>
      <c r="X765" s="5"/>
    </row>
    <row r="766" spans="22:24" ht="15.75" customHeight="1" x14ac:dyDescent="0.15">
      <c r="V766" s="5"/>
      <c r="W766" s="5"/>
      <c r="X766" s="5"/>
    </row>
    <row r="767" spans="22:24" ht="15.75" customHeight="1" x14ac:dyDescent="0.15">
      <c r="V767" s="5"/>
      <c r="W767" s="5"/>
      <c r="X767" s="5"/>
    </row>
    <row r="768" spans="22:24" ht="15.75" customHeight="1" x14ac:dyDescent="0.15">
      <c r="V768" s="5"/>
      <c r="W768" s="5"/>
      <c r="X768" s="5"/>
    </row>
    <row r="769" spans="22:24" ht="15.75" customHeight="1" x14ac:dyDescent="0.15">
      <c r="V769" s="5"/>
      <c r="W769" s="5"/>
      <c r="X769" s="5"/>
    </row>
    <row r="770" spans="22:24" ht="15.75" customHeight="1" x14ac:dyDescent="0.15">
      <c r="V770" s="5"/>
      <c r="W770" s="5"/>
      <c r="X770" s="5"/>
    </row>
    <row r="771" spans="22:24" ht="15.75" customHeight="1" x14ac:dyDescent="0.15">
      <c r="V771" s="5"/>
      <c r="W771" s="5"/>
      <c r="X771" s="5"/>
    </row>
    <row r="772" spans="22:24" ht="15.75" customHeight="1" x14ac:dyDescent="0.15">
      <c r="V772" s="5"/>
      <c r="W772" s="5"/>
      <c r="X772" s="5"/>
    </row>
    <row r="773" spans="22:24" ht="15.75" customHeight="1" x14ac:dyDescent="0.15">
      <c r="V773" s="5"/>
      <c r="W773" s="5"/>
      <c r="X773" s="5"/>
    </row>
    <row r="774" spans="22:24" ht="15.75" customHeight="1" x14ac:dyDescent="0.15">
      <c r="V774" s="5"/>
      <c r="W774" s="5"/>
      <c r="X774" s="5"/>
    </row>
    <row r="775" spans="22:24" ht="15.75" customHeight="1" x14ac:dyDescent="0.15">
      <c r="V775" s="5"/>
      <c r="W775" s="5"/>
      <c r="X775" s="5"/>
    </row>
    <row r="776" spans="22:24" ht="15.75" customHeight="1" x14ac:dyDescent="0.15">
      <c r="V776" s="5"/>
      <c r="W776" s="5"/>
      <c r="X776" s="5"/>
    </row>
    <row r="777" spans="22:24" ht="15.75" customHeight="1" x14ac:dyDescent="0.15">
      <c r="V777" s="5"/>
      <c r="W777" s="5"/>
      <c r="X777" s="5"/>
    </row>
    <row r="778" spans="22:24" ht="15.75" customHeight="1" x14ac:dyDescent="0.15">
      <c r="V778" s="5"/>
      <c r="W778" s="5"/>
      <c r="X778" s="5"/>
    </row>
    <row r="779" spans="22:24" ht="15.75" customHeight="1" x14ac:dyDescent="0.15">
      <c r="V779" s="5"/>
      <c r="W779" s="5"/>
      <c r="X779" s="5"/>
    </row>
    <row r="780" spans="22:24" ht="15.75" customHeight="1" x14ac:dyDescent="0.15">
      <c r="V780" s="5"/>
      <c r="W780" s="5"/>
      <c r="X780" s="5"/>
    </row>
    <row r="781" spans="22:24" ht="15.75" customHeight="1" x14ac:dyDescent="0.15">
      <c r="V781" s="5"/>
      <c r="W781" s="5"/>
      <c r="X781" s="5"/>
    </row>
    <row r="782" spans="22:24" ht="15.75" customHeight="1" x14ac:dyDescent="0.15">
      <c r="V782" s="5"/>
      <c r="W782" s="5"/>
      <c r="X782" s="5"/>
    </row>
    <row r="783" spans="22:24" ht="15.75" customHeight="1" x14ac:dyDescent="0.15">
      <c r="V783" s="5"/>
      <c r="W783" s="5"/>
      <c r="X783" s="5"/>
    </row>
    <row r="784" spans="22:24" ht="15.75" customHeight="1" x14ac:dyDescent="0.15">
      <c r="V784" s="5"/>
      <c r="W784" s="5"/>
      <c r="X784" s="5"/>
    </row>
    <row r="785" spans="22:24" ht="15.75" customHeight="1" x14ac:dyDescent="0.15">
      <c r="V785" s="5"/>
      <c r="W785" s="5"/>
      <c r="X785" s="5"/>
    </row>
    <row r="786" spans="22:24" ht="15.75" customHeight="1" x14ac:dyDescent="0.15">
      <c r="V786" s="5"/>
      <c r="W786" s="5"/>
      <c r="X786" s="5"/>
    </row>
    <row r="787" spans="22:24" ht="15.75" customHeight="1" x14ac:dyDescent="0.15">
      <c r="V787" s="5"/>
      <c r="W787" s="5"/>
      <c r="X787" s="5"/>
    </row>
    <row r="788" spans="22:24" ht="15.75" customHeight="1" x14ac:dyDescent="0.15">
      <c r="V788" s="5"/>
      <c r="W788" s="5"/>
      <c r="X788" s="5"/>
    </row>
    <row r="789" spans="22:24" ht="15.75" customHeight="1" x14ac:dyDescent="0.15">
      <c r="V789" s="5"/>
      <c r="W789" s="5"/>
      <c r="X789" s="5"/>
    </row>
    <row r="790" spans="22:24" ht="15.75" customHeight="1" x14ac:dyDescent="0.15">
      <c r="V790" s="5"/>
      <c r="W790" s="5"/>
      <c r="X790" s="5"/>
    </row>
    <row r="791" spans="22:24" ht="15.75" customHeight="1" x14ac:dyDescent="0.15">
      <c r="V791" s="5"/>
      <c r="W791" s="5"/>
      <c r="X791" s="5"/>
    </row>
    <row r="792" spans="22:24" ht="15.75" customHeight="1" x14ac:dyDescent="0.15">
      <c r="V792" s="5"/>
      <c r="W792" s="5"/>
      <c r="X792" s="5"/>
    </row>
    <row r="793" spans="22:24" ht="15.75" customHeight="1" x14ac:dyDescent="0.15">
      <c r="V793" s="5"/>
      <c r="W793" s="5"/>
      <c r="X793" s="5"/>
    </row>
    <row r="794" spans="22:24" ht="15.75" customHeight="1" x14ac:dyDescent="0.15">
      <c r="V794" s="5"/>
      <c r="W794" s="5"/>
      <c r="X794" s="5"/>
    </row>
    <row r="795" spans="22:24" ht="15.75" customHeight="1" x14ac:dyDescent="0.15">
      <c r="V795" s="5"/>
      <c r="W795" s="5"/>
      <c r="X795" s="5"/>
    </row>
    <row r="796" spans="22:24" ht="15.75" customHeight="1" x14ac:dyDescent="0.15">
      <c r="V796" s="5"/>
      <c r="W796" s="5"/>
      <c r="X796" s="5"/>
    </row>
    <row r="797" spans="22:24" ht="15.75" customHeight="1" x14ac:dyDescent="0.15">
      <c r="V797" s="5"/>
      <c r="W797" s="5"/>
      <c r="X797" s="5"/>
    </row>
    <row r="798" spans="22:24" ht="15.75" customHeight="1" x14ac:dyDescent="0.15">
      <c r="V798" s="5"/>
      <c r="W798" s="5"/>
      <c r="X798" s="5"/>
    </row>
    <row r="799" spans="22:24" ht="15.75" customHeight="1" x14ac:dyDescent="0.15">
      <c r="V799" s="5"/>
      <c r="W799" s="5"/>
      <c r="X799" s="5"/>
    </row>
    <row r="800" spans="22:24" ht="15.75" customHeight="1" x14ac:dyDescent="0.15">
      <c r="V800" s="5"/>
      <c r="W800" s="5"/>
      <c r="X800" s="5"/>
    </row>
    <row r="801" spans="22:24" ht="15.75" customHeight="1" x14ac:dyDescent="0.15">
      <c r="V801" s="5"/>
      <c r="W801" s="5"/>
      <c r="X801" s="5"/>
    </row>
    <row r="802" spans="22:24" ht="15.75" customHeight="1" x14ac:dyDescent="0.15">
      <c r="V802" s="5"/>
      <c r="W802" s="5"/>
      <c r="X802" s="5"/>
    </row>
    <row r="803" spans="22:24" ht="15.75" customHeight="1" x14ac:dyDescent="0.15">
      <c r="V803" s="5"/>
      <c r="W803" s="5"/>
      <c r="X803" s="5"/>
    </row>
    <row r="804" spans="22:24" ht="15.75" customHeight="1" x14ac:dyDescent="0.15">
      <c r="V804" s="5"/>
      <c r="W804" s="5"/>
      <c r="X804" s="5"/>
    </row>
    <row r="805" spans="22:24" ht="15.75" customHeight="1" x14ac:dyDescent="0.15">
      <c r="V805" s="5"/>
      <c r="W805" s="5"/>
      <c r="X805" s="5"/>
    </row>
    <row r="806" spans="22:24" ht="15.75" customHeight="1" x14ac:dyDescent="0.15">
      <c r="V806" s="5"/>
      <c r="W806" s="5"/>
      <c r="X806" s="5"/>
    </row>
    <row r="807" spans="22:24" ht="15.75" customHeight="1" x14ac:dyDescent="0.15">
      <c r="V807" s="5"/>
      <c r="W807" s="5"/>
      <c r="X807" s="5"/>
    </row>
    <row r="808" spans="22:24" ht="15.75" customHeight="1" x14ac:dyDescent="0.15">
      <c r="V808" s="5"/>
      <c r="W808" s="5"/>
      <c r="X808" s="5"/>
    </row>
    <row r="809" spans="22:24" ht="15.75" customHeight="1" x14ac:dyDescent="0.15">
      <c r="V809" s="5"/>
      <c r="W809" s="5"/>
      <c r="X809" s="5"/>
    </row>
    <row r="810" spans="22:24" ht="15.75" customHeight="1" x14ac:dyDescent="0.15">
      <c r="V810" s="5"/>
      <c r="W810" s="5"/>
      <c r="X810" s="5"/>
    </row>
    <row r="811" spans="22:24" ht="15.75" customHeight="1" x14ac:dyDescent="0.15">
      <c r="V811" s="5"/>
      <c r="W811" s="5"/>
      <c r="X811" s="5"/>
    </row>
    <row r="812" spans="22:24" ht="15.75" customHeight="1" x14ac:dyDescent="0.15">
      <c r="V812" s="5"/>
      <c r="W812" s="5"/>
      <c r="X812" s="5"/>
    </row>
    <row r="813" spans="22:24" ht="15.75" customHeight="1" x14ac:dyDescent="0.15">
      <c r="V813" s="5"/>
      <c r="W813" s="5"/>
      <c r="X813" s="5"/>
    </row>
    <row r="814" spans="22:24" ht="15.75" customHeight="1" x14ac:dyDescent="0.15">
      <c r="V814" s="5"/>
      <c r="W814" s="5"/>
      <c r="X814" s="5"/>
    </row>
    <row r="815" spans="22:24" ht="15.75" customHeight="1" x14ac:dyDescent="0.15">
      <c r="V815" s="5"/>
      <c r="W815" s="5"/>
      <c r="X815" s="5"/>
    </row>
    <row r="816" spans="22:24" ht="15.75" customHeight="1" x14ac:dyDescent="0.15">
      <c r="V816" s="5"/>
      <c r="W816" s="5"/>
      <c r="X816" s="5"/>
    </row>
    <row r="817" spans="22:24" ht="15.75" customHeight="1" x14ac:dyDescent="0.15">
      <c r="V817" s="5"/>
      <c r="W817" s="5"/>
      <c r="X817" s="5"/>
    </row>
    <row r="818" spans="22:24" ht="15.75" customHeight="1" x14ac:dyDescent="0.15">
      <c r="V818" s="5"/>
      <c r="W818" s="5"/>
      <c r="X818" s="5"/>
    </row>
    <row r="819" spans="22:24" ht="15.75" customHeight="1" x14ac:dyDescent="0.15">
      <c r="V819" s="5"/>
      <c r="W819" s="5"/>
      <c r="X819" s="5"/>
    </row>
    <row r="820" spans="22:24" ht="15.75" customHeight="1" x14ac:dyDescent="0.15">
      <c r="V820" s="5"/>
      <c r="W820" s="5"/>
      <c r="X820" s="5"/>
    </row>
    <row r="821" spans="22:24" ht="15.75" customHeight="1" x14ac:dyDescent="0.15">
      <c r="V821" s="5"/>
      <c r="W821" s="5"/>
      <c r="X821" s="5"/>
    </row>
    <row r="822" spans="22:24" ht="15.75" customHeight="1" x14ac:dyDescent="0.15">
      <c r="V822" s="5"/>
      <c r="W822" s="5"/>
      <c r="X822" s="5"/>
    </row>
    <row r="823" spans="22:24" ht="15.75" customHeight="1" x14ac:dyDescent="0.15">
      <c r="V823" s="5"/>
      <c r="W823" s="5"/>
      <c r="X823" s="5"/>
    </row>
    <row r="824" spans="22:24" ht="15.75" customHeight="1" x14ac:dyDescent="0.15">
      <c r="V824" s="5"/>
      <c r="W824" s="5"/>
      <c r="X824" s="5"/>
    </row>
    <row r="825" spans="22:24" ht="15.75" customHeight="1" x14ac:dyDescent="0.15">
      <c r="V825" s="5"/>
      <c r="W825" s="5"/>
      <c r="X825" s="5"/>
    </row>
    <row r="826" spans="22:24" ht="15.75" customHeight="1" x14ac:dyDescent="0.15">
      <c r="V826" s="5"/>
      <c r="W826" s="5"/>
      <c r="X826" s="5"/>
    </row>
    <row r="827" spans="22:24" ht="15.75" customHeight="1" x14ac:dyDescent="0.15">
      <c r="V827" s="5"/>
      <c r="W827" s="5"/>
      <c r="X827" s="5"/>
    </row>
    <row r="828" spans="22:24" ht="15.75" customHeight="1" x14ac:dyDescent="0.15">
      <c r="V828" s="5"/>
      <c r="W828" s="5"/>
      <c r="X828" s="5"/>
    </row>
    <row r="829" spans="22:24" ht="15.75" customHeight="1" x14ac:dyDescent="0.15">
      <c r="V829" s="5"/>
      <c r="W829" s="5"/>
      <c r="X829" s="5"/>
    </row>
    <row r="830" spans="22:24" ht="15.75" customHeight="1" x14ac:dyDescent="0.15">
      <c r="V830" s="5"/>
      <c r="W830" s="5"/>
      <c r="X830" s="5"/>
    </row>
    <row r="831" spans="22:24" ht="15.75" customHeight="1" x14ac:dyDescent="0.15">
      <c r="V831" s="5"/>
      <c r="W831" s="5"/>
      <c r="X831" s="5"/>
    </row>
    <row r="832" spans="22:24" ht="15.75" customHeight="1" x14ac:dyDescent="0.15">
      <c r="V832" s="5"/>
      <c r="W832" s="5"/>
      <c r="X832" s="5"/>
    </row>
    <row r="833" spans="22:24" ht="15.75" customHeight="1" x14ac:dyDescent="0.15">
      <c r="V833" s="5"/>
      <c r="W833" s="5"/>
      <c r="X833" s="5"/>
    </row>
    <row r="834" spans="22:24" ht="15.75" customHeight="1" x14ac:dyDescent="0.15">
      <c r="V834" s="5"/>
      <c r="W834" s="5"/>
      <c r="X834" s="5"/>
    </row>
    <row r="835" spans="22:24" ht="15.75" customHeight="1" x14ac:dyDescent="0.15">
      <c r="V835" s="5"/>
      <c r="W835" s="5"/>
      <c r="X835" s="5"/>
    </row>
    <row r="836" spans="22:24" ht="15.75" customHeight="1" x14ac:dyDescent="0.15">
      <c r="V836" s="5"/>
      <c r="W836" s="5"/>
      <c r="X836" s="5"/>
    </row>
    <row r="837" spans="22:24" ht="15.75" customHeight="1" x14ac:dyDescent="0.15">
      <c r="V837" s="5"/>
      <c r="W837" s="5"/>
      <c r="X837" s="5"/>
    </row>
    <row r="838" spans="22:24" ht="15.75" customHeight="1" x14ac:dyDescent="0.15">
      <c r="V838" s="5"/>
      <c r="W838" s="5"/>
      <c r="X838" s="5"/>
    </row>
    <row r="839" spans="22:24" ht="15.75" customHeight="1" x14ac:dyDescent="0.15">
      <c r="V839" s="5"/>
      <c r="W839" s="5"/>
      <c r="X839" s="5"/>
    </row>
    <row r="840" spans="22:24" ht="15.75" customHeight="1" x14ac:dyDescent="0.15">
      <c r="V840" s="5"/>
      <c r="W840" s="5"/>
      <c r="X840" s="5"/>
    </row>
    <row r="841" spans="22:24" ht="15.75" customHeight="1" x14ac:dyDescent="0.15">
      <c r="V841" s="5"/>
      <c r="W841" s="5"/>
      <c r="X841" s="5"/>
    </row>
    <row r="842" spans="22:24" ht="15.75" customHeight="1" x14ac:dyDescent="0.15">
      <c r="V842" s="5"/>
      <c r="W842" s="5"/>
      <c r="X842" s="5"/>
    </row>
    <row r="843" spans="22:24" ht="15.75" customHeight="1" x14ac:dyDescent="0.15">
      <c r="V843" s="5"/>
      <c r="W843" s="5"/>
      <c r="X843" s="5"/>
    </row>
    <row r="844" spans="22:24" ht="15.75" customHeight="1" x14ac:dyDescent="0.15">
      <c r="V844" s="5"/>
      <c r="W844" s="5"/>
      <c r="X844" s="5"/>
    </row>
    <row r="845" spans="22:24" ht="15.75" customHeight="1" x14ac:dyDescent="0.15">
      <c r="V845" s="5"/>
      <c r="W845" s="5"/>
      <c r="X845" s="5"/>
    </row>
    <row r="846" spans="22:24" ht="15.75" customHeight="1" x14ac:dyDescent="0.15">
      <c r="V846" s="5"/>
      <c r="W846" s="5"/>
      <c r="X846" s="5"/>
    </row>
    <row r="847" spans="22:24" ht="15.75" customHeight="1" x14ac:dyDescent="0.15">
      <c r="V847" s="5"/>
      <c r="W847" s="5"/>
      <c r="X847" s="5"/>
    </row>
    <row r="848" spans="22:24" ht="15.75" customHeight="1" x14ac:dyDescent="0.15">
      <c r="V848" s="5"/>
      <c r="W848" s="5"/>
      <c r="X848" s="5"/>
    </row>
    <row r="849" spans="22:24" ht="15.75" customHeight="1" x14ac:dyDescent="0.15">
      <c r="V849" s="5"/>
      <c r="W849" s="5"/>
      <c r="X849" s="5"/>
    </row>
    <row r="850" spans="22:24" ht="15.75" customHeight="1" x14ac:dyDescent="0.15">
      <c r="V850" s="5"/>
      <c r="W850" s="5"/>
      <c r="X850" s="5"/>
    </row>
    <row r="851" spans="22:24" ht="15.75" customHeight="1" x14ac:dyDescent="0.15">
      <c r="V851" s="5"/>
      <c r="W851" s="5"/>
      <c r="X851" s="5"/>
    </row>
    <row r="852" spans="22:24" ht="15.75" customHeight="1" x14ac:dyDescent="0.15">
      <c r="V852" s="5"/>
      <c r="W852" s="5"/>
      <c r="X852" s="5"/>
    </row>
    <row r="853" spans="22:24" ht="15.75" customHeight="1" x14ac:dyDescent="0.15">
      <c r="V853" s="5"/>
      <c r="W853" s="5"/>
      <c r="X853" s="5"/>
    </row>
    <row r="854" spans="22:24" ht="15.75" customHeight="1" x14ac:dyDescent="0.15">
      <c r="V854" s="5"/>
      <c r="W854" s="5"/>
      <c r="X854" s="5"/>
    </row>
    <row r="855" spans="22:24" ht="15.75" customHeight="1" x14ac:dyDescent="0.15">
      <c r="V855" s="5"/>
      <c r="W855" s="5"/>
      <c r="X855" s="5"/>
    </row>
    <row r="856" spans="22:24" ht="15.75" customHeight="1" x14ac:dyDescent="0.15">
      <c r="V856" s="5"/>
      <c r="W856" s="5"/>
      <c r="X856" s="5"/>
    </row>
    <row r="857" spans="22:24" ht="15.75" customHeight="1" x14ac:dyDescent="0.15">
      <c r="V857" s="5"/>
      <c r="W857" s="5"/>
      <c r="X857" s="5"/>
    </row>
    <row r="858" spans="22:24" ht="15.75" customHeight="1" x14ac:dyDescent="0.15">
      <c r="V858" s="5"/>
      <c r="W858" s="5"/>
      <c r="X858" s="5"/>
    </row>
    <row r="859" spans="22:24" ht="15.75" customHeight="1" x14ac:dyDescent="0.15">
      <c r="V859" s="5"/>
      <c r="W859" s="5"/>
      <c r="X859" s="5"/>
    </row>
    <row r="860" spans="22:24" ht="15.75" customHeight="1" x14ac:dyDescent="0.15">
      <c r="V860" s="5"/>
      <c r="W860" s="5"/>
      <c r="X860" s="5"/>
    </row>
    <row r="861" spans="22:24" ht="15.75" customHeight="1" x14ac:dyDescent="0.15">
      <c r="V861" s="5"/>
      <c r="W861" s="5"/>
      <c r="X861" s="5"/>
    </row>
    <row r="862" spans="22:24" ht="15.75" customHeight="1" x14ac:dyDescent="0.15">
      <c r="V862" s="5"/>
      <c r="W862" s="5"/>
      <c r="X862" s="5"/>
    </row>
    <row r="863" spans="22:24" ht="15.75" customHeight="1" x14ac:dyDescent="0.15">
      <c r="V863" s="5"/>
      <c r="W863" s="5"/>
      <c r="X863" s="5"/>
    </row>
    <row r="864" spans="22:24" ht="15.75" customHeight="1" x14ac:dyDescent="0.15">
      <c r="V864" s="5"/>
      <c r="W864" s="5"/>
      <c r="X864" s="5"/>
    </row>
    <row r="865" spans="22:24" ht="15.75" customHeight="1" x14ac:dyDescent="0.15">
      <c r="V865" s="5"/>
      <c r="W865" s="5"/>
      <c r="X865" s="5"/>
    </row>
    <row r="866" spans="22:24" ht="15.75" customHeight="1" x14ac:dyDescent="0.15">
      <c r="V866" s="5"/>
      <c r="W866" s="5"/>
      <c r="X866" s="5"/>
    </row>
    <row r="867" spans="22:24" ht="15.75" customHeight="1" x14ac:dyDescent="0.15">
      <c r="V867" s="5"/>
      <c r="W867" s="5"/>
      <c r="X867" s="5"/>
    </row>
    <row r="868" spans="22:24" ht="15.75" customHeight="1" x14ac:dyDescent="0.15">
      <c r="V868" s="5"/>
      <c r="W868" s="5"/>
      <c r="X868" s="5"/>
    </row>
    <row r="869" spans="22:24" ht="15.75" customHeight="1" x14ac:dyDescent="0.15">
      <c r="V869" s="5"/>
      <c r="W869" s="5"/>
      <c r="X869" s="5"/>
    </row>
    <row r="870" spans="22:24" ht="15.75" customHeight="1" x14ac:dyDescent="0.15">
      <c r="V870" s="5"/>
      <c r="W870" s="5"/>
      <c r="X870" s="5"/>
    </row>
    <row r="871" spans="22:24" ht="15.75" customHeight="1" x14ac:dyDescent="0.15">
      <c r="V871" s="5"/>
      <c r="W871" s="5"/>
      <c r="X871" s="5"/>
    </row>
    <row r="872" spans="22:24" ht="15.75" customHeight="1" x14ac:dyDescent="0.15">
      <c r="V872" s="5"/>
      <c r="W872" s="5"/>
      <c r="X872" s="5"/>
    </row>
    <row r="873" spans="22:24" ht="15.75" customHeight="1" x14ac:dyDescent="0.15">
      <c r="V873" s="5"/>
      <c r="W873" s="5"/>
      <c r="X873" s="5"/>
    </row>
    <row r="874" spans="22:24" ht="15.75" customHeight="1" x14ac:dyDescent="0.15">
      <c r="V874" s="5"/>
      <c r="W874" s="5"/>
      <c r="X874" s="5"/>
    </row>
    <row r="875" spans="22:24" ht="15.75" customHeight="1" x14ac:dyDescent="0.15">
      <c r="V875" s="5"/>
      <c r="W875" s="5"/>
      <c r="X875" s="5"/>
    </row>
    <row r="876" spans="22:24" ht="15.75" customHeight="1" x14ac:dyDescent="0.15">
      <c r="V876" s="5"/>
      <c r="W876" s="5"/>
      <c r="X876" s="5"/>
    </row>
    <row r="877" spans="22:24" ht="15.75" customHeight="1" x14ac:dyDescent="0.15">
      <c r="V877" s="5"/>
      <c r="W877" s="5"/>
      <c r="X877" s="5"/>
    </row>
    <row r="878" spans="22:24" ht="15.75" customHeight="1" x14ac:dyDescent="0.15">
      <c r="V878" s="5"/>
      <c r="W878" s="5"/>
      <c r="X878" s="5"/>
    </row>
    <row r="879" spans="22:24" ht="15.75" customHeight="1" x14ac:dyDescent="0.15">
      <c r="V879" s="5"/>
      <c r="W879" s="5"/>
      <c r="X879" s="5"/>
    </row>
    <row r="880" spans="22:24" ht="15.75" customHeight="1" x14ac:dyDescent="0.15">
      <c r="V880" s="5"/>
      <c r="W880" s="5"/>
      <c r="X880" s="5"/>
    </row>
    <row r="881" spans="22:24" ht="15.75" customHeight="1" x14ac:dyDescent="0.15">
      <c r="V881" s="5"/>
      <c r="W881" s="5"/>
      <c r="X881" s="5"/>
    </row>
    <row r="882" spans="22:24" ht="15.75" customHeight="1" x14ac:dyDescent="0.15">
      <c r="V882" s="5"/>
      <c r="W882" s="5"/>
      <c r="X882" s="5"/>
    </row>
    <row r="883" spans="22:24" ht="15.75" customHeight="1" x14ac:dyDescent="0.15">
      <c r="V883" s="5"/>
      <c r="W883" s="5"/>
      <c r="X883" s="5"/>
    </row>
    <row r="884" spans="22:24" ht="15.75" customHeight="1" x14ac:dyDescent="0.15">
      <c r="V884" s="5"/>
      <c r="W884" s="5"/>
      <c r="X884" s="5"/>
    </row>
    <row r="885" spans="22:24" ht="15.75" customHeight="1" x14ac:dyDescent="0.15">
      <c r="V885" s="5"/>
      <c r="W885" s="5"/>
      <c r="X885" s="5"/>
    </row>
    <row r="886" spans="22:24" ht="15.75" customHeight="1" x14ac:dyDescent="0.15">
      <c r="V886" s="5"/>
      <c r="W886" s="5"/>
      <c r="X886" s="5"/>
    </row>
    <row r="887" spans="22:24" ht="15.75" customHeight="1" x14ac:dyDescent="0.15">
      <c r="V887" s="5"/>
      <c r="W887" s="5"/>
      <c r="X887" s="5"/>
    </row>
    <row r="888" spans="22:24" ht="15.75" customHeight="1" x14ac:dyDescent="0.15">
      <c r="V888" s="5"/>
      <c r="W888" s="5"/>
      <c r="X888" s="5"/>
    </row>
    <row r="889" spans="22:24" ht="15.75" customHeight="1" x14ac:dyDescent="0.15">
      <c r="V889" s="5"/>
      <c r="W889" s="5"/>
      <c r="X889" s="5"/>
    </row>
    <row r="890" spans="22:24" ht="15.75" customHeight="1" x14ac:dyDescent="0.15">
      <c r="V890" s="5"/>
      <c r="W890" s="5"/>
      <c r="X890" s="5"/>
    </row>
    <row r="891" spans="22:24" ht="15.75" customHeight="1" x14ac:dyDescent="0.15">
      <c r="V891" s="5"/>
      <c r="W891" s="5"/>
      <c r="X891" s="5"/>
    </row>
    <row r="892" spans="22:24" ht="15.75" customHeight="1" x14ac:dyDescent="0.15">
      <c r="V892" s="5"/>
      <c r="W892" s="5"/>
      <c r="X892" s="5"/>
    </row>
    <row r="893" spans="22:24" ht="15.75" customHeight="1" x14ac:dyDescent="0.15">
      <c r="V893" s="5"/>
      <c r="W893" s="5"/>
      <c r="X893" s="5"/>
    </row>
    <row r="894" spans="22:24" ht="15.75" customHeight="1" x14ac:dyDescent="0.15">
      <c r="V894" s="5"/>
      <c r="W894" s="5"/>
      <c r="X894" s="5"/>
    </row>
    <row r="895" spans="22:24" ht="15.75" customHeight="1" x14ac:dyDescent="0.15">
      <c r="V895" s="5"/>
      <c r="W895" s="5"/>
      <c r="X895" s="5"/>
    </row>
    <row r="896" spans="22:24" ht="15.75" customHeight="1" x14ac:dyDescent="0.15">
      <c r="V896" s="5"/>
      <c r="W896" s="5"/>
      <c r="X896" s="5"/>
    </row>
    <row r="897" spans="22:24" ht="15.75" customHeight="1" x14ac:dyDescent="0.15">
      <c r="V897" s="5"/>
      <c r="W897" s="5"/>
      <c r="X897" s="5"/>
    </row>
    <row r="898" spans="22:24" ht="15.75" customHeight="1" x14ac:dyDescent="0.15">
      <c r="V898" s="5"/>
      <c r="W898" s="5"/>
      <c r="X898" s="5"/>
    </row>
    <row r="899" spans="22:24" ht="15.75" customHeight="1" x14ac:dyDescent="0.15">
      <c r="V899" s="5"/>
      <c r="W899" s="5"/>
      <c r="X899" s="5"/>
    </row>
    <row r="900" spans="22:24" ht="15.75" customHeight="1" x14ac:dyDescent="0.15">
      <c r="V900" s="5"/>
      <c r="W900" s="5"/>
      <c r="X900" s="5"/>
    </row>
    <row r="901" spans="22:24" ht="15.75" customHeight="1" x14ac:dyDescent="0.15">
      <c r="V901" s="5"/>
      <c r="W901" s="5"/>
      <c r="X901" s="5"/>
    </row>
    <row r="902" spans="22:24" ht="15.75" customHeight="1" x14ac:dyDescent="0.15">
      <c r="V902" s="5"/>
      <c r="W902" s="5"/>
      <c r="X902" s="5"/>
    </row>
    <row r="903" spans="22:24" ht="15.75" customHeight="1" x14ac:dyDescent="0.15">
      <c r="V903" s="5"/>
      <c r="W903" s="5"/>
      <c r="X903" s="5"/>
    </row>
    <row r="904" spans="22:24" ht="15.75" customHeight="1" x14ac:dyDescent="0.15">
      <c r="V904" s="5"/>
      <c r="W904" s="5"/>
      <c r="X904" s="5"/>
    </row>
    <row r="905" spans="22:24" ht="15.75" customHeight="1" x14ac:dyDescent="0.15">
      <c r="V905" s="5"/>
      <c r="W905" s="5"/>
      <c r="X905" s="5"/>
    </row>
    <row r="906" spans="22:24" ht="15.75" customHeight="1" x14ac:dyDescent="0.15">
      <c r="V906" s="5"/>
      <c r="W906" s="5"/>
      <c r="X906" s="5"/>
    </row>
    <row r="907" spans="22:24" ht="15.75" customHeight="1" x14ac:dyDescent="0.15">
      <c r="V907" s="5"/>
      <c r="W907" s="5"/>
      <c r="X907" s="5"/>
    </row>
    <row r="908" spans="22:24" ht="15.75" customHeight="1" x14ac:dyDescent="0.15">
      <c r="V908" s="5"/>
      <c r="W908" s="5"/>
      <c r="X908" s="5"/>
    </row>
    <row r="909" spans="22:24" ht="15.75" customHeight="1" x14ac:dyDescent="0.15">
      <c r="V909" s="5"/>
      <c r="W909" s="5"/>
      <c r="X909" s="5"/>
    </row>
    <row r="910" spans="22:24" ht="15.75" customHeight="1" x14ac:dyDescent="0.15">
      <c r="V910" s="5"/>
      <c r="W910" s="5"/>
      <c r="X910" s="5"/>
    </row>
    <row r="911" spans="22:24" ht="15.75" customHeight="1" x14ac:dyDescent="0.15">
      <c r="V911" s="5"/>
      <c r="W911" s="5"/>
      <c r="X911" s="5"/>
    </row>
    <row r="912" spans="22:24" ht="15.75" customHeight="1" x14ac:dyDescent="0.15">
      <c r="V912" s="5"/>
      <c r="W912" s="5"/>
      <c r="X912" s="5"/>
    </row>
    <row r="913" spans="22:24" ht="15.75" customHeight="1" x14ac:dyDescent="0.15">
      <c r="V913" s="5"/>
      <c r="W913" s="5"/>
      <c r="X913" s="5"/>
    </row>
    <row r="914" spans="22:24" ht="15.75" customHeight="1" x14ac:dyDescent="0.15">
      <c r="V914" s="5"/>
      <c r="W914" s="5"/>
      <c r="X914" s="5"/>
    </row>
    <row r="915" spans="22:24" ht="15.75" customHeight="1" x14ac:dyDescent="0.15">
      <c r="V915" s="5"/>
      <c r="W915" s="5"/>
      <c r="X915" s="5"/>
    </row>
    <row r="916" spans="22:24" ht="15.75" customHeight="1" x14ac:dyDescent="0.15">
      <c r="V916" s="5"/>
      <c r="W916" s="5"/>
      <c r="X916" s="5"/>
    </row>
    <row r="917" spans="22:24" ht="15.75" customHeight="1" x14ac:dyDescent="0.15">
      <c r="V917" s="5"/>
      <c r="W917" s="5"/>
      <c r="X917" s="5"/>
    </row>
    <row r="918" spans="22:24" ht="15.75" customHeight="1" x14ac:dyDescent="0.15">
      <c r="V918" s="5"/>
      <c r="W918" s="5"/>
      <c r="X918" s="5"/>
    </row>
    <row r="919" spans="22:24" ht="15.75" customHeight="1" x14ac:dyDescent="0.15">
      <c r="V919" s="5"/>
      <c r="W919" s="5"/>
      <c r="X919" s="5"/>
    </row>
    <row r="920" spans="22:24" ht="15.75" customHeight="1" x14ac:dyDescent="0.15">
      <c r="V920" s="5"/>
      <c r="W920" s="5"/>
      <c r="X920" s="5"/>
    </row>
    <row r="921" spans="22:24" ht="15.75" customHeight="1" x14ac:dyDescent="0.15">
      <c r="V921" s="5"/>
      <c r="W921" s="5"/>
      <c r="X921" s="5"/>
    </row>
    <row r="922" spans="22:24" ht="15.75" customHeight="1" x14ac:dyDescent="0.15">
      <c r="V922" s="5"/>
      <c r="W922" s="5"/>
      <c r="X922" s="5"/>
    </row>
    <row r="923" spans="22:24" ht="15.75" customHeight="1" x14ac:dyDescent="0.15">
      <c r="V923" s="5"/>
      <c r="W923" s="5"/>
      <c r="X923" s="5"/>
    </row>
    <row r="924" spans="22:24" ht="15.75" customHeight="1" x14ac:dyDescent="0.15">
      <c r="V924" s="5"/>
      <c r="W924" s="5"/>
      <c r="X924" s="5"/>
    </row>
    <row r="925" spans="22:24" ht="15.75" customHeight="1" x14ac:dyDescent="0.15">
      <c r="V925" s="5"/>
      <c r="W925" s="5"/>
      <c r="X925" s="5"/>
    </row>
    <row r="926" spans="22:24" ht="15.75" customHeight="1" x14ac:dyDescent="0.15">
      <c r="V926" s="5"/>
      <c r="W926" s="5"/>
      <c r="X926" s="5"/>
    </row>
    <row r="927" spans="22:24" ht="15.75" customHeight="1" x14ac:dyDescent="0.15">
      <c r="V927" s="5"/>
      <c r="W927" s="5"/>
      <c r="X927" s="5"/>
    </row>
    <row r="928" spans="22:24" ht="15.75" customHeight="1" x14ac:dyDescent="0.15">
      <c r="V928" s="5"/>
      <c r="W928" s="5"/>
      <c r="X928" s="5"/>
    </row>
    <row r="929" spans="22:24" ht="15.75" customHeight="1" x14ac:dyDescent="0.15">
      <c r="V929" s="5"/>
      <c r="W929" s="5"/>
      <c r="X929" s="5"/>
    </row>
    <row r="930" spans="22:24" ht="15.75" customHeight="1" x14ac:dyDescent="0.15">
      <c r="V930" s="5"/>
      <c r="W930" s="5"/>
      <c r="X930" s="5"/>
    </row>
    <row r="931" spans="22:24" ht="15.75" customHeight="1" x14ac:dyDescent="0.15">
      <c r="V931" s="5"/>
      <c r="W931" s="5"/>
      <c r="X931" s="5"/>
    </row>
    <row r="932" spans="22:24" ht="15.75" customHeight="1" x14ac:dyDescent="0.15">
      <c r="V932" s="5"/>
      <c r="W932" s="5"/>
      <c r="X932" s="5"/>
    </row>
    <row r="933" spans="22:24" ht="15.75" customHeight="1" x14ac:dyDescent="0.15">
      <c r="V933" s="5"/>
      <c r="W933" s="5"/>
      <c r="X933" s="5"/>
    </row>
    <row r="934" spans="22:24" ht="15.75" customHeight="1" x14ac:dyDescent="0.15">
      <c r="V934" s="5"/>
      <c r="W934" s="5"/>
      <c r="X934" s="5"/>
    </row>
    <row r="935" spans="22:24" ht="15.75" customHeight="1" x14ac:dyDescent="0.15">
      <c r="V935" s="5"/>
      <c r="W935" s="5"/>
      <c r="X935" s="5"/>
    </row>
    <row r="936" spans="22:24" ht="15.75" customHeight="1" x14ac:dyDescent="0.15">
      <c r="V936" s="5"/>
      <c r="W936" s="5"/>
      <c r="X936" s="5"/>
    </row>
    <row r="937" spans="22:24" ht="15.75" customHeight="1" x14ac:dyDescent="0.15">
      <c r="V937" s="5"/>
      <c r="W937" s="5"/>
      <c r="X937" s="5"/>
    </row>
    <row r="938" spans="22:24" ht="15.75" customHeight="1" x14ac:dyDescent="0.15">
      <c r="V938" s="5"/>
      <c r="W938" s="5"/>
      <c r="X938" s="5"/>
    </row>
    <row r="939" spans="22:24" ht="15.75" customHeight="1" x14ac:dyDescent="0.15">
      <c r="V939" s="5"/>
      <c r="W939" s="5"/>
      <c r="X939" s="5"/>
    </row>
    <row r="940" spans="22:24" ht="15.75" customHeight="1" x14ac:dyDescent="0.15">
      <c r="V940" s="5"/>
      <c r="W940" s="5"/>
      <c r="X940" s="5"/>
    </row>
    <row r="941" spans="22:24" ht="15.75" customHeight="1" x14ac:dyDescent="0.15">
      <c r="V941" s="5"/>
      <c r="W941" s="5"/>
      <c r="X941" s="5"/>
    </row>
    <row r="942" spans="22:24" ht="15.75" customHeight="1" x14ac:dyDescent="0.15">
      <c r="V942" s="5"/>
      <c r="W942" s="5"/>
      <c r="X942" s="5"/>
    </row>
    <row r="943" spans="22:24" ht="15.75" customHeight="1" x14ac:dyDescent="0.15">
      <c r="V943" s="5"/>
      <c r="W943" s="5"/>
      <c r="X943" s="5"/>
    </row>
    <row r="944" spans="22:24" ht="15.75" customHeight="1" x14ac:dyDescent="0.15">
      <c r="V944" s="5"/>
      <c r="W944" s="5"/>
      <c r="X944" s="5"/>
    </row>
    <row r="945" spans="22:24" ht="15.75" customHeight="1" x14ac:dyDescent="0.15">
      <c r="V945" s="5"/>
      <c r="W945" s="5"/>
      <c r="X945" s="5"/>
    </row>
    <row r="946" spans="22:24" ht="15.75" customHeight="1" x14ac:dyDescent="0.15">
      <c r="V946" s="5"/>
      <c r="W946" s="5"/>
      <c r="X946" s="5"/>
    </row>
    <row r="947" spans="22:24" ht="15.75" customHeight="1" x14ac:dyDescent="0.15">
      <c r="V947" s="5"/>
      <c r="W947" s="5"/>
      <c r="X947" s="5"/>
    </row>
    <row r="948" spans="22:24" ht="15.75" customHeight="1" x14ac:dyDescent="0.15">
      <c r="V948" s="5"/>
      <c r="W948" s="5"/>
      <c r="X948" s="5"/>
    </row>
    <row r="949" spans="22:24" ht="15.75" customHeight="1" x14ac:dyDescent="0.15">
      <c r="V949" s="5"/>
      <c r="W949" s="5"/>
      <c r="X949" s="5"/>
    </row>
    <row r="950" spans="22:24" ht="15.75" customHeight="1" x14ac:dyDescent="0.15">
      <c r="V950" s="5"/>
      <c r="W950" s="5"/>
      <c r="X950" s="5"/>
    </row>
    <row r="951" spans="22:24" ht="15.75" customHeight="1" x14ac:dyDescent="0.15">
      <c r="V951" s="5"/>
      <c r="W951" s="5"/>
      <c r="X951" s="5"/>
    </row>
    <row r="952" spans="22:24" ht="15.75" customHeight="1" x14ac:dyDescent="0.15">
      <c r="V952" s="5"/>
      <c r="W952" s="5"/>
      <c r="X952" s="5"/>
    </row>
    <row r="953" spans="22:24" ht="15.75" customHeight="1" x14ac:dyDescent="0.15">
      <c r="V953" s="5"/>
      <c r="W953" s="5"/>
      <c r="X953" s="5"/>
    </row>
    <row r="954" spans="22:24" ht="15.75" customHeight="1" x14ac:dyDescent="0.15">
      <c r="V954" s="5"/>
      <c r="W954" s="5"/>
      <c r="X954" s="5"/>
    </row>
    <row r="955" spans="22:24" ht="15.75" customHeight="1" x14ac:dyDescent="0.15">
      <c r="V955" s="5"/>
      <c r="W955" s="5"/>
      <c r="X955" s="5"/>
    </row>
    <row r="956" spans="22:24" ht="15.75" customHeight="1" x14ac:dyDescent="0.15">
      <c r="V956" s="5"/>
      <c r="W956" s="5"/>
      <c r="X956" s="5"/>
    </row>
    <row r="957" spans="22:24" ht="15.75" customHeight="1" x14ac:dyDescent="0.15">
      <c r="V957" s="5"/>
      <c r="W957" s="5"/>
      <c r="X957" s="5"/>
    </row>
    <row r="958" spans="22:24" ht="15.75" customHeight="1" x14ac:dyDescent="0.15">
      <c r="V958" s="5"/>
      <c r="W958" s="5"/>
      <c r="X958" s="5"/>
    </row>
    <row r="959" spans="22:24" ht="15.75" customHeight="1" x14ac:dyDescent="0.15">
      <c r="V959" s="5"/>
      <c r="W959" s="5"/>
      <c r="X959" s="5"/>
    </row>
    <row r="960" spans="22:24" ht="15.75" customHeight="1" x14ac:dyDescent="0.15">
      <c r="V960" s="5"/>
      <c r="W960" s="5"/>
      <c r="X960" s="5"/>
    </row>
    <row r="961" spans="22:24" ht="15.75" customHeight="1" x14ac:dyDescent="0.15">
      <c r="V961" s="5"/>
      <c r="W961" s="5"/>
      <c r="X961" s="5"/>
    </row>
    <row r="962" spans="22:24" ht="15.75" customHeight="1" x14ac:dyDescent="0.15">
      <c r="V962" s="5"/>
      <c r="W962" s="5"/>
      <c r="X962" s="5"/>
    </row>
    <row r="963" spans="22:24" ht="15.75" customHeight="1" x14ac:dyDescent="0.15">
      <c r="V963" s="5"/>
      <c r="W963" s="5"/>
      <c r="X963" s="5"/>
    </row>
    <row r="964" spans="22:24" ht="15.75" customHeight="1" x14ac:dyDescent="0.15">
      <c r="V964" s="5"/>
      <c r="W964" s="5"/>
      <c r="X964" s="5"/>
    </row>
    <row r="965" spans="22:24" ht="15.75" customHeight="1" x14ac:dyDescent="0.15">
      <c r="V965" s="5"/>
      <c r="W965" s="5"/>
      <c r="X965" s="5"/>
    </row>
    <row r="966" spans="22:24" ht="15.75" customHeight="1" x14ac:dyDescent="0.15">
      <c r="V966" s="5"/>
      <c r="W966" s="5"/>
      <c r="X966" s="5"/>
    </row>
    <row r="967" spans="22:24" ht="15.75" customHeight="1" x14ac:dyDescent="0.15">
      <c r="V967" s="5"/>
      <c r="W967" s="5"/>
      <c r="X967" s="5"/>
    </row>
    <row r="968" spans="22:24" ht="15.75" customHeight="1" x14ac:dyDescent="0.15">
      <c r="V968" s="5"/>
      <c r="W968" s="5"/>
      <c r="X968" s="5"/>
    </row>
    <row r="969" spans="22:24" ht="15.75" customHeight="1" x14ac:dyDescent="0.15">
      <c r="V969" s="5"/>
      <c r="W969" s="5"/>
      <c r="X969" s="5"/>
    </row>
    <row r="970" spans="22:24" ht="15.75" customHeight="1" x14ac:dyDescent="0.15">
      <c r="V970" s="5"/>
      <c r="W970" s="5"/>
      <c r="X970" s="5"/>
    </row>
    <row r="971" spans="22:24" ht="15.75" customHeight="1" x14ac:dyDescent="0.15">
      <c r="V971" s="5"/>
      <c r="W971" s="5"/>
      <c r="X971" s="5"/>
    </row>
    <row r="972" spans="22:24" ht="15.75" customHeight="1" x14ac:dyDescent="0.15">
      <c r="V972" s="5"/>
      <c r="W972" s="5"/>
      <c r="X972" s="5"/>
    </row>
    <row r="973" spans="22:24" ht="15.75" customHeight="1" x14ac:dyDescent="0.15">
      <c r="V973" s="5"/>
      <c r="W973" s="5"/>
      <c r="X973" s="5"/>
    </row>
    <row r="974" spans="22:24" ht="15.75" customHeight="1" x14ac:dyDescent="0.15">
      <c r="V974" s="5"/>
      <c r="W974" s="5"/>
      <c r="X974" s="5"/>
    </row>
    <row r="975" spans="22:24" ht="15.75" customHeight="1" x14ac:dyDescent="0.15">
      <c r="V975" s="5"/>
      <c r="W975" s="5"/>
      <c r="X975" s="5"/>
    </row>
    <row r="976" spans="22:24" ht="15.75" customHeight="1" x14ac:dyDescent="0.15">
      <c r="V976" s="5"/>
      <c r="W976" s="5"/>
      <c r="X976" s="5"/>
    </row>
    <row r="977" spans="22:24" ht="15.75" customHeight="1" x14ac:dyDescent="0.15">
      <c r="V977" s="5"/>
      <c r="W977" s="5"/>
      <c r="X977" s="5"/>
    </row>
    <row r="978" spans="22:24" ht="15.75" customHeight="1" x14ac:dyDescent="0.15">
      <c r="V978" s="5"/>
      <c r="W978" s="5"/>
      <c r="X978" s="5"/>
    </row>
    <row r="979" spans="22:24" ht="15.75" customHeight="1" x14ac:dyDescent="0.15">
      <c r="V979" s="5"/>
      <c r="W979" s="5"/>
      <c r="X979" s="5"/>
    </row>
    <row r="980" spans="22:24" ht="15.75" customHeight="1" x14ac:dyDescent="0.15">
      <c r="V980" s="5"/>
      <c r="W980" s="5"/>
      <c r="X980" s="5"/>
    </row>
    <row r="981" spans="22:24" ht="15.75" customHeight="1" x14ac:dyDescent="0.15">
      <c r="V981" s="5"/>
      <c r="W981" s="5"/>
      <c r="X981" s="5"/>
    </row>
    <row r="982" spans="22:24" ht="15.75" customHeight="1" x14ac:dyDescent="0.15">
      <c r="V982" s="5"/>
      <c r="W982" s="5"/>
      <c r="X982" s="5"/>
    </row>
    <row r="983" spans="22:24" ht="15.75" customHeight="1" x14ac:dyDescent="0.15">
      <c r="V983" s="5"/>
      <c r="W983" s="5"/>
      <c r="X983" s="5"/>
    </row>
    <row r="984" spans="22:24" ht="15.75" customHeight="1" x14ac:dyDescent="0.15">
      <c r="V984" s="5"/>
      <c r="W984" s="5"/>
      <c r="X984" s="5"/>
    </row>
    <row r="985" spans="22:24" ht="15.75" customHeight="1" x14ac:dyDescent="0.15">
      <c r="V985" s="5"/>
      <c r="W985" s="5"/>
      <c r="X985" s="5"/>
    </row>
    <row r="986" spans="22:24" ht="15.75" customHeight="1" x14ac:dyDescent="0.15">
      <c r="V986" s="5"/>
      <c r="W986" s="5"/>
      <c r="X986" s="5"/>
    </row>
    <row r="987" spans="22:24" ht="15.75" customHeight="1" x14ac:dyDescent="0.15">
      <c r="V987" s="5"/>
      <c r="W987" s="5"/>
      <c r="X987" s="5"/>
    </row>
    <row r="988" spans="22:24" ht="15.75" customHeight="1" x14ac:dyDescent="0.15">
      <c r="V988" s="5"/>
      <c r="W988" s="5"/>
      <c r="X988" s="5"/>
    </row>
    <row r="989" spans="22:24" ht="15.75" customHeight="1" x14ac:dyDescent="0.15">
      <c r="V989" s="5"/>
      <c r="W989" s="5"/>
      <c r="X989" s="5"/>
    </row>
    <row r="990" spans="22:24" ht="15.75" customHeight="1" x14ac:dyDescent="0.15">
      <c r="V990" s="5"/>
      <c r="W990" s="5"/>
      <c r="X990" s="5"/>
    </row>
    <row r="991" spans="22:24" ht="15.75" customHeight="1" x14ac:dyDescent="0.15">
      <c r="V991" s="5"/>
      <c r="W991" s="5"/>
      <c r="X991" s="5"/>
    </row>
    <row r="992" spans="22:24" ht="15.75" customHeight="1" x14ac:dyDescent="0.15">
      <c r="V992" s="5"/>
      <c r="W992" s="5"/>
      <c r="X992" s="5"/>
    </row>
    <row r="993" spans="22:24" ht="15.75" customHeight="1" x14ac:dyDescent="0.15">
      <c r="V993" s="5"/>
      <c r="W993" s="5"/>
      <c r="X993" s="5"/>
    </row>
    <row r="994" spans="22:24" ht="15.75" customHeight="1" x14ac:dyDescent="0.15">
      <c r="V994" s="5"/>
      <c r="W994" s="5"/>
      <c r="X994" s="5"/>
    </row>
    <row r="995" spans="22:24" ht="15.75" customHeight="1" x14ac:dyDescent="0.15">
      <c r="V995" s="5"/>
      <c r="W995" s="5"/>
      <c r="X995" s="5"/>
    </row>
    <row r="996" spans="22:24" ht="15.75" customHeight="1" x14ac:dyDescent="0.15">
      <c r="V996" s="5"/>
      <c r="W996" s="5"/>
      <c r="X996" s="5"/>
    </row>
    <row r="997" spans="22:24" ht="15.75" customHeight="1" x14ac:dyDescent="0.15">
      <c r="V997" s="5"/>
      <c r="W997" s="5"/>
      <c r="X997" s="5"/>
    </row>
    <row r="998" spans="22:24" ht="15.75" customHeight="1" x14ac:dyDescent="0.15">
      <c r="V998" s="5"/>
      <c r="W998" s="5"/>
      <c r="X998" s="5"/>
    </row>
    <row r="999" spans="22:24" ht="15.75" customHeight="1" x14ac:dyDescent="0.15">
      <c r="V999" s="5"/>
      <c r="W999" s="5"/>
      <c r="X999" s="5"/>
    </row>
    <row r="1000" spans="22:24" ht="15.75" customHeight="1" x14ac:dyDescent="0.15">
      <c r="V1000" s="5"/>
      <c r="W1000" s="5"/>
      <c r="X1000" s="5"/>
    </row>
    <row r="1001" spans="22:24" ht="15.75" customHeight="1" x14ac:dyDescent="0.15">
      <c r="V1001" s="5"/>
      <c r="W1001" s="5"/>
      <c r="X1001" s="5"/>
    </row>
    <row r="1002" spans="22:24" ht="15.75" customHeight="1" x14ac:dyDescent="0.15">
      <c r="V1002" s="5"/>
      <c r="W1002" s="5"/>
      <c r="X1002" s="5"/>
    </row>
    <row r="1003" spans="22:24" ht="15.75" customHeight="1" x14ac:dyDescent="0.15">
      <c r="V1003" s="5"/>
      <c r="W1003" s="5"/>
      <c r="X1003" s="5"/>
    </row>
    <row r="1004" spans="22:24" ht="15.75" customHeight="1" x14ac:dyDescent="0.15">
      <c r="V1004" s="5"/>
      <c r="W1004" s="5"/>
      <c r="X1004" s="5"/>
    </row>
    <row r="1005" spans="22:24" ht="15.75" customHeight="1" x14ac:dyDescent="0.15">
      <c r="V1005" s="5"/>
      <c r="W1005" s="5"/>
      <c r="X1005" s="5"/>
    </row>
    <row r="1006" spans="22:24" ht="15.75" customHeight="1" x14ac:dyDescent="0.15">
      <c r="V1006" s="5"/>
      <c r="W1006" s="5"/>
      <c r="X1006" s="5"/>
    </row>
    <row r="1007" spans="22:24" ht="15.75" customHeight="1" x14ac:dyDescent="0.15">
      <c r="V1007" s="5"/>
      <c r="W1007" s="5"/>
      <c r="X1007" s="5"/>
    </row>
    <row r="1008" spans="22:24" ht="15.75" customHeight="1" x14ac:dyDescent="0.15">
      <c r="V1008" s="5"/>
      <c r="W1008" s="5"/>
      <c r="X1008" s="5"/>
    </row>
    <row r="1009" spans="22:24" ht="15.75" customHeight="1" x14ac:dyDescent="0.15">
      <c r="V1009" s="5"/>
      <c r="W1009" s="5"/>
      <c r="X1009" s="5"/>
    </row>
    <row r="1010" spans="22:24" ht="15.75" customHeight="1" x14ac:dyDescent="0.15">
      <c r="V1010" s="5"/>
      <c r="W1010" s="5"/>
      <c r="X1010" s="5"/>
    </row>
    <row r="1011" spans="22:24" ht="15.75" customHeight="1" x14ac:dyDescent="0.15">
      <c r="V1011" s="5"/>
      <c r="W1011" s="5"/>
      <c r="X1011" s="5"/>
    </row>
    <row r="1012" spans="22:24" ht="15.75" customHeight="1" x14ac:dyDescent="0.15">
      <c r="V1012" s="5"/>
      <c r="W1012" s="5"/>
      <c r="X1012" s="5"/>
    </row>
    <row r="1013" spans="22:24" ht="15.75" customHeight="1" x14ac:dyDescent="0.15">
      <c r="V1013" s="5"/>
      <c r="W1013" s="5"/>
      <c r="X1013" s="5"/>
    </row>
    <row r="1014" spans="22:24" ht="15.75" customHeight="1" x14ac:dyDescent="0.15">
      <c r="V1014" s="5"/>
      <c r="W1014" s="5"/>
      <c r="X1014" s="5"/>
    </row>
    <row r="1015" spans="22:24" ht="15.75" customHeight="1" x14ac:dyDescent="0.15">
      <c r="V1015" s="5"/>
      <c r="W1015" s="5"/>
      <c r="X1015" s="5"/>
    </row>
    <row r="1016" spans="22:24" ht="15.75" customHeight="1" x14ac:dyDescent="0.15">
      <c r="V1016" s="5"/>
      <c r="W1016" s="5"/>
      <c r="X1016" s="5"/>
    </row>
    <row r="1017" spans="22:24" ht="15.75" customHeight="1" x14ac:dyDescent="0.15">
      <c r="V1017" s="5"/>
      <c r="W1017" s="5"/>
      <c r="X1017" s="5"/>
    </row>
    <row r="1018" spans="22:24" ht="15.75" customHeight="1" x14ac:dyDescent="0.15">
      <c r="V1018" s="5"/>
      <c r="W1018" s="5"/>
      <c r="X1018" s="5"/>
    </row>
    <row r="1019" spans="22:24" ht="15.75" customHeight="1" x14ac:dyDescent="0.15">
      <c r="V1019" s="5"/>
      <c r="W1019" s="5"/>
      <c r="X1019" s="5"/>
    </row>
  </sheetData>
  <mergeCells count="3">
    <mergeCell ref="V2:W2"/>
    <mergeCell ref="A1:D1"/>
    <mergeCell ref="B3:C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2"/>
  <sheetViews>
    <sheetView tabSelected="1" workbookViewId="0">
      <selection activeCell="D27" sqref="D27:D29"/>
    </sheetView>
  </sheetViews>
  <sheetFormatPr baseColWidth="10" defaultColWidth="11.5" defaultRowHeight="13" x14ac:dyDescent="0.15"/>
  <cols>
    <col min="1" max="1" width="34.5" bestFit="1" customWidth="1"/>
    <col min="4" max="4" width="13.83203125" customWidth="1"/>
  </cols>
  <sheetData>
    <row r="1" spans="1:7" ht="31" customHeight="1" x14ac:dyDescent="0.2">
      <c r="A1" s="117" t="s">
        <v>175</v>
      </c>
      <c r="B1" s="117" t="s">
        <v>208</v>
      </c>
      <c r="C1" s="117" t="s">
        <v>209</v>
      </c>
      <c r="D1" s="118" t="s">
        <v>193</v>
      </c>
      <c r="E1" s="116" t="s">
        <v>192</v>
      </c>
      <c r="F1" s="116"/>
      <c r="G1" s="114" t="s">
        <v>193</v>
      </c>
    </row>
    <row r="2" spans="1:7" s="21" customFormat="1" ht="17" x14ac:dyDescent="0.2">
      <c r="A2" s="117"/>
      <c r="B2" s="117"/>
      <c r="C2" s="117"/>
      <c r="D2" s="118"/>
      <c r="E2" s="32" t="s">
        <v>176</v>
      </c>
      <c r="F2" s="32" t="s">
        <v>194</v>
      </c>
      <c r="G2" s="115"/>
    </row>
    <row r="3" spans="1:7" x14ac:dyDescent="0.15">
      <c r="A3" t="str">
        <f>'Cre '!V13</f>
        <v>IFN #58.1 - 6444 - G0-76/G1 - D7 (7/24)</v>
      </c>
      <c r="B3">
        <f>Albumin!R5</f>
        <v>74038.090356197936</v>
      </c>
      <c r="C3">
        <f>'Cre '!W13</f>
        <v>41.689672376517549</v>
      </c>
      <c r="D3" s="33">
        <f>(B3/C3)/10</f>
        <v>177.59336098285388</v>
      </c>
      <c r="E3" t="str">
        <f>Albumin!S5</f>
        <v/>
      </c>
      <c r="F3" t="str">
        <f>'Cre '!X13</f>
        <v/>
      </c>
      <c r="G3" s="34">
        <f>IF(AND(E3="",F3=""),D3,"")</f>
        <v>177.59336098285388</v>
      </c>
    </row>
    <row r="4" spans="1:7" x14ac:dyDescent="0.15">
      <c r="A4">
        <f>'Cre '!V14</f>
        <v>6445</v>
      </c>
      <c r="B4">
        <f>Albumin!R6</f>
        <v>102917.75416733151</v>
      </c>
      <c r="C4">
        <f>'Cre '!W14</f>
        <v>33.332778978879091</v>
      </c>
      <c r="D4" s="33">
        <f t="shared" ref="D4:D42" si="0">(B4/C4)/10</f>
        <v>308.75839734978024</v>
      </c>
      <c r="E4" s="21" t="str">
        <f>Albumin!S6</f>
        <v/>
      </c>
      <c r="F4" s="21" t="str">
        <f>'Cre '!X14</f>
        <v/>
      </c>
      <c r="G4" s="34">
        <f t="shared" ref="G4:G42" si="1">IF(AND(E4="",F4=""),D4,"")</f>
        <v>308.75839734978024</v>
      </c>
    </row>
    <row r="5" spans="1:7" x14ac:dyDescent="0.15">
      <c r="A5">
        <f>'Cre '!V15</f>
        <v>6446</v>
      </c>
      <c r="B5">
        <f>Albumin!R7</f>
        <v>149657.8786889303</v>
      </c>
      <c r="C5">
        <f>'Cre '!W15</f>
        <v>67.540329286545813</v>
      </c>
      <c r="D5" s="33">
        <f t="shared" si="0"/>
        <v>221.58298644650299</v>
      </c>
      <c r="E5" s="21" t="str">
        <f>Albumin!S7</f>
        <v/>
      </c>
      <c r="F5" s="21" t="str">
        <f>'Cre '!X15</f>
        <v/>
      </c>
      <c r="G5" s="34">
        <f t="shared" si="1"/>
        <v>221.58298644650299</v>
      </c>
    </row>
    <row r="6" spans="1:7" x14ac:dyDescent="0.15">
      <c r="A6" t="str">
        <f>'Cre '!V16</f>
        <v xml:space="preserve">6463 - G0-10/G1 </v>
      </c>
      <c r="B6">
        <f>Albumin!R8</f>
        <v>21506.266095311337</v>
      </c>
      <c r="C6">
        <f>'Cre '!W16</f>
        <v>14.947613504074502</v>
      </c>
      <c r="D6" s="33">
        <f t="shared" si="0"/>
        <v>143.87759015476982</v>
      </c>
      <c r="E6" s="21" t="str">
        <f>Albumin!S8</f>
        <v/>
      </c>
      <c r="F6" s="21" t="str">
        <f>'Cre '!X16</f>
        <v/>
      </c>
      <c r="G6" s="34">
        <f t="shared" si="1"/>
        <v>143.87759015476982</v>
      </c>
    </row>
    <row r="7" spans="1:7" x14ac:dyDescent="0.15">
      <c r="A7">
        <f>'Cre '!V17</f>
        <v>6464</v>
      </c>
      <c r="B7">
        <f>Albumin!R9</f>
        <v>34902.766944395058</v>
      </c>
      <c r="C7">
        <f>'Cre '!W17</f>
        <v>11.716281390320963</v>
      </c>
      <c r="D7" s="33">
        <f t="shared" si="0"/>
        <v>297.89969856160059</v>
      </c>
      <c r="E7" s="21" t="str">
        <f>Albumin!S9</f>
        <v/>
      </c>
      <c r="F7" s="21" t="str">
        <f>'Cre '!X17</f>
        <v/>
      </c>
      <c r="G7" s="34">
        <f t="shared" si="1"/>
        <v>297.89969856160059</v>
      </c>
    </row>
    <row r="8" spans="1:7" x14ac:dyDescent="0.15">
      <c r="A8">
        <f>'Cre '!V18</f>
        <v>6465</v>
      </c>
      <c r="B8">
        <f>Albumin!R10</f>
        <v>109385.37482394108</v>
      </c>
      <c r="C8">
        <f>'Cre '!W18</f>
        <v>43.695326791950777</v>
      </c>
      <c r="D8" s="33">
        <f t="shared" si="0"/>
        <v>250.33655279605605</v>
      </c>
      <c r="E8" s="21" t="str">
        <f>Albumin!S10</f>
        <v/>
      </c>
      <c r="F8" s="21" t="str">
        <f>'Cre '!X18</f>
        <v/>
      </c>
      <c r="G8" s="34">
        <f t="shared" si="1"/>
        <v>250.33655279605605</v>
      </c>
    </row>
    <row r="9" spans="1:7" x14ac:dyDescent="0.15">
      <c r="A9" t="str">
        <f>'Cre '!V19</f>
        <v xml:space="preserve">6605 - G0-76/G2 </v>
      </c>
      <c r="B9">
        <f>Albumin!R11</f>
        <v>131189.0321862917</v>
      </c>
      <c r="C9">
        <f>'Cre '!W19</f>
        <v>33.109928488275401</v>
      </c>
      <c r="D9" s="33">
        <f t="shared" si="0"/>
        <v>396.22263827222469</v>
      </c>
      <c r="E9" s="21" t="str">
        <f>Albumin!S11</f>
        <v/>
      </c>
      <c r="F9" s="21" t="str">
        <f>'Cre '!X19</f>
        <v/>
      </c>
      <c r="G9" s="34">
        <f t="shared" si="1"/>
        <v>396.22263827222469</v>
      </c>
    </row>
    <row r="10" spans="1:7" x14ac:dyDescent="0.15">
      <c r="A10">
        <f>'Cre '!V20</f>
        <v>6606</v>
      </c>
      <c r="B10">
        <f>Albumin!R12</f>
        <v>299247.54856433324</v>
      </c>
      <c r="C10">
        <f>'Cre '!W20</f>
        <v>22.078829203392644</v>
      </c>
      <c r="D10" s="33">
        <f t="shared" si="0"/>
        <v>1355.3596787566557</v>
      </c>
      <c r="E10" s="21" t="str">
        <f>Albumin!S12</f>
        <v/>
      </c>
      <c r="F10" s="21" t="str">
        <f>'Cre '!X20</f>
        <v/>
      </c>
      <c r="G10" s="34">
        <f t="shared" si="1"/>
        <v>1355.3596787566557</v>
      </c>
    </row>
    <row r="11" spans="1:7" x14ac:dyDescent="0.15">
      <c r="A11">
        <f>'Cre '!V21</f>
        <v>6607</v>
      </c>
      <c r="B11">
        <f>Albumin!R13</f>
        <v>925147.33038657298</v>
      </c>
      <c r="C11">
        <f>'Cre '!W21</f>
        <v>47.818060868119083</v>
      </c>
      <c r="D11" s="33">
        <f t="shared" si="0"/>
        <v>1934.723645398554</v>
      </c>
      <c r="E11" s="21" t="str">
        <f>Albumin!S13</f>
        <v/>
      </c>
      <c r="F11" s="21" t="str">
        <f>'Cre '!X21</f>
        <v/>
      </c>
      <c r="G11" s="34">
        <f t="shared" si="1"/>
        <v>1934.723645398554</v>
      </c>
    </row>
    <row r="12" spans="1:7" x14ac:dyDescent="0.15">
      <c r="A12" t="str">
        <f>'Cre '!V22</f>
        <v>6444 - G0-76/G1 - D14 (7/31)</v>
      </c>
      <c r="B12">
        <f>Albumin!R14</f>
        <v>612601.02041083307</v>
      </c>
      <c r="C12">
        <f>'Cre '!W22</f>
        <v>40.575419923499084</v>
      </c>
      <c r="D12" s="33">
        <f t="shared" si="0"/>
        <v>1509.7835624765717</v>
      </c>
      <c r="E12" s="21" t="str">
        <f>Albumin!S14</f>
        <v/>
      </c>
      <c r="F12" s="21" t="str">
        <f>'Cre '!X22</f>
        <v/>
      </c>
      <c r="G12" s="34">
        <f t="shared" si="1"/>
        <v>1509.7835624765717</v>
      </c>
    </row>
    <row r="13" spans="1:7" x14ac:dyDescent="0.15">
      <c r="A13">
        <f>'Cre '!V23</f>
        <v>6445</v>
      </c>
      <c r="B13">
        <f>Albumin!R15</f>
        <v>195463.14692119844</v>
      </c>
      <c r="C13">
        <f>'Cre '!W23</f>
        <v>19.627473806752032</v>
      </c>
      <c r="D13" s="33">
        <f t="shared" si="0"/>
        <v>995.86502494252363</v>
      </c>
      <c r="E13" s="21" t="str">
        <f>Albumin!S15</f>
        <v/>
      </c>
      <c r="F13" s="21" t="str">
        <f>'Cre '!X23</f>
        <v/>
      </c>
      <c r="G13" s="34">
        <f t="shared" si="1"/>
        <v>995.86502494252363</v>
      </c>
    </row>
    <row r="14" spans="1:7" x14ac:dyDescent="0.15">
      <c r="A14">
        <f>'Cre '!V24</f>
        <v>6446</v>
      </c>
      <c r="B14">
        <f>Albumin!R16</f>
        <v>1165840.686812399</v>
      </c>
      <c r="C14">
        <f>'Cre '!W24</f>
        <v>60.520538832529525</v>
      </c>
      <c r="D14" s="33">
        <f t="shared" si="0"/>
        <v>1926.3554312338088</v>
      </c>
      <c r="E14" s="21" t="str">
        <f>Albumin!S16</f>
        <v/>
      </c>
      <c r="F14" s="21" t="str">
        <f>'Cre '!X24</f>
        <v/>
      </c>
      <c r="G14" s="34">
        <f t="shared" si="1"/>
        <v>1926.3554312338088</v>
      </c>
    </row>
    <row r="15" spans="1:7" x14ac:dyDescent="0.15">
      <c r="A15" t="str">
        <f>'Cre '!V25</f>
        <v xml:space="preserve">6463 - G0-10/G1 </v>
      </c>
      <c r="B15">
        <f>Albumin!R17</f>
        <v>137850.47595285429</v>
      </c>
      <c r="C15">
        <f>'Cre '!W25</f>
        <v>18.847497089639113</v>
      </c>
      <c r="D15" s="33">
        <f t="shared" si="0"/>
        <v>731.39937519148771</v>
      </c>
      <c r="E15" s="21" t="str">
        <f>Albumin!S17</f>
        <v/>
      </c>
      <c r="F15" s="21" t="str">
        <f>'Cre '!X25</f>
        <v/>
      </c>
      <c r="G15" s="34">
        <f t="shared" si="1"/>
        <v>731.39937519148771</v>
      </c>
    </row>
    <row r="16" spans="1:7" x14ac:dyDescent="0.15">
      <c r="A16">
        <f>'Cre '!V26</f>
        <v>6464</v>
      </c>
      <c r="B16">
        <f>Albumin!R18</f>
        <v>77469.487038174251</v>
      </c>
      <c r="C16">
        <f>'Cre '!W26</f>
        <v>7.259271578247124</v>
      </c>
      <c r="D16" s="33">
        <f t="shared" si="0"/>
        <v>1067.1798981913912</v>
      </c>
      <c r="E16" s="21" t="str">
        <f>Albumin!S18</f>
        <v/>
      </c>
      <c r="F16" s="21" t="str">
        <f>'Cre '!X26</f>
        <v/>
      </c>
      <c r="G16" s="34">
        <f t="shared" si="1"/>
        <v>1067.1798981913912</v>
      </c>
    </row>
    <row r="17" spans="1:7" x14ac:dyDescent="0.15">
      <c r="A17">
        <f>'Cre '!V27</f>
        <v>6465</v>
      </c>
      <c r="B17">
        <f>Albumin!R19</f>
        <v>141263.40548002216</v>
      </c>
      <c r="C17">
        <f>'Cre '!W27</f>
        <v>35.004157658406783</v>
      </c>
      <c r="D17" s="33">
        <f t="shared" si="0"/>
        <v>403.56179074086532</v>
      </c>
      <c r="E17" s="21" t="str">
        <f>Albumin!S19</f>
        <v/>
      </c>
      <c r="F17" s="21" t="str">
        <f>'Cre '!X27</f>
        <v/>
      </c>
      <c r="G17" s="34">
        <f t="shared" si="1"/>
        <v>403.56179074086532</v>
      </c>
    </row>
    <row r="18" spans="1:7" x14ac:dyDescent="0.15">
      <c r="A18" t="str">
        <f>'Cre '!V28</f>
        <v xml:space="preserve">6605 - G0-76/G2 </v>
      </c>
      <c r="B18">
        <f>Albumin!R20</f>
        <v>6491699.1501742285</v>
      </c>
      <c r="C18">
        <f>'Cre '!W28</f>
        <v>52.832196906702137</v>
      </c>
      <c r="D18" s="33">
        <f t="shared" si="0"/>
        <v>12287.392026566873</v>
      </c>
      <c r="E18" s="21" t="str">
        <f>Albumin!S20</f>
        <v/>
      </c>
      <c r="F18" s="21" t="str">
        <f>'Cre '!X28</f>
        <v/>
      </c>
      <c r="G18" s="34">
        <f t="shared" si="1"/>
        <v>12287.392026566873</v>
      </c>
    </row>
    <row r="19" spans="1:7" x14ac:dyDescent="0.15">
      <c r="A19">
        <f>'Cre '!V29</f>
        <v>6606</v>
      </c>
      <c r="B19">
        <f>Albumin!R21</f>
        <v>6360015.1892139465</v>
      </c>
      <c r="C19">
        <f>'Cre '!W29</f>
        <v>26.535839015466493</v>
      </c>
      <c r="D19" s="33">
        <f t="shared" si="0"/>
        <v>23967.643101493766</v>
      </c>
      <c r="E19" s="21" t="str">
        <f>Albumin!S21</f>
        <v/>
      </c>
      <c r="F19" s="21" t="str">
        <f>'Cre '!X29</f>
        <v/>
      </c>
      <c r="G19" s="34">
        <f t="shared" si="1"/>
        <v>23967.643101493766</v>
      </c>
    </row>
    <row r="20" spans="1:7" x14ac:dyDescent="0.15">
      <c r="A20">
        <f>'Cre '!V30</f>
        <v>6607</v>
      </c>
      <c r="B20">
        <f>Albumin!R22</f>
        <v>11416696.381328689</v>
      </c>
      <c r="C20">
        <f>'Cre '!W30</f>
        <v>62.637618493264604</v>
      </c>
      <c r="D20" s="33">
        <f t="shared" si="0"/>
        <v>18226.581175905212</v>
      </c>
      <c r="E20" s="21" t="str">
        <f>Albumin!S22</f>
        <v/>
      </c>
      <c r="F20" s="21" t="str">
        <f>'Cre '!X30</f>
        <v/>
      </c>
      <c r="G20" s="34">
        <f t="shared" si="1"/>
        <v>18226.581175905212</v>
      </c>
    </row>
    <row r="21" spans="1:7" x14ac:dyDescent="0.15">
      <c r="A21" t="str">
        <f>'Cre '!V31</f>
        <v>6444 - G0-76/G1 - D21 (8/7)</v>
      </c>
      <c r="B21">
        <f>Albumin!R23</f>
        <v>468929.73041066853</v>
      </c>
      <c r="C21">
        <f>'Cre '!W31</f>
        <v>69.211707966073519</v>
      </c>
      <c r="D21" s="33">
        <f t="shared" si="0"/>
        <v>677.52948769958175</v>
      </c>
      <c r="E21" s="21" t="str">
        <f>Albumin!S23</f>
        <v/>
      </c>
      <c r="F21" s="21" t="str">
        <f>'Cre '!X31</f>
        <v/>
      </c>
      <c r="G21" s="34">
        <f t="shared" si="1"/>
        <v>677.52948769958175</v>
      </c>
    </row>
    <row r="22" spans="1:7" x14ac:dyDescent="0.15">
      <c r="A22">
        <f>'Cre '!V32</f>
        <v>6445</v>
      </c>
      <c r="B22">
        <f>Albumin!R24</f>
        <v>133947.49976005303</v>
      </c>
      <c r="C22">
        <f>'Cre '!W32</f>
        <v>81.245634458672882</v>
      </c>
      <c r="D22" s="33">
        <f t="shared" si="0"/>
        <v>164.8673195212574</v>
      </c>
      <c r="E22" s="21" t="str">
        <f>Albumin!S24</f>
        <v/>
      </c>
      <c r="F22" s="21" t="str">
        <f>'Cre '!X32</f>
        <v/>
      </c>
      <c r="G22" s="34">
        <f t="shared" si="1"/>
        <v>164.8673195212574</v>
      </c>
    </row>
    <row r="23" spans="1:7" x14ac:dyDescent="0.15">
      <c r="A23">
        <f>'Cre '!V33</f>
        <v>6446</v>
      </c>
      <c r="B23">
        <f>Albumin!R25</f>
        <v>329516.43346148729</v>
      </c>
      <c r="C23">
        <f>'Cre '!W33</f>
        <v>78.571428571428598</v>
      </c>
      <c r="D23" s="33">
        <f t="shared" si="0"/>
        <v>419.3845516782564</v>
      </c>
      <c r="E23" s="21" t="str">
        <f>Albumin!S25</f>
        <v/>
      </c>
      <c r="F23" s="21" t="str">
        <f>'Cre '!X33</f>
        <v/>
      </c>
      <c r="G23" s="34">
        <f t="shared" si="1"/>
        <v>419.3845516782564</v>
      </c>
    </row>
    <row r="24" spans="1:7" x14ac:dyDescent="0.15">
      <c r="A24" t="str">
        <f>'Cre '!V34</f>
        <v xml:space="preserve">6463 - G0-10/G1 </v>
      </c>
      <c r="B24">
        <f>Albumin!R26</f>
        <v>22083.543639335538</v>
      </c>
      <c r="C24">
        <f>'Cre '!W34</f>
        <v>34.224180941293859</v>
      </c>
      <c r="D24" s="33">
        <f t="shared" si="0"/>
        <v>64.526142136801894</v>
      </c>
      <c r="E24" s="21" t="str">
        <f>Albumin!S26</f>
        <v/>
      </c>
      <c r="F24" s="21" t="str">
        <f>'Cre '!X34</f>
        <v/>
      </c>
      <c r="G24" s="34">
        <f t="shared" si="1"/>
        <v>64.526142136801894</v>
      </c>
    </row>
    <row r="25" spans="1:7" x14ac:dyDescent="0.15">
      <c r="A25">
        <f>'Cre '!V35</f>
        <v>6464</v>
      </c>
      <c r="B25">
        <f>Albumin!R27</f>
        <v>69268.542883201386</v>
      </c>
      <c r="C25">
        <f>'Cre '!W35</f>
        <v>34.224180941293852</v>
      </c>
      <c r="D25" s="33">
        <f t="shared" si="0"/>
        <v>202.39649562986057</v>
      </c>
      <c r="E25" s="21" t="str">
        <f>Albumin!S27</f>
        <v/>
      </c>
      <c r="F25" s="21" t="str">
        <f>'Cre '!X35</f>
        <v/>
      </c>
      <c r="G25" s="34">
        <f t="shared" si="1"/>
        <v>202.39649562986057</v>
      </c>
    </row>
    <row r="26" spans="1:7" x14ac:dyDescent="0.15">
      <c r="A26">
        <f>'Cre '!V36</f>
        <v>6465</v>
      </c>
      <c r="B26">
        <f>Albumin!R28</f>
        <v>87879.206432663588</v>
      </c>
      <c r="C26">
        <f>'Cre '!W36</f>
        <v>62.191917512057202</v>
      </c>
      <c r="D26" s="33">
        <f t="shared" si="0"/>
        <v>141.30325924687298</v>
      </c>
      <c r="E26" s="21" t="str">
        <f>Albumin!S28</f>
        <v/>
      </c>
      <c r="F26" s="21" t="str">
        <f>'Cre '!X36</f>
        <v/>
      </c>
      <c r="G26" s="34">
        <f t="shared" si="1"/>
        <v>141.30325924687298</v>
      </c>
    </row>
    <row r="27" spans="1:7" x14ac:dyDescent="0.15">
      <c r="A27" t="str">
        <f>'Cre '!V37</f>
        <v xml:space="preserve">6605 - G0-76/G2 </v>
      </c>
      <c r="B27">
        <f>Albumin!R29</f>
        <v>2851536.2329066587</v>
      </c>
      <c r="C27">
        <f>'Cre '!W37</f>
        <v>87.931149176783649</v>
      </c>
      <c r="D27" s="33">
        <f t="shared" si="0"/>
        <v>3242.9193290465332</v>
      </c>
      <c r="E27" s="21" t="str">
        <f>Albumin!S29</f>
        <v/>
      </c>
      <c r="F27" s="21" t="str">
        <f>'Cre '!X37</f>
        <v/>
      </c>
      <c r="G27" s="34">
        <f t="shared" si="1"/>
        <v>3242.9193290465332</v>
      </c>
    </row>
    <row r="28" spans="1:7" x14ac:dyDescent="0.15">
      <c r="A28">
        <f>'Cre '!V38</f>
        <v>6606</v>
      </c>
      <c r="B28">
        <f>Albumin!R30</f>
        <v>8255928.2702341471</v>
      </c>
      <c r="C28">
        <f>'Cre '!W38</f>
        <v>46.815233660402463</v>
      </c>
      <c r="D28" s="33">
        <f t="shared" si="0"/>
        <v>17635.13203869198</v>
      </c>
      <c r="E28" s="21" t="str">
        <f>Albumin!S30</f>
        <v/>
      </c>
      <c r="F28" s="21" t="str">
        <f>'Cre '!X38</f>
        <v/>
      </c>
      <c r="G28" s="34">
        <f t="shared" si="1"/>
        <v>17635.13203869198</v>
      </c>
    </row>
    <row r="29" spans="1:7" x14ac:dyDescent="0.15">
      <c r="A29">
        <f>'Cre '!V39</f>
        <v>6607</v>
      </c>
      <c r="B29">
        <f>Albumin!R31</f>
        <v>10291775.416733151</v>
      </c>
      <c r="C29">
        <f>'Cre '!W39</f>
        <v>57.623482454681529</v>
      </c>
      <c r="D29" s="33">
        <f t="shared" si="0"/>
        <v>17860.384305698994</v>
      </c>
      <c r="E29" s="21" t="str">
        <f>Albumin!S31</f>
        <v/>
      </c>
      <c r="F29" s="21" t="str">
        <f>'Cre '!X39</f>
        <v/>
      </c>
      <c r="G29" s="34">
        <f t="shared" si="1"/>
        <v>17860.384305698994</v>
      </c>
    </row>
    <row r="30" spans="1:7" x14ac:dyDescent="0.15">
      <c r="A30" t="str">
        <f>'Cre '!V40</f>
        <v>IFN #45.2 - 5957- G0-76/G1 - D7 (5/3)</v>
      </c>
      <c r="B30">
        <f>Albumin!R32</f>
        <v>46238.2156920079</v>
      </c>
      <c r="C30">
        <f>'Cre '!W40</f>
        <v>29.655745883918176</v>
      </c>
      <c r="D30" s="33">
        <f t="shared" si="0"/>
        <v>155.91654943699166</v>
      </c>
      <c r="E30" s="21" t="str">
        <f>Albumin!S32</f>
        <v/>
      </c>
      <c r="F30" s="21" t="str">
        <f>'Cre '!X40</f>
        <v/>
      </c>
      <c r="G30" s="34">
        <f t="shared" si="1"/>
        <v>155.91654943699166</v>
      </c>
    </row>
    <row r="31" spans="1:7" x14ac:dyDescent="0.15">
      <c r="A31">
        <f>'Cre '!V41</f>
        <v>5958</v>
      </c>
      <c r="B31">
        <f>Albumin!R33</f>
        <v>40517.566395679452</v>
      </c>
      <c r="C31">
        <f>'Cre '!W41</f>
        <v>27.427240977881254</v>
      </c>
      <c r="D31" s="33">
        <f t="shared" si="0"/>
        <v>147.72745982125915</v>
      </c>
      <c r="E31" s="21" t="str">
        <f>Albumin!S33</f>
        <v/>
      </c>
      <c r="F31" s="21" t="str">
        <f>'Cre '!X41</f>
        <v/>
      </c>
      <c r="G31" s="34">
        <f t="shared" si="1"/>
        <v>147.72745982125915</v>
      </c>
    </row>
    <row r="32" spans="1:7" x14ac:dyDescent="0.15">
      <c r="A32">
        <f>'Cre '!V42</f>
        <v>5961</v>
      </c>
      <c r="B32">
        <f>Albumin!R34</f>
        <v>132516.89023420148</v>
      </c>
      <c r="C32">
        <f>'Cre '!W42</f>
        <v>63.194744719773823</v>
      </c>
      <c r="D32" s="33">
        <f t="shared" si="0"/>
        <v>209.6960606800846</v>
      </c>
      <c r="E32" s="21" t="str">
        <f>Albumin!S34</f>
        <v/>
      </c>
      <c r="F32" s="21" t="str">
        <f>'Cre '!X42</f>
        <v/>
      </c>
      <c r="G32" s="34">
        <f t="shared" si="1"/>
        <v>209.6960606800846</v>
      </c>
    </row>
    <row r="33" spans="1:7" x14ac:dyDescent="0.15">
      <c r="A33">
        <f>'Cre '!V43</f>
        <v>5962</v>
      </c>
      <c r="B33">
        <f>Albumin!R35</f>
        <v>42585.791169142569</v>
      </c>
      <c r="C33">
        <f>'Cre '!W43</f>
        <v>20.407450523864959</v>
      </c>
      <c r="D33" s="33">
        <f t="shared" si="0"/>
        <v>208.67766465655146</v>
      </c>
      <c r="E33" s="21" t="str">
        <f>Albumin!S35</f>
        <v/>
      </c>
      <c r="F33" s="21" t="str">
        <f>'Cre '!X43</f>
        <v/>
      </c>
      <c r="G33" s="34">
        <f t="shared" si="1"/>
        <v>208.67766465655146</v>
      </c>
    </row>
    <row r="34" spans="1:7" x14ac:dyDescent="0.15">
      <c r="A34" t="str">
        <f>'Cre '!V44</f>
        <v>5957- G0-76/G1 - D14 (5/10)</v>
      </c>
      <c r="B34">
        <f>Albumin!R36</f>
        <v>102550.3386776821</v>
      </c>
      <c r="C34">
        <f>'Cre '!W44</f>
        <v>47.818060868119083</v>
      </c>
      <c r="D34" s="33">
        <f t="shared" si="0"/>
        <v>214.45942561433671</v>
      </c>
      <c r="E34" s="21" t="str">
        <f>Albumin!S36</f>
        <v/>
      </c>
      <c r="F34" s="21" t="str">
        <f>'Cre '!X44</f>
        <v/>
      </c>
      <c r="G34" s="34">
        <f t="shared" si="1"/>
        <v>214.45942561433671</v>
      </c>
    </row>
    <row r="35" spans="1:7" x14ac:dyDescent="0.15">
      <c r="A35">
        <f>'Cre '!V45</f>
        <v>5958</v>
      </c>
      <c r="B35">
        <f>Albumin!R37</f>
        <v>186935.13136476785</v>
      </c>
      <c r="C35">
        <f>'Cre '!W45</f>
        <v>41.578247131215697</v>
      </c>
      <c r="D35" s="33">
        <f t="shared" si="0"/>
        <v>449.59839402277873</v>
      </c>
      <c r="E35" s="21" t="str">
        <f>Albumin!S37</f>
        <v/>
      </c>
      <c r="F35" s="21" t="str">
        <f>'Cre '!X45</f>
        <v/>
      </c>
      <c r="G35" s="34">
        <f t="shared" si="1"/>
        <v>449.59839402277873</v>
      </c>
    </row>
    <row r="36" spans="1:7" x14ac:dyDescent="0.15">
      <c r="A36">
        <f>'Cre '!V46</f>
        <v>5961</v>
      </c>
      <c r="B36">
        <f>Albumin!R38</f>
        <v>71500.360331354896</v>
      </c>
      <c r="C36">
        <f>'Cre '!W46</f>
        <v>103.5306835190421</v>
      </c>
      <c r="D36" s="33">
        <f t="shared" si="0"/>
        <v>69.061999690366221</v>
      </c>
      <c r="E36" s="21" t="str">
        <f>Albumin!S38</f>
        <v/>
      </c>
      <c r="F36" s="21" t="str">
        <f>'Cre '!X46</f>
        <v>out</v>
      </c>
      <c r="G36" s="34" t="str">
        <f t="shared" si="1"/>
        <v/>
      </c>
    </row>
    <row r="37" spans="1:7" x14ac:dyDescent="0.15">
      <c r="A37">
        <f>'Cre '!V47</f>
        <v>5962</v>
      </c>
      <c r="B37">
        <f>Albumin!R39</f>
        <v>78424.865518236038</v>
      </c>
      <c r="C37">
        <f>'Cre '!W47</f>
        <v>28.318642940296023</v>
      </c>
      <c r="D37" s="33">
        <f t="shared" si="0"/>
        <v>276.93723065606844</v>
      </c>
      <c r="E37" s="21" t="str">
        <f>Albumin!S39</f>
        <v/>
      </c>
      <c r="F37" s="21" t="str">
        <f>'Cre '!X47</f>
        <v/>
      </c>
      <c r="G37" s="34">
        <f t="shared" si="1"/>
        <v>276.93723065606844</v>
      </c>
    </row>
    <row r="38" spans="1:7" x14ac:dyDescent="0.15">
      <c r="A38">
        <f>'Cre '!V48</f>
        <v>5963</v>
      </c>
      <c r="B38">
        <f>Albumin!R40</f>
        <v>193810.70046263764</v>
      </c>
      <c r="C38">
        <f>'Cre '!W48</f>
        <v>91.608182271744568</v>
      </c>
      <c r="D38" s="33">
        <f t="shared" si="0"/>
        <v>211.56483586555805</v>
      </c>
      <c r="E38" s="21" t="str">
        <f>Albumin!S40</f>
        <v/>
      </c>
      <c r="F38" s="21" t="str">
        <f>'Cre '!X48</f>
        <v/>
      </c>
      <c r="G38" s="34">
        <f t="shared" si="1"/>
        <v>211.56483586555805</v>
      </c>
    </row>
    <row r="39" spans="1:7" x14ac:dyDescent="0.15">
      <c r="A39" t="str">
        <f>'Cre '!V49</f>
        <v>5957- G0-76/G1 - D21 (5/17)</v>
      </c>
      <c r="B39">
        <f>Albumin!R41</f>
        <v>125568.92904283783</v>
      </c>
      <c r="C39">
        <f>'Cre '!W49</f>
        <v>37.678363545651088</v>
      </c>
      <c r="D39" s="33">
        <f t="shared" si="0"/>
        <v>333.26534707564616</v>
      </c>
      <c r="E39" s="21" t="str">
        <f>Albumin!S41</f>
        <v/>
      </c>
      <c r="F39" s="21" t="str">
        <f>'Cre '!X49</f>
        <v/>
      </c>
      <c r="G39" s="34">
        <f t="shared" si="1"/>
        <v>333.26534707564616</v>
      </c>
    </row>
    <row r="40" spans="1:7" x14ac:dyDescent="0.15">
      <c r="A40">
        <f>'Cre '!V50</f>
        <v>5958</v>
      </c>
      <c r="B40">
        <f>Albumin!R42</f>
        <v>110954.59642512511</v>
      </c>
      <c r="C40">
        <f>'Cre '!W50</f>
        <v>18.401796108431729</v>
      </c>
      <c r="D40" s="33">
        <f t="shared" si="0"/>
        <v>602.95525377702438</v>
      </c>
      <c r="E40" s="21" t="str">
        <f>Albumin!S42</f>
        <v/>
      </c>
      <c r="F40" s="21" t="str">
        <f>'Cre '!X50</f>
        <v/>
      </c>
      <c r="G40" s="34">
        <f t="shared" si="1"/>
        <v>602.95525377702438</v>
      </c>
    </row>
    <row r="41" spans="1:7" x14ac:dyDescent="0.15">
      <c r="A41">
        <f>'Cre '!V51</f>
        <v>5961</v>
      </c>
      <c r="B41">
        <f>Albumin!R43</f>
        <v>207079.34147321241</v>
      </c>
      <c r="C41">
        <f>'Cre '!W51</f>
        <v>80.688508232163642</v>
      </c>
      <c r="D41" s="33">
        <f t="shared" si="0"/>
        <v>256.64043865749335</v>
      </c>
      <c r="E41" s="21" t="str">
        <f>Albumin!S43</f>
        <v/>
      </c>
      <c r="F41" s="21" t="str">
        <f>'Cre '!X51</f>
        <v/>
      </c>
      <c r="G41" s="34">
        <f t="shared" si="1"/>
        <v>256.64043865749335</v>
      </c>
    </row>
    <row r="42" spans="1:7" x14ac:dyDescent="0.15">
      <c r="A42">
        <f>'Cre '!V52</f>
        <v>5962</v>
      </c>
      <c r="B42">
        <f>Albumin!R44</f>
        <v>9188.3777592055121</v>
      </c>
      <c r="C42">
        <f>'Cre '!W52</f>
        <v>17.287543655413266</v>
      </c>
      <c r="D42" s="33">
        <f t="shared" si="0"/>
        <v>53.150279428670288</v>
      </c>
      <c r="E42" s="21" t="str">
        <f>Albumin!S44</f>
        <v/>
      </c>
      <c r="F42" s="21" t="str">
        <f>'Cre '!X52</f>
        <v/>
      </c>
      <c r="G42" s="34">
        <f t="shared" si="1"/>
        <v>53.150279428670288</v>
      </c>
    </row>
  </sheetData>
  <mergeCells count="6">
    <mergeCell ref="G1:G2"/>
    <mergeCell ref="E1:F1"/>
    <mergeCell ref="A1:A2"/>
    <mergeCell ref="B1:B2"/>
    <mergeCell ref="C1:C2"/>
    <mergeCell ref="D1:D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Plate set up</vt:lpstr>
      <vt:lpstr>Albumin</vt:lpstr>
      <vt:lpstr>Cre 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Bock,Althea ( BIDMC - Clinical Trials )</dc:creator>
  <cp:lastModifiedBy>Microsoft Office User</cp:lastModifiedBy>
  <cp:lastPrinted>2019-08-12T16:07:09Z</cp:lastPrinted>
  <dcterms:created xsi:type="dcterms:W3CDTF">2017-03-15T20:42:03Z</dcterms:created>
  <dcterms:modified xsi:type="dcterms:W3CDTF">2020-07-28T03:54:00Z</dcterms:modified>
</cp:coreProperties>
</file>