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 de Sprints" sheetId="1" r:id="rId4"/>
    <sheet state="visible" name="Controle de BackLog" sheetId="2" r:id="rId5"/>
    <sheet state="visible" name="Controle de Gráficos Burndown" sheetId="3" r:id="rId6"/>
    <sheet state="visible" name="Aba Auxiliar" sheetId="4" r:id="rId7"/>
  </sheets>
  <definedNames>
    <definedName name="Totais">'Controle de BackLog'!$C$15</definedName>
    <definedName hidden="1" localSheetId="0" name="_xlnm._FilterDatabase">'Controle de Sprints'!$A$2:$L$10</definedName>
    <definedName hidden="1" localSheetId="1" name="_xlnm._FilterDatabase">'Controle de BackLog'!$A$1:$H$13</definedName>
  </definedNames>
  <calcPr/>
</workbook>
</file>

<file path=xl/sharedStrings.xml><?xml version="1.0" encoding="utf-8"?>
<sst xmlns="http://schemas.openxmlformats.org/spreadsheetml/2006/main" count="65" uniqueCount="43">
  <si>
    <t>Indentificação da Sprint</t>
  </si>
  <si>
    <t>Informações da Sprint</t>
  </si>
  <si>
    <t>ID da Sprint</t>
  </si>
  <si>
    <t>Objetivo</t>
  </si>
  <si>
    <t>Scrum Master</t>
  </si>
  <si>
    <t>Data de Início</t>
  </si>
  <si>
    <t>Data de Encerramento</t>
  </si>
  <si>
    <t>Data do Sprint Review</t>
  </si>
  <si>
    <t>Data do Sprint Retrospective</t>
  </si>
  <si>
    <t>Tamanho da Equipe</t>
  </si>
  <si>
    <t>Duração da Sprint (Bruto)</t>
  </si>
  <si>
    <t>Feriados e Fins de Semana</t>
  </si>
  <si>
    <t>Duração da Sprint (Líquido)</t>
  </si>
  <si>
    <t>Velocidade da Sprint</t>
  </si>
  <si>
    <t>Cadastro de projetos sociais, Definir atividades para um projeto</t>
  </si>
  <si>
    <t>Harley Leite</t>
  </si>
  <si>
    <t>ID do Sprint</t>
  </si>
  <si>
    <t>ID do item do backlog</t>
  </si>
  <si>
    <t>Pontos de história</t>
  </si>
  <si>
    <t>História</t>
  </si>
  <si>
    <t>Atribuído a</t>
  </si>
  <si>
    <t>Status</t>
  </si>
  <si>
    <t>Finalizado em</t>
  </si>
  <si>
    <t>Dia do sprint</t>
  </si>
  <si>
    <t>José Diogo</t>
  </si>
  <si>
    <t>Em andamento</t>
  </si>
  <si>
    <t>Harley</t>
  </si>
  <si>
    <t>George</t>
  </si>
  <si>
    <t>Maria Tereza</t>
  </si>
  <si>
    <t>Cristian</t>
  </si>
  <si>
    <t/>
  </si>
  <si>
    <t>Sprint</t>
  </si>
  <si>
    <t>Data início da Sprint</t>
  </si>
  <si>
    <t>Duração da Sprint (Líquida)</t>
  </si>
  <si>
    <t>Linha ideal</t>
  </si>
  <si>
    <t>Andamento real</t>
  </si>
  <si>
    <t>PS finalizados</t>
  </si>
  <si>
    <t>PS Finalizados Acumulado</t>
  </si>
  <si>
    <t>Aktuel</t>
  </si>
  <si>
    <t>Integrante</t>
  </si>
  <si>
    <t>Status de História de BackLog</t>
  </si>
  <si>
    <t>Aberto</t>
  </si>
  <si>
    <t>Finalisado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</si>
</sst>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6">
    <font>
      <sz val="10.0"/>
      <color rgb="FF000000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  <font>
      <color rgb="FFFFFFFF"/>
      <name val="Arial"/>
      <scheme val="minor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  <fill>
      <patternFill patternType="solid">
        <fgColor rgb="FFC4E2A0"/>
        <bgColor rgb="FFC4E2A0"/>
      </patternFill>
    </fill>
    <fill>
      <patternFill patternType="solid">
        <fgColor rgb="FF274E13"/>
        <bgColor rgb="FF274E13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5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Border="1" applyFont="1"/>
    <xf borderId="2" fillId="2" fontId="1" numFmtId="0" xfId="0" applyAlignment="1" applyBorder="1" applyFont="1">
      <alignment horizontal="center" readingOrder="0" vertical="center"/>
    </xf>
    <xf borderId="0" fillId="0" fontId="1" numFmtId="0" xfId="0" applyFont="1"/>
    <xf borderId="3" fillId="3" fontId="1" numFmtId="0" xfId="0" applyAlignment="1" applyBorder="1" applyFill="1" applyFont="1">
      <alignment horizontal="center" readingOrder="0" vertical="center"/>
    </xf>
    <xf borderId="3" fillId="4" fontId="1" numFmtId="0" xfId="0" applyAlignment="1" applyBorder="1" applyFill="1" applyFont="1">
      <alignment horizontal="center" readingOrder="0" vertical="center"/>
    </xf>
    <xf borderId="3" fillId="4" fontId="1" numFmtId="164" xfId="0" applyAlignment="1" applyBorder="1" applyFont="1" applyNumberFormat="1">
      <alignment horizontal="center" readingOrder="0" vertical="center"/>
    </xf>
    <xf borderId="3" fillId="4" fontId="1" numFmtId="165" xfId="0" applyAlignment="1" applyBorder="1" applyFont="1" applyNumberFormat="1">
      <alignment horizontal="center" readingOrder="0" vertical="center"/>
    </xf>
    <xf borderId="3" fillId="3" fontId="1" numFmtId="164" xfId="0" applyAlignment="1" applyBorder="1" applyFont="1" applyNumberFormat="1">
      <alignment horizontal="center" readingOrder="0" vertical="center"/>
    </xf>
    <xf borderId="3" fillId="4" fontId="1" numFmtId="0" xfId="0" applyAlignment="1" applyBorder="1" applyFont="1">
      <alignment horizontal="center" vertical="center"/>
    </xf>
    <xf borderId="3" fillId="4" fontId="1" numFmtId="164" xfId="0" applyAlignment="1" applyBorder="1" applyFont="1" applyNumberFormat="1">
      <alignment horizontal="center" vertical="center"/>
    </xf>
    <xf borderId="3" fillId="5" fontId="3" numFmtId="0" xfId="0" applyAlignment="1" applyBorder="1" applyFill="1" applyFont="1">
      <alignment readingOrder="0" shrinkToFit="0" vertical="bottom" wrapText="0"/>
    </xf>
    <xf borderId="3" fillId="6" fontId="3" numFmtId="0" xfId="0" applyAlignment="1" applyBorder="1" applyFill="1" applyFont="1">
      <alignment horizontal="center" readingOrder="0" shrinkToFit="0" vertical="center" wrapText="0"/>
    </xf>
    <xf borderId="3" fillId="6" fontId="3" numFmtId="165" xfId="0" applyAlignment="1" applyBorder="1" applyFont="1" applyNumberFormat="1">
      <alignment horizontal="center" readingOrder="0" shrinkToFit="0" vertical="center" wrapText="0"/>
    </xf>
    <xf borderId="3" fillId="7" fontId="3" numFmtId="0" xfId="0" applyAlignment="1" applyBorder="1" applyFill="1" applyFont="1">
      <alignment horizontal="center" readingOrder="0" shrinkToFit="0" vertical="center" wrapText="0"/>
    </xf>
    <xf borderId="3" fillId="7" fontId="3" numFmtId="165" xfId="0" applyAlignment="1" applyBorder="1" applyFont="1" applyNumberFormat="1">
      <alignment horizontal="center" readingOrder="0" shrinkToFit="0" vertical="center" wrapText="0"/>
    </xf>
    <xf borderId="3" fillId="6" fontId="3" numFmtId="4" xfId="0" applyAlignment="1" applyBorder="1" applyFont="1" applyNumberFormat="1">
      <alignment horizontal="center" readingOrder="0" shrinkToFit="0" vertical="center" wrapText="0"/>
    </xf>
    <xf borderId="3" fillId="6" fontId="3" numFmtId="0" xfId="0" applyAlignment="1" applyBorder="1" applyFont="1">
      <alignment horizontal="center" shrinkToFit="0" vertical="center" wrapText="0"/>
    </xf>
    <xf borderId="3" fillId="6" fontId="3" numFmtId="164" xfId="0" applyAlignment="1" applyBorder="1" applyFont="1" applyNumberFormat="1">
      <alignment horizontal="center" readingOrder="0" shrinkToFit="0" vertical="center" wrapText="0"/>
    </xf>
    <xf borderId="3" fillId="8" fontId="3" numFmtId="0" xfId="0" applyAlignment="1" applyBorder="1" applyFill="1" applyFont="1">
      <alignment readingOrder="0" shrinkToFit="0" vertical="bottom" wrapText="0"/>
    </xf>
    <xf quotePrefix="1" borderId="0" fillId="0" fontId="1" numFmtId="0" xfId="0" applyAlignment="1" applyFont="1">
      <alignment readingOrder="0"/>
    </xf>
    <xf borderId="2" fillId="9" fontId="4" numFmtId="0" xfId="0" applyAlignment="1" applyBorder="1" applyFill="1" applyFont="1">
      <alignment readingOrder="0"/>
    </xf>
    <xf borderId="4" fillId="0" fontId="2" numFmtId="0" xfId="0" applyBorder="1" applyFont="1"/>
    <xf borderId="2" fillId="9" fontId="4" numFmtId="164" xfId="0" applyAlignment="1" applyBorder="1" applyFont="1" applyNumberFormat="1">
      <alignment readingOrder="0"/>
    </xf>
    <xf borderId="2" fillId="10" fontId="5" numFmtId="0" xfId="0" applyAlignment="1" applyBorder="1" applyFill="1" applyFont="1">
      <alignment horizontal="center" readingOrder="0" vertical="center"/>
    </xf>
    <xf borderId="3" fillId="2" fontId="5" numFmtId="0" xfId="0" applyAlignment="1" applyBorder="1" applyFont="1">
      <alignment readingOrder="0" vertical="center"/>
    </xf>
    <xf borderId="3" fillId="4" fontId="5" numFmtId="0" xfId="0" applyAlignment="1" applyBorder="1" applyFont="1">
      <alignment horizontal="center" readingOrder="0" vertical="center"/>
    </xf>
    <xf borderId="3" fillId="3" fontId="5" numFmtId="0" xfId="0" applyAlignment="1" applyBorder="1" applyFon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0" fillId="2" fontId="5" numFmtId="0" xfId="0" applyAlignment="1" applyFont="1">
      <alignment readingOrder="0"/>
    </xf>
    <xf borderId="0" fillId="3" fontId="5" numFmtId="0" xfId="0" applyAlignment="1" applyFont="1">
      <alignment horizontal="center" readingOrder="0" vertical="center"/>
    </xf>
    <xf borderId="0" fillId="11" fontId="5" numFmtId="0" xfId="0" applyAlignment="1" applyFill="1" applyFont="1">
      <alignment readingOrder="0"/>
    </xf>
    <xf borderId="0" fillId="12" fontId="5" numFmtId="0" xfId="0" applyAlignment="1" applyFill="1" applyFont="1">
      <alignment readingOrder="0"/>
    </xf>
    <xf borderId="0" fillId="13" fontId="5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Gráfico de Burndown - 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'Controle de Gráficos Burndown'!$B$1:$B$5</c:f>
            </c:strRef>
          </c:tx>
          <c:spPr>
            <a:ln cmpd="sng">
              <a:solidFill>
                <a:srgbClr val="4285F4">
                  <a:alpha val="90196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285F4">
                  <a:alpha val="90196"/>
                </a:srgbClr>
              </a:solidFill>
              <a:ln cmpd="sng">
                <a:solidFill>
                  <a:srgbClr val="4285F4">
                    <a:alpha val="90196"/>
                  </a:srgbClr>
                </a:solidFill>
              </a:ln>
            </c:spPr>
          </c:marker>
          <c:cat>
            <c:strRef>
              <c:f>'Controle de Gráficos Burndown'!$A$6:$A$15</c:f>
            </c:strRef>
          </c:cat>
          <c:val>
            <c:numRef>
              <c:f>'Controle de Gráficos Burndown'!$B$6:$B$15</c:f>
              <c:numCache/>
            </c:numRef>
          </c:val>
          <c:smooth val="1"/>
        </c:ser>
        <c:ser>
          <c:idx val="1"/>
          <c:order val="1"/>
          <c:tx>
            <c:strRef>
              <c:f>'Controle de Gráficos Burndown'!$C$1:$C$5</c:f>
            </c:strRef>
          </c:tx>
          <c:spPr>
            <a:ln cmpd="sng">
              <a:solidFill>
                <a:srgbClr val="EA4335">
                  <a:alpha val="90196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>
                  <a:alpha val="90196"/>
                </a:srgbClr>
              </a:solidFill>
              <a:ln cmpd="sng">
                <a:solidFill>
                  <a:srgbClr val="EA4335">
                    <a:alpha val="90196"/>
                  </a:srgbClr>
                </a:solidFill>
              </a:ln>
            </c:spPr>
          </c:marker>
          <c:cat>
            <c:strRef>
              <c:f>'Controle de Gráficos Burndown'!$A$6:$A$15</c:f>
            </c:strRef>
          </c:cat>
          <c:val>
            <c:numRef>
              <c:f>'Controle de Gráficos Burndown'!$C$6:$C$15</c:f>
              <c:numCache/>
            </c:numRef>
          </c:val>
          <c:smooth val="1"/>
        </c:ser>
        <c:ser>
          <c:idx val="2"/>
          <c:order val="2"/>
          <c:tx>
            <c:strRef>
              <c:f>'Controle de Gráficos Burndown'!$D$1:$D$5</c:f>
            </c:strRef>
          </c:tx>
          <c:spPr>
            <a:ln cmpd="sng">
              <a:solidFill>
                <a:srgbClr val="FBBC04">
                  <a:alpha val="90196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BBC04">
                  <a:alpha val="90196"/>
                </a:srgbClr>
              </a:solidFill>
              <a:ln cmpd="sng">
                <a:solidFill>
                  <a:srgbClr val="FBBC04">
                    <a:alpha val="90196"/>
                  </a:srgbClr>
                </a:solidFill>
              </a:ln>
            </c:spPr>
          </c:marker>
          <c:cat>
            <c:strRef>
              <c:f>'Controle de Gráficos Burndown'!$A$6:$A$15</c:f>
            </c:strRef>
          </c:cat>
          <c:val>
            <c:numRef>
              <c:f>'Controle de Gráficos Burndown'!$D$6:$D$15</c:f>
              <c:numCache/>
            </c:numRef>
          </c:val>
          <c:smooth val="1"/>
        </c:ser>
        <c:axId val="2047371835"/>
        <c:axId val="663940468"/>
      </c:lineChart>
      <c:catAx>
        <c:axId val="2047371835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 do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940468"/>
      </c:catAx>
      <c:valAx>
        <c:axId val="663940468"/>
        <c:scaling>
          <c:orientation val="minMax"/>
          <c:max val="5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37183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561975</xdr:colOff>
      <xdr:row>0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75"/>
    <col customWidth="1" min="2" max="2" width="58.63"/>
    <col customWidth="1" min="3" max="4" width="19.38"/>
    <col customWidth="1" min="5" max="5" width="21.13"/>
    <col customWidth="1" min="6" max="6" width="21.5"/>
    <col customWidth="1" min="7" max="7" width="26.38"/>
    <col customWidth="1" min="8" max="8" width="20.0"/>
    <col customWidth="1" min="9" max="9" width="23.88"/>
    <col customWidth="1" min="10" max="10" width="25.0"/>
    <col customWidth="1" min="11" max="11" width="25.5"/>
    <col customWidth="1" min="12" max="12" width="21.5"/>
  </cols>
  <sheetData>
    <row r="1">
      <c r="A1" s="1" t="s">
        <v>0</v>
      </c>
      <c r="B1" s="2"/>
      <c r="C1" s="3" t="s">
        <v>1</v>
      </c>
      <c r="D1" s="2"/>
      <c r="E1" s="2"/>
      <c r="F1" s="2"/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6">
        <v>1.0</v>
      </c>
      <c r="B3" s="6" t="s">
        <v>14</v>
      </c>
      <c r="C3" s="6" t="s">
        <v>15</v>
      </c>
      <c r="D3" s="7">
        <v>45350.0</v>
      </c>
      <c r="E3" s="7">
        <v>45363.0</v>
      </c>
      <c r="F3" s="8">
        <v>45363.0</v>
      </c>
      <c r="G3" s="8">
        <v>45364.0</v>
      </c>
      <c r="H3" s="6">
        <v>5.0</v>
      </c>
      <c r="I3" s="6">
        <v>14.0</v>
      </c>
      <c r="J3" s="6">
        <v>4.0</v>
      </c>
      <c r="K3" s="6">
        <f>I3-J3</f>
        <v>10</v>
      </c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>
      <c r="A4" s="5">
        <v>2.0</v>
      </c>
      <c r="B4" s="5"/>
      <c r="C4" s="5"/>
      <c r="D4" s="9"/>
      <c r="E4" s="9"/>
      <c r="F4" s="5"/>
      <c r="G4" s="5"/>
      <c r="H4" s="5">
        <v>5.0</v>
      </c>
      <c r="I4" s="5">
        <v>14.0</v>
      </c>
      <c r="J4" s="5">
        <v>4.0</v>
      </c>
      <c r="K4" s="5">
        <v>10.0</v>
      </c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>
      <c r="A5" s="6">
        <v>3.0</v>
      </c>
      <c r="B5" s="10"/>
      <c r="C5" s="10"/>
      <c r="D5" s="11"/>
      <c r="E5" s="11"/>
      <c r="F5" s="10"/>
      <c r="G5" s="10"/>
      <c r="H5" s="6">
        <v>5.0</v>
      </c>
      <c r="I5" s="6">
        <v>14.0</v>
      </c>
      <c r="J5" s="6">
        <v>4.0</v>
      </c>
      <c r="K5" s="6">
        <v>10.0</v>
      </c>
      <c r="L5" s="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>
      <c r="A6" s="5">
        <v>4.0</v>
      </c>
      <c r="B6" s="5"/>
      <c r="C6" s="5"/>
      <c r="D6" s="9"/>
      <c r="E6" s="9"/>
      <c r="F6" s="5"/>
      <c r="G6" s="5"/>
      <c r="H6" s="5">
        <v>5.0</v>
      </c>
      <c r="I6" s="5">
        <v>14.0</v>
      </c>
      <c r="J6" s="5">
        <v>4.0</v>
      </c>
      <c r="K6" s="5">
        <v>10.0</v>
      </c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6">
        <v>5.0</v>
      </c>
      <c r="B7" s="10"/>
      <c r="C7" s="10"/>
      <c r="D7" s="11"/>
      <c r="E7" s="11"/>
      <c r="F7" s="10"/>
      <c r="G7" s="10"/>
      <c r="H7" s="6">
        <v>5.0</v>
      </c>
      <c r="I7" s="6">
        <v>14.0</v>
      </c>
      <c r="J7" s="6">
        <v>4.0</v>
      </c>
      <c r="K7" s="6">
        <v>10.0</v>
      </c>
      <c r="L7" s="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5">
        <v>6.0</v>
      </c>
      <c r="B8" s="5"/>
      <c r="C8" s="5"/>
      <c r="D8" s="9"/>
      <c r="E8" s="9"/>
      <c r="F8" s="5"/>
      <c r="G8" s="5"/>
      <c r="H8" s="5">
        <v>5.0</v>
      </c>
      <c r="I8" s="5">
        <v>14.0</v>
      </c>
      <c r="J8" s="5">
        <v>4.0</v>
      </c>
      <c r="K8" s="5">
        <v>10.0</v>
      </c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6">
        <v>7.0</v>
      </c>
      <c r="B9" s="10"/>
      <c r="C9" s="10"/>
      <c r="D9" s="11"/>
      <c r="E9" s="11"/>
      <c r="F9" s="10"/>
      <c r="G9" s="10"/>
      <c r="H9" s="6">
        <v>5.0</v>
      </c>
      <c r="I9" s="6">
        <v>14.0</v>
      </c>
      <c r="J9" s="6">
        <v>4.0</v>
      </c>
      <c r="K9" s="6">
        <v>10.0</v>
      </c>
      <c r="L9" s="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5">
        <v>8.0</v>
      </c>
      <c r="B10" s="5"/>
      <c r="C10" s="5"/>
      <c r="D10" s="9"/>
      <c r="E10" s="9"/>
      <c r="F10" s="5"/>
      <c r="G10" s="5"/>
      <c r="H10" s="5">
        <v>5.0</v>
      </c>
      <c r="I10" s="5">
        <v>14.0</v>
      </c>
      <c r="J10" s="5">
        <v>4.0</v>
      </c>
      <c r="K10" s="5">
        <v>10.0</v>
      </c>
      <c r="L10" s="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</sheetData>
  <autoFilter ref="$A$2:$L$10"/>
  <mergeCells count="2">
    <mergeCell ref="A1:B1"/>
    <mergeCell ref="C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18.13"/>
    <col customWidth="1" min="4" max="4" width="36.25"/>
    <col customWidth="1" min="5" max="5" width="23.63"/>
    <col customWidth="1" min="6" max="6" width="19.25"/>
    <col customWidth="1" min="7" max="7" width="27.5"/>
    <col customWidth="1" min="8" max="8" width="24.13"/>
  </cols>
  <sheetData>
    <row r="1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3">
        <v>1.0</v>
      </c>
      <c r="B2" s="13">
        <v>1.0</v>
      </c>
      <c r="C2" s="13"/>
      <c r="D2" s="13"/>
      <c r="E2" s="13" t="s">
        <v>24</v>
      </c>
      <c r="F2" s="13" t="s">
        <v>25</v>
      </c>
      <c r="G2" s="14"/>
      <c r="H2" s="1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5">
        <v>1.0</v>
      </c>
      <c r="B3" s="15">
        <v>1.0</v>
      </c>
      <c r="C3" s="15"/>
      <c r="D3" s="15"/>
      <c r="E3" s="15" t="s">
        <v>26</v>
      </c>
      <c r="F3" s="15" t="s">
        <v>25</v>
      </c>
      <c r="G3" s="16"/>
      <c r="H3" s="1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3">
        <v>1.0</v>
      </c>
      <c r="B4" s="13">
        <v>1.0</v>
      </c>
      <c r="C4" s="13"/>
      <c r="D4" s="13"/>
      <c r="E4" s="13" t="s">
        <v>27</v>
      </c>
      <c r="F4" s="13" t="s">
        <v>25</v>
      </c>
      <c r="G4" s="14"/>
      <c r="H4" s="1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5">
        <v>1.0</v>
      </c>
      <c r="B5" s="15">
        <v>1.0</v>
      </c>
      <c r="C5" s="15"/>
      <c r="D5" s="15"/>
      <c r="E5" s="15" t="s">
        <v>28</v>
      </c>
      <c r="F5" s="15" t="s">
        <v>25</v>
      </c>
      <c r="G5" s="16"/>
      <c r="H5" s="1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3">
        <v>1.0</v>
      </c>
      <c r="B6" s="13">
        <v>1.0</v>
      </c>
      <c r="C6" s="13"/>
      <c r="D6" s="13"/>
      <c r="E6" s="13" t="s">
        <v>29</v>
      </c>
      <c r="F6" s="13" t="s">
        <v>25</v>
      </c>
      <c r="G6" s="14"/>
      <c r="H6" s="1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5">
        <v>1.0</v>
      </c>
      <c r="B7" s="15">
        <v>2.0</v>
      </c>
      <c r="C7" s="15"/>
      <c r="D7" s="15"/>
      <c r="E7" s="15" t="s">
        <v>24</v>
      </c>
      <c r="F7" s="15" t="s">
        <v>25</v>
      </c>
      <c r="G7" s="16"/>
      <c r="H7" s="1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3">
        <v>1.0</v>
      </c>
      <c r="B8" s="13">
        <v>2.0</v>
      </c>
      <c r="C8" s="13"/>
      <c r="D8" s="13"/>
      <c r="E8" s="13" t="s">
        <v>26</v>
      </c>
      <c r="F8" s="13" t="s">
        <v>25</v>
      </c>
      <c r="G8" s="13"/>
      <c r="H8" s="1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5">
        <v>1.0</v>
      </c>
      <c r="B9" s="15">
        <v>2.0</v>
      </c>
      <c r="C9" s="15"/>
      <c r="D9" s="15"/>
      <c r="E9" s="15" t="s">
        <v>27</v>
      </c>
      <c r="F9" s="15" t="s">
        <v>25</v>
      </c>
      <c r="G9" s="15"/>
      <c r="H9" s="1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3">
        <v>1.0</v>
      </c>
      <c r="B10" s="13">
        <v>2.0</v>
      </c>
      <c r="C10" s="13"/>
      <c r="D10" s="13"/>
      <c r="E10" s="13" t="s">
        <v>28</v>
      </c>
      <c r="F10" s="13" t="s">
        <v>25</v>
      </c>
      <c r="G10" s="13"/>
      <c r="H10" s="1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5">
        <v>1.0</v>
      </c>
      <c r="B11" s="15">
        <v>2.0</v>
      </c>
      <c r="C11" s="15"/>
      <c r="D11" s="15"/>
      <c r="E11" s="15" t="s">
        <v>29</v>
      </c>
      <c r="F11" s="15" t="s">
        <v>25</v>
      </c>
      <c r="G11" s="15"/>
      <c r="H11" s="1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3"/>
      <c r="B12" s="13"/>
      <c r="C12" s="13"/>
      <c r="D12" s="13"/>
      <c r="E12" s="13"/>
      <c r="F12" s="13"/>
      <c r="G12" s="13"/>
      <c r="H12" s="1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5"/>
      <c r="B13" s="15"/>
      <c r="C13" s="15"/>
      <c r="D13" s="15"/>
      <c r="E13" s="15"/>
      <c r="F13" s="15"/>
      <c r="G13" s="15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3"/>
      <c r="B14" s="13"/>
      <c r="C14" s="17"/>
      <c r="D14" s="13"/>
      <c r="E14" s="18"/>
      <c r="F14" s="18"/>
      <c r="G14" s="19"/>
      <c r="H14" s="1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0"/>
      <c r="B15" s="20"/>
      <c r="C15" s="20">
        <f>SUBTOTAL(109,C2:C14)</f>
        <v>0</v>
      </c>
      <c r="D15" s="20"/>
      <c r="E15" s="20"/>
      <c r="F15" s="20"/>
      <c r="G15" s="20"/>
      <c r="H15" s="20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21" t="s">
        <v>30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autoFilter ref="$A$1:$H$13"/>
  <dataValidations>
    <dataValidation type="list" allowBlank="1" showErrorMessage="1" sqref="E2:E14">
      <formula1>'Aba Auxiliar'!$A$2:$A$6</formula1>
    </dataValidation>
    <dataValidation type="list" allowBlank="1" showErrorMessage="1" sqref="F2:F14">
      <formula1>'Aba Auxiliar'!$C$2:$C$4</formula1>
    </dataValidation>
    <dataValidation type="list" allowBlank="1" showErrorMessage="1" sqref="A2:A14">
      <formula1>'Controle de Sprints'!$A$3:$A$10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88"/>
  </cols>
  <sheetData>
    <row r="1">
      <c r="A1" s="22" t="s">
        <v>31</v>
      </c>
      <c r="B1" s="23"/>
      <c r="C1" s="22">
        <v>1.0</v>
      </c>
      <c r="D1" s="23"/>
    </row>
    <row r="2">
      <c r="A2" s="22" t="s">
        <v>32</v>
      </c>
      <c r="B2" s="23"/>
      <c r="C2" s="24">
        <v>45342.0</v>
      </c>
      <c r="D2" s="23"/>
    </row>
    <row r="3">
      <c r="A3" s="22" t="s">
        <v>33</v>
      </c>
      <c r="B3" s="23"/>
      <c r="C3" s="22">
        <v>10.0</v>
      </c>
      <c r="D3" s="23"/>
    </row>
    <row r="4">
      <c r="A4" s="25" t="s">
        <v>18</v>
      </c>
      <c r="B4" s="2"/>
      <c r="C4" s="2"/>
      <c r="D4" s="2"/>
      <c r="E4" s="2"/>
      <c r="F4" s="23"/>
    </row>
    <row r="5">
      <c r="A5" s="26" t="s">
        <v>23</v>
      </c>
      <c r="B5" s="26" t="s">
        <v>34</v>
      </c>
      <c r="C5" s="26" t="s">
        <v>35</v>
      </c>
      <c r="D5" s="26" t="s">
        <v>36</v>
      </c>
      <c r="E5" s="26" t="s">
        <v>37</v>
      </c>
      <c r="F5" s="26" t="s">
        <v>38</v>
      </c>
    </row>
    <row r="6">
      <c r="A6" s="27">
        <v>1.0</v>
      </c>
      <c r="B6" s="27">
        <f>Totais-(Totais/$C$3*A6)</f>
        <v>0</v>
      </c>
      <c r="C6" s="27">
        <f>Totais</f>
        <v>0</v>
      </c>
      <c r="D6" s="27">
        <f>IF(F6="Y",SUMIFS('Controle de BackLog'!$C$2:$C$13,'Controle de BackLog'!$A$2:$A$13,$C$1,'Controle de BackLog'!$H$2:$H$13,A6),0)</f>
        <v>0</v>
      </c>
      <c r="E6" s="27">
        <f t="shared" ref="E6:E15" si="1">SUM($D$6:D6)</f>
        <v>0</v>
      </c>
      <c r="F6" s="27" t="str">
        <f t="shared" ref="F6:F15" si="2">IF(NOW()&gt;=$C$2+A6,"Y","N")</f>
        <v>Y</v>
      </c>
    </row>
    <row r="7">
      <c r="A7" s="28">
        <v>2.0</v>
      </c>
      <c r="B7" s="28">
        <f>Totais-(Totais/$C$3*A7)</f>
        <v>0</v>
      </c>
      <c r="C7" s="28">
        <f>Totais</f>
        <v>0</v>
      </c>
      <c r="D7" s="28">
        <f>IF(F7="Y",SUMIFS('Controle de BackLog'!$C$2:$C$13,'Controle de BackLog'!$A$2:$A$13,$C$1,'Controle de BackLog'!$H$2:$H$13,A7),0)</f>
        <v>0</v>
      </c>
      <c r="E7" s="28">
        <f t="shared" si="1"/>
        <v>0</v>
      </c>
      <c r="F7" s="28" t="str">
        <f t="shared" si="2"/>
        <v>Y</v>
      </c>
    </row>
    <row r="8">
      <c r="A8" s="27">
        <v>3.0</v>
      </c>
      <c r="B8" s="27">
        <f>Totais-(Totais/$C$3*A8)</f>
        <v>0</v>
      </c>
      <c r="C8" s="27">
        <f>Totais</f>
        <v>0</v>
      </c>
      <c r="D8" s="27">
        <f>IF(F8="Y",SUMIFS('Controle de BackLog'!$C$2:$C$13,'Controle de BackLog'!$A$2:$A$13,$C$1,'Controle de BackLog'!$H$2:$H$13,A8),0)</f>
        <v>0</v>
      </c>
      <c r="E8" s="27">
        <f t="shared" si="1"/>
        <v>0</v>
      </c>
      <c r="F8" s="27" t="str">
        <f t="shared" si="2"/>
        <v>Y</v>
      </c>
    </row>
    <row r="9">
      <c r="A9" s="28">
        <v>4.0</v>
      </c>
      <c r="B9" s="28">
        <f>Totais-(Totais/$C$3*A9)</f>
        <v>0</v>
      </c>
      <c r="C9" s="28">
        <f>Totais</f>
        <v>0</v>
      </c>
      <c r="D9" s="28">
        <f>IF(F9="Y",SUMIFS('Controle de BackLog'!$C$2:$C$13,'Controle de BackLog'!$A$2:$A$13,$C$1,'Controle de BackLog'!$H$2:$H$13,A9),0)</f>
        <v>0</v>
      </c>
      <c r="E9" s="28">
        <f t="shared" si="1"/>
        <v>0</v>
      </c>
      <c r="F9" s="28" t="str">
        <f t="shared" si="2"/>
        <v>Y</v>
      </c>
    </row>
    <row r="10">
      <c r="A10" s="27">
        <v>5.0</v>
      </c>
      <c r="B10" s="27">
        <f>Totais-(Totais/$C$3*A10)</f>
        <v>0</v>
      </c>
      <c r="C10" s="27">
        <f>Totais</f>
        <v>0</v>
      </c>
      <c r="D10" s="27">
        <f>IF(F10="Y",SUMIFS('Controle de BackLog'!$C$2:$C$13,'Controle de BackLog'!$A$2:$A$13,$C$1,'Controle de BackLog'!$H$2:$H$13,A10),0)</f>
        <v>0</v>
      </c>
      <c r="E10" s="27">
        <f t="shared" si="1"/>
        <v>0</v>
      </c>
      <c r="F10" s="27" t="str">
        <f t="shared" si="2"/>
        <v>Y</v>
      </c>
    </row>
    <row r="11">
      <c r="A11" s="28">
        <v>6.0</v>
      </c>
      <c r="B11" s="28">
        <f>Totais-(Totais/$C$3*A11)</f>
        <v>0</v>
      </c>
      <c r="C11" s="28">
        <f>Totais</f>
        <v>0</v>
      </c>
      <c r="D11" s="28">
        <f>IF(F11="Y",SUMIFS('Controle de BackLog'!$C$2:$C$13,'Controle de BackLog'!$A$2:$A$13,$C$1,'Controle de BackLog'!$H$2:$H$13,A11),0)</f>
        <v>0</v>
      </c>
      <c r="E11" s="28">
        <f t="shared" si="1"/>
        <v>0</v>
      </c>
      <c r="F11" s="28" t="str">
        <f t="shared" si="2"/>
        <v>Y</v>
      </c>
    </row>
    <row r="12">
      <c r="A12" s="27">
        <v>7.0</v>
      </c>
      <c r="B12" s="27">
        <f>Totais-(Totais/$C$3*A12)</f>
        <v>0</v>
      </c>
      <c r="C12" s="27">
        <f>Totais</f>
        <v>0</v>
      </c>
      <c r="D12" s="27">
        <f>IF(F12="Y",SUMIFS('Controle de BackLog'!$C$2:$C$13,'Controle de BackLog'!$A$2:$A$13,$C$1,'Controle de BackLog'!$H$2:$H$13,A12),0)</f>
        <v>0</v>
      </c>
      <c r="E12" s="27">
        <f t="shared" si="1"/>
        <v>0</v>
      </c>
      <c r="F12" s="27" t="str">
        <f t="shared" si="2"/>
        <v>Y</v>
      </c>
    </row>
    <row r="13">
      <c r="A13" s="28">
        <v>8.0</v>
      </c>
      <c r="B13" s="28">
        <f>Totais-(Totais/$C$3*A13)</f>
        <v>0</v>
      </c>
      <c r="C13" s="28">
        <f>Totais</f>
        <v>0</v>
      </c>
      <c r="D13" s="28">
        <f>IF(F13="Y",SUMIFS('Controle de BackLog'!$C$2:$C$13,'Controle de BackLog'!$A$2:$A$13,$C$1,'Controle de BackLog'!$H$2:$H$13,A13),0)</f>
        <v>0</v>
      </c>
      <c r="E13" s="28">
        <f t="shared" si="1"/>
        <v>0</v>
      </c>
      <c r="F13" s="28" t="str">
        <f t="shared" si="2"/>
        <v>Y</v>
      </c>
    </row>
    <row r="14">
      <c r="A14" s="27">
        <v>9.0</v>
      </c>
      <c r="B14" s="27">
        <f>Totais-(Totais/$C$3*A14)</f>
        <v>0</v>
      </c>
      <c r="C14" s="27">
        <f>Totais</f>
        <v>0</v>
      </c>
      <c r="D14" s="27">
        <f>IF(F14="Y",SUMIFS('Controle de BackLog'!$C$2:$C$13,'Controle de BackLog'!$A$2:$A$13,$C$1,'Controle de BackLog'!$H$2:$H$13,A14),0)</f>
        <v>0</v>
      </c>
      <c r="E14" s="27">
        <f t="shared" si="1"/>
        <v>0</v>
      </c>
      <c r="F14" s="27" t="str">
        <f t="shared" si="2"/>
        <v>Y</v>
      </c>
    </row>
    <row r="15">
      <c r="A15" s="28">
        <v>10.0</v>
      </c>
      <c r="B15" s="28">
        <f>Totais-(Totais/$C$3*A15)</f>
        <v>0</v>
      </c>
      <c r="C15" s="28">
        <f>Totais</f>
        <v>0</v>
      </c>
      <c r="D15" s="28">
        <f>IF(F15="Y",SUMIFS('Controle de BackLog'!$C$2:$C$13,'Controle de BackLog'!$A$2:$A$13,$C$1,'Controle de BackLog'!$H$2:$H$13,A15),0)</f>
        <v>0</v>
      </c>
      <c r="E15" s="28">
        <f t="shared" si="1"/>
        <v>0</v>
      </c>
      <c r="F15" s="28" t="str">
        <f t="shared" si="2"/>
        <v>Y</v>
      </c>
    </row>
  </sheetData>
  <mergeCells count="7">
    <mergeCell ref="A1:B1"/>
    <mergeCell ref="C1:D1"/>
    <mergeCell ref="A2:B2"/>
    <mergeCell ref="C2:D2"/>
    <mergeCell ref="A3:B3"/>
    <mergeCell ref="C3:D3"/>
    <mergeCell ref="A4:F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3" max="3" width="35.5"/>
  </cols>
  <sheetData>
    <row r="1">
      <c r="A1" s="29" t="s">
        <v>39</v>
      </c>
      <c r="C1" s="30" t="s">
        <v>40</v>
      </c>
    </row>
    <row r="2">
      <c r="A2" s="31" t="s">
        <v>29</v>
      </c>
      <c r="C2" s="32" t="s">
        <v>41</v>
      </c>
    </row>
    <row r="3">
      <c r="A3" s="31" t="s">
        <v>26</v>
      </c>
      <c r="C3" s="33" t="s">
        <v>25</v>
      </c>
    </row>
    <row r="4">
      <c r="A4" s="31" t="s">
        <v>27</v>
      </c>
      <c r="C4" s="34" t="s">
        <v>42</v>
      </c>
    </row>
    <row r="5">
      <c r="A5" s="31" t="s">
        <v>28</v>
      </c>
    </row>
    <row r="6">
      <c r="A6" s="31" t="s">
        <v>24</v>
      </c>
    </row>
  </sheetData>
  <drawing r:id="rId1"/>
</worksheet>
</file>