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lover6c/UNH_PostDoc/BBD_FIA/NH/"/>
    </mc:Choice>
  </mc:AlternateContent>
  <xr:revisionPtr revIDLastSave="0" documentId="13_ncr:1_{A059C44B-9186-8147-BB4E-831CD5A1FDD6}" xr6:coauthVersionLast="47" xr6:coauthVersionMax="47" xr10:uidLastSave="{00000000-0000-0000-0000-000000000000}"/>
  <bookViews>
    <workbookView xWindow="34800" yWindow="1280" windowWidth="33360" windowHeight="16940" xr2:uid="{C02851A1-E467-654B-824B-B69967DB2CAF}"/>
  </bookViews>
  <sheets>
    <sheet name="NH_1997" sheetId="1" r:id="rId1"/>
    <sheet name="NH_2005" sheetId="2" r:id="rId2"/>
    <sheet name="NH_2019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2" i="3" l="1"/>
  <c r="J42" i="2"/>
  <c r="J42" i="1"/>
  <c r="AD10" i="3"/>
  <c r="AD7" i="3"/>
  <c r="AD4" i="3"/>
  <c r="AD10" i="2"/>
  <c r="AD7" i="2"/>
  <c r="AD4" i="2"/>
  <c r="AD9" i="1"/>
  <c r="AD6" i="1"/>
  <c r="AD3" i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30" i="3"/>
  <c r="R31" i="3"/>
  <c r="R32" i="3"/>
  <c r="R33" i="3"/>
  <c r="R35" i="3"/>
  <c r="R41" i="3"/>
  <c r="R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3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2" i="3"/>
  <c r="V29" i="3"/>
  <c r="V30" i="3"/>
  <c r="V31" i="3"/>
  <c r="V32" i="3"/>
  <c r="V33" i="3"/>
  <c r="V34" i="3"/>
  <c r="V35" i="3"/>
  <c r="V36" i="3"/>
  <c r="V37" i="3"/>
  <c r="V38" i="3"/>
  <c r="V39" i="3"/>
  <c r="V40" i="3"/>
  <c r="U36" i="3"/>
  <c r="U37" i="3"/>
  <c r="U38" i="3"/>
  <c r="U39" i="3"/>
  <c r="U40" i="3"/>
  <c r="T36" i="3"/>
  <c r="T37" i="3"/>
  <c r="T38" i="3"/>
  <c r="T39" i="3"/>
  <c r="T40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" i="3"/>
  <c r="L35" i="3"/>
  <c r="M35" i="3" s="1"/>
  <c r="N35" i="3" s="1"/>
  <c r="L34" i="3"/>
  <c r="M34" i="3" s="1"/>
  <c r="L33" i="3"/>
  <c r="M33" i="3" s="1"/>
  <c r="N33" i="3" s="1"/>
  <c r="L32" i="3"/>
  <c r="M32" i="3" s="1"/>
  <c r="L31" i="3"/>
  <c r="M31" i="3" s="1"/>
  <c r="N31" i="3" s="1"/>
  <c r="L30" i="3"/>
  <c r="M30" i="3" s="1"/>
  <c r="N30" i="3" s="1"/>
  <c r="L29" i="3"/>
  <c r="M29" i="3" s="1"/>
  <c r="L28" i="3"/>
  <c r="M28" i="3" s="1"/>
  <c r="N28" i="3" s="1"/>
  <c r="L27" i="3"/>
  <c r="M27" i="3" s="1"/>
  <c r="N27" i="3" s="1"/>
  <c r="L26" i="3"/>
  <c r="M26" i="3" s="1"/>
  <c r="N26" i="3" s="1"/>
  <c r="L25" i="3"/>
  <c r="M25" i="3" s="1"/>
  <c r="N25" i="3" s="1"/>
  <c r="L24" i="3"/>
  <c r="M24" i="3" s="1"/>
  <c r="N24" i="3" s="1"/>
  <c r="L23" i="3"/>
  <c r="M23" i="3" s="1"/>
  <c r="N23" i="3" s="1"/>
  <c r="L22" i="3"/>
  <c r="M22" i="3" s="1"/>
  <c r="N22" i="3" s="1"/>
  <c r="L21" i="3"/>
  <c r="M21" i="3" s="1"/>
  <c r="N21" i="3" s="1"/>
  <c r="L20" i="3"/>
  <c r="M20" i="3" s="1"/>
  <c r="N20" i="3" s="1"/>
  <c r="L19" i="3"/>
  <c r="M19" i="3" s="1"/>
  <c r="N19" i="3" s="1"/>
  <c r="L18" i="3"/>
  <c r="M18" i="3" s="1"/>
  <c r="N18" i="3" s="1"/>
  <c r="L17" i="3"/>
  <c r="M17" i="3" s="1"/>
  <c r="N17" i="3" s="1"/>
  <c r="L16" i="3"/>
  <c r="M16" i="3" s="1"/>
  <c r="N16" i="3" s="1"/>
  <c r="L15" i="3"/>
  <c r="M15" i="3" s="1"/>
  <c r="N15" i="3" s="1"/>
  <c r="L14" i="3"/>
  <c r="M14" i="3" s="1"/>
  <c r="N14" i="3" s="1"/>
  <c r="L13" i="3"/>
  <c r="M13" i="3" s="1"/>
  <c r="N13" i="3" s="1"/>
  <c r="L12" i="3"/>
  <c r="M12" i="3" s="1"/>
  <c r="N12" i="3" s="1"/>
  <c r="L11" i="3"/>
  <c r="M11" i="3" s="1"/>
  <c r="N11" i="3" s="1"/>
  <c r="L10" i="3"/>
  <c r="M10" i="3" s="1"/>
  <c r="N10" i="3" s="1"/>
  <c r="L9" i="3"/>
  <c r="M9" i="3" s="1"/>
  <c r="N9" i="3" s="1"/>
  <c r="M8" i="3"/>
  <c r="N8" i="3" s="1"/>
  <c r="L8" i="3"/>
  <c r="L7" i="3"/>
  <c r="M7" i="3" s="1"/>
  <c r="N7" i="3" s="1"/>
  <c r="L6" i="3"/>
  <c r="M6" i="3" s="1"/>
  <c r="N6" i="3" s="1"/>
  <c r="L5" i="3"/>
  <c r="M5" i="3" s="1"/>
  <c r="N5" i="3" s="1"/>
  <c r="L4" i="3"/>
  <c r="M4" i="3" s="1"/>
  <c r="N4" i="3" s="1"/>
  <c r="L3" i="3"/>
  <c r="M3" i="3" s="1"/>
  <c r="N3" i="3" s="1"/>
  <c r="L2" i="3"/>
  <c r="M2" i="3" s="1"/>
  <c r="N2" i="3" s="1"/>
  <c r="U20" i="3"/>
  <c r="V20" i="3" s="1"/>
  <c r="U21" i="3"/>
  <c r="V21" i="3" s="1"/>
  <c r="T3" i="3"/>
  <c r="U3" i="3" s="1"/>
  <c r="V3" i="3" s="1"/>
  <c r="T4" i="3"/>
  <c r="U4" i="3" s="1"/>
  <c r="V4" i="3" s="1"/>
  <c r="T5" i="3"/>
  <c r="U5" i="3" s="1"/>
  <c r="V5" i="3" s="1"/>
  <c r="T6" i="3"/>
  <c r="U6" i="3" s="1"/>
  <c r="V6" i="3" s="1"/>
  <c r="T7" i="3"/>
  <c r="U7" i="3" s="1"/>
  <c r="V7" i="3" s="1"/>
  <c r="T8" i="3"/>
  <c r="U8" i="3" s="1"/>
  <c r="V8" i="3" s="1"/>
  <c r="T9" i="3"/>
  <c r="U9" i="3" s="1"/>
  <c r="V9" i="3" s="1"/>
  <c r="T10" i="3"/>
  <c r="U10" i="3" s="1"/>
  <c r="V10" i="3" s="1"/>
  <c r="T11" i="3"/>
  <c r="U11" i="3" s="1"/>
  <c r="V11" i="3" s="1"/>
  <c r="T12" i="3"/>
  <c r="U12" i="3" s="1"/>
  <c r="V12" i="3" s="1"/>
  <c r="T13" i="3"/>
  <c r="U13" i="3" s="1"/>
  <c r="V13" i="3" s="1"/>
  <c r="T14" i="3"/>
  <c r="U14" i="3" s="1"/>
  <c r="V14" i="3" s="1"/>
  <c r="T15" i="3"/>
  <c r="U15" i="3" s="1"/>
  <c r="V15" i="3" s="1"/>
  <c r="T16" i="3"/>
  <c r="U16" i="3" s="1"/>
  <c r="V16" i="3" s="1"/>
  <c r="T17" i="3"/>
  <c r="U17" i="3" s="1"/>
  <c r="V17" i="3" s="1"/>
  <c r="T18" i="3"/>
  <c r="U18" i="3" s="1"/>
  <c r="V18" i="3" s="1"/>
  <c r="T19" i="3"/>
  <c r="U19" i="3" s="1"/>
  <c r="V19" i="3" s="1"/>
  <c r="T20" i="3"/>
  <c r="T21" i="3"/>
  <c r="T22" i="3"/>
  <c r="U22" i="3" s="1"/>
  <c r="V22" i="3" s="1"/>
  <c r="T23" i="3"/>
  <c r="U23" i="3" s="1"/>
  <c r="V23" i="3" s="1"/>
  <c r="T24" i="3"/>
  <c r="U24" i="3" s="1"/>
  <c r="V24" i="3" s="1"/>
  <c r="T25" i="3"/>
  <c r="U25" i="3" s="1"/>
  <c r="V25" i="3" s="1"/>
  <c r="T26" i="3"/>
  <c r="U26" i="3" s="1"/>
  <c r="V26" i="3" s="1"/>
  <c r="T27" i="3"/>
  <c r="U27" i="3" s="1"/>
  <c r="V27" i="3" s="1"/>
  <c r="T28" i="3"/>
  <c r="U28" i="3" s="1"/>
  <c r="V28" i="3" s="1"/>
  <c r="T29" i="3"/>
  <c r="U29" i="3" s="1"/>
  <c r="T30" i="3"/>
  <c r="U30" i="3" s="1"/>
  <c r="T31" i="3"/>
  <c r="U31" i="3" s="1"/>
  <c r="T32" i="3"/>
  <c r="U32" i="3" s="1"/>
  <c r="T33" i="3"/>
  <c r="U33" i="3" s="1"/>
  <c r="T34" i="3"/>
  <c r="U34" i="3" s="1"/>
  <c r="T35" i="3"/>
  <c r="U35" i="3" s="1"/>
  <c r="T2" i="3"/>
  <c r="U2" i="3" s="1"/>
  <c r="V2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X7" i="2"/>
  <c r="Y7" i="2" s="1"/>
  <c r="X8" i="2"/>
  <c r="Y8" i="2" s="1"/>
  <c r="X9" i="2"/>
  <c r="Y9" i="2" s="1"/>
  <c r="X10" i="2"/>
  <c r="Y10" i="2" s="1"/>
  <c r="X11" i="2"/>
  <c r="Y11" i="2" s="1"/>
  <c r="X12" i="2"/>
  <c r="Y12" i="2" s="1"/>
  <c r="X13" i="2"/>
  <c r="Y13" i="2" s="1"/>
  <c r="Z13" i="2" s="1"/>
  <c r="X14" i="2"/>
  <c r="Y14" i="2" s="1"/>
  <c r="X15" i="2"/>
  <c r="Y15" i="2" s="1"/>
  <c r="X16" i="2"/>
  <c r="Y16" i="2" s="1"/>
  <c r="X17" i="2"/>
  <c r="Y17" i="2" s="1"/>
  <c r="X18" i="2"/>
  <c r="Y18" i="2" s="1"/>
  <c r="X19" i="2"/>
  <c r="Y19" i="2" s="1"/>
  <c r="X20" i="2"/>
  <c r="Y20" i="2" s="1"/>
  <c r="X21" i="2"/>
  <c r="Y21" i="2" s="1"/>
  <c r="Z21" i="2" s="1"/>
  <c r="X22" i="2"/>
  <c r="Y22" i="2" s="1"/>
  <c r="X23" i="2"/>
  <c r="Y23" i="2" s="1"/>
  <c r="X24" i="2"/>
  <c r="Y24" i="2" s="1"/>
  <c r="X25" i="2"/>
  <c r="Y25" i="2" s="1"/>
  <c r="X26" i="2"/>
  <c r="Y26" i="2" s="1"/>
  <c r="X27" i="2"/>
  <c r="Y27" i="2" s="1"/>
  <c r="X28" i="2"/>
  <c r="Y28" i="2" s="1"/>
  <c r="X29" i="2"/>
  <c r="Y29" i="2" s="1"/>
  <c r="Z29" i="2" s="1"/>
  <c r="X30" i="2"/>
  <c r="Y30" i="2" s="1"/>
  <c r="X31" i="2"/>
  <c r="Y31" i="2" s="1"/>
  <c r="X32" i="2"/>
  <c r="Y32" i="2" s="1"/>
  <c r="X33" i="2"/>
  <c r="Y33" i="2" s="1"/>
  <c r="X34" i="2"/>
  <c r="Y34" i="2" s="1"/>
  <c r="X35" i="2"/>
  <c r="Y35" i="2" s="1"/>
  <c r="X36" i="2"/>
  <c r="Y36" i="2" s="1"/>
  <c r="X37" i="2"/>
  <c r="Y37" i="2" s="1"/>
  <c r="Z37" i="2" s="1"/>
  <c r="X6" i="2"/>
  <c r="Y6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7" i="2"/>
  <c r="I7" i="2" s="1"/>
  <c r="P7" i="2"/>
  <c r="Q7" i="2" s="1"/>
  <c r="P8" i="2"/>
  <c r="Q8" i="2" s="1"/>
  <c r="R8" i="2" s="1"/>
  <c r="P9" i="2"/>
  <c r="Q9" i="2" s="1"/>
  <c r="P10" i="2"/>
  <c r="Q10" i="2" s="1"/>
  <c r="P11" i="2"/>
  <c r="Q11" i="2" s="1"/>
  <c r="P12" i="2"/>
  <c r="Q12" i="2" s="1"/>
  <c r="P13" i="2"/>
  <c r="Q13" i="2" s="1"/>
  <c r="P14" i="2"/>
  <c r="Q14" i="2" s="1"/>
  <c r="P15" i="2"/>
  <c r="Q15" i="2" s="1"/>
  <c r="P16" i="2"/>
  <c r="Q16" i="2" s="1"/>
  <c r="P17" i="2"/>
  <c r="Q17" i="2" s="1"/>
  <c r="P18" i="2"/>
  <c r="Q18" i="2" s="1"/>
  <c r="R18" i="2" s="1"/>
  <c r="P19" i="2"/>
  <c r="Q19" i="2" s="1"/>
  <c r="P20" i="2"/>
  <c r="Q20" i="2" s="1"/>
  <c r="P21" i="2"/>
  <c r="Q21" i="2" s="1"/>
  <c r="P22" i="2"/>
  <c r="Q22" i="2" s="1"/>
  <c r="P23" i="2"/>
  <c r="Q23" i="2" s="1"/>
  <c r="P24" i="2"/>
  <c r="Q24" i="2" s="1"/>
  <c r="P25" i="2"/>
  <c r="Q25" i="2" s="1"/>
  <c r="P6" i="2"/>
  <c r="Q6" i="2" s="1"/>
  <c r="R6" i="2" s="1"/>
  <c r="L3" i="2"/>
  <c r="M3" i="2" s="1"/>
  <c r="N3" i="2" s="1"/>
  <c r="L4" i="2"/>
  <c r="M4" i="2" s="1"/>
  <c r="N4" i="2" s="1"/>
  <c r="L5" i="2"/>
  <c r="M5" i="2" s="1"/>
  <c r="N5" i="2" s="1"/>
  <c r="L6" i="2"/>
  <c r="M6" i="2" s="1"/>
  <c r="N6" i="2" s="1"/>
  <c r="L7" i="2"/>
  <c r="M7" i="2" s="1"/>
  <c r="N7" i="2" s="1"/>
  <c r="L8" i="2"/>
  <c r="M8" i="2" s="1"/>
  <c r="N8" i="2" s="1"/>
  <c r="L9" i="2"/>
  <c r="M9" i="2" s="1"/>
  <c r="N9" i="2" s="1"/>
  <c r="L10" i="2"/>
  <c r="M10" i="2" s="1"/>
  <c r="N10" i="2" s="1"/>
  <c r="L11" i="2"/>
  <c r="M11" i="2" s="1"/>
  <c r="N11" i="2" s="1"/>
  <c r="L12" i="2"/>
  <c r="M12" i="2" s="1"/>
  <c r="N12" i="2" s="1"/>
  <c r="L13" i="2"/>
  <c r="M13" i="2" s="1"/>
  <c r="N13" i="2" s="1"/>
  <c r="L14" i="2"/>
  <c r="M14" i="2" s="1"/>
  <c r="N14" i="2" s="1"/>
  <c r="L15" i="2"/>
  <c r="M15" i="2" s="1"/>
  <c r="N15" i="2" s="1"/>
  <c r="L16" i="2"/>
  <c r="M16" i="2" s="1"/>
  <c r="N16" i="2" s="1"/>
  <c r="L17" i="2"/>
  <c r="M17" i="2" s="1"/>
  <c r="N17" i="2" s="1"/>
  <c r="L18" i="2"/>
  <c r="M18" i="2" s="1"/>
  <c r="N18" i="2" s="1"/>
  <c r="L19" i="2"/>
  <c r="M19" i="2" s="1"/>
  <c r="N19" i="2" s="1"/>
  <c r="L20" i="2"/>
  <c r="M20" i="2" s="1"/>
  <c r="N20" i="2" s="1"/>
  <c r="L21" i="2"/>
  <c r="M21" i="2" s="1"/>
  <c r="N21" i="2" s="1"/>
  <c r="L22" i="2"/>
  <c r="M22" i="2" s="1"/>
  <c r="N22" i="2" s="1"/>
  <c r="L23" i="2"/>
  <c r="M23" i="2" s="1"/>
  <c r="N23" i="2" s="1"/>
  <c r="L24" i="2"/>
  <c r="M24" i="2" s="1"/>
  <c r="N24" i="2" s="1"/>
  <c r="L25" i="2"/>
  <c r="M25" i="2" s="1"/>
  <c r="L26" i="2"/>
  <c r="M26" i="2" s="1"/>
  <c r="N26" i="2" s="1"/>
  <c r="L27" i="2"/>
  <c r="M27" i="2" s="1"/>
  <c r="L28" i="2"/>
  <c r="M28" i="2" s="1"/>
  <c r="L29" i="2"/>
  <c r="M29" i="2" s="1"/>
  <c r="L30" i="2"/>
  <c r="M30" i="2" s="1"/>
  <c r="L31" i="2"/>
  <c r="M31" i="2" s="1"/>
  <c r="N31" i="2" s="1"/>
  <c r="L32" i="2"/>
  <c r="M32" i="2" s="1"/>
  <c r="L33" i="2"/>
  <c r="M33" i="2" s="1"/>
  <c r="N33" i="2" s="1"/>
  <c r="L34" i="2"/>
  <c r="M34" i="2" s="1"/>
  <c r="N34" i="2" s="1"/>
  <c r="L2" i="2"/>
  <c r="M2" i="2" s="1"/>
  <c r="N2" i="2" s="1"/>
  <c r="E24" i="2"/>
  <c r="J24" i="2" s="1"/>
  <c r="D3" i="2"/>
  <c r="E3" i="2" s="1"/>
  <c r="F3" i="2" s="1"/>
  <c r="D4" i="2"/>
  <c r="E4" i="2" s="1"/>
  <c r="F4" i="2" s="1"/>
  <c r="D5" i="2"/>
  <c r="E5" i="2" s="1"/>
  <c r="F5" i="2" s="1"/>
  <c r="D6" i="2"/>
  <c r="E6" i="2" s="1"/>
  <c r="F6" i="2" s="1"/>
  <c r="D7" i="2"/>
  <c r="E7" i="2" s="1"/>
  <c r="F7" i="2" s="1"/>
  <c r="D8" i="2"/>
  <c r="E8" i="2" s="1"/>
  <c r="F8" i="2" s="1"/>
  <c r="D9" i="2"/>
  <c r="E9" i="2" s="1"/>
  <c r="F9" i="2" s="1"/>
  <c r="D10" i="2"/>
  <c r="E10" i="2" s="1"/>
  <c r="F10" i="2" s="1"/>
  <c r="D11" i="2"/>
  <c r="E11" i="2" s="1"/>
  <c r="F11" i="2" s="1"/>
  <c r="D12" i="2"/>
  <c r="E12" i="2" s="1"/>
  <c r="F12" i="2" s="1"/>
  <c r="D13" i="2"/>
  <c r="E13" i="2" s="1"/>
  <c r="F13" i="2" s="1"/>
  <c r="D14" i="2"/>
  <c r="E14" i="2" s="1"/>
  <c r="F14" i="2" s="1"/>
  <c r="D15" i="2"/>
  <c r="E15" i="2" s="1"/>
  <c r="F15" i="2" s="1"/>
  <c r="D16" i="2"/>
  <c r="E16" i="2" s="1"/>
  <c r="F16" i="2" s="1"/>
  <c r="D17" i="2"/>
  <c r="E17" i="2" s="1"/>
  <c r="F17" i="2" s="1"/>
  <c r="D18" i="2"/>
  <c r="E18" i="2" s="1"/>
  <c r="F18" i="2" s="1"/>
  <c r="D19" i="2"/>
  <c r="E19" i="2" s="1"/>
  <c r="F19" i="2" s="1"/>
  <c r="D20" i="2"/>
  <c r="E20" i="2" s="1"/>
  <c r="F20" i="2" s="1"/>
  <c r="D21" i="2"/>
  <c r="E21" i="2" s="1"/>
  <c r="F21" i="2" s="1"/>
  <c r="D22" i="2"/>
  <c r="E22" i="2" s="1"/>
  <c r="D23" i="2"/>
  <c r="E23" i="2" s="1"/>
  <c r="D24" i="2"/>
  <c r="D25" i="2"/>
  <c r="E25" i="2" s="1"/>
  <c r="F25" i="2" s="1"/>
  <c r="D26" i="2"/>
  <c r="E26" i="2" s="1"/>
  <c r="D27" i="2"/>
  <c r="E27" i="2" s="1"/>
  <c r="F27" i="2" s="1"/>
  <c r="D2" i="2"/>
  <c r="E2" i="2" s="1"/>
  <c r="F2" i="2" s="1"/>
  <c r="T3" i="2"/>
  <c r="U3" i="2" s="1"/>
  <c r="V3" i="2" s="1"/>
  <c r="T4" i="2"/>
  <c r="U4" i="2" s="1"/>
  <c r="V4" i="2" s="1"/>
  <c r="T5" i="2"/>
  <c r="U5" i="2" s="1"/>
  <c r="V5" i="2" s="1"/>
  <c r="T6" i="2"/>
  <c r="U6" i="2" s="1"/>
  <c r="V6" i="2" s="1"/>
  <c r="T7" i="2"/>
  <c r="U7" i="2" s="1"/>
  <c r="V7" i="2" s="1"/>
  <c r="T8" i="2"/>
  <c r="U8" i="2" s="1"/>
  <c r="V8" i="2" s="1"/>
  <c r="T9" i="2"/>
  <c r="U9" i="2" s="1"/>
  <c r="V9" i="2" s="1"/>
  <c r="T10" i="2"/>
  <c r="U10" i="2" s="1"/>
  <c r="V10" i="2" s="1"/>
  <c r="T11" i="2"/>
  <c r="U11" i="2" s="1"/>
  <c r="V11" i="2" s="1"/>
  <c r="T12" i="2"/>
  <c r="U12" i="2" s="1"/>
  <c r="V12" i="2" s="1"/>
  <c r="T13" i="2"/>
  <c r="U13" i="2" s="1"/>
  <c r="V13" i="2" s="1"/>
  <c r="T14" i="2"/>
  <c r="U14" i="2" s="1"/>
  <c r="V14" i="2" s="1"/>
  <c r="T15" i="2"/>
  <c r="U15" i="2" s="1"/>
  <c r="V15" i="2" s="1"/>
  <c r="T16" i="2"/>
  <c r="U16" i="2" s="1"/>
  <c r="V16" i="2" s="1"/>
  <c r="T17" i="2"/>
  <c r="U17" i="2" s="1"/>
  <c r="V17" i="2" s="1"/>
  <c r="T18" i="2"/>
  <c r="U18" i="2" s="1"/>
  <c r="V18" i="2" s="1"/>
  <c r="T19" i="2"/>
  <c r="U19" i="2" s="1"/>
  <c r="V19" i="2" s="1"/>
  <c r="T20" i="2"/>
  <c r="U20" i="2" s="1"/>
  <c r="V20" i="2" s="1"/>
  <c r="T21" i="2"/>
  <c r="U21" i="2" s="1"/>
  <c r="V21" i="2" s="1"/>
  <c r="T22" i="2"/>
  <c r="U22" i="2" s="1"/>
  <c r="V22" i="2" s="1"/>
  <c r="T23" i="2"/>
  <c r="U23" i="2" s="1"/>
  <c r="V23" i="2" s="1"/>
  <c r="T24" i="2"/>
  <c r="U24" i="2" s="1"/>
  <c r="V24" i="2" s="1"/>
  <c r="T25" i="2"/>
  <c r="U25" i="2" s="1"/>
  <c r="V25" i="2" s="1"/>
  <c r="T26" i="2"/>
  <c r="U26" i="2" s="1"/>
  <c r="V26" i="2" s="1"/>
  <c r="T27" i="2"/>
  <c r="U27" i="2" s="1"/>
  <c r="V27" i="2" s="1"/>
  <c r="T28" i="2"/>
  <c r="U28" i="2" s="1"/>
  <c r="V28" i="2" s="1"/>
  <c r="T29" i="2"/>
  <c r="U29" i="2" s="1"/>
  <c r="V29" i="2" s="1"/>
  <c r="T30" i="2"/>
  <c r="U30" i="2" s="1"/>
  <c r="V30" i="2" s="1"/>
  <c r="T31" i="2"/>
  <c r="U31" i="2" s="1"/>
  <c r="V31" i="2" s="1"/>
  <c r="T32" i="2"/>
  <c r="U32" i="2" s="1"/>
  <c r="V32" i="2" s="1"/>
  <c r="T33" i="2"/>
  <c r="U33" i="2" s="1"/>
  <c r="V33" i="2" s="1"/>
  <c r="T34" i="2"/>
  <c r="U34" i="2" s="1"/>
  <c r="V34" i="2" s="1"/>
  <c r="T35" i="2"/>
  <c r="U35" i="2" s="1"/>
  <c r="V35" i="2" s="1"/>
  <c r="T36" i="2"/>
  <c r="U36" i="2" s="1"/>
  <c r="V36" i="2" s="1"/>
  <c r="T37" i="2"/>
  <c r="U37" i="2" s="1"/>
  <c r="V37" i="2" s="1"/>
  <c r="T38" i="2"/>
  <c r="U38" i="2" s="1"/>
  <c r="T39" i="2"/>
  <c r="U39" i="2" s="1"/>
  <c r="V39" i="2" s="1"/>
  <c r="T40" i="2"/>
  <c r="U40" i="2" s="1"/>
  <c r="T41" i="2"/>
  <c r="U41" i="2" s="1"/>
  <c r="V41" i="2" s="1"/>
  <c r="T2" i="2"/>
  <c r="U2" i="2" s="1"/>
  <c r="V2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8" i="1"/>
  <c r="R29" i="1"/>
  <c r="R30" i="1"/>
  <c r="R31" i="1"/>
  <c r="R32" i="1"/>
  <c r="R34" i="1"/>
  <c r="R35" i="1"/>
  <c r="R39" i="1"/>
  <c r="R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6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6" i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6" i="1"/>
  <c r="I6" i="1" s="1"/>
  <c r="X39" i="1"/>
  <c r="Y39" i="1" s="1"/>
  <c r="X7" i="1"/>
  <c r="Y7" i="1" s="1"/>
  <c r="X8" i="1"/>
  <c r="Y8" i="1" s="1"/>
  <c r="X9" i="1"/>
  <c r="Y9" i="1" s="1"/>
  <c r="X10" i="1"/>
  <c r="Y10" i="1" s="1"/>
  <c r="X11" i="1"/>
  <c r="Y11" i="1" s="1"/>
  <c r="X12" i="1"/>
  <c r="Y12" i="1" s="1"/>
  <c r="X13" i="1"/>
  <c r="Y13" i="1" s="1"/>
  <c r="X14" i="1"/>
  <c r="Y14" i="1" s="1"/>
  <c r="X15" i="1"/>
  <c r="Y15" i="1" s="1"/>
  <c r="X16" i="1"/>
  <c r="Y16" i="1" s="1"/>
  <c r="X17" i="1"/>
  <c r="Y17" i="1" s="1"/>
  <c r="X18" i="1"/>
  <c r="Y18" i="1" s="1"/>
  <c r="X19" i="1"/>
  <c r="Y19" i="1" s="1"/>
  <c r="X20" i="1"/>
  <c r="Y20" i="1" s="1"/>
  <c r="X21" i="1"/>
  <c r="Y21" i="1" s="1"/>
  <c r="X22" i="1"/>
  <c r="Y22" i="1" s="1"/>
  <c r="X23" i="1"/>
  <c r="Y23" i="1" s="1"/>
  <c r="X24" i="1"/>
  <c r="Y24" i="1" s="1"/>
  <c r="X25" i="1"/>
  <c r="Y25" i="1" s="1"/>
  <c r="X26" i="1"/>
  <c r="Y26" i="1" s="1"/>
  <c r="X27" i="1"/>
  <c r="Y27" i="1" s="1"/>
  <c r="X28" i="1"/>
  <c r="Y28" i="1" s="1"/>
  <c r="Z28" i="1" s="1"/>
  <c r="X29" i="1"/>
  <c r="Y29" i="1" s="1"/>
  <c r="X30" i="1"/>
  <c r="Y30" i="1" s="1"/>
  <c r="X31" i="1"/>
  <c r="Y31" i="1" s="1"/>
  <c r="X6" i="1"/>
  <c r="Y6" i="1" s="1"/>
  <c r="T3" i="1"/>
  <c r="U3" i="1" s="1"/>
  <c r="V3" i="1" s="1"/>
  <c r="T4" i="1"/>
  <c r="U4" i="1" s="1"/>
  <c r="V4" i="1" s="1"/>
  <c r="T5" i="1"/>
  <c r="U5" i="1" s="1"/>
  <c r="V5" i="1" s="1"/>
  <c r="T6" i="1"/>
  <c r="U6" i="1" s="1"/>
  <c r="V6" i="1" s="1"/>
  <c r="T7" i="1"/>
  <c r="U7" i="1" s="1"/>
  <c r="V7" i="1" s="1"/>
  <c r="T8" i="1"/>
  <c r="U8" i="1" s="1"/>
  <c r="V8" i="1" s="1"/>
  <c r="T9" i="1"/>
  <c r="U9" i="1" s="1"/>
  <c r="V9" i="1" s="1"/>
  <c r="T10" i="1"/>
  <c r="U10" i="1" s="1"/>
  <c r="V10" i="1" s="1"/>
  <c r="T11" i="1"/>
  <c r="U11" i="1" s="1"/>
  <c r="V11" i="1" s="1"/>
  <c r="T12" i="1"/>
  <c r="U12" i="1" s="1"/>
  <c r="V12" i="1" s="1"/>
  <c r="T13" i="1"/>
  <c r="U13" i="1" s="1"/>
  <c r="V13" i="1" s="1"/>
  <c r="T14" i="1"/>
  <c r="U14" i="1" s="1"/>
  <c r="V14" i="1" s="1"/>
  <c r="T15" i="1"/>
  <c r="U15" i="1" s="1"/>
  <c r="V15" i="1" s="1"/>
  <c r="T16" i="1"/>
  <c r="U16" i="1" s="1"/>
  <c r="V16" i="1" s="1"/>
  <c r="T17" i="1"/>
  <c r="U17" i="1" s="1"/>
  <c r="V17" i="1" s="1"/>
  <c r="T18" i="1"/>
  <c r="U18" i="1" s="1"/>
  <c r="V18" i="1" s="1"/>
  <c r="T19" i="1"/>
  <c r="U19" i="1" s="1"/>
  <c r="V19" i="1" s="1"/>
  <c r="T20" i="1"/>
  <c r="U20" i="1" s="1"/>
  <c r="V20" i="1" s="1"/>
  <c r="T21" i="1"/>
  <c r="U21" i="1" s="1"/>
  <c r="V21" i="1" s="1"/>
  <c r="T22" i="1"/>
  <c r="U22" i="1" s="1"/>
  <c r="V22" i="1" s="1"/>
  <c r="T23" i="1"/>
  <c r="U23" i="1" s="1"/>
  <c r="V23" i="1" s="1"/>
  <c r="T24" i="1"/>
  <c r="U24" i="1" s="1"/>
  <c r="V24" i="1" s="1"/>
  <c r="T25" i="1"/>
  <c r="U25" i="1" s="1"/>
  <c r="V25" i="1" s="1"/>
  <c r="T26" i="1"/>
  <c r="U26" i="1" s="1"/>
  <c r="V26" i="1" s="1"/>
  <c r="T27" i="1"/>
  <c r="U27" i="1" s="1"/>
  <c r="V27" i="1" s="1"/>
  <c r="T28" i="1"/>
  <c r="U28" i="1" s="1"/>
  <c r="V28" i="1" s="1"/>
  <c r="T29" i="1"/>
  <c r="U29" i="1" s="1"/>
  <c r="V29" i="1" s="1"/>
  <c r="T30" i="1"/>
  <c r="U30" i="1" s="1"/>
  <c r="V30" i="1" s="1"/>
  <c r="T31" i="1"/>
  <c r="U31" i="1" s="1"/>
  <c r="V31" i="1" s="1"/>
  <c r="T32" i="1"/>
  <c r="U32" i="1" s="1"/>
  <c r="V32" i="1" s="1"/>
  <c r="T33" i="1"/>
  <c r="U33" i="1" s="1"/>
  <c r="V33" i="1" s="1"/>
  <c r="T34" i="1"/>
  <c r="U34" i="1" s="1"/>
  <c r="V34" i="1" s="1"/>
  <c r="T35" i="1"/>
  <c r="U35" i="1" s="1"/>
  <c r="V35" i="1" s="1"/>
  <c r="T36" i="1"/>
  <c r="U36" i="1" s="1"/>
  <c r="V36" i="1" s="1"/>
  <c r="T37" i="1"/>
  <c r="U37" i="1" s="1"/>
  <c r="V37" i="1" s="1"/>
  <c r="T38" i="1"/>
  <c r="U38" i="1" s="1"/>
  <c r="T39" i="1"/>
  <c r="U39" i="1" s="1"/>
  <c r="V39" i="1" s="1"/>
  <c r="T2" i="1"/>
  <c r="U2" i="1" s="1"/>
  <c r="V2" i="1" s="1"/>
  <c r="L3" i="1"/>
  <c r="M3" i="1" s="1"/>
  <c r="N3" i="1" s="1"/>
  <c r="L4" i="1"/>
  <c r="M4" i="1" s="1"/>
  <c r="N4" i="1" s="1"/>
  <c r="L5" i="1"/>
  <c r="M5" i="1" s="1"/>
  <c r="N5" i="1" s="1"/>
  <c r="L6" i="1"/>
  <c r="M6" i="1" s="1"/>
  <c r="N6" i="1" s="1"/>
  <c r="L7" i="1"/>
  <c r="M7" i="1" s="1"/>
  <c r="N7" i="1" s="1"/>
  <c r="L8" i="1"/>
  <c r="M8" i="1" s="1"/>
  <c r="N8" i="1" s="1"/>
  <c r="L9" i="1"/>
  <c r="M9" i="1" s="1"/>
  <c r="N9" i="1" s="1"/>
  <c r="L10" i="1"/>
  <c r="M10" i="1" s="1"/>
  <c r="N10" i="1" s="1"/>
  <c r="L11" i="1"/>
  <c r="M11" i="1" s="1"/>
  <c r="N11" i="1" s="1"/>
  <c r="L12" i="1"/>
  <c r="M12" i="1" s="1"/>
  <c r="N12" i="1" s="1"/>
  <c r="L13" i="1"/>
  <c r="M13" i="1" s="1"/>
  <c r="N13" i="1" s="1"/>
  <c r="L14" i="1"/>
  <c r="M14" i="1" s="1"/>
  <c r="N14" i="1" s="1"/>
  <c r="L15" i="1"/>
  <c r="M15" i="1" s="1"/>
  <c r="N15" i="1" s="1"/>
  <c r="L16" i="1"/>
  <c r="M16" i="1" s="1"/>
  <c r="N16" i="1" s="1"/>
  <c r="L17" i="1"/>
  <c r="M17" i="1" s="1"/>
  <c r="N17" i="1" s="1"/>
  <c r="L18" i="1"/>
  <c r="M18" i="1" s="1"/>
  <c r="N18" i="1" s="1"/>
  <c r="L19" i="1"/>
  <c r="M19" i="1" s="1"/>
  <c r="N19" i="1" s="1"/>
  <c r="L20" i="1"/>
  <c r="M20" i="1" s="1"/>
  <c r="N20" i="1" s="1"/>
  <c r="L21" i="1"/>
  <c r="M21" i="1" s="1"/>
  <c r="N21" i="1" s="1"/>
  <c r="L22" i="1"/>
  <c r="M22" i="1" s="1"/>
  <c r="N22" i="1" s="1"/>
  <c r="L23" i="1"/>
  <c r="M23" i="1" s="1"/>
  <c r="N23" i="1" s="1"/>
  <c r="L24" i="1"/>
  <c r="M24" i="1" s="1"/>
  <c r="N24" i="1" s="1"/>
  <c r="L25" i="1"/>
  <c r="M25" i="1" s="1"/>
  <c r="N25" i="1" s="1"/>
  <c r="L26" i="1"/>
  <c r="M26" i="1" s="1"/>
  <c r="N26" i="1" s="1"/>
  <c r="L27" i="1"/>
  <c r="M27" i="1" s="1"/>
  <c r="L28" i="1"/>
  <c r="M28" i="1" s="1"/>
  <c r="N28" i="1" s="1"/>
  <c r="L29" i="1"/>
  <c r="M29" i="1" s="1"/>
  <c r="N29" i="1" s="1"/>
  <c r="L30" i="1"/>
  <c r="M30" i="1" s="1"/>
  <c r="N30" i="1" s="1"/>
  <c r="L31" i="1"/>
  <c r="M31" i="1" s="1"/>
  <c r="N31" i="1" s="1"/>
  <c r="L32" i="1"/>
  <c r="M32" i="1" s="1"/>
  <c r="N32" i="1" s="1"/>
  <c r="L33" i="1"/>
  <c r="M33" i="1" s="1"/>
  <c r="L34" i="1"/>
  <c r="M34" i="1" s="1"/>
  <c r="N34" i="1" s="1"/>
  <c r="L35" i="1"/>
  <c r="M35" i="1" s="1"/>
  <c r="N35" i="1" s="1"/>
  <c r="L2" i="1"/>
  <c r="M2" i="1" s="1"/>
  <c r="N2" i="1" s="1"/>
  <c r="D3" i="1"/>
  <c r="D4" i="1"/>
  <c r="D5" i="1"/>
  <c r="D6" i="1"/>
  <c r="D7" i="1"/>
  <c r="D8" i="1"/>
  <c r="E8" i="1" s="1"/>
  <c r="F8" i="1" s="1"/>
  <c r="D9" i="1"/>
  <c r="E9" i="1" s="1"/>
  <c r="F9" i="1" s="1"/>
  <c r="D10" i="1"/>
  <c r="E10" i="1" s="1"/>
  <c r="F10" i="1" s="1"/>
  <c r="D11" i="1"/>
  <c r="E11" i="1" s="1"/>
  <c r="F11" i="1" s="1"/>
  <c r="D12" i="1"/>
  <c r="E12" i="1" s="1"/>
  <c r="F12" i="1" s="1"/>
  <c r="D13" i="1"/>
  <c r="E13" i="1" s="1"/>
  <c r="F13" i="1" s="1"/>
  <c r="D14" i="1"/>
  <c r="E14" i="1" s="1"/>
  <c r="F14" i="1" s="1"/>
  <c r="D15" i="1"/>
  <c r="E15" i="1" s="1"/>
  <c r="F15" i="1" s="1"/>
  <c r="D16" i="1"/>
  <c r="E16" i="1" s="1"/>
  <c r="F16" i="1" s="1"/>
  <c r="D17" i="1"/>
  <c r="E17" i="1" s="1"/>
  <c r="F17" i="1" s="1"/>
  <c r="D18" i="1"/>
  <c r="E18" i="1" s="1"/>
  <c r="F18" i="1" s="1"/>
  <c r="D19" i="1"/>
  <c r="E19" i="1" s="1"/>
  <c r="F19" i="1" s="1"/>
  <c r="D20" i="1"/>
  <c r="E20" i="1" s="1"/>
  <c r="F20" i="1" s="1"/>
  <c r="D21" i="1"/>
  <c r="E21" i="1" s="1"/>
  <c r="F21" i="1" s="1"/>
  <c r="D22" i="1"/>
  <c r="E22" i="1" s="1"/>
  <c r="F22" i="1" s="1"/>
  <c r="D23" i="1"/>
  <c r="E23" i="1" s="1"/>
  <c r="F23" i="1" s="1"/>
  <c r="D24" i="1"/>
  <c r="E24" i="1" s="1"/>
  <c r="F24" i="1" s="1"/>
  <c r="D25" i="1"/>
  <c r="E25" i="1" s="1"/>
  <c r="F25" i="1" s="1"/>
  <c r="D26" i="1"/>
  <c r="E26" i="1" s="1"/>
  <c r="F26" i="1" s="1"/>
  <c r="D27" i="1"/>
  <c r="E27" i="1" s="1"/>
  <c r="F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F33" i="1" s="1"/>
  <c r="D2" i="1"/>
  <c r="E2" i="1" s="1"/>
  <c r="F2" i="1" s="1"/>
  <c r="E3" i="1"/>
  <c r="F3" i="1" s="1"/>
  <c r="E4" i="1"/>
  <c r="F4" i="1" s="1"/>
  <c r="E5" i="1"/>
  <c r="F5" i="1" s="1"/>
  <c r="E6" i="1"/>
  <c r="F6" i="1" s="1"/>
  <c r="E7" i="1"/>
  <c r="F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J13" i="2" l="1"/>
  <c r="R22" i="2"/>
  <c r="R14" i="2"/>
  <c r="R21" i="2"/>
  <c r="R13" i="2"/>
  <c r="R11" i="2"/>
  <c r="J21" i="2"/>
  <c r="J14" i="2"/>
  <c r="F23" i="2"/>
  <c r="J23" i="2"/>
  <c r="J7" i="2"/>
  <c r="Z36" i="2"/>
  <c r="Z28" i="2"/>
  <c r="Z20" i="2"/>
  <c r="Z12" i="2"/>
  <c r="R20" i="2"/>
  <c r="R12" i="2"/>
  <c r="Z35" i="2"/>
  <c r="Z27" i="2"/>
  <c r="Z19" i="2"/>
  <c r="Z11" i="2"/>
  <c r="J15" i="2"/>
  <c r="Z34" i="2"/>
  <c r="Z26" i="2"/>
  <c r="Z18" i="2"/>
  <c r="Z10" i="2"/>
  <c r="R19" i="2"/>
  <c r="J17" i="2"/>
  <c r="J9" i="2"/>
  <c r="J16" i="2"/>
  <c r="J8" i="2"/>
  <c r="R25" i="2"/>
  <c r="R24" i="2"/>
  <c r="J19" i="2"/>
  <c r="J12" i="2"/>
  <c r="Z25" i="2"/>
  <c r="Z9" i="2"/>
  <c r="R16" i="2"/>
  <c r="J18" i="2"/>
  <c r="J10" i="2"/>
  <c r="J11" i="2"/>
  <c r="Z32" i="2"/>
  <c r="Z24" i="2"/>
  <c r="Z16" i="2"/>
  <c r="Z8" i="2"/>
  <c r="R17" i="2"/>
  <c r="Z33" i="2"/>
  <c r="Z17" i="2"/>
  <c r="J22" i="2"/>
  <c r="F22" i="2"/>
  <c r="R10" i="2"/>
  <c r="Z31" i="2"/>
  <c r="Z23" i="2"/>
  <c r="Z15" i="2"/>
  <c r="Z7" i="2"/>
  <c r="J20" i="2"/>
  <c r="R23" i="2"/>
  <c r="R15" i="2"/>
  <c r="R7" i="2"/>
  <c r="R9" i="2"/>
  <c r="Z6" i="2"/>
  <c r="Z30" i="2"/>
  <c r="Z22" i="2"/>
  <c r="Z14" i="2"/>
  <c r="F24" i="2"/>
  <c r="J13" i="1"/>
  <c r="Z24" i="1"/>
  <c r="Z16" i="1"/>
  <c r="Z8" i="1"/>
  <c r="J20" i="1"/>
  <c r="J12" i="1"/>
  <c r="J19" i="1"/>
  <c r="J11" i="1"/>
  <c r="Z30" i="1"/>
  <c r="Z22" i="1"/>
  <c r="Z14" i="1"/>
  <c r="Z29" i="1"/>
  <c r="Z21" i="1"/>
  <c r="Z13" i="1"/>
  <c r="J17" i="1"/>
  <c r="J9" i="1"/>
  <c r="J16" i="1"/>
  <c r="J8" i="1"/>
  <c r="J6" i="1"/>
  <c r="J15" i="1"/>
  <c r="J7" i="1"/>
  <c r="J18" i="1"/>
  <c r="J22" i="1"/>
  <c r="J14" i="1"/>
  <c r="J21" i="1"/>
  <c r="J10" i="1"/>
  <c r="Z11" i="1"/>
  <c r="Z25" i="1"/>
  <c r="Z17" i="1"/>
  <c r="Z9" i="1"/>
  <c r="Z20" i="1"/>
  <c r="Z12" i="1"/>
  <c r="Z19" i="1"/>
  <c r="Z27" i="1"/>
  <c r="Z39" i="1"/>
  <c r="Z26" i="1"/>
  <c r="Z18" i="1"/>
  <c r="Z10" i="1"/>
  <c r="Z6" i="1"/>
  <c r="Z31" i="1"/>
  <c r="Z23" i="1"/>
  <c r="Z15" i="1"/>
  <c r="Z7" i="1"/>
  <c r="Z37" i="1"/>
  <c r="Z35" i="1"/>
  <c r="Z34" i="1"/>
  <c r="Z33" i="1"/>
  <c r="Z32" i="1"/>
  <c r="Z36" i="1"/>
</calcChain>
</file>

<file path=xl/sharedStrings.xml><?xml version="1.0" encoding="utf-8"?>
<sst xmlns="http://schemas.openxmlformats.org/spreadsheetml/2006/main" count="96" uniqueCount="32">
  <si>
    <t>Size_class_in</t>
  </si>
  <si>
    <t>Size_Class_cm</t>
  </si>
  <si>
    <t>Beech_Stem_Density</t>
  </si>
  <si>
    <t>Beech_stems_ha</t>
  </si>
  <si>
    <t>Beech_LN_Stem_Density</t>
  </si>
  <si>
    <t>SM_stem_Density</t>
  </si>
  <si>
    <t>SM_stems_ha</t>
  </si>
  <si>
    <t>SM_LN_Stem_Density</t>
  </si>
  <si>
    <t>All_stems_ha</t>
  </si>
  <si>
    <t>All_LN_Stem_Density</t>
  </si>
  <si>
    <t>Total_Beech_Stems</t>
  </si>
  <si>
    <t>SM_Total_Stems</t>
  </si>
  <si>
    <t>All_stems</t>
  </si>
  <si>
    <t>All_Stem_Density</t>
  </si>
  <si>
    <t>All_Dead</t>
  </si>
  <si>
    <t>All_Dead_Density</t>
  </si>
  <si>
    <t>All_Dead_ha</t>
  </si>
  <si>
    <t>All_relative_mortality</t>
  </si>
  <si>
    <t>Beech_Dead</t>
  </si>
  <si>
    <t>Beech_Dead_Density</t>
  </si>
  <si>
    <t>Beech_Dead_ha</t>
  </si>
  <si>
    <t>Beech_relative_mortality</t>
  </si>
  <si>
    <t>SM_Dead</t>
  </si>
  <si>
    <t>SM_Dead_Density</t>
  </si>
  <si>
    <t>SM_Dead_ha</t>
  </si>
  <si>
    <t>SM_relative_mortality</t>
  </si>
  <si>
    <t>Beech Slope</t>
  </si>
  <si>
    <t>Beech RBM</t>
  </si>
  <si>
    <t>SM Slope</t>
  </si>
  <si>
    <t>SM RBM</t>
  </si>
  <si>
    <t>All Slope</t>
  </si>
  <si>
    <t>All RBM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</si>
</sst>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Andale Mono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2" fillId="0" borderId="0" xfId="1" applyNumberFormat="1" applyFont="1"/>
    <xf numFmtId="164" fontId="0" fillId="0" borderId="0" xfId="1" applyNumberFormat="1" applyFont="1"/>
    <xf numFmtId="164" fontId="1" fillId="0" borderId="0" xfId="1" applyNumberFormat="1" applyFont="1"/>
    <xf numFmtId="0" fontId="3" fillId="0" borderId="0" xfId="0" applyFont="1"/>
    <xf numFmtId="0" fontId="2" fillId="0" borderId="0" xfId="0" applyFont="1"/>
    <xf numFmtId="9" fontId="0" fillId="0" borderId="0" xfId="2" applyFont="1"/>
    <xf numFmtId="0" fontId="0" fillId="2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0AF55-C354-5341-89B4-9FC5ACAF1735}">
  <dimension ref="A1:AD42"/>
  <sheetViews>
    <sheetView tabSelected="1" topLeftCell="A21" workbookViewId="0">
      <selection activeCell="D45" sqref="D45"/>
    </sheetView>
  </sheetViews>
  <sheetFormatPr baseColWidth="10" defaultRowHeight="16" x14ac:dyDescent="0.2"/>
  <cols>
    <col min="1" max="1" width="12" bestFit="1" customWidth="1"/>
    <col min="2" max="2" width="13.1640625" bestFit="1" customWidth="1"/>
    <col min="3" max="3" width="20" bestFit="1" customWidth="1"/>
    <col min="4" max="4" width="20" customWidth="1"/>
    <col min="5" max="5" width="15.1640625" bestFit="1" customWidth="1"/>
    <col min="6" max="6" width="22" bestFit="1" customWidth="1"/>
    <col min="7" max="11" width="22" customWidth="1"/>
    <col min="12" max="12" width="17.5" bestFit="1" customWidth="1"/>
    <col min="13" max="13" width="20.1640625" customWidth="1"/>
    <col min="14" max="14" width="19.5" bestFit="1" customWidth="1"/>
    <col min="15" max="18" width="19.5" customWidth="1"/>
    <col min="19" max="19" width="16.83203125" bestFit="1" customWidth="1"/>
    <col min="20" max="20" width="16.83203125" customWidth="1"/>
    <col min="21" max="21" width="12.33203125" bestFit="1" customWidth="1"/>
    <col min="22" max="22" width="19" bestFit="1" customWidth="1"/>
    <col min="26" max="26" width="19.1640625" bestFit="1" customWidth="1"/>
    <col min="27" max="27" width="12.83203125" bestFit="1" customWidth="1"/>
  </cols>
  <sheetData>
    <row r="1" spans="1:30" x14ac:dyDescent="0.2">
      <c r="A1" t="s">
        <v>0</v>
      </c>
      <c r="B1" t="s">
        <v>1</v>
      </c>
      <c r="C1" s="1" t="s">
        <v>10</v>
      </c>
      <c r="D1" s="1" t="s">
        <v>2</v>
      </c>
      <c r="E1" t="s">
        <v>3</v>
      </c>
      <c r="F1" t="s">
        <v>4</v>
      </c>
      <c r="G1" t="s">
        <v>18</v>
      </c>
      <c r="H1" t="s">
        <v>19</v>
      </c>
      <c r="I1" t="s">
        <v>20</v>
      </c>
      <c r="J1" t="s">
        <v>21</v>
      </c>
      <c r="K1" t="s">
        <v>11</v>
      </c>
      <c r="L1" s="2" t="s">
        <v>5</v>
      </c>
      <c r="M1" t="s">
        <v>6</v>
      </c>
      <c r="N1" t="s">
        <v>7</v>
      </c>
      <c r="O1" t="s">
        <v>22</v>
      </c>
      <c r="P1" t="s">
        <v>23</v>
      </c>
      <c r="Q1" t="s">
        <v>24</v>
      </c>
      <c r="R1" t="s">
        <v>25</v>
      </c>
      <c r="S1" s="3" t="s">
        <v>12</v>
      </c>
      <c r="T1" s="3" t="s">
        <v>13</v>
      </c>
      <c r="U1" t="s">
        <v>8</v>
      </c>
      <c r="V1" t="s">
        <v>9</v>
      </c>
      <c r="W1" t="s">
        <v>14</v>
      </c>
      <c r="X1" t="s">
        <v>15</v>
      </c>
      <c r="Y1" t="s">
        <v>16</v>
      </c>
      <c r="Z1" t="s">
        <v>17</v>
      </c>
    </row>
    <row r="2" spans="1:30" x14ac:dyDescent="0.2">
      <c r="A2">
        <v>1</v>
      </c>
      <c r="B2">
        <v>2.54</v>
      </c>
      <c r="C2" s="5">
        <v>22241188.569678999</v>
      </c>
      <c r="D2" s="5">
        <f>C2/4657159.53158552</f>
        <v>4.7756982381290758</v>
      </c>
      <c r="E2">
        <f>D2*0.404686</f>
        <v>1.9326582171955031</v>
      </c>
      <c r="F2">
        <f>LN(E2)</f>
        <v>0.65889636989811817</v>
      </c>
      <c r="J2">
        <v>0</v>
      </c>
      <c r="K2">
        <v>13305238.94844</v>
      </c>
      <c r="L2">
        <f t="shared" ref="L2:L35" si="0">K2/4657159.53158552</f>
        <v>2.8569429194344691</v>
      </c>
      <c r="M2">
        <f>L2*0.404686</f>
        <v>1.1561648022942574</v>
      </c>
      <c r="N2">
        <f>LN(M2)</f>
        <v>0.14510832262739776</v>
      </c>
      <c r="R2">
        <v>0</v>
      </c>
      <c r="S2" s="5">
        <v>234267790.28528899</v>
      </c>
      <c r="T2" s="5">
        <f>S2/4657159.53158552</f>
        <v>50.302719650561983</v>
      </c>
      <c r="U2">
        <f>T2*0.404686</f>
        <v>20.356806404507324</v>
      </c>
      <c r="V2">
        <f>LN(U2)</f>
        <v>3.0134153230189256</v>
      </c>
      <c r="Z2">
        <v>0</v>
      </c>
      <c r="AC2" t="s">
        <v>26</v>
      </c>
      <c r="AD2">
        <v>-0.106493</v>
      </c>
    </row>
    <row r="3" spans="1:30" x14ac:dyDescent="0.2">
      <c r="A3">
        <v>2</v>
      </c>
      <c r="B3">
        <f>2.54+B2</f>
        <v>5.08</v>
      </c>
      <c r="C3">
        <v>137149882.64098999</v>
      </c>
      <c r="D3" s="5">
        <f t="shared" ref="D3:D33" si="1">C3/4657159.53158552</f>
        <v>29.449255863111393</v>
      </c>
      <c r="E3">
        <f t="shared" ref="E3:E33" si="2">D3*0.404686</f>
        <v>11.917701558219097</v>
      </c>
      <c r="F3">
        <f t="shared" ref="F3:F33" si="3">LN(E3)</f>
        <v>2.4780248207475388</v>
      </c>
      <c r="J3">
        <v>0</v>
      </c>
      <c r="K3">
        <v>98758639.748089194</v>
      </c>
      <c r="L3">
        <f t="shared" si="0"/>
        <v>21.205766965527811</v>
      </c>
      <c r="M3">
        <f t="shared" ref="M3:M35" si="4">L3*0.404686</f>
        <v>8.5816770102115871</v>
      </c>
      <c r="N3">
        <f t="shared" ref="N3:N35" si="5">LN(M3)</f>
        <v>2.1496293501365034</v>
      </c>
      <c r="R3">
        <v>0</v>
      </c>
      <c r="S3">
        <v>1408848615.4868701</v>
      </c>
      <c r="T3" s="5">
        <f t="shared" ref="T3:T39" si="6">S3/4657159.53158552</f>
        <v>302.51242327686174</v>
      </c>
      <c r="U3">
        <f t="shared" ref="U3:U39" si="7">T3*0.404686</f>
        <v>122.42254252622007</v>
      </c>
      <c r="V3">
        <f t="shared" ref="V3:V39" si="8">LN(U3)</f>
        <v>4.8074785240866857</v>
      </c>
      <c r="Z3">
        <v>0</v>
      </c>
      <c r="AA3" s="4"/>
      <c r="AC3" t="s">
        <v>27</v>
      </c>
      <c r="AD3" s="6">
        <f>1-(EXP(AD2*2.54))</f>
        <v>0.2369961638570266</v>
      </c>
    </row>
    <row r="4" spans="1:30" x14ac:dyDescent="0.2">
      <c r="A4">
        <v>3</v>
      </c>
      <c r="B4">
        <f t="shared" ref="B4:B41" si="9">2.54+B3</f>
        <v>7.62</v>
      </c>
      <c r="C4">
        <v>46151713.413119398</v>
      </c>
      <c r="D4" s="5">
        <f t="shared" si="1"/>
        <v>9.9098416320316911</v>
      </c>
      <c r="E4">
        <f t="shared" si="2"/>
        <v>4.0103741707003771</v>
      </c>
      <c r="F4">
        <f t="shared" si="3"/>
        <v>1.3888845463670167</v>
      </c>
      <c r="J4">
        <v>0</v>
      </c>
      <c r="K4">
        <v>39151957.738762803</v>
      </c>
      <c r="L4">
        <f t="shared" si="0"/>
        <v>8.4068319913090033</v>
      </c>
      <c r="M4">
        <f t="shared" si="4"/>
        <v>3.402127211234875</v>
      </c>
      <c r="N4">
        <f t="shared" si="5"/>
        <v>1.224400886347722</v>
      </c>
      <c r="R4">
        <v>0</v>
      </c>
      <c r="S4">
        <v>600386347.65325296</v>
      </c>
      <c r="T4" s="5">
        <f t="shared" si="6"/>
        <v>128.91685233914515</v>
      </c>
      <c r="U4">
        <f t="shared" si="7"/>
        <v>52.170845305719297</v>
      </c>
      <c r="V4">
        <f t="shared" si="8"/>
        <v>3.9545238198112069</v>
      </c>
      <c r="Z4">
        <v>0</v>
      </c>
      <c r="AA4" s="4"/>
    </row>
    <row r="5" spans="1:30" x14ac:dyDescent="0.2">
      <c r="A5">
        <v>4</v>
      </c>
      <c r="B5">
        <f t="shared" si="9"/>
        <v>10.16</v>
      </c>
      <c r="C5">
        <v>27530214.061671998</v>
      </c>
      <c r="D5" s="5">
        <f t="shared" si="1"/>
        <v>5.9113744923183669</v>
      </c>
      <c r="E5">
        <f t="shared" si="2"/>
        <v>2.3922504977983508</v>
      </c>
      <c r="F5">
        <f t="shared" si="3"/>
        <v>0.87223455376514358</v>
      </c>
      <c r="J5">
        <v>0</v>
      </c>
      <c r="K5">
        <v>21898606.7608</v>
      </c>
      <c r="L5">
        <f t="shared" si="0"/>
        <v>4.7021379903953315</v>
      </c>
      <c r="M5">
        <f t="shared" si="4"/>
        <v>1.9028894147811251</v>
      </c>
      <c r="N5">
        <f t="shared" si="5"/>
        <v>0.6433734756329258</v>
      </c>
      <c r="R5">
        <v>0</v>
      </c>
      <c r="S5">
        <v>384699456.18088001</v>
      </c>
      <c r="T5" s="5">
        <f t="shared" si="6"/>
        <v>82.603881952463396</v>
      </c>
      <c r="U5">
        <f t="shared" si="7"/>
        <v>33.428634571814598</v>
      </c>
      <c r="V5">
        <f t="shared" si="8"/>
        <v>3.5094128552010408</v>
      </c>
      <c r="Z5">
        <v>0</v>
      </c>
      <c r="AC5" t="s">
        <v>28</v>
      </c>
      <c r="AD5">
        <v>-9.1734999999999997E-2</v>
      </c>
    </row>
    <row r="6" spans="1:30" x14ac:dyDescent="0.2">
      <c r="A6">
        <v>5</v>
      </c>
      <c r="B6">
        <f t="shared" si="9"/>
        <v>12.7</v>
      </c>
      <c r="C6">
        <v>16757175.156641001</v>
      </c>
      <c r="D6" s="5">
        <f t="shared" si="1"/>
        <v>3.5981535618420302</v>
      </c>
      <c r="E6">
        <f t="shared" si="2"/>
        <v>1.4561223723276038</v>
      </c>
      <c r="F6">
        <f t="shared" si="3"/>
        <v>0.37577699317104835</v>
      </c>
      <c r="G6">
        <v>92925.478174543401</v>
      </c>
      <c r="H6">
        <f>G6/4657159.53158552</f>
        <v>1.9953252093751473E-2</v>
      </c>
      <c r="I6">
        <f>H6*0.404686</f>
        <v>8.0748017768119077E-3</v>
      </c>
      <c r="J6">
        <f>I6/(I6+E6)</f>
        <v>5.5148322368200886E-3</v>
      </c>
      <c r="K6">
        <v>17028698.116729502</v>
      </c>
      <c r="L6">
        <f t="shared" si="0"/>
        <v>3.6564558291891105</v>
      </c>
      <c r="M6">
        <f t="shared" si="4"/>
        <v>1.4797164836912244</v>
      </c>
      <c r="N6">
        <f t="shared" si="5"/>
        <v>0.39185050435159435</v>
      </c>
      <c r="O6">
        <v>42794.325105999997</v>
      </c>
      <c r="P6">
        <f>O6/4657159.532</f>
        <v>9.1889326126696237E-3</v>
      </c>
      <c r="Q6">
        <f>P6*0.404686</f>
        <v>3.7186323832908191E-3</v>
      </c>
      <c r="R6">
        <f>Q6/(Q6+M6)</f>
        <v>2.5067711711794388E-3</v>
      </c>
      <c r="S6">
        <v>285787159.12203902</v>
      </c>
      <c r="T6" s="5">
        <f t="shared" si="6"/>
        <v>61.365121203984906</v>
      </c>
      <c r="U6">
        <f t="shared" si="7"/>
        <v>24.833605439555836</v>
      </c>
      <c r="V6">
        <f t="shared" si="8"/>
        <v>3.2121977939549238</v>
      </c>
      <c r="W6">
        <v>3131800.8546186001</v>
      </c>
      <c r="X6">
        <f>W6/4657159.532</f>
        <v>0.6724701683718487</v>
      </c>
      <c r="Y6">
        <f>X6*0.404686</f>
        <v>0.27213926255772997</v>
      </c>
      <c r="Z6">
        <f>Y6/(Y6+U6)</f>
        <v>1.083972078051202E-2</v>
      </c>
      <c r="AC6" t="s">
        <v>29</v>
      </c>
      <c r="AD6" s="6">
        <f>1-(EXP(AD5*2.54))</f>
        <v>0.20785189231648615</v>
      </c>
    </row>
    <row r="7" spans="1:30" x14ac:dyDescent="0.2">
      <c r="A7">
        <v>6</v>
      </c>
      <c r="B7">
        <f t="shared" si="9"/>
        <v>15.239999999999998</v>
      </c>
      <c r="C7">
        <v>11248121.942323601</v>
      </c>
      <c r="D7" s="5">
        <f t="shared" si="1"/>
        <v>2.4152322603589664</v>
      </c>
      <c r="E7">
        <f t="shared" si="2"/>
        <v>0.97741068251562868</v>
      </c>
      <c r="F7">
        <f t="shared" si="3"/>
        <v>-2.2848364682964428E-2</v>
      </c>
      <c r="G7">
        <v>299833.02208607399</v>
      </c>
      <c r="H7">
        <f t="shared" ref="H7:H22" si="10">G7/4657159.53158552</f>
        <v>6.4381093250631349E-2</v>
      </c>
      <c r="I7">
        <f t="shared" ref="I7:I22" si="11">H7*0.404686</f>
        <v>2.6054127103224998E-2</v>
      </c>
      <c r="J7">
        <f t="shared" ref="J7:J22" si="12">I7/(I7+E7)</f>
        <v>2.596416621039371E-2</v>
      </c>
      <c r="K7">
        <v>12487135.549487799</v>
      </c>
      <c r="L7">
        <f t="shared" si="0"/>
        <v>2.6812771743802775</v>
      </c>
      <c r="M7">
        <f t="shared" si="4"/>
        <v>1.0850753345912569</v>
      </c>
      <c r="N7">
        <f t="shared" si="5"/>
        <v>8.1649417385079165E-2</v>
      </c>
      <c r="O7">
        <v>885184.79022575496</v>
      </c>
      <c r="P7">
        <f t="shared" ref="P7:P39" si="13">O7/4657159.532</f>
        <v>0.19006967318674087</v>
      </c>
      <c r="Q7">
        <f t="shared" ref="Q7:Q39" si="14">P7*0.404686</f>
        <v>7.6918535763249418E-2</v>
      </c>
      <c r="R7">
        <f t="shared" ref="R7:R39" si="15">Q7/(Q7+M7)</f>
        <v>6.6195302510315968E-2</v>
      </c>
      <c r="S7">
        <v>208040638.41458499</v>
      </c>
      <c r="T7" s="5">
        <f t="shared" si="6"/>
        <v>44.671142786418137</v>
      </c>
      <c r="U7">
        <f t="shared" si="7"/>
        <v>18.077786089664411</v>
      </c>
      <c r="V7">
        <f t="shared" si="8"/>
        <v>2.8946838966734223</v>
      </c>
      <c r="W7">
        <v>36652445.059682801</v>
      </c>
      <c r="X7">
        <f t="shared" ref="X7:X31" si="16">W7/4657159.532</f>
        <v>7.8701287357323029</v>
      </c>
      <c r="Y7">
        <f t="shared" ref="Y7:Y31" si="17">X7*0.404686</f>
        <v>3.1849309175485625</v>
      </c>
      <c r="Z7">
        <f t="shared" ref="Z7:Z39" si="18">Y7/(Y7+U7)</f>
        <v>0.14978946088912978</v>
      </c>
    </row>
    <row r="8" spans="1:30" x14ac:dyDescent="0.2">
      <c r="A8">
        <v>7</v>
      </c>
      <c r="B8">
        <f t="shared" si="9"/>
        <v>17.779999999999998</v>
      </c>
      <c r="C8">
        <v>9935220.0794629902</v>
      </c>
      <c r="D8" s="5">
        <f t="shared" si="1"/>
        <v>2.1333218267660601</v>
      </c>
      <c r="E8">
        <f t="shared" si="2"/>
        <v>0.86332547678664973</v>
      </c>
      <c r="F8">
        <f t="shared" si="3"/>
        <v>-0.14696351324519469</v>
      </c>
      <c r="G8">
        <v>380605.31830378901</v>
      </c>
      <c r="H8">
        <f t="shared" si="10"/>
        <v>8.1724775739905289E-2</v>
      </c>
      <c r="I8">
        <f t="shared" si="11"/>
        <v>3.3072872595079308E-2</v>
      </c>
      <c r="J8">
        <f t="shared" si="12"/>
        <v>3.6895285023550738E-2</v>
      </c>
      <c r="K8">
        <v>9898431.1435767096</v>
      </c>
      <c r="L8">
        <f t="shared" si="0"/>
        <v>2.1254223902883589</v>
      </c>
      <c r="M8">
        <f t="shared" si="4"/>
        <v>0.86012868543623477</v>
      </c>
      <c r="N8">
        <f t="shared" si="5"/>
        <v>-0.15067326670048811</v>
      </c>
      <c r="O8">
        <v>726418.84005757305</v>
      </c>
      <c r="P8">
        <f t="shared" si="13"/>
        <v>0.15597894705265017</v>
      </c>
      <c r="Q8">
        <f t="shared" si="14"/>
        <v>6.3122496166948788E-2</v>
      </c>
      <c r="R8">
        <f t="shared" si="15"/>
        <v>6.836979732572826E-2</v>
      </c>
      <c r="S8">
        <v>170246411.91301599</v>
      </c>
      <c r="T8" s="5">
        <f t="shared" si="6"/>
        <v>36.555847133511435</v>
      </c>
      <c r="U8">
        <f t="shared" si="7"/>
        <v>14.793639553072207</v>
      </c>
      <c r="V8">
        <f t="shared" si="8"/>
        <v>2.6941973284692518</v>
      </c>
      <c r="W8">
        <v>23867981.169575602</v>
      </c>
      <c r="X8">
        <f t="shared" si="16"/>
        <v>5.1250082814589746</v>
      </c>
      <c r="Y8">
        <f t="shared" si="17"/>
        <v>2.0740191013905065</v>
      </c>
      <c r="Z8">
        <f t="shared" si="18"/>
        <v>0.1229583277606687</v>
      </c>
      <c r="AC8" t="s">
        <v>30</v>
      </c>
      <c r="AD8">
        <v>-0.104126</v>
      </c>
    </row>
    <row r="9" spans="1:30" x14ac:dyDescent="0.2">
      <c r="A9">
        <v>8</v>
      </c>
      <c r="B9">
        <f t="shared" si="9"/>
        <v>20.319999999999997</v>
      </c>
      <c r="C9">
        <v>6434547.03874679</v>
      </c>
      <c r="D9" s="5">
        <f t="shared" si="1"/>
        <v>1.3816462577901345</v>
      </c>
      <c r="E9">
        <f t="shared" si="2"/>
        <v>0.55913289748005834</v>
      </c>
      <c r="F9">
        <f t="shared" si="3"/>
        <v>-0.5813680926160526</v>
      </c>
      <c r="G9">
        <v>403712.93120581302</v>
      </c>
      <c r="H9">
        <f t="shared" si="10"/>
        <v>8.6686515346484125E-2</v>
      </c>
      <c r="I9">
        <f t="shared" si="11"/>
        <v>3.5080819149507274E-2</v>
      </c>
      <c r="J9">
        <f t="shared" si="12"/>
        <v>5.9037376902857243E-2</v>
      </c>
      <c r="K9">
        <v>8466735.5820497591</v>
      </c>
      <c r="L9">
        <f t="shared" si="0"/>
        <v>1.8180041986165925</v>
      </c>
      <c r="M9">
        <f t="shared" si="4"/>
        <v>0.73572084712135433</v>
      </c>
      <c r="N9">
        <f t="shared" si="5"/>
        <v>-0.30690451600206259</v>
      </c>
      <c r="O9">
        <v>303192.06419621798</v>
      </c>
      <c r="P9">
        <f t="shared" si="13"/>
        <v>6.5102357373189076E-2</v>
      </c>
      <c r="Q9">
        <f t="shared" si="14"/>
        <v>2.6346012595926394E-2</v>
      </c>
      <c r="R9">
        <f t="shared" si="15"/>
        <v>3.4571786267809233E-2</v>
      </c>
      <c r="S9">
        <v>140014836.247338</v>
      </c>
      <c r="T9" s="5">
        <f t="shared" si="6"/>
        <v>30.06442774780151</v>
      </c>
      <c r="U9">
        <f t="shared" si="7"/>
        <v>12.166653007546801</v>
      </c>
      <c r="V9">
        <f t="shared" si="8"/>
        <v>2.4986988492523197</v>
      </c>
      <c r="W9">
        <v>19019316.169131301</v>
      </c>
      <c r="X9">
        <f t="shared" si="16"/>
        <v>4.0838876225834433</v>
      </c>
      <c r="Y9">
        <f t="shared" si="17"/>
        <v>1.6526921464328033</v>
      </c>
      <c r="Z9">
        <f t="shared" si="18"/>
        <v>0.11959265276451046</v>
      </c>
      <c r="AC9" t="s">
        <v>31</v>
      </c>
      <c r="AD9" s="6">
        <f>1-(EXP(AD8*2.54))</f>
        <v>0.23239502989013028</v>
      </c>
    </row>
    <row r="10" spans="1:30" x14ac:dyDescent="0.2">
      <c r="A10">
        <v>9</v>
      </c>
      <c r="B10">
        <f t="shared" si="9"/>
        <v>22.859999999999996</v>
      </c>
      <c r="C10">
        <v>5219905.4815250002</v>
      </c>
      <c r="D10" s="5">
        <f t="shared" si="1"/>
        <v>1.1208345872892815</v>
      </c>
      <c r="E10">
        <f t="shared" si="2"/>
        <v>0.4535860657917502</v>
      </c>
      <c r="F10">
        <f t="shared" si="3"/>
        <v>-0.79057024619442751</v>
      </c>
      <c r="G10">
        <v>393247.55015229899</v>
      </c>
      <c r="H10">
        <f t="shared" si="10"/>
        <v>8.4439355681341394E-2</v>
      </c>
      <c r="I10">
        <f t="shared" si="11"/>
        <v>3.4171425093259322E-2</v>
      </c>
      <c r="J10">
        <f t="shared" si="12"/>
        <v>7.0058227155583241E-2</v>
      </c>
      <c r="K10">
        <v>7573227.6362117603</v>
      </c>
      <c r="L10">
        <f t="shared" si="0"/>
        <v>1.626147351158802</v>
      </c>
      <c r="M10">
        <f t="shared" si="4"/>
        <v>0.6580790669510509</v>
      </c>
      <c r="N10">
        <f t="shared" si="5"/>
        <v>-0.41843019233616852</v>
      </c>
      <c r="O10">
        <v>228854.25930604601</v>
      </c>
      <c r="P10">
        <f t="shared" si="13"/>
        <v>4.9140309180640288E-2</v>
      </c>
      <c r="Q10">
        <f t="shared" si="14"/>
        <v>1.9886395161076594E-2</v>
      </c>
      <c r="R10">
        <f t="shared" si="15"/>
        <v>2.9332460534379875E-2</v>
      </c>
      <c r="S10">
        <v>110272359.09543499</v>
      </c>
      <c r="T10" s="5">
        <f t="shared" si="6"/>
        <v>23.678029139339575</v>
      </c>
      <c r="U10">
        <f t="shared" si="7"/>
        <v>9.5821669002827754</v>
      </c>
      <c r="V10">
        <f t="shared" si="8"/>
        <v>2.2599037564143063</v>
      </c>
      <c r="W10">
        <v>12279327.134932101</v>
      </c>
      <c r="X10">
        <f t="shared" si="16"/>
        <v>2.6366558951994477</v>
      </c>
      <c r="Y10">
        <f t="shared" si="17"/>
        <v>1.0670177276046837</v>
      </c>
      <c r="Z10">
        <f t="shared" si="18"/>
        <v>0.10019712915958283</v>
      </c>
    </row>
    <row r="11" spans="1:30" x14ac:dyDescent="0.2">
      <c r="A11">
        <v>10</v>
      </c>
      <c r="B11">
        <f t="shared" si="9"/>
        <v>25.399999999999995</v>
      </c>
      <c r="C11">
        <v>4181755.2137130001</v>
      </c>
      <c r="D11" s="5">
        <f t="shared" si="1"/>
        <v>0.89791968373677988</v>
      </c>
      <c r="E11">
        <f t="shared" si="2"/>
        <v>0.36337552513270249</v>
      </c>
      <c r="F11">
        <f t="shared" si="3"/>
        <v>-1.0123184749505052</v>
      </c>
      <c r="G11">
        <v>361405.77561002702</v>
      </c>
      <c r="H11">
        <f t="shared" si="10"/>
        <v>7.7602189308509081E-2</v>
      </c>
      <c r="I11">
        <f t="shared" si="11"/>
        <v>3.1404519582503308E-2</v>
      </c>
      <c r="J11">
        <f t="shared" si="12"/>
        <v>7.9549409862290588E-2</v>
      </c>
      <c r="K11">
        <v>8193100.97727885</v>
      </c>
      <c r="L11">
        <f t="shared" si="0"/>
        <v>1.7592485122556079</v>
      </c>
      <c r="M11">
        <f t="shared" si="4"/>
        <v>0.71194324343067295</v>
      </c>
      <c r="N11">
        <f t="shared" si="5"/>
        <v>-0.3397570850302763</v>
      </c>
      <c r="O11">
        <v>308858.924112865</v>
      </c>
      <c r="P11">
        <f t="shared" si="13"/>
        <v>6.6319163427976169E-2</v>
      </c>
      <c r="Q11">
        <f t="shared" si="14"/>
        <v>2.6838436971013964E-2</v>
      </c>
      <c r="R11">
        <f t="shared" si="15"/>
        <v>3.632796762965413E-2</v>
      </c>
      <c r="S11">
        <v>88204535.994325101</v>
      </c>
      <c r="T11" s="5">
        <f t="shared" si="6"/>
        <v>18.939556482037894</v>
      </c>
      <c r="U11">
        <f t="shared" si="7"/>
        <v>7.6645733544899866</v>
      </c>
      <c r="V11">
        <f t="shared" si="8"/>
        <v>2.036608849259939</v>
      </c>
      <c r="W11">
        <v>9921849.9236415103</v>
      </c>
      <c r="X11">
        <f t="shared" si="16"/>
        <v>2.1304509445010593</v>
      </c>
      <c r="Y11">
        <f t="shared" si="17"/>
        <v>0.86216367092635571</v>
      </c>
      <c r="Z11">
        <f t="shared" si="18"/>
        <v>0.10111296599818125</v>
      </c>
    </row>
    <row r="12" spans="1:30" x14ac:dyDescent="0.2">
      <c r="A12">
        <v>11</v>
      </c>
      <c r="B12">
        <f t="shared" si="9"/>
        <v>27.939999999999994</v>
      </c>
      <c r="C12">
        <v>4411572.8313440001</v>
      </c>
      <c r="D12" s="5">
        <f t="shared" si="1"/>
        <v>0.94726684826321361</v>
      </c>
      <c r="E12">
        <f t="shared" si="2"/>
        <v>0.38334563175624686</v>
      </c>
      <c r="F12">
        <f t="shared" si="3"/>
        <v>-0.9588182639652113</v>
      </c>
      <c r="G12">
        <v>212120.598552148</v>
      </c>
      <c r="H12">
        <f t="shared" si="10"/>
        <v>4.5547204709977369E-2</v>
      </c>
      <c r="I12">
        <f t="shared" si="11"/>
        <v>1.8432316085261902E-2</v>
      </c>
      <c r="J12">
        <f t="shared" si="12"/>
        <v>4.5876873492651182E-2</v>
      </c>
      <c r="K12">
        <v>6112789.2027913798</v>
      </c>
      <c r="L12">
        <f t="shared" si="0"/>
        <v>1.3125573992760118</v>
      </c>
      <c r="M12">
        <f t="shared" si="4"/>
        <v>0.53117360368341204</v>
      </c>
      <c r="N12">
        <f t="shared" si="5"/>
        <v>-0.63266637391564096</v>
      </c>
      <c r="O12">
        <v>133338.167594089</v>
      </c>
      <c r="P12">
        <f t="shared" si="13"/>
        <v>2.8630792369877745E-2</v>
      </c>
      <c r="Q12">
        <f t="shared" si="14"/>
        <v>1.1586480840996345E-2</v>
      </c>
      <c r="R12">
        <f t="shared" si="15"/>
        <v>2.1347334064090139E-2</v>
      </c>
      <c r="S12">
        <v>69000856.564615905</v>
      </c>
      <c r="T12" s="5">
        <f t="shared" si="6"/>
        <v>14.816081797637006</v>
      </c>
      <c r="U12">
        <f t="shared" si="7"/>
        <v>5.9958608783585294</v>
      </c>
      <c r="V12">
        <f t="shared" si="8"/>
        <v>1.7910693775626538</v>
      </c>
      <c r="W12">
        <v>5966530.4663648102</v>
      </c>
      <c r="X12">
        <f t="shared" si="16"/>
        <v>1.2811522614520585</v>
      </c>
      <c r="Y12">
        <f t="shared" si="17"/>
        <v>0.51846438407798778</v>
      </c>
      <c r="Z12">
        <f t="shared" si="18"/>
        <v>7.9588347709255991E-2</v>
      </c>
    </row>
    <row r="13" spans="1:30" x14ac:dyDescent="0.2">
      <c r="A13">
        <v>12</v>
      </c>
      <c r="B13">
        <f t="shared" si="9"/>
        <v>30.479999999999993</v>
      </c>
      <c r="C13">
        <v>3144552.2131030001</v>
      </c>
      <c r="D13" s="5">
        <f t="shared" si="1"/>
        <v>0.67520818038896857</v>
      </c>
      <c r="E13">
        <f t="shared" si="2"/>
        <v>0.27324729768889011</v>
      </c>
      <c r="F13">
        <f t="shared" si="3"/>
        <v>-1.2973780414935485</v>
      </c>
      <c r="G13">
        <v>305884.00136706902</v>
      </c>
      <c r="H13">
        <f t="shared" si="10"/>
        <v>6.568037862832915E-2</v>
      </c>
      <c r="I13">
        <f t="shared" si="11"/>
        <v>2.657992970558401E-2</v>
      </c>
      <c r="J13">
        <f t="shared" si="12"/>
        <v>8.8650820462724544E-2</v>
      </c>
      <c r="K13">
        <v>4728271.2828711905</v>
      </c>
      <c r="L13">
        <f t="shared" si="0"/>
        <v>1.0152693397774717</v>
      </c>
      <c r="M13">
        <f t="shared" si="4"/>
        <v>0.41086528803718592</v>
      </c>
      <c r="N13">
        <f t="shared" si="5"/>
        <v>-0.88948988454590816</v>
      </c>
      <c r="O13">
        <v>297237.27160357201</v>
      </c>
      <c r="P13">
        <f t="shared" si="13"/>
        <v>6.3823725505045045E-2</v>
      </c>
      <c r="Q13">
        <f t="shared" si="14"/>
        <v>2.5828568179734657E-2</v>
      </c>
      <c r="R13">
        <f t="shared" si="15"/>
        <v>5.91457100026265E-2</v>
      </c>
      <c r="S13">
        <v>57552767.478632897</v>
      </c>
      <c r="T13" s="5">
        <f t="shared" si="6"/>
        <v>12.3579119607782</v>
      </c>
      <c r="U13">
        <f t="shared" si="7"/>
        <v>5.001073959759486</v>
      </c>
      <c r="V13">
        <f t="shared" si="8"/>
        <v>1.6096526813215088</v>
      </c>
      <c r="W13">
        <v>4972512.72895364</v>
      </c>
      <c r="X13">
        <f t="shared" si="16"/>
        <v>1.067713634198443</v>
      </c>
      <c r="Y13">
        <f t="shared" si="17"/>
        <v>0.43208875976923111</v>
      </c>
      <c r="Z13">
        <f t="shared" si="18"/>
        <v>7.9528035892639584E-2</v>
      </c>
    </row>
    <row r="14" spans="1:30" x14ac:dyDescent="0.2">
      <c r="A14">
        <v>13</v>
      </c>
      <c r="B14">
        <f t="shared" si="9"/>
        <v>33.019999999999996</v>
      </c>
      <c r="C14">
        <v>2471045.3162779999</v>
      </c>
      <c r="D14" s="5">
        <f t="shared" si="1"/>
        <v>0.53059065284730278</v>
      </c>
      <c r="E14">
        <f t="shared" si="2"/>
        <v>0.21472260893816356</v>
      </c>
      <c r="F14">
        <f t="shared" si="3"/>
        <v>-1.5384082748527237</v>
      </c>
      <c r="G14">
        <v>95167.660088257806</v>
      </c>
      <c r="H14">
        <f t="shared" si="10"/>
        <v>2.043470047414463E-2</v>
      </c>
      <c r="I14">
        <f t="shared" si="11"/>
        <v>8.269637196079694E-3</v>
      </c>
      <c r="J14">
        <f t="shared" si="12"/>
        <v>3.7084864336947847E-2</v>
      </c>
      <c r="K14">
        <v>3469550.6705632098</v>
      </c>
      <c r="L14">
        <f t="shared" si="0"/>
        <v>0.74499287538514025</v>
      </c>
      <c r="M14">
        <f t="shared" si="4"/>
        <v>0.30148818676811084</v>
      </c>
      <c r="N14">
        <f t="shared" si="5"/>
        <v>-1.1990244451144838</v>
      </c>
      <c r="O14">
        <v>202703.77525716499</v>
      </c>
      <c r="P14">
        <f t="shared" si="13"/>
        <v>4.3525194673783185E-2</v>
      </c>
      <c r="Q14">
        <f t="shared" si="14"/>
        <v>1.7614036931754621E-2</v>
      </c>
      <c r="R14">
        <f t="shared" si="15"/>
        <v>5.5198728255562601E-2</v>
      </c>
      <c r="S14">
        <v>41294019.272164099</v>
      </c>
      <c r="T14" s="5">
        <f t="shared" si="6"/>
        <v>8.8667822075027001</v>
      </c>
      <c r="U14">
        <f t="shared" si="7"/>
        <v>3.5882626244254374</v>
      </c>
      <c r="V14">
        <f t="shared" si="8"/>
        <v>1.2776681367312435</v>
      </c>
      <c r="W14">
        <v>3071047.39873335</v>
      </c>
      <c r="X14">
        <f t="shared" si="16"/>
        <v>0.65942499449111636</v>
      </c>
      <c r="Y14">
        <f t="shared" si="17"/>
        <v>0.26686006332063189</v>
      </c>
      <c r="Z14">
        <f t="shared" si="18"/>
        <v>6.922219730357114E-2</v>
      </c>
    </row>
    <row r="15" spans="1:30" x14ac:dyDescent="0.2">
      <c r="A15">
        <v>14</v>
      </c>
      <c r="B15">
        <f t="shared" si="9"/>
        <v>35.559999999999995</v>
      </c>
      <c r="C15">
        <v>2218443.3718090001</v>
      </c>
      <c r="D15" s="5">
        <f t="shared" si="1"/>
        <v>0.47635116571876074</v>
      </c>
      <c r="E15">
        <f t="shared" si="2"/>
        <v>0.1927726478500624</v>
      </c>
      <c r="F15">
        <f t="shared" si="3"/>
        <v>-1.6462437748675096</v>
      </c>
      <c r="G15">
        <v>165864.71821797799</v>
      </c>
      <c r="H15">
        <f t="shared" si="10"/>
        <v>3.5614996027741763E-2</v>
      </c>
      <c r="I15">
        <f t="shared" si="11"/>
        <v>1.4412890282482703E-2</v>
      </c>
      <c r="J15">
        <f t="shared" si="12"/>
        <v>6.956513670014064E-2</v>
      </c>
      <c r="K15">
        <v>2424135.6646449999</v>
      </c>
      <c r="L15">
        <f t="shared" si="0"/>
        <v>0.52051806432744385</v>
      </c>
      <c r="M15">
        <f t="shared" si="4"/>
        <v>0.21064637338041595</v>
      </c>
      <c r="N15">
        <f t="shared" si="5"/>
        <v>-1.5575745070337454</v>
      </c>
      <c r="O15">
        <v>72840.353761739199</v>
      </c>
      <c r="P15">
        <f t="shared" si="13"/>
        <v>1.564051075795082E-2</v>
      </c>
      <c r="Q15">
        <f t="shared" si="14"/>
        <v>6.3294957365920852E-3</v>
      </c>
      <c r="R15">
        <f t="shared" si="15"/>
        <v>2.9171427045552211E-2</v>
      </c>
      <c r="S15">
        <v>33066697.336575001</v>
      </c>
      <c r="T15" s="5">
        <f t="shared" si="6"/>
        <v>7.100185663023125</v>
      </c>
      <c r="U15">
        <f t="shared" si="7"/>
        <v>2.8733457352261764</v>
      </c>
      <c r="V15">
        <f t="shared" si="8"/>
        <v>1.0554771122021829</v>
      </c>
      <c r="W15">
        <v>2154795.3050703201</v>
      </c>
      <c r="X15">
        <f t="shared" si="16"/>
        <v>0.4626844518132604</v>
      </c>
      <c r="Y15">
        <f t="shared" si="17"/>
        <v>0.18724192006650109</v>
      </c>
      <c r="Z15">
        <f t="shared" si="18"/>
        <v>6.1178420994642463E-2</v>
      </c>
    </row>
    <row r="16" spans="1:30" x14ac:dyDescent="0.2">
      <c r="A16">
        <v>15</v>
      </c>
      <c r="B16">
        <f t="shared" si="9"/>
        <v>38.099999999999994</v>
      </c>
      <c r="C16">
        <v>1259416.4640540001</v>
      </c>
      <c r="D16" s="5">
        <f t="shared" si="1"/>
        <v>0.27042587987644789</v>
      </c>
      <c r="E16">
        <f t="shared" si="2"/>
        <v>0.10943756762368019</v>
      </c>
      <c r="F16">
        <f t="shared" si="3"/>
        <v>-2.2124010510157075</v>
      </c>
      <c r="G16">
        <v>92925.478174543401</v>
      </c>
      <c r="H16">
        <f t="shared" si="10"/>
        <v>1.9953252093751473E-2</v>
      </c>
      <c r="I16">
        <f t="shared" si="11"/>
        <v>8.0748017768119077E-3</v>
      </c>
      <c r="J16">
        <f t="shared" si="12"/>
        <v>6.8714483573148799E-2</v>
      </c>
      <c r="K16">
        <v>1497510.80977778</v>
      </c>
      <c r="L16">
        <f t="shared" si="0"/>
        <v>0.32155024959343737</v>
      </c>
      <c r="M16">
        <f t="shared" si="4"/>
        <v>0.13012688430696978</v>
      </c>
      <c r="N16">
        <f t="shared" si="5"/>
        <v>-2.039245271406644</v>
      </c>
      <c r="O16">
        <v>145911.69627524601</v>
      </c>
      <c r="P16">
        <f t="shared" si="13"/>
        <v>3.1330620150043426E-2</v>
      </c>
      <c r="Q16">
        <f t="shared" si="14"/>
        <v>1.2679063346040473E-2</v>
      </c>
      <c r="R16">
        <f t="shared" si="15"/>
        <v>8.8785261079237746E-2</v>
      </c>
      <c r="S16">
        <v>23582180.108491398</v>
      </c>
      <c r="T16" s="5">
        <f t="shared" si="6"/>
        <v>5.0636401756378948</v>
      </c>
      <c r="U16">
        <f t="shared" si="7"/>
        <v>2.0491842881181972</v>
      </c>
      <c r="V16">
        <f t="shared" si="8"/>
        <v>0.71744180572880267</v>
      </c>
      <c r="W16">
        <v>1632966.44831966</v>
      </c>
      <c r="X16">
        <f t="shared" si="16"/>
        <v>0.3506357119826618</v>
      </c>
      <c r="Y16">
        <f t="shared" si="17"/>
        <v>0.14189736373941547</v>
      </c>
      <c r="Z16">
        <f t="shared" si="18"/>
        <v>6.4761330833615446E-2</v>
      </c>
    </row>
    <row r="17" spans="1:26" x14ac:dyDescent="0.2">
      <c r="A17">
        <v>16</v>
      </c>
      <c r="B17">
        <f t="shared" si="9"/>
        <v>40.639999999999993</v>
      </c>
      <c r="C17">
        <v>1266921.8045399999</v>
      </c>
      <c r="D17" s="5">
        <f t="shared" si="1"/>
        <v>0.27203745028435372</v>
      </c>
      <c r="E17">
        <f t="shared" si="2"/>
        <v>0.11008974760577396</v>
      </c>
      <c r="F17">
        <f t="shared" si="3"/>
        <v>-2.2064593585196395</v>
      </c>
      <c r="G17">
        <v>151943.133256</v>
      </c>
      <c r="H17">
        <f t="shared" si="10"/>
        <v>3.2625709346115375E-2</v>
      </c>
      <c r="I17">
        <f t="shared" si="11"/>
        <v>1.3203167812442046E-2</v>
      </c>
      <c r="J17">
        <f t="shared" si="12"/>
        <v>0.10708780604024336</v>
      </c>
      <c r="K17">
        <v>1126976.248538</v>
      </c>
      <c r="L17">
        <f t="shared" si="0"/>
        <v>0.24198789860958947</v>
      </c>
      <c r="M17">
        <f t="shared" si="4"/>
        <v>9.7929114736720321E-2</v>
      </c>
      <c r="N17">
        <f t="shared" si="5"/>
        <v>-2.3235113810460333</v>
      </c>
      <c r="P17">
        <f t="shared" si="13"/>
        <v>0</v>
      </c>
      <c r="Q17">
        <f t="shared" si="14"/>
        <v>0</v>
      </c>
      <c r="R17">
        <f t="shared" si="15"/>
        <v>0</v>
      </c>
      <c r="S17">
        <v>16498263.325486301</v>
      </c>
      <c r="T17" s="5">
        <f t="shared" si="6"/>
        <v>3.54255919592033</v>
      </c>
      <c r="U17">
        <f t="shared" si="7"/>
        <v>1.4336241107602146</v>
      </c>
      <c r="V17">
        <f t="shared" si="8"/>
        <v>0.36020558142872527</v>
      </c>
      <c r="W17">
        <v>1052792.9331146199</v>
      </c>
      <c r="X17">
        <f t="shared" si="16"/>
        <v>0.22605902286162441</v>
      </c>
      <c r="Y17">
        <f t="shared" si="17"/>
        <v>9.1482921725779334E-2</v>
      </c>
      <c r="Z17">
        <f t="shared" si="18"/>
        <v>5.9984591098932907E-2</v>
      </c>
    </row>
    <row r="18" spans="1:26" x14ac:dyDescent="0.2">
      <c r="A18">
        <v>17</v>
      </c>
      <c r="B18">
        <f t="shared" si="9"/>
        <v>43.179999999999993</v>
      </c>
      <c r="C18">
        <v>808764.84760400001</v>
      </c>
      <c r="D18" s="5">
        <f t="shared" si="1"/>
        <v>0.17366054182143462</v>
      </c>
      <c r="E18">
        <f t="shared" si="2"/>
        <v>7.0277990027549087E-2</v>
      </c>
      <c r="F18">
        <f t="shared" si="3"/>
        <v>-2.6552966155663933</v>
      </c>
      <c r="G18">
        <v>0</v>
      </c>
      <c r="H18">
        <f t="shared" si="10"/>
        <v>0</v>
      </c>
      <c r="I18">
        <f t="shared" si="11"/>
        <v>0</v>
      </c>
      <c r="J18">
        <f t="shared" si="12"/>
        <v>0</v>
      </c>
      <c r="K18">
        <v>971927.02423600003</v>
      </c>
      <c r="L18">
        <f t="shared" si="0"/>
        <v>0.20869523958632991</v>
      </c>
      <c r="M18">
        <f t="shared" si="4"/>
        <v>8.4456041727233505E-2</v>
      </c>
      <c r="N18">
        <f t="shared" si="5"/>
        <v>-2.4715240962241833</v>
      </c>
      <c r="O18">
        <v>118404.030333808</v>
      </c>
      <c r="P18">
        <f t="shared" si="13"/>
        <v>2.5424087261824983E-2</v>
      </c>
      <c r="Q18">
        <f t="shared" si="14"/>
        <v>1.0288772177638905E-2</v>
      </c>
      <c r="R18">
        <f t="shared" si="15"/>
        <v>0.10859456843695155</v>
      </c>
      <c r="S18">
        <v>10579420.3952938</v>
      </c>
      <c r="T18" s="5">
        <f t="shared" si="6"/>
        <v>2.2716465526986274</v>
      </c>
      <c r="U18">
        <f t="shared" si="7"/>
        <v>0.91930355682539666</v>
      </c>
      <c r="V18">
        <f t="shared" si="8"/>
        <v>-8.4138899061502501E-2</v>
      </c>
      <c r="W18">
        <v>964256.10986795498</v>
      </c>
      <c r="X18">
        <f t="shared" si="16"/>
        <v>0.20704811661323072</v>
      </c>
      <c r="Y18">
        <f t="shared" si="17"/>
        <v>8.3789474119741886E-2</v>
      </c>
      <c r="Z18">
        <f t="shared" si="18"/>
        <v>8.3531109812210957E-2</v>
      </c>
    </row>
    <row r="19" spans="1:26" x14ac:dyDescent="0.2">
      <c r="A19">
        <v>18</v>
      </c>
      <c r="B19">
        <f t="shared" si="9"/>
        <v>45.719999999999992</v>
      </c>
      <c r="C19">
        <v>369094.56719799998</v>
      </c>
      <c r="D19" s="5">
        <f t="shared" si="1"/>
        <v>7.9253150916293078E-2</v>
      </c>
      <c r="E19">
        <f t="shared" si="2"/>
        <v>3.2072640631710982E-2</v>
      </c>
      <c r="F19">
        <f t="shared" si="3"/>
        <v>-3.4397519290437515</v>
      </c>
      <c r="G19">
        <v>30397.150345999999</v>
      </c>
      <c r="H19">
        <f t="shared" si="10"/>
        <v>6.5269721038848233E-3</v>
      </c>
      <c r="I19">
        <f t="shared" si="11"/>
        <v>2.6413742328327337E-3</v>
      </c>
      <c r="J19">
        <f t="shared" si="12"/>
        <v>7.6089563340326474E-2</v>
      </c>
      <c r="K19">
        <v>643686.03721800004</v>
      </c>
      <c r="L19">
        <f t="shared" si="0"/>
        <v>0.13821429840494609</v>
      </c>
      <c r="M19">
        <f t="shared" si="4"/>
        <v>5.5933391564304012E-2</v>
      </c>
      <c r="N19">
        <f t="shared" si="5"/>
        <v>-2.8835937325395422</v>
      </c>
      <c r="P19">
        <f t="shared" si="13"/>
        <v>0</v>
      </c>
      <c r="Q19">
        <f t="shared" si="14"/>
        <v>0</v>
      </c>
      <c r="R19">
        <f t="shared" si="15"/>
        <v>0</v>
      </c>
      <c r="S19">
        <v>8231232.4681815002</v>
      </c>
      <c r="T19" s="5">
        <f t="shared" si="6"/>
        <v>1.7674362263856558</v>
      </c>
      <c r="U19">
        <f t="shared" si="7"/>
        <v>0.71525669671110548</v>
      </c>
      <c r="V19">
        <f t="shared" si="8"/>
        <v>-0.33511378433992045</v>
      </c>
      <c r="W19">
        <v>649502.21559142403</v>
      </c>
      <c r="X19">
        <f t="shared" si="16"/>
        <v>0.13946316657795438</v>
      </c>
      <c r="Y19">
        <f t="shared" si="17"/>
        <v>5.6438791029766046E-2</v>
      </c>
      <c r="Z19">
        <f t="shared" si="18"/>
        <v>7.3136090499880818E-2</v>
      </c>
    </row>
    <row r="20" spans="1:26" x14ac:dyDescent="0.2">
      <c r="A20">
        <v>19</v>
      </c>
      <c r="B20">
        <f t="shared" si="9"/>
        <v>48.259999999999991</v>
      </c>
      <c r="C20">
        <v>352826.97283400001</v>
      </c>
      <c r="D20" s="5">
        <f t="shared" si="1"/>
        <v>7.5760121688139989E-2</v>
      </c>
      <c r="E20">
        <f t="shared" si="2"/>
        <v>3.0659060605486618E-2</v>
      </c>
      <c r="F20">
        <f t="shared" si="3"/>
        <v>-3.4848270450983114</v>
      </c>
      <c r="H20">
        <f t="shared" si="10"/>
        <v>0</v>
      </c>
      <c r="I20">
        <f t="shared" si="11"/>
        <v>0</v>
      </c>
      <c r="J20">
        <f t="shared" si="12"/>
        <v>0</v>
      </c>
      <c r="K20">
        <v>448139.61974599998</v>
      </c>
      <c r="L20">
        <f t="shared" si="0"/>
        <v>9.6225954190886781E-2</v>
      </c>
      <c r="M20">
        <f t="shared" si="4"/>
        <v>3.8941296497693206E-2</v>
      </c>
      <c r="N20">
        <f t="shared" si="5"/>
        <v>-3.2456999848390491</v>
      </c>
      <c r="O20">
        <v>39838.417981800601</v>
      </c>
      <c r="P20">
        <f t="shared" si="13"/>
        <v>8.5542309014894624E-3</v>
      </c>
      <c r="Q20">
        <f t="shared" si="14"/>
        <v>3.4617774866001643E-3</v>
      </c>
      <c r="R20">
        <f t="shared" si="15"/>
        <v>8.1639776585123294E-2</v>
      </c>
      <c r="S20">
        <v>6496703.6274281498</v>
      </c>
      <c r="T20" s="5">
        <f t="shared" si="6"/>
        <v>1.3949927167765199</v>
      </c>
      <c r="U20">
        <f t="shared" si="7"/>
        <v>0.56453402258142271</v>
      </c>
      <c r="V20">
        <f t="shared" si="8"/>
        <v>-0.5717546269137872</v>
      </c>
      <c r="W20">
        <v>443764.46427054697</v>
      </c>
      <c r="X20">
        <f t="shared" si="16"/>
        <v>9.5286506983791042E-2</v>
      </c>
      <c r="Y20">
        <f t="shared" si="17"/>
        <v>3.8561115365242461E-2</v>
      </c>
      <c r="Z20">
        <f t="shared" si="18"/>
        <v>6.3938693812936404E-2</v>
      </c>
    </row>
    <row r="21" spans="1:26" x14ac:dyDescent="0.2">
      <c r="A21">
        <v>20</v>
      </c>
      <c r="B21">
        <f t="shared" si="9"/>
        <v>50.79999999999999</v>
      </c>
      <c r="C21">
        <v>332750.31015799998</v>
      </c>
      <c r="D21" s="5">
        <f t="shared" si="1"/>
        <v>7.1449197284576563E-2</v>
      </c>
      <c r="E21">
        <f t="shared" si="2"/>
        <v>2.8914489852306151E-2</v>
      </c>
      <c r="F21">
        <f t="shared" si="3"/>
        <v>-3.5434124305396599</v>
      </c>
      <c r="G21">
        <v>73775.225913999995</v>
      </c>
      <c r="H21">
        <f t="shared" si="10"/>
        <v>1.5841249459814698E-2</v>
      </c>
      <c r="I21">
        <f t="shared" si="11"/>
        <v>6.4107318788945711E-3</v>
      </c>
      <c r="J21">
        <f t="shared" si="12"/>
        <v>0.18147747033764103</v>
      </c>
      <c r="K21">
        <v>554042.39661399997</v>
      </c>
      <c r="L21">
        <f t="shared" si="0"/>
        <v>0.11896573283702339</v>
      </c>
      <c r="M21">
        <f t="shared" si="4"/>
        <v>4.8143766558883645E-2</v>
      </c>
      <c r="N21">
        <f t="shared" si="5"/>
        <v>-3.0335636079163635</v>
      </c>
      <c r="O21">
        <v>68687.902021739195</v>
      </c>
      <c r="P21">
        <f t="shared" si="13"/>
        <v>1.4748883208697262E-2</v>
      </c>
      <c r="Q21">
        <f t="shared" si="14"/>
        <v>5.9686665501948602E-3</v>
      </c>
      <c r="R21">
        <f t="shared" si="15"/>
        <v>0.11030120449700292</v>
      </c>
      <c r="S21">
        <v>5748809.1091168895</v>
      </c>
      <c r="T21" s="5">
        <f t="shared" si="6"/>
        <v>1.2344024442640726</v>
      </c>
      <c r="U21">
        <f t="shared" si="7"/>
        <v>0.49954538755945049</v>
      </c>
      <c r="V21">
        <f t="shared" si="8"/>
        <v>-0.69405681903670646</v>
      </c>
      <c r="W21">
        <v>469386.62353495398</v>
      </c>
      <c r="X21">
        <f t="shared" si="16"/>
        <v>0.10078817792470546</v>
      </c>
      <c r="Y21">
        <f t="shared" si="17"/>
        <v>4.0787564571637354E-2</v>
      </c>
      <c r="Z21">
        <f t="shared" si="18"/>
        <v>7.5485983985929581E-2</v>
      </c>
    </row>
    <row r="22" spans="1:26" x14ac:dyDescent="0.2">
      <c r="A22">
        <v>21</v>
      </c>
      <c r="B22">
        <f t="shared" si="9"/>
        <v>53.339999999999989</v>
      </c>
      <c r="C22">
        <v>152207.23949199999</v>
      </c>
      <c r="D22" s="5">
        <f t="shared" si="1"/>
        <v>3.2682419071047228E-2</v>
      </c>
      <c r="E22">
        <f t="shared" si="2"/>
        <v>1.3226117444185817E-2</v>
      </c>
      <c r="F22">
        <f t="shared" si="3"/>
        <v>-4.325561809972795</v>
      </c>
      <c r="G22">
        <v>65995.552213086805</v>
      </c>
      <c r="H22">
        <f t="shared" si="10"/>
        <v>1.4170773357772169E-2</v>
      </c>
      <c r="I22">
        <f t="shared" si="11"/>
        <v>5.7347135870633881E-3</v>
      </c>
      <c r="J22">
        <f t="shared" si="12"/>
        <v>0.3024505401483748</v>
      </c>
      <c r="K22">
        <v>364881.50391000003</v>
      </c>
      <c r="L22">
        <f t="shared" si="0"/>
        <v>7.8348508663987487E-2</v>
      </c>
      <c r="M22">
        <f t="shared" si="4"/>
        <v>3.1706544577194441E-2</v>
      </c>
      <c r="N22">
        <f t="shared" si="5"/>
        <v>-3.4512321658682446</v>
      </c>
      <c r="O22">
        <v>38612.28</v>
      </c>
      <c r="P22">
        <f t="shared" si="13"/>
        <v>8.290950682425538E-3</v>
      </c>
      <c r="Q22">
        <f t="shared" si="14"/>
        <v>3.3552316678680614E-3</v>
      </c>
      <c r="R22">
        <f t="shared" si="15"/>
        <v>9.5694857112110926E-2</v>
      </c>
      <c r="S22">
        <v>3091043.4355430002</v>
      </c>
      <c r="T22" s="5">
        <f t="shared" si="6"/>
        <v>0.66371860671276184</v>
      </c>
      <c r="U22">
        <f t="shared" si="7"/>
        <v>0.26859762807616072</v>
      </c>
      <c r="V22">
        <f t="shared" si="8"/>
        <v>-1.3145408256238718</v>
      </c>
      <c r="W22">
        <v>403478.95418933098</v>
      </c>
      <c r="X22">
        <f t="shared" si="16"/>
        <v>8.6636275054992259E-2</v>
      </c>
      <c r="Y22">
        <f t="shared" si="17"/>
        <v>3.5060487606904597E-2</v>
      </c>
      <c r="Z22">
        <f t="shared" si="18"/>
        <v>0.11546040035201299</v>
      </c>
    </row>
    <row r="23" spans="1:26" x14ac:dyDescent="0.2">
      <c r="A23">
        <v>22</v>
      </c>
      <c r="B23">
        <f t="shared" si="9"/>
        <v>55.879999999999988</v>
      </c>
      <c r="C23">
        <v>125964.140316</v>
      </c>
      <c r="D23" s="5">
        <f t="shared" si="1"/>
        <v>2.7047417951155256E-2</v>
      </c>
      <c r="E23">
        <f t="shared" si="2"/>
        <v>1.0945711380981216E-2</v>
      </c>
      <c r="F23">
        <f t="shared" si="3"/>
        <v>-4.5148075541412744</v>
      </c>
      <c r="J23">
        <v>0</v>
      </c>
      <c r="K23">
        <v>432439.40014799999</v>
      </c>
      <c r="L23">
        <f t="shared" si="0"/>
        <v>9.285475346402336E-2</v>
      </c>
      <c r="M23">
        <f t="shared" si="4"/>
        <v>3.7577018760341759E-2</v>
      </c>
      <c r="N23">
        <f t="shared" si="5"/>
        <v>-3.2813626186294971</v>
      </c>
      <c r="P23">
        <f t="shared" si="13"/>
        <v>0</v>
      </c>
      <c r="Q23">
        <f t="shared" si="14"/>
        <v>0</v>
      </c>
      <c r="R23">
        <f t="shared" si="15"/>
        <v>0</v>
      </c>
      <c r="S23">
        <v>2686067.6216819999</v>
      </c>
      <c r="T23" s="5">
        <f t="shared" si="6"/>
        <v>0.57676092121489642</v>
      </c>
      <c r="U23">
        <f t="shared" si="7"/>
        <v>0.23340707016277157</v>
      </c>
      <c r="V23">
        <f t="shared" si="8"/>
        <v>-1.4549712675457531</v>
      </c>
      <c r="W23">
        <v>154289.77388080099</v>
      </c>
      <c r="X23">
        <f t="shared" si="16"/>
        <v>3.312958742784184E-2</v>
      </c>
      <c r="Y23">
        <f t="shared" si="17"/>
        <v>1.3407080217823603E-2</v>
      </c>
      <c r="Z23">
        <f t="shared" si="18"/>
        <v>5.4320549276244752E-2</v>
      </c>
    </row>
    <row r="24" spans="1:26" x14ac:dyDescent="0.2">
      <c r="A24">
        <v>23</v>
      </c>
      <c r="B24">
        <f t="shared" si="9"/>
        <v>58.419999999999987</v>
      </c>
      <c r="C24">
        <v>301539.62015799998</v>
      </c>
      <c r="D24" s="5">
        <f t="shared" si="1"/>
        <v>6.4747539377364091E-2</v>
      </c>
      <c r="E24">
        <f t="shared" si="2"/>
        <v>2.6202422720467963E-2</v>
      </c>
      <c r="F24">
        <f t="shared" si="3"/>
        <v>-3.6419034022433268</v>
      </c>
      <c r="J24">
        <v>0</v>
      </c>
      <c r="K24">
        <v>217392.69180474101</v>
      </c>
      <c r="L24">
        <f t="shared" si="0"/>
        <v>4.6679245220257709E-2</v>
      </c>
      <c r="M24">
        <f t="shared" si="4"/>
        <v>1.8890437031205212E-2</v>
      </c>
      <c r="N24">
        <f t="shared" si="5"/>
        <v>-3.9690994621511009</v>
      </c>
      <c r="O24">
        <v>57292.34</v>
      </c>
      <c r="P24">
        <f t="shared" si="13"/>
        <v>1.2301992149149336E-2</v>
      </c>
      <c r="Q24">
        <f t="shared" si="14"/>
        <v>4.9784439948706485E-3</v>
      </c>
      <c r="R24">
        <f t="shared" si="15"/>
        <v>0.20857467048546954</v>
      </c>
      <c r="S24">
        <v>2560936.4576910399</v>
      </c>
      <c r="T24" s="5">
        <f t="shared" si="6"/>
        <v>0.54989236257044738</v>
      </c>
      <c r="U24">
        <f t="shared" si="7"/>
        <v>0.22253374063918407</v>
      </c>
      <c r="V24">
        <f t="shared" si="8"/>
        <v>-1.5026765455503528</v>
      </c>
      <c r="W24">
        <v>249839.10628725801</v>
      </c>
      <c r="X24">
        <f t="shared" si="16"/>
        <v>5.3646241785487117E-2</v>
      </c>
      <c r="Y24">
        <f t="shared" si="17"/>
        <v>2.170988300320164E-2</v>
      </c>
      <c r="Z24">
        <f t="shared" si="18"/>
        <v>8.888618126215081E-2</v>
      </c>
    </row>
    <row r="25" spans="1:26" x14ac:dyDescent="0.2">
      <c r="A25">
        <v>24</v>
      </c>
      <c r="B25">
        <f t="shared" si="9"/>
        <v>60.959999999999987</v>
      </c>
      <c r="C25">
        <v>33008.490158000001</v>
      </c>
      <c r="D25" s="5">
        <f t="shared" si="1"/>
        <v>7.0876872338453759E-3</v>
      </c>
      <c r="E25">
        <f t="shared" si="2"/>
        <v>2.8682877959159496E-3</v>
      </c>
      <c r="F25">
        <f t="shared" si="3"/>
        <v>-5.8540400140281834</v>
      </c>
      <c r="J25">
        <v>0</v>
      </c>
      <c r="K25">
        <v>70567.270157999999</v>
      </c>
      <c r="L25">
        <f t="shared" si="0"/>
        <v>1.5152427070492799E-2</v>
      </c>
      <c r="M25">
        <f t="shared" si="4"/>
        <v>6.1319751014494482E-3</v>
      </c>
      <c r="N25">
        <f t="shared" si="5"/>
        <v>-5.0942383784098002</v>
      </c>
      <c r="O25">
        <v>109076.693780619</v>
      </c>
      <c r="P25">
        <f t="shared" si="13"/>
        <v>2.3421292105442741E-2</v>
      </c>
      <c r="Q25">
        <f t="shared" si="14"/>
        <v>9.4782690169832005E-3</v>
      </c>
      <c r="R25">
        <f t="shared" si="15"/>
        <v>0.60718262604178097</v>
      </c>
      <c r="S25">
        <v>1686231.05311578</v>
      </c>
      <c r="T25" s="5">
        <f t="shared" si="6"/>
        <v>0.36207285614321788</v>
      </c>
      <c r="U25">
        <f t="shared" si="7"/>
        <v>0.14652581586117427</v>
      </c>
      <c r="V25">
        <f t="shared" si="8"/>
        <v>-1.9205536485670736</v>
      </c>
      <c r="W25">
        <v>244591.45053116299</v>
      </c>
      <c r="X25">
        <f t="shared" si="16"/>
        <v>5.2519448571718585E-2</v>
      </c>
      <c r="Y25">
        <f t="shared" si="17"/>
        <v>2.1253885564694507E-2</v>
      </c>
      <c r="Z25">
        <f t="shared" si="18"/>
        <v>0.12667733572100348</v>
      </c>
    </row>
    <row r="26" spans="1:26" x14ac:dyDescent="0.2">
      <c r="A26">
        <v>25</v>
      </c>
      <c r="B26">
        <f t="shared" si="9"/>
        <v>63.499999999999986</v>
      </c>
      <c r="C26">
        <v>70334.761472800004</v>
      </c>
      <c r="D26" s="5">
        <f t="shared" si="1"/>
        <v>1.5102502071440675E-2</v>
      </c>
      <c r="E26">
        <f t="shared" si="2"/>
        <v>6.111771153283041E-3</v>
      </c>
      <c r="F26">
        <f t="shared" si="3"/>
        <v>-5.0975386700173493</v>
      </c>
      <c r="J26">
        <v>0</v>
      </c>
      <c r="K26">
        <v>177270.39278200001</v>
      </c>
      <c r="L26">
        <f t="shared" si="0"/>
        <v>3.8064058484517639E-2</v>
      </c>
      <c r="M26">
        <f t="shared" si="4"/>
        <v>1.5403991571865505E-2</v>
      </c>
      <c r="N26">
        <f t="shared" si="5"/>
        <v>-4.1731286101689706</v>
      </c>
      <c r="P26">
        <f t="shared" si="13"/>
        <v>0</v>
      </c>
      <c r="Q26">
        <f t="shared" si="14"/>
        <v>0</v>
      </c>
      <c r="R26">
        <f t="shared" si="15"/>
        <v>0</v>
      </c>
      <c r="S26">
        <v>1025919.9220028</v>
      </c>
      <c r="T26" s="5">
        <f t="shared" si="6"/>
        <v>0.22028876508199147</v>
      </c>
      <c r="U26">
        <f t="shared" si="7"/>
        <v>8.9147779185970791E-2</v>
      </c>
      <c r="V26">
        <f t="shared" si="8"/>
        <v>-2.4174598459650909</v>
      </c>
      <c r="W26">
        <v>108197.30319804201</v>
      </c>
      <c r="X26">
        <f t="shared" si="16"/>
        <v>2.3232466582817937E-2</v>
      </c>
      <c r="Y26">
        <f t="shared" si="17"/>
        <v>9.4018539715342592E-3</v>
      </c>
      <c r="Z26">
        <f t="shared" si="18"/>
        <v>9.5402221908912926E-2</v>
      </c>
    </row>
    <row r="27" spans="1:26" x14ac:dyDescent="0.2">
      <c r="A27">
        <v>26</v>
      </c>
      <c r="B27">
        <f t="shared" si="9"/>
        <v>66.039999999999992</v>
      </c>
      <c r="C27">
        <v>62302.848608</v>
      </c>
      <c r="D27" s="5">
        <f t="shared" si="1"/>
        <v>1.3377864379661722E-2</v>
      </c>
      <c r="E27">
        <f t="shared" si="2"/>
        <v>5.4138344243477837E-3</v>
      </c>
      <c r="F27">
        <f t="shared" si="3"/>
        <v>-5.218797671126592</v>
      </c>
      <c r="J27">
        <v>0</v>
      </c>
      <c r="L27">
        <f t="shared" si="0"/>
        <v>0</v>
      </c>
      <c r="M27">
        <f t="shared" si="4"/>
        <v>0</v>
      </c>
      <c r="P27">
        <f t="shared" si="13"/>
        <v>0</v>
      </c>
      <c r="Q27">
        <f t="shared" si="14"/>
        <v>0</v>
      </c>
      <c r="R27">
        <v>0</v>
      </c>
      <c r="S27">
        <v>705224.48569488898</v>
      </c>
      <c r="T27" s="5">
        <f t="shared" si="6"/>
        <v>0.1514280283747971</v>
      </c>
      <c r="U27">
        <f t="shared" si="7"/>
        <v>6.1280803090883136E-2</v>
      </c>
      <c r="V27">
        <f t="shared" si="8"/>
        <v>-2.7922886483666938</v>
      </c>
      <c r="W27">
        <v>66908.635427999994</v>
      </c>
      <c r="X27">
        <f t="shared" si="16"/>
        <v>1.436683346753774E-2</v>
      </c>
      <c r="Y27">
        <f t="shared" si="17"/>
        <v>5.8140563686439779E-3</v>
      </c>
      <c r="Z27">
        <f t="shared" si="18"/>
        <v>8.6654274492535849E-2</v>
      </c>
    </row>
    <row r="28" spans="1:26" x14ac:dyDescent="0.2">
      <c r="A28">
        <v>27</v>
      </c>
      <c r="B28">
        <f t="shared" si="9"/>
        <v>68.58</v>
      </c>
      <c r="D28" s="5">
        <f t="shared" si="1"/>
        <v>0</v>
      </c>
      <c r="E28">
        <f t="shared" si="2"/>
        <v>0</v>
      </c>
      <c r="J28">
        <v>0</v>
      </c>
      <c r="K28">
        <v>24122.14</v>
      </c>
      <c r="L28">
        <f t="shared" si="0"/>
        <v>5.1795820685119776E-3</v>
      </c>
      <c r="M28">
        <f t="shared" si="4"/>
        <v>2.0961043489778381E-3</v>
      </c>
      <c r="N28">
        <f t="shared" si="5"/>
        <v>-6.1676747289448937</v>
      </c>
      <c r="P28">
        <f t="shared" si="13"/>
        <v>0</v>
      </c>
      <c r="Q28">
        <f t="shared" si="14"/>
        <v>0</v>
      </c>
      <c r="R28">
        <f t="shared" si="15"/>
        <v>0</v>
      </c>
      <c r="S28">
        <v>844307.93261871405</v>
      </c>
      <c r="T28" s="5">
        <f t="shared" si="6"/>
        <v>0.18129246526611278</v>
      </c>
      <c r="U28">
        <f t="shared" si="7"/>
        <v>7.3366522598682121E-2</v>
      </c>
      <c r="V28">
        <f t="shared" si="8"/>
        <v>-2.6122875427906069</v>
      </c>
      <c r="W28">
        <v>59927.702067999999</v>
      </c>
      <c r="X28">
        <f t="shared" si="16"/>
        <v>1.2867865413720168E-2</v>
      </c>
      <c r="Y28">
        <f t="shared" si="17"/>
        <v>5.2074449828167597E-3</v>
      </c>
      <c r="Z28">
        <f t="shared" si="18"/>
        <v>6.6274430871973822E-2</v>
      </c>
    </row>
    <row r="29" spans="1:26" x14ac:dyDescent="0.2">
      <c r="A29">
        <v>28</v>
      </c>
      <c r="B29">
        <f t="shared" si="9"/>
        <v>71.12</v>
      </c>
      <c r="D29" s="5">
        <f t="shared" si="1"/>
        <v>0</v>
      </c>
      <c r="E29">
        <f t="shared" si="2"/>
        <v>0</v>
      </c>
      <c r="J29">
        <v>0</v>
      </c>
      <c r="K29">
        <v>33008.490158000001</v>
      </c>
      <c r="L29">
        <f t="shared" si="0"/>
        <v>7.0876872338453759E-3</v>
      </c>
      <c r="M29">
        <f t="shared" si="4"/>
        <v>2.8682877959159496E-3</v>
      </c>
      <c r="N29">
        <f t="shared" si="5"/>
        <v>-5.8540400140281834</v>
      </c>
      <c r="P29">
        <f t="shared" si="13"/>
        <v>0</v>
      </c>
      <c r="Q29">
        <f t="shared" si="14"/>
        <v>0</v>
      </c>
      <c r="R29">
        <f t="shared" si="15"/>
        <v>0</v>
      </c>
      <c r="S29">
        <v>420026.891764</v>
      </c>
      <c r="T29" s="5">
        <f t="shared" si="6"/>
        <v>9.0189500470258255E-2</v>
      </c>
      <c r="U29">
        <f t="shared" si="7"/>
        <v>3.6498428187306933E-2</v>
      </c>
      <c r="V29">
        <f t="shared" si="8"/>
        <v>-3.3104860826823983</v>
      </c>
      <c r="W29">
        <v>36014.533499262601</v>
      </c>
      <c r="X29">
        <f t="shared" si="16"/>
        <v>7.733154351230973E-3</v>
      </c>
      <c r="Y29">
        <f t="shared" si="17"/>
        <v>3.1294993017822576E-3</v>
      </c>
      <c r="Z29">
        <f t="shared" si="18"/>
        <v>7.8972065915985809E-2</v>
      </c>
    </row>
    <row r="30" spans="1:26" x14ac:dyDescent="0.2">
      <c r="A30">
        <v>29</v>
      </c>
      <c r="B30">
        <f t="shared" si="9"/>
        <v>73.660000000000011</v>
      </c>
      <c r="D30" s="5">
        <f t="shared" si="1"/>
        <v>0</v>
      </c>
      <c r="E30">
        <f t="shared" si="2"/>
        <v>0</v>
      </c>
      <c r="J30">
        <v>0</v>
      </c>
      <c r="K30">
        <v>72119.426624</v>
      </c>
      <c r="L30">
        <f t="shared" si="0"/>
        <v>1.5485711007938587E-2</v>
      </c>
      <c r="M30">
        <f t="shared" si="4"/>
        <v>6.2668504449586351E-3</v>
      </c>
      <c r="N30">
        <f t="shared" si="5"/>
        <v>-5.0724813719211648</v>
      </c>
      <c r="P30">
        <f t="shared" si="13"/>
        <v>0</v>
      </c>
      <c r="Q30">
        <f t="shared" si="14"/>
        <v>0</v>
      </c>
      <c r="R30">
        <f t="shared" si="15"/>
        <v>0</v>
      </c>
      <c r="S30">
        <v>355942.64671</v>
      </c>
      <c r="T30" s="5">
        <f t="shared" si="6"/>
        <v>7.6429129020800388E-2</v>
      </c>
      <c r="U30">
        <f t="shared" si="7"/>
        <v>3.0929798506911625E-2</v>
      </c>
      <c r="V30">
        <f t="shared" si="8"/>
        <v>-3.4760352067935547</v>
      </c>
      <c r="X30">
        <f t="shared" si="16"/>
        <v>0</v>
      </c>
      <c r="Y30">
        <f t="shared" si="17"/>
        <v>0</v>
      </c>
      <c r="Z30">
        <f t="shared" si="18"/>
        <v>0</v>
      </c>
    </row>
    <row r="31" spans="1:26" x14ac:dyDescent="0.2">
      <c r="A31">
        <v>30</v>
      </c>
      <c r="B31">
        <f t="shared" si="9"/>
        <v>76.200000000000017</v>
      </c>
      <c r="D31" s="5">
        <f t="shared" si="1"/>
        <v>0</v>
      </c>
      <c r="E31">
        <f t="shared" si="2"/>
        <v>0</v>
      </c>
      <c r="J31">
        <v>0</v>
      </c>
      <c r="K31">
        <v>40308.762353999999</v>
      </c>
      <c r="L31">
        <f t="shared" si="0"/>
        <v>8.6552247310018524E-3</v>
      </c>
      <c r="M31">
        <f t="shared" si="4"/>
        <v>3.5026482754902154E-3</v>
      </c>
      <c r="N31">
        <f t="shared" si="5"/>
        <v>-5.6542359464621077</v>
      </c>
      <c r="P31">
        <f t="shared" si="13"/>
        <v>0</v>
      </c>
      <c r="Q31">
        <f t="shared" si="14"/>
        <v>0</v>
      </c>
      <c r="R31">
        <f t="shared" si="15"/>
        <v>0</v>
      </c>
      <c r="S31">
        <v>254096.21507199999</v>
      </c>
      <c r="T31" s="5">
        <f t="shared" si="6"/>
        <v>5.4560341630704987E-2</v>
      </c>
      <c r="U31">
        <f t="shared" si="7"/>
        <v>2.2079806413163476E-2</v>
      </c>
      <c r="V31">
        <f t="shared" si="8"/>
        <v>-3.8130918251314476</v>
      </c>
      <c r="W31">
        <v>39098.241653731799</v>
      </c>
      <c r="X31">
        <f t="shared" si="16"/>
        <v>8.395297903170864E-3</v>
      </c>
      <c r="Y31">
        <f t="shared" si="17"/>
        <v>3.397459527242604E-3</v>
      </c>
      <c r="Z31">
        <f t="shared" si="18"/>
        <v>0.13335259502293567</v>
      </c>
    </row>
    <row r="32" spans="1:26" x14ac:dyDescent="0.2">
      <c r="A32">
        <v>31</v>
      </c>
      <c r="B32">
        <f t="shared" si="9"/>
        <v>78.740000000000023</v>
      </c>
      <c r="D32" s="5">
        <f t="shared" si="1"/>
        <v>0</v>
      </c>
      <c r="E32">
        <f t="shared" si="2"/>
        <v>0</v>
      </c>
      <c r="J32">
        <v>0</v>
      </c>
      <c r="K32">
        <v>102066.134548</v>
      </c>
      <c r="L32">
        <f t="shared" si="0"/>
        <v>2.1915962692661248E-2</v>
      </c>
      <c r="M32">
        <f t="shared" si="4"/>
        <v>8.8690832782423092E-3</v>
      </c>
      <c r="N32">
        <f t="shared" si="5"/>
        <v>-4.7251838388199419</v>
      </c>
      <c r="P32">
        <f t="shared" si="13"/>
        <v>0</v>
      </c>
      <c r="Q32">
        <f t="shared" si="14"/>
        <v>0</v>
      </c>
      <c r="R32">
        <f t="shared" si="15"/>
        <v>0</v>
      </c>
      <c r="S32">
        <v>371986.25673999998</v>
      </c>
      <c r="T32" s="5">
        <f t="shared" si="6"/>
        <v>7.9874063625507377E-2</v>
      </c>
      <c r="U32">
        <f t="shared" si="7"/>
        <v>3.2323915312352076E-2</v>
      </c>
      <c r="V32">
        <f t="shared" si="8"/>
        <v>-3.4319479105762514</v>
      </c>
      <c r="Z32">
        <f t="shared" si="18"/>
        <v>0</v>
      </c>
    </row>
    <row r="33" spans="1:26" x14ac:dyDescent="0.2">
      <c r="A33">
        <v>32</v>
      </c>
      <c r="B33">
        <f t="shared" si="9"/>
        <v>81.28000000000003</v>
      </c>
      <c r="C33">
        <v>33008.490158000001</v>
      </c>
      <c r="D33" s="5">
        <f t="shared" si="1"/>
        <v>7.0876872338453759E-3</v>
      </c>
      <c r="E33">
        <f t="shared" si="2"/>
        <v>2.8682877959159496E-3</v>
      </c>
      <c r="F33">
        <f t="shared" si="3"/>
        <v>-5.8540400140281834</v>
      </c>
      <c r="J33">
        <v>0</v>
      </c>
      <c r="L33">
        <f t="shared" si="0"/>
        <v>0</v>
      </c>
      <c r="M33">
        <f t="shared" si="4"/>
        <v>0</v>
      </c>
      <c r="P33">
        <f t="shared" si="13"/>
        <v>0</v>
      </c>
      <c r="Q33">
        <f t="shared" si="14"/>
        <v>0</v>
      </c>
      <c r="R33">
        <v>0</v>
      </c>
      <c r="S33">
        <v>295812.88205000001</v>
      </c>
      <c r="T33" s="5">
        <f t="shared" si="6"/>
        <v>6.3517876088150918E-2</v>
      </c>
      <c r="U33">
        <f t="shared" si="7"/>
        <v>2.5704795202609442E-2</v>
      </c>
      <c r="V33">
        <f t="shared" si="8"/>
        <v>-3.6610777207264253</v>
      </c>
      <c r="Z33">
        <f t="shared" si="18"/>
        <v>0</v>
      </c>
    </row>
    <row r="34" spans="1:26" x14ac:dyDescent="0.2">
      <c r="A34">
        <v>33</v>
      </c>
      <c r="B34">
        <f t="shared" si="9"/>
        <v>83.820000000000036</v>
      </c>
      <c r="J34">
        <v>0</v>
      </c>
      <c r="K34">
        <v>79702.706244000001</v>
      </c>
      <c r="L34">
        <f t="shared" si="0"/>
        <v>1.7114016752796394E-2</v>
      </c>
      <c r="M34">
        <f t="shared" si="4"/>
        <v>6.9258029836221612E-3</v>
      </c>
      <c r="N34">
        <f t="shared" si="5"/>
        <v>-4.9725012793172469</v>
      </c>
      <c r="P34">
        <f t="shared" si="13"/>
        <v>0</v>
      </c>
      <c r="Q34">
        <f t="shared" si="14"/>
        <v>0</v>
      </c>
      <c r="R34">
        <f t="shared" si="15"/>
        <v>0</v>
      </c>
      <c r="S34">
        <v>263844.65960671398</v>
      </c>
      <c r="T34" s="5">
        <f t="shared" si="6"/>
        <v>5.6653558422742847E-2</v>
      </c>
      <c r="U34">
        <f t="shared" si="7"/>
        <v>2.292690194386611E-2</v>
      </c>
      <c r="V34">
        <f t="shared" si="8"/>
        <v>-3.775444300535387</v>
      </c>
      <c r="Z34">
        <f t="shared" si="18"/>
        <v>0</v>
      </c>
    </row>
    <row r="35" spans="1:26" x14ac:dyDescent="0.2">
      <c r="A35">
        <v>34</v>
      </c>
      <c r="B35">
        <f t="shared" si="9"/>
        <v>86.360000000000042</v>
      </c>
      <c r="J35">
        <v>0</v>
      </c>
      <c r="K35">
        <v>37906.220086000001</v>
      </c>
      <c r="L35">
        <f t="shared" si="0"/>
        <v>8.1393432689850134E-3</v>
      </c>
      <c r="M35">
        <f t="shared" si="4"/>
        <v>3.2938782701524691E-3</v>
      </c>
      <c r="N35">
        <f t="shared" si="5"/>
        <v>-5.7156896029330788</v>
      </c>
      <c r="P35">
        <f t="shared" si="13"/>
        <v>0</v>
      </c>
      <c r="Q35">
        <f t="shared" si="14"/>
        <v>0</v>
      </c>
      <c r="R35">
        <f t="shared" si="15"/>
        <v>0</v>
      </c>
      <c r="S35">
        <v>305882.724476</v>
      </c>
      <c r="T35" s="5">
        <f t="shared" si="6"/>
        <v>6.5680104450246926E-2</v>
      </c>
      <c r="U35">
        <f t="shared" si="7"/>
        <v>2.6579818749552626E-2</v>
      </c>
      <c r="V35">
        <f t="shared" si="8"/>
        <v>-3.6276030447739886</v>
      </c>
      <c r="Z35">
        <f t="shared" si="18"/>
        <v>0</v>
      </c>
    </row>
    <row r="36" spans="1:26" x14ac:dyDescent="0.2">
      <c r="A36">
        <v>35</v>
      </c>
      <c r="B36">
        <f t="shared" si="9"/>
        <v>88.900000000000048</v>
      </c>
      <c r="J36">
        <v>0</v>
      </c>
      <c r="P36">
        <f t="shared" si="13"/>
        <v>0</v>
      </c>
      <c r="Q36">
        <f t="shared" si="14"/>
        <v>0</v>
      </c>
      <c r="R36">
        <v>0</v>
      </c>
      <c r="S36">
        <v>115619.86354799999</v>
      </c>
      <c r="T36" s="5">
        <f t="shared" si="6"/>
        <v>2.4826262180595186E-2</v>
      </c>
      <c r="U36">
        <f t="shared" si="7"/>
        <v>1.0046840736816344E-2</v>
      </c>
      <c r="V36">
        <f t="shared" si="8"/>
        <v>-4.6004970484424375</v>
      </c>
      <c r="Z36">
        <f t="shared" si="18"/>
        <v>0</v>
      </c>
    </row>
    <row r="37" spans="1:26" x14ac:dyDescent="0.2">
      <c r="A37">
        <v>36</v>
      </c>
      <c r="B37">
        <f t="shared" si="9"/>
        <v>91.440000000000055</v>
      </c>
      <c r="J37">
        <v>0</v>
      </c>
      <c r="P37">
        <f t="shared" si="13"/>
        <v>0</v>
      </c>
      <c r="Q37">
        <f t="shared" si="14"/>
        <v>0</v>
      </c>
      <c r="R37">
        <v>0</v>
      </c>
      <c r="S37">
        <v>72119.426624</v>
      </c>
      <c r="T37" s="5">
        <f t="shared" si="6"/>
        <v>1.5485711007938587E-2</v>
      </c>
      <c r="U37">
        <f t="shared" si="7"/>
        <v>6.2668504449586351E-3</v>
      </c>
      <c r="V37">
        <f t="shared" si="8"/>
        <v>-5.0724813719211648</v>
      </c>
      <c r="Z37">
        <f t="shared" si="18"/>
        <v>0</v>
      </c>
    </row>
    <row r="38" spans="1:26" x14ac:dyDescent="0.2">
      <c r="A38">
        <v>37</v>
      </c>
      <c r="B38">
        <f t="shared" si="9"/>
        <v>93.980000000000061</v>
      </c>
      <c r="J38">
        <v>0</v>
      </c>
      <c r="P38">
        <f t="shared" si="13"/>
        <v>0</v>
      </c>
      <c r="Q38">
        <f t="shared" si="14"/>
        <v>0</v>
      </c>
      <c r="R38">
        <v>0</v>
      </c>
      <c r="T38" s="5">
        <f t="shared" si="6"/>
        <v>0</v>
      </c>
      <c r="U38">
        <f t="shared" si="7"/>
        <v>0</v>
      </c>
      <c r="Z38">
        <v>0</v>
      </c>
    </row>
    <row r="39" spans="1:26" x14ac:dyDescent="0.2">
      <c r="A39">
        <v>38</v>
      </c>
      <c r="B39">
        <f t="shared" si="9"/>
        <v>96.520000000000067</v>
      </c>
      <c r="J39">
        <v>0</v>
      </c>
      <c r="O39">
        <v>39098.241653731799</v>
      </c>
      <c r="P39">
        <f t="shared" si="13"/>
        <v>8.395297903170864E-3</v>
      </c>
      <c r="Q39">
        <f t="shared" si="14"/>
        <v>3.397459527242604E-3</v>
      </c>
      <c r="R39">
        <f t="shared" si="15"/>
        <v>1</v>
      </c>
      <c r="S39">
        <v>39110.936465999999</v>
      </c>
      <c r="T39" s="5">
        <f t="shared" si="6"/>
        <v>8.3980237740932107E-3</v>
      </c>
      <c r="U39">
        <f t="shared" si="7"/>
        <v>3.398562649042685E-3</v>
      </c>
      <c r="V39">
        <f t="shared" si="8"/>
        <v>-5.6844026870256767</v>
      </c>
      <c r="W39">
        <v>39098.241653730998</v>
      </c>
      <c r="X39">
        <f>W39/4657159.532</f>
        <v>8.3952979031706922E-3</v>
      </c>
      <c r="Y39">
        <f>X39*0.404686</f>
        <v>3.3974595272425346E-3</v>
      </c>
      <c r="Z39">
        <f t="shared" si="18"/>
        <v>0.49991884062680081</v>
      </c>
    </row>
    <row r="40" spans="1:26" x14ac:dyDescent="0.2">
      <c r="A40">
        <v>39</v>
      </c>
      <c r="B40">
        <f t="shared" si="9"/>
        <v>99.060000000000073</v>
      </c>
      <c r="J40">
        <v>0</v>
      </c>
      <c r="K40">
        <v>0</v>
      </c>
      <c r="R40">
        <v>0</v>
      </c>
      <c r="S40">
        <v>0</v>
      </c>
      <c r="Z40">
        <v>0</v>
      </c>
    </row>
    <row r="41" spans="1:26" x14ac:dyDescent="0.2">
      <c r="A41">
        <v>40</v>
      </c>
      <c r="B41">
        <f t="shared" si="9"/>
        <v>101.60000000000008</v>
      </c>
      <c r="J41">
        <v>0</v>
      </c>
      <c r="R41">
        <v>0</v>
      </c>
      <c r="Z41">
        <v>0</v>
      </c>
    </row>
    <row r="42" spans="1:26" x14ac:dyDescent="0.2">
      <c r="J42" s="7">
        <f>AVERAGE(J6:J41)</f>
        <v>3.4833801550658169E-2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61260-FC3D-8443-BFB6-59E864A93EBD}">
  <dimension ref="A1:AD42"/>
  <sheetViews>
    <sheetView topLeftCell="A13" workbookViewId="0">
      <selection activeCell="J42" sqref="J42"/>
    </sheetView>
  </sheetViews>
  <sheetFormatPr baseColWidth="10" defaultRowHeight="16" x14ac:dyDescent="0.2"/>
  <cols>
    <col min="1" max="1" width="12" bestFit="1" customWidth="1"/>
    <col min="2" max="2" width="13.1640625" bestFit="1" customWidth="1"/>
    <col min="3" max="3" width="19" bestFit="1" customWidth="1"/>
    <col min="4" max="4" width="20" bestFit="1" customWidth="1"/>
    <col min="5" max="5" width="15.1640625" bestFit="1" customWidth="1"/>
    <col min="10" max="10" width="22.1640625" bestFit="1" customWidth="1"/>
    <col min="11" max="11" width="15.1640625" bestFit="1" customWidth="1"/>
    <col min="12" max="12" width="17.5" bestFit="1" customWidth="1"/>
    <col min="13" max="13" width="12.83203125" bestFit="1" customWidth="1"/>
    <col min="14" max="14" width="19.5" bestFit="1" customWidth="1"/>
    <col min="16" max="16" width="16" bestFit="1" customWidth="1"/>
    <col min="17" max="17" width="12" bestFit="1" customWidth="1"/>
    <col min="19" max="19" width="12.1640625" bestFit="1" customWidth="1"/>
    <col min="23" max="23" width="12.1640625" bestFit="1" customWidth="1"/>
    <col min="24" max="24" width="15.5" bestFit="1" customWidth="1"/>
    <col min="25" max="25" width="12.1640625" bestFit="1" customWidth="1"/>
    <col min="26" max="26" width="19.1640625" bestFit="1" customWidth="1"/>
  </cols>
  <sheetData>
    <row r="1" spans="1:30" x14ac:dyDescent="0.2">
      <c r="A1" t="s">
        <v>0</v>
      </c>
      <c r="B1" t="s">
        <v>1</v>
      </c>
      <c r="C1" s="1" t="s">
        <v>10</v>
      </c>
      <c r="D1" s="1" t="s">
        <v>2</v>
      </c>
      <c r="E1" t="s">
        <v>3</v>
      </c>
      <c r="F1" t="s">
        <v>4</v>
      </c>
      <c r="G1" t="s">
        <v>18</v>
      </c>
      <c r="H1" t="s">
        <v>19</v>
      </c>
      <c r="I1" t="s">
        <v>20</v>
      </c>
      <c r="J1" t="s">
        <v>21</v>
      </c>
      <c r="K1" t="s">
        <v>11</v>
      </c>
      <c r="L1" s="2" t="s">
        <v>5</v>
      </c>
      <c r="M1" t="s">
        <v>6</v>
      </c>
      <c r="N1" t="s">
        <v>7</v>
      </c>
      <c r="O1" t="s">
        <v>22</v>
      </c>
      <c r="P1" t="s">
        <v>23</v>
      </c>
      <c r="Q1" t="s">
        <v>24</v>
      </c>
      <c r="R1" t="s">
        <v>25</v>
      </c>
      <c r="S1" s="3" t="s">
        <v>12</v>
      </c>
      <c r="T1" s="3" t="s">
        <v>13</v>
      </c>
      <c r="U1" t="s">
        <v>8</v>
      </c>
      <c r="V1" t="s">
        <v>9</v>
      </c>
      <c r="W1" t="s">
        <v>14</v>
      </c>
      <c r="X1" t="s">
        <v>15</v>
      </c>
      <c r="Y1" t="s">
        <v>16</v>
      </c>
      <c r="Z1" t="s">
        <v>17</v>
      </c>
    </row>
    <row r="2" spans="1:30" x14ac:dyDescent="0.2">
      <c r="A2">
        <v>1</v>
      </c>
      <c r="B2">
        <v>2.54</v>
      </c>
      <c r="C2">
        <v>1236382543.6143301</v>
      </c>
      <c r="D2">
        <f>C2/4004967.86868146</f>
        <v>308.71222545447773</v>
      </c>
      <c r="E2">
        <f>D2*0.404686</f>
        <v>124.93151567027077</v>
      </c>
      <c r="F2">
        <f t="shared" ref="F2:F25" si="0">LN(E2)</f>
        <v>4.8277657125263174</v>
      </c>
      <c r="J2">
        <v>0</v>
      </c>
      <c r="K2">
        <v>1108095234.1289201</v>
      </c>
      <c r="L2">
        <f>K2/4004967.86868146</f>
        <v>276.68018083094734</v>
      </c>
      <c r="M2">
        <f>L2*0.404686</f>
        <v>111.96859565975275</v>
      </c>
      <c r="N2">
        <f t="shared" ref="N2:N24" si="1">LN(M2)</f>
        <v>4.7182184360817505</v>
      </c>
      <c r="R2">
        <v>0</v>
      </c>
      <c r="S2">
        <v>11247177880.5207</v>
      </c>
      <c r="T2">
        <f t="shared" ref="T2:T41" si="2">S2/4004967.86868146</f>
        <v>2808.3066454721807</v>
      </c>
      <c r="U2">
        <f>T2*0.404686</f>
        <v>1136.4823831295548</v>
      </c>
      <c r="V2">
        <f t="shared" ref="V2:V37" si="3">LN(U2)</f>
        <v>7.0356931421865827</v>
      </c>
      <c r="Z2">
        <v>0</v>
      </c>
    </row>
    <row r="3" spans="1:30" x14ac:dyDescent="0.2">
      <c r="A3">
        <v>2</v>
      </c>
      <c r="B3">
        <f>2.54+B2</f>
        <v>5.08</v>
      </c>
      <c r="C3">
        <v>165281636.62518701</v>
      </c>
      <c r="D3">
        <f t="shared" ref="D3:D27" si="4">C3/4004967.86868146</f>
        <v>41.269154221604786</v>
      </c>
      <c r="E3">
        <f t="shared" ref="E3:E27" si="5">D3*0.404686</f>
        <v>16.701048945324356</v>
      </c>
      <c r="F3">
        <f t="shared" si="0"/>
        <v>2.8154715285474419</v>
      </c>
      <c r="J3">
        <v>0</v>
      </c>
      <c r="K3">
        <v>67878968.336651906</v>
      </c>
      <c r="L3">
        <f t="shared" ref="L3:L34" si="6">K3/4004967.86868146</f>
        <v>16.948692364665444</v>
      </c>
      <c r="M3">
        <f t="shared" ref="M3:M34" si="7">L3*0.404686</f>
        <v>6.8588985182869999</v>
      </c>
      <c r="N3">
        <f t="shared" si="1"/>
        <v>1.9255468629983421</v>
      </c>
      <c r="R3">
        <v>0</v>
      </c>
      <c r="S3">
        <v>1412614248.2446301</v>
      </c>
      <c r="T3">
        <f t="shared" si="2"/>
        <v>352.71550098845103</v>
      </c>
      <c r="U3">
        <f t="shared" ref="U3:U41" si="8">T3*0.404686</f>
        <v>142.73902523301228</v>
      </c>
      <c r="V3">
        <f t="shared" si="3"/>
        <v>4.9610179645509351</v>
      </c>
      <c r="Z3">
        <v>0</v>
      </c>
      <c r="AC3" t="s">
        <v>26</v>
      </c>
      <c r="AD3">
        <v>-0.12589900000000001</v>
      </c>
    </row>
    <row r="4" spans="1:30" x14ac:dyDescent="0.2">
      <c r="A4">
        <v>3</v>
      </c>
      <c r="B4">
        <f t="shared" ref="B4:B41" si="9">2.54+B3</f>
        <v>7.62</v>
      </c>
      <c r="C4">
        <v>52797124.685873799</v>
      </c>
      <c r="D4">
        <f t="shared" si="4"/>
        <v>13.182908431985995</v>
      </c>
      <c r="E4">
        <f t="shared" si="5"/>
        <v>5.3349384817066845</v>
      </c>
      <c r="F4">
        <f t="shared" si="0"/>
        <v>1.6742773536106981</v>
      </c>
      <c r="J4">
        <v>0</v>
      </c>
      <c r="K4">
        <v>30608581.577705</v>
      </c>
      <c r="L4">
        <f t="shared" si="6"/>
        <v>7.6426534697223785</v>
      </c>
      <c r="M4">
        <f t="shared" si="7"/>
        <v>3.0928748620480704</v>
      </c>
      <c r="N4">
        <f t="shared" si="1"/>
        <v>1.1291010344454346</v>
      </c>
      <c r="R4">
        <v>0</v>
      </c>
      <c r="S4">
        <v>587974298.74334502</v>
      </c>
      <c r="T4">
        <f t="shared" si="2"/>
        <v>146.81123994558325</v>
      </c>
      <c r="U4">
        <f t="shared" si="8"/>
        <v>59.412453448618301</v>
      </c>
      <c r="V4">
        <f t="shared" si="3"/>
        <v>4.0845038584114102</v>
      </c>
      <c r="Z4">
        <v>0</v>
      </c>
      <c r="AC4" t="s">
        <v>27</v>
      </c>
      <c r="AD4" s="6">
        <f>1-(EXP(AD3*2.54))</f>
        <v>0.27369370558818362</v>
      </c>
    </row>
    <row r="5" spans="1:30" x14ac:dyDescent="0.2">
      <c r="A5">
        <v>4</v>
      </c>
      <c r="B5">
        <f t="shared" si="9"/>
        <v>10.16</v>
      </c>
      <c r="C5">
        <v>31133118.038492098</v>
      </c>
      <c r="D5">
        <f t="shared" si="4"/>
        <v>7.7736249226743315</v>
      </c>
      <c r="E5">
        <f t="shared" si="5"/>
        <v>3.1458771754573842</v>
      </c>
      <c r="F5">
        <f t="shared" si="0"/>
        <v>1.146092762379155</v>
      </c>
      <c r="J5">
        <v>0</v>
      </c>
      <c r="K5">
        <v>14643688.2706993</v>
      </c>
      <c r="L5">
        <f t="shared" si="6"/>
        <v>3.6563809625569816</v>
      </c>
      <c r="M5">
        <f t="shared" si="7"/>
        <v>1.4796861862133346</v>
      </c>
      <c r="N5">
        <f t="shared" si="1"/>
        <v>0.39183002895079877</v>
      </c>
      <c r="R5">
        <v>0</v>
      </c>
      <c r="S5">
        <v>332159150.01112998</v>
      </c>
      <c r="T5">
        <f t="shared" si="2"/>
        <v>82.93678274140197</v>
      </c>
      <c r="U5">
        <f t="shared" si="8"/>
        <v>33.563354860486996</v>
      </c>
      <c r="V5">
        <f t="shared" si="3"/>
        <v>3.5134348426482336</v>
      </c>
      <c r="Z5">
        <v>0</v>
      </c>
    </row>
    <row r="6" spans="1:30" x14ac:dyDescent="0.2">
      <c r="A6">
        <v>5</v>
      </c>
      <c r="B6">
        <f t="shared" si="9"/>
        <v>12.7</v>
      </c>
      <c r="C6">
        <v>18798019.1399085</v>
      </c>
      <c r="D6">
        <f t="shared" si="4"/>
        <v>4.6936753942291425</v>
      </c>
      <c r="E6">
        <f t="shared" si="5"/>
        <v>1.8994647205890147</v>
      </c>
      <c r="F6">
        <f t="shared" si="0"/>
        <v>0.64157212047438683</v>
      </c>
      <c r="J6">
        <v>0</v>
      </c>
      <c r="K6">
        <v>15226406.274014501</v>
      </c>
      <c r="L6">
        <f t="shared" si="6"/>
        <v>3.8018797586576971</v>
      </c>
      <c r="M6">
        <f t="shared" si="7"/>
        <v>1.5385675120121487</v>
      </c>
      <c r="N6">
        <f t="shared" si="1"/>
        <v>0.43085179652803923</v>
      </c>
      <c r="O6">
        <v>63687.814367646301</v>
      </c>
      <c r="P6">
        <f>O6/4004967.86868146</f>
        <v>1.5902203577132314E-2</v>
      </c>
      <c r="Q6">
        <f>P6*0.404686</f>
        <v>6.4353991568153676E-3</v>
      </c>
      <c r="R6">
        <f>Q6/(Q6+M6)</f>
        <v>4.1652990491430741E-3</v>
      </c>
      <c r="S6">
        <v>209126328.99831301</v>
      </c>
      <c r="T6">
        <f t="shared" si="2"/>
        <v>52.216730784200486</v>
      </c>
      <c r="U6">
        <f t="shared" si="8"/>
        <v>21.131379914134957</v>
      </c>
      <c r="V6">
        <f t="shared" si="3"/>
        <v>3.0507591354177732</v>
      </c>
      <c r="W6">
        <v>3261495.5326040299</v>
      </c>
      <c r="X6">
        <f>W6/4004967.86868146</f>
        <v>0.81436247169638321</v>
      </c>
      <c r="Y6">
        <f>X6*0.404686</f>
        <v>0.32956109122092253</v>
      </c>
      <c r="Z6">
        <f>Y6/(Y6+U6)</f>
        <v>1.5356320635645748E-2</v>
      </c>
      <c r="AC6" t="s">
        <v>28</v>
      </c>
      <c r="AD6">
        <v>-0.101565</v>
      </c>
    </row>
    <row r="7" spans="1:30" x14ac:dyDescent="0.2">
      <c r="A7">
        <v>6</v>
      </c>
      <c r="B7">
        <f t="shared" si="9"/>
        <v>15.239999999999998</v>
      </c>
      <c r="C7">
        <v>12212897.530941</v>
      </c>
      <c r="D7">
        <f t="shared" si="4"/>
        <v>3.0494370819913232</v>
      </c>
      <c r="E7">
        <f t="shared" si="5"/>
        <v>1.2340644949627406</v>
      </c>
      <c r="F7">
        <f t="shared" si="0"/>
        <v>0.21031318907913282</v>
      </c>
      <c r="G7">
        <v>605828.47366949997</v>
      </c>
      <c r="H7">
        <f>G7/4004967.86868146</f>
        <v>0.15126924697874156</v>
      </c>
      <c r="I7">
        <f>H7*0.404686</f>
        <v>6.1216546482839002E-2</v>
      </c>
      <c r="J7">
        <f t="shared" ref="J7:J24" si="10">I7/(I7+E7)</f>
        <v>4.7261207818281019E-2</v>
      </c>
      <c r="K7">
        <v>9786936.9631129503</v>
      </c>
      <c r="L7">
        <f t="shared" si="6"/>
        <v>2.4436992465397895</v>
      </c>
      <c r="M7">
        <f t="shared" si="7"/>
        <v>0.98893087328520124</v>
      </c>
      <c r="N7">
        <f t="shared" si="1"/>
        <v>-1.1130845368258877E-2</v>
      </c>
      <c r="O7">
        <v>653012.93619989895</v>
      </c>
      <c r="P7">
        <f t="shared" ref="P7:P25" si="11">O7/4004967.86868146</f>
        <v>0.16305073039571921</v>
      </c>
      <c r="Q7">
        <f t="shared" ref="Q7:Q25" si="12">P7*0.404686</f>
        <v>6.5984347880922029E-2</v>
      </c>
      <c r="R7">
        <f t="shared" ref="R7:R25" si="13">Q7/(Q7+M7)</f>
        <v>6.2549431989408294E-2</v>
      </c>
      <c r="S7">
        <v>170359579.908402</v>
      </c>
      <c r="T7">
        <f t="shared" si="2"/>
        <v>42.537065338426501</v>
      </c>
      <c r="U7">
        <f t="shared" si="8"/>
        <v>17.214154823546465</v>
      </c>
      <c r="V7">
        <f t="shared" si="3"/>
        <v>2.8457320002350803</v>
      </c>
      <c r="W7">
        <v>32354437.610909801</v>
      </c>
      <c r="X7">
        <f t="shared" ref="X7:X37" si="14">W7/4004967.86868146</f>
        <v>8.0785760764571943</v>
      </c>
      <c r="Y7">
        <f t="shared" ref="Y7:Y37" si="15">X7*0.404686</f>
        <v>3.2692866380771561</v>
      </c>
      <c r="Z7">
        <f t="shared" ref="Z7:Z37" si="16">Y7/(Y7+U7)</f>
        <v>0.15960631636057196</v>
      </c>
      <c r="AC7" t="s">
        <v>29</v>
      </c>
      <c r="AD7" s="6">
        <f>1-(EXP(AD6*2.54))</f>
        <v>0.22738553003228212</v>
      </c>
    </row>
    <row r="8" spans="1:30" x14ac:dyDescent="0.2">
      <c r="A8">
        <v>7</v>
      </c>
      <c r="B8">
        <f t="shared" si="9"/>
        <v>17.779999999999998</v>
      </c>
      <c r="C8">
        <v>7084619.4063763702</v>
      </c>
      <c r="D8">
        <f t="shared" si="4"/>
        <v>1.768957864001244</v>
      </c>
      <c r="E8">
        <f t="shared" si="5"/>
        <v>0.71587248215120736</v>
      </c>
      <c r="F8">
        <f t="shared" si="0"/>
        <v>-0.33425322543692376</v>
      </c>
      <c r="G8">
        <v>118244.54457422601</v>
      </c>
      <c r="H8">
        <f t="shared" ref="H8:H21" si="17">G8/4004967.86868146</f>
        <v>2.9524467723920891E-2</v>
      </c>
      <c r="I8">
        <f t="shared" ref="I8:I21" si="18">H8*0.404686</f>
        <v>1.194813874532265E-2</v>
      </c>
      <c r="J8">
        <f t="shared" si="10"/>
        <v>1.6416323476250126E-2</v>
      </c>
      <c r="K8">
        <v>8218069.8891314901</v>
      </c>
      <c r="L8">
        <f t="shared" si="6"/>
        <v>2.0519689941575221</v>
      </c>
      <c r="M8">
        <f t="shared" si="7"/>
        <v>0.83040312436963093</v>
      </c>
      <c r="N8">
        <f t="shared" si="1"/>
        <v>-0.18584400409007784</v>
      </c>
      <c r="O8">
        <v>563931.18898187799</v>
      </c>
      <c r="P8">
        <f t="shared" si="11"/>
        <v>0.14080791843344773</v>
      </c>
      <c r="Q8">
        <f t="shared" si="12"/>
        <v>5.6982993279158227E-2</v>
      </c>
      <c r="R8">
        <f t="shared" si="13"/>
        <v>6.4214429486613891E-2</v>
      </c>
      <c r="S8">
        <v>130818962.44041</v>
      </c>
      <c r="T8">
        <f t="shared" si="2"/>
        <v>32.664172779862781</v>
      </c>
      <c r="U8">
        <f t="shared" si="8"/>
        <v>13.21873342559155</v>
      </c>
      <c r="V8">
        <f t="shared" si="3"/>
        <v>2.5816350223898068</v>
      </c>
      <c r="W8">
        <v>24797315.223975599</v>
      </c>
      <c r="X8">
        <f t="shared" si="14"/>
        <v>6.1916389936330551</v>
      </c>
      <c r="Y8">
        <f t="shared" si="15"/>
        <v>2.5056696177773863</v>
      </c>
      <c r="Z8">
        <f t="shared" si="16"/>
        <v>0.15934910920729931</v>
      </c>
    </row>
    <row r="9" spans="1:30" x14ac:dyDescent="0.2">
      <c r="A9">
        <v>8</v>
      </c>
      <c r="B9">
        <f t="shared" si="9"/>
        <v>20.319999999999997</v>
      </c>
      <c r="C9">
        <v>5452265.9864339298</v>
      </c>
      <c r="D9">
        <f t="shared" si="4"/>
        <v>1.361375712666818</v>
      </c>
      <c r="E9">
        <f t="shared" si="5"/>
        <v>0.55092969165628392</v>
      </c>
      <c r="F9">
        <f t="shared" si="0"/>
        <v>-0.59614807932072433</v>
      </c>
      <c r="G9">
        <v>306548.85021500598</v>
      </c>
      <c r="H9">
        <f t="shared" si="17"/>
        <v>7.654214971665424E-2</v>
      </c>
      <c r="I9">
        <f t="shared" si="18"/>
        <v>3.0975536400233938E-2</v>
      </c>
      <c r="J9">
        <f t="shared" si="10"/>
        <v>5.3231239223761398E-2</v>
      </c>
      <c r="K9">
        <v>7016003.9970276402</v>
      </c>
      <c r="L9">
        <f t="shared" si="6"/>
        <v>1.7518252897588145</v>
      </c>
      <c r="M9">
        <f t="shared" si="7"/>
        <v>0.7089391692113356</v>
      </c>
      <c r="N9">
        <f t="shared" si="1"/>
        <v>-0.34398555414026905</v>
      </c>
      <c r="O9">
        <v>663878.73686985497</v>
      </c>
      <c r="P9">
        <f t="shared" si="11"/>
        <v>0.1657638110061595</v>
      </c>
      <c r="Q9">
        <f t="shared" si="12"/>
        <v>6.7082293620838659E-2</v>
      </c>
      <c r="R9">
        <f t="shared" si="13"/>
        <v>8.6443863776672597E-2</v>
      </c>
      <c r="S9">
        <v>111001231.34644701</v>
      </c>
      <c r="T9">
        <f t="shared" si="2"/>
        <v>27.715885616578369</v>
      </c>
      <c r="U9">
        <f t="shared" si="8"/>
        <v>11.216230886630633</v>
      </c>
      <c r="V9">
        <f t="shared" si="3"/>
        <v>2.4173619155502775</v>
      </c>
      <c r="W9">
        <v>18258800.7680948</v>
      </c>
      <c r="X9">
        <f t="shared" si="14"/>
        <v>4.5590380164787874</v>
      </c>
      <c r="Y9">
        <f t="shared" si="15"/>
        <v>1.8449788587367344</v>
      </c>
      <c r="Z9">
        <f t="shared" si="16"/>
        <v>0.14125635333213474</v>
      </c>
      <c r="AC9" t="s">
        <v>30</v>
      </c>
      <c r="AD9">
        <v>-0.107733</v>
      </c>
    </row>
    <row r="10" spans="1:30" x14ac:dyDescent="0.2">
      <c r="A10">
        <v>9</v>
      </c>
      <c r="B10">
        <f t="shared" si="9"/>
        <v>22.859999999999996</v>
      </c>
      <c r="C10">
        <v>3910854.5315612601</v>
      </c>
      <c r="D10">
        <f t="shared" si="4"/>
        <v>0.97650085089167404</v>
      </c>
      <c r="E10">
        <f t="shared" si="5"/>
        <v>0.39517622334394797</v>
      </c>
      <c r="F10">
        <f t="shared" si="0"/>
        <v>-0.92842347852169704</v>
      </c>
      <c r="G10">
        <v>491528.56129628501</v>
      </c>
      <c r="H10">
        <f t="shared" si="17"/>
        <v>0.12272971404839486</v>
      </c>
      <c r="I10">
        <f t="shared" si="18"/>
        <v>4.9666997059388721E-2</v>
      </c>
      <c r="J10">
        <f t="shared" si="10"/>
        <v>0.11165056537077479</v>
      </c>
      <c r="K10">
        <v>7438398.8622419601</v>
      </c>
      <c r="L10">
        <f t="shared" si="6"/>
        <v>1.8572930186056336</v>
      </c>
      <c r="M10">
        <f t="shared" si="7"/>
        <v>0.7516204825274394</v>
      </c>
      <c r="N10">
        <f t="shared" si="1"/>
        <v>-0.28552375991495216</v>
      </c>
      <c r="O10">
        <v>556351.64359528106</v>
      </c>
      <c r="P10">
        <f t="shared" si="11"/>
        <v>0.13891538255422922</v>
      </c>
      <c r="Q10">
        <f t="shared" si="12"/>
        <v>5.6217110504340806E-2</v>
      </c>
      <c r="R10">
        <f t="shared" si="13"/>
        <v>6.9589619236906736E-2</v>
      </c>
      <c r="S10">
        <v>90119612.300040901</v>
      </c>
      <c r="T10">
        <f t="shared" si="2"/>
        <v>22.501956383912422</v>
      </c>
      <c r="U10">
        <f t="shared" si="8"/>
        <v>9.1062267211799828</v>
      </c>
      <c r="V10">
        <f t="shared" si="3"/>
        <v>2.2089584346017599</v>
      </c>
      <c r="W10">
        <v>13769418.997480299</v>
      </c>
      <c r="X10">
        <f t="shared" si="14"/>
        <v>3.4380847609680201</v>
      </c>
      <c r="Y10">
        <f t="shared" si="15"/>
        <v>1.3913447695771042</v>
      </c>
      <c r="Z10">
        <f t="shared" si="16"/>
        <v>0.13253968032531685</v>
      </c>
      <c r="AC10" t="s">
        <v>31</v>
      </c>
      <c r="AD10" s="6">
        <f>1-(EXP(AD9*2.54))</f>
        <v>0.23939554021796916</v>
      </c>
    </row>
    <row r="11" spans="1:30" x14ac:dyDescent="0.2">
      <c r="A11">
        <v>10</v>
      </c>
      <c r="B11">
        <f t="shared" si="9"/>
        <v>25.399999999999995</v>
      </c>
      <c r="C11">
        <v>3588425.168604</v>
      </c>
      <c r="D11">
        <f t="shared" si="4"/>
        <v>0.89599349764206804</v>
      </c>
      <c r="E11">
        <f t="shared" si="5"/>
        <v>0.36259602458677792</v>
      </c>
      <c r="F11">
        <f t="shared" si="0"/>
        <v>-1.0144659443542015</v>
      </c>
      <c r="G11">
        <v>485178.05135403801</v>
      </c>
      <c r="H11">
        <f t="shared" si="17"/>
        <v>0.12114405589819907</v>
      </c>
      <c r="I11">
        <f t="shared" si="18"/>
        <v>4.9025303405218587E-2</v>
      </c>
      <c r="J11">
        <f t="shared" si="10"/>
        <v>0.11910292317547701</v>
      </c>
      <c r="K11">
        <v>5823879.9931492098</v>
      </c>
      <c r="L11">
        <f t="shared" si="6"/>
        <v>1.4541639743708064</v>
      </c>
      <c r="M11">
        <f t="shared" si="7"/>
        <v>0.58847980213222417</v>
      </c>
      <c r="N11">
        <f t="shared" si="1"/>
        <v>-0.53021267380158232</v>
      </c>
      <c r="O11">
        <v>544292.03728414502</v>
      </c>
      <c r="P11">
        <f t="shared" si="11"/>
        <v>0.13590422074056244</v>
      </c>
      <c r="Q11">
        <f t="shared" si="12"/>
        <v>5.4998535474615251E-2</v>
      </c>
      <c r="R11">
        <f t="shared" si="13"/>
        <v>8.5470686828651193E-2</v>
      </c>
      <c r="S11">
        <v>70004770.143054396</v>
      </c>
      <c r="T11">
        <f t="shared" si="2"/>
        <v>17.479483590988657</v>
      </c>
      <c r="U11">
        <f t="shared" si="8"/>
        <v>7.0737022965028356</v>
      </c>
      <c r="V11">
        <f t="shared" si="3"/>
        <v>1.956384005716616</v>
      </c>
      <c r="W11">
        <v>10860452.256740401</v>
      </c>
      <c r="X11">
        <f t="shared" si="14"/>
        <v>2.7117451657148863</v>
      </c>
      <c r="Y11">
        <f t="shared" si="15"/>
        <v>1.0974053041324945</v>
      </c>
      <c r="Z11">
        <f t="shared" si="16"/>
        <v>0.13430312728315652</v>
      </c>
    </row>
    <row r="12" spans="1:30" x14ac:dyDescent="0.2">
      <c r="A12">
        <v>11</v>
      </c>
      <c r="B12">
        <f t="shared" si="9"/>
        <v>27.939999999999994</v>
      </c>
      <c r="C12">
        <v>2809862.9931238098</v>
      </c>
      <c r="D12">
        <f t="shared" si="4"/>
        <v>0.7015943910803184</v>
      </c>
      <c r="E12">
        <f t="shared" si="5"/>
        <v>0.28392542774872975</v>
      </c>
      <c r="F12">
        <f t="shared" si="0"/>
        <v>-1.2590436536502048</v>
      </c>
      <c r="G12">
        <v>185243.638617146</v>
      </c>
      <c r="H12">
        <f t="shared" si="17"/>
        <v>4.6253464370023284E-2</v>
      </c>
      <c r="I12">
        <f t="shared" si="18"/>
        <v>1.8718129482047242E-2</v>
      </c>
      <c r="J12">
        <f t="shared" si="10"/>
        <v>6.1848762462747453E-2</v>
      </c>
      <c r="K12">
        <v>4597375.1331650596</v>
      </c>
      <c r="L12">
        <f t="shared" si="6"/>
        <v>1.1479181066884903</v>
      </c>
      <c r="M12">
        <f t="shared" si="7"/>
        <v>0.46454638692333838</v>
      </c>
      <c r="N12">
        <f t="shared" si="1"/>
        <v>-0.76669386150909213</v>
      </c>
      <c r="O12">
        <v>430424.72656951298</v>
      </c>
      <c r="P12">
        <f t="shared" si="11"/>
        <v>0.1074727040722102</v>
      </c>
      <c r="Q12">
        <f t="shared" si="12"/>
        <v>4.3492698720166457E-2</v>
      </c>
      <c r="R12">
        <f t="shared" si="13"/>
        <v>8.5608961887404147E-2</v>
      </c>
      <c r="S12">
        <v>53648378.048821799</v>
      </c>
      <c r="T12">
        <f t="shared" si="2"/>
        <v>13.395457793394044</v>
      </c>
      <c r="U12">
        <f t="shared" si="8"/>
        <v>5.4209542325774622</v>
      </c>
      <c r="V12">
        <f t="shared" si="3"/>
        <v>1.6902718576263405</v>
      </c>
      <c r="W12">
        <v>6984027.6290858202</v>
      </c>
      <c r="X12">
        <f t="shared" si="14"/>
        <v>1.743841113857711</v>
      </c>
      <c r="Y12">
        <f t="shared" si="15"/>
        <v>0.70570808500262161</v>
      </c>
      <c r="Z12">
        <f t="shared" si="16"/>
        <v>0.11518638508566652</v>
      </c>
    </row>
    <row r="13" spans="1:30" x14ac:dyDescent="0.2">
      <c r="A13">
        <v>12</v>
      </c>
      <c r="B13">
        <f t="shared" si="9"/>
        <v>30.479999999999993</v>
      </c>
      <c r="C13">
        <v>2067282.92345543</v>
      </c>
      <c r="D13">
        <f t="shared" si="4"/>
        <v>0.51617965268121702</v>
      </c>
      <c r="E13">
        <f t="shared" si="5"/>
        <v>0.20889067892495097</v>
      </c>
      <c r="F13">
        <f t="shared" si="0"/>
        <v>-1.5659442312095042</v>
      </c>
      <c r="G13">
        <v>298746.54143947799</v>
      </c>
      <c r="H13">
        <f t="shared" si="17"/>
        <v>7.4593992070611334E-2</v>
      </c>
      <c r="I13">
        <f t="shared" si="18"/>
        <v>3.0187144275087417E-2</v>
      </c>
      <c r="J13">
        <f t="shared" si="10"/>
        <v>0.12626492859536195</v>
      </c>
      <c r="K13">
        <v>4033281.7568106102</v>
      </c>
      <c r="L13">
        <f t="shared" si="6"/>
        <v>1.0070696917072826</v>
      </c>
      <c r="M13">
        <f t="shared" si="7"/>
        <v>0.40754700525825333</v>
      </c>
      <c r="N13">
        <f t="shared" si="1"/>
        <v>-0.89759900262655501</v>
      </c>
      <c r="O13">
        <v>236024.675056988</v>
      </c>
      <c r="P13">
        <f t="shared" si="11"/>
        <v>5.8932975942874034E-2</v>
      </c>
      <c r="Q13">
        <f t="shared" si="12"/>
        <v>2.3849350302417922E-2</v>
      </c>
      <c r="R13">
        <f t="shared" si="13"/>
        <v>5.5284079234794947E-2</v>
      </c>
      <c r="S13">
        <v>45390400.314351402</v>
      </c>
      <c r="T13">
        <f t="shared" si="2"/>
        <v>11.333524213590035</v>
      </c>
      <c r="U13">
        <f t="shared" si="8"/>
        <v>4.586518579900897</v>
      </c>
      <c r="V13">
        <f t="shared" si="3"/>
        <v>1.5231212569570562</v>
      </c>
      <c r="W13">
        <v>4199004.4515872505</v>
      </c>
      <c r="X13">
        <f t="shared" si="14"/>
        <v>1.0484489736916847</v>
      </c>
      <c r="Y13">
        <f t="shared" si="15"/>
        <v>0.4242926213673931</v>
      </c>
      <c r="Z13">
        <f t="shared" si="16"/>
        <v>8.4675435638045998E-2</v>
      </c>
    </row>
    <row r="14" spans="1:30" x14ac:dyDescent="0.2">
      <c r="A14">
        <v>13</v>
      </c>
      <c r="B14">
        <f t="shared" si="9"/>
        <v>33.019999999999996</v>
      </c>
      <c r="C14">
        <v>1807022.0374622401</v>
      </c>
      <c r="D14">
        <f t="shared" si="4"/>
        <v>0.45119513981448217</v>
      </c>
      <c r="E14">
        <f t="shared" si="5"/>
        <v>0.18259235635096352</v>
      </c>
      <c r="F14">
        <f t="shared" si="0"/>
        <v>-1.7004991717688198</v>
      </c>
      <c r="G14">
        <v>185243.638617146</v>
      </c>
      <c r="H14">
        <f t="shared" si="17"/>
        <v>4.6253464370023284E-2</v>
      </c>
      <c r="I14">
        <f t="shared" si="18"/>
        <v>1.8718129482047242E-2</v>
      </c>
      <c r="J14">
        <f t="shared" si="10"/>
        <v>9.2981393416208508E-2</v>
      </c>
      <c r="K14">
        <v>2836304.9846779802</v>
      </c>
      <c r="L14">
        <f t="shared" si="6"/>
        <v>0.70819668913143263</v>
      </c>
      <c r="M14">
        <f t="shared" si="7"/>
        <v>0.28659728533784296</v>
      </c>
      <c r="N14">
        <f t="shared" si="1"/>
        <v>-1.2496772355874155</v>
      </c>
      <c r="O14">
        <v>63617.213212231603</v>
      </c>
      <c r="P14">
        <f t="shared" si="11"/>
        <v>1.5884575182166454E-2</v>
      </c>
      <c r="Q14">
        <f t="shared" si="12"/>
        <v>6.4282651921702136E-3</v>
      </c>
      <c r="R14">
        <f t="shared" si="13"/>
        <v>2.1937558620888243E-2</v>
      </c>
      <c r="S14">
        <v>34289643.518815003</v>
      </c>
      <c r="T14">
        <f t="shared" si="2"/>
        <v>8.5617774332117289</v>
      </c>
      <c r="U14">
        <f t="shared" si="8"/>
        <v>3.4648314623367216</v>
      </c>
      <c r="V14">
        <f t="shared" si="3"/>
        <v>1.2426639914406403</v>
      </c>
      <c r="W14">
        <v>3184667.0522020999</v>
      </c>
      <c r="X14">
        <f t="shared" si="14"/>
        <v>0.79517917661860682</v>
      </c>
      <c r="Y14">
        <f t="shared" si="15"/>
        <v>0.32179788026907752</v>
      </c>
      <c r="Z14">
        <f t="shared" si="16"/>
        <v>8.4982672227334966E-2</v>
      </c>
    </row>
    <row r="15" spans="1:30" x14ac:dyDescent="0.2">
      <c r="A15">
        <v>14</v>
      </c>
      <c r="B15">
        <f t="shared" si="9"/>
        <v>35.559999999999995</v>
      </c>
      <c r="C15">
        <v>1273799.5996111699</v>
      </c>
      <c r="D15">
        <f t="shared" si="4"/>
        <v>0.31805488617578798</v>
      </c>
      <c r="E15">
        <f t="shared" si="5"/>
        <v>0.12871235966693492</v>
      </c>
      <c r="F15">
        <f t="shared" si="0"/>
        <v>-2.0501751342829744</v>
      </c>
      <c r="G15">
        <v>479466.22771719302</v>
      </c>
      <c r="H15">
        <f t="shared" si="17"/>
        <v>0.11971787126348302</v>
      </c>
      <c r="I15">
        <f t="shared" si="18"/>
        <v>4.8448146450133886E-2</v>
      </c>
      <c r="J15">
        <f t="shared" si="10"/>
        <v>0.27347035471957298</v>
      </c>
      <c r="K15">
        <v>2766661.2170273201</v>
      </c>
      <c r="L15">
        <f t="shared" si="6"/>
        <v>0.69080734421426881</v>
      </c>
      <c r="M15">
        <f t="shared" si="7"/>
        <v>0.27956006090069557</v>
      </c>
      <c r="N15">
        <f t="shared" si="1"/>
        <v>-1.2745381225284207</v>
      </c>
      <c r="O15">
        <v>63617.213212231603</v>
      </c>
      <c r="P15">
        <f t="shared" si="11"/>
        <v>1.5884575182166454E-2</v>
      </c>
      <c r="Q15">
        <f t="shared" si="12"/>
        <v>6.4282651921702136E-3</v>
      </c>
      <c r="R15">
        <f t="shared" si="13"/>
        <v>2.2477369198919104E-2</v>
      </c>
      <c r="S15">
        <v>27647260.378397301</v>
      </c>
      <c r="T15">
        <f t="shared" si="2"/>
        <v>6.9032414952930692</v>
      </c>
      <c r="U15">
        <f t="shared" si="8"/>
        <v>2.793645187764171</v>
      </c>
      <c r="V15">
        <f t="shared" si="3"/>
        <v>1.0273472619920079</v>
      </c>
      <c r="W15">
        <v>2838005.1830269699</v>
      </c>
      <c r="X15">
        <f t="shared" si="14"/>
        <v>0.7086212114758651</v>
      </c>
      <c r="Y15">
        <f t="shared" si="15"/>
        <v>0.28676908358732195</v>
      </c>
      <c r="Z15">
        <f t="shared" si="16"/>
        <v>9.3094323790905445E-2</v>
      </c>
    </row>
    <row r="16" spans="1:30" x14ac:dyDescent="0.2">
      <c r="A16">
        <v>15</v>
      </c>
      <c r="B16">
        <f t="shared" si="9"/>
        <v>38.099999999999994</v>
      </c>
      <c r="C16">
        <v>1128292.30925344</v>
      </c>
      <c r="D16">
        <f t="shared" si="4"/>
        <v>0.28172318636476434</v>
      </c>
      <c r="E16">
        <f t="shared" si="5"/>
        <v>0.11400942939721102</v>
      </c>
      <c r="F16">
        <f t="shared" si="0"/>
        <v>-2.171474119997634</v>
      </c>
      <c r="G16">
        <v>121626.425404915</v>
      </c>
      <c r="H16">
        <f t="shared" si="17"/>
        <v>3.036888918785698E-2</v>
      </c>
      <c r="I16">
        <f t="shared" si="18"/>
        <v>1.2289864289877089E-2</v>
      </c>
      <c r="J16">
        <f t="shared" si="10"/>
        <v>9.730746650354001E-2</v>
      </c>
      <c r="K16">
        <v>1680719.02246761</v>
      </c>
      <c r="L16">
        <f t="shared" si="6"/>
        <v>0.41965855347072895</v>
      </c>
      <c r="M16">
        <f t="shared" si="7"/>
        <v>0.16982994136985541</v>
      </c>
      <c r="N16">
        <f t="shared" si="1"/>
        <v>-1.7729576874939503</v>
      </c>
      <c r="O16">
        <v>61101.691649197201</v>
      </c>
      <c r="P16">
        <f t="shared" si="11"/>
        <v>1.5256474871373556E-2</v>
      </c>
      <c r="Q16">
        <f t="shared" si="12"/>
        <v>6.1740817897966782E-3</v>
      </c>
      <c r="R16">
        <f t="shared" si="13"/>
        <v>3.5079208298529688E-2</v>
      </c>
      <c r="S16">
        <v>20079288.410296999</v>
      </c>
      <c r="T16">
        <f t="shared" si="2"/>
        <v>5.013595381704679</v>
      </c>
      <c r="U16">
        <f t="shared" si="8"/>
        <v>2.0289318606405398</v>
      </c>
      <c r="V16">
        <f t="shared" si="3"/>
        <v>0.70750947754962212</v>
      </c>
      <c r="W16">
        <v>2049115.9159677799</v>
      </c>
      <c r="X16">
        <f t="shared" si="14"/>
        <v>0.51164353451914268</v>
      </c>
      <c r="Y16">
        <f t="shared" si="15"/>
        <v>0.20705497541041376</v>
      </c>
      <c r="Z16">
        <f t="shared" si="16"/>
        <v>9.2601160289521228E-2</v>
      </c>
    </row>
    <row r="17" spans="1:26" x14ac:dyDescent="0.2">
      <c r="A17">
        <v>16</v>
      </c>
      <c r="B17">
        <f t="shared" si="9"/>
        <v>40.639999999999993</v>
      </c>
      <c r="C17">
        <v>962138.75178768102</v>
      </c>
      <c r="D17">
        <f t="shared" si="4"/>
        <v>0.24023632232146777</v>
      </c>
      <c r="E17">
        <f t="shared" si="5"/>
        <v>9.7220276334985506E-2</v>
      </c>
      <c r="F17">
        <f t="shared" si="0"/>
        <v>-2.3307759850011909</v>
      </c>
      <c r="G17">
        <v>238221.80768376001</v>
      </c>
      <c r="H17">
        <f t="shared" si="17"/>
        <v>5.9481577754127858E-2</v>
      </c>
      <c r="I17">
        <f t="shared" si="18"/>
        <v>2.4071361775006985E-2</v>
      </c>
      <c r="J17">
        <f t="shared" si="10"/>
        <v>0.19845854298033336</v>
      </c>
      <c r="K17">
        <v>1396538.70466054</v>
      </c>
      <c r="L17">
        <f t="shared" si="6"/>
        <v>0.34870160022540131</v>
      </c>
      <c r="M17">
        <f t="shared" si="7"/>
        <v>0.14111465578881674</v>
      </c>
      <c r="N17">
        <f t="shared" si="1"/>
        <v>-1.9581825574179472</v>
      </c>
      <c r="O17">
        <v>63617.213212231603</v>
      </c>
      <c r="P17">
        <f t="shared" si="11"/>
        <v>1.5884575182166454E-2</v>
      </c>
      <c r="Q17">
        <f t="shared" si="12"/>
        <v>6.4282651921702136E-3</v>
      </c>
      <c r="R17">
        <f t="shared" si="13"/>
        <v>4.3568780863424743E-2</v>
      </c>
      <c r="S17">
        <v>16507917.372459</v>
      </c>
      <c r="T17">
        <f t="shared" si="2"/>
        <v>4.1218601281547453</v>
      </c>
      <c r="U17">
        <f t="shared" si="8"/>
        <v>1.6680590878224313</v>
      </c>
      <c r="V17">
        <f t="shared" si="3"/>
        <v>0.511660727663103</v>
      </c>
      <c r="W17">
        <v>969406.94410313596</v>
      </c>
      <c r="X17">
        <f t="shared" si="14"/>
        <v>0.24205111648555871</v>
      </c>
      <c r="Y17">
        <f t="shared" si="15"/>
        <v>9.795469812607481E-2</v>
      </c>
      <c r="Z17">
        <f t="shared" si="16"/>
        <v>5.5466553492086387E-2</v>
      </c>
    </row>
    <row r="18" spans="1:26" x14ac:dyDescent="0.2">
      <c r="A18">
        <v>17</v>
      </c>
      <c r="B18">
        <f t="shared" si="9"/>
        <v>43.179999999999993</v>
      </c>
      <c r="C18">
        <v>611814.79482771503</v>
      </c>
      <c r="D18">
        <f t="shared" si="4"/>
        <v>0.15276397087029325</v>
      </c>
      <c r="E18">
        <f t="shared" si="5"/>
        <v>6.1821440315615497E-2</v>
      </c>
      <c r="F18">
        <f t="shared" si="0"/>
        <v>-2.7835050440116329</v>
      </c>
      <c r="G18">
        <v>61101.691649197201</v>
      </c>
      <c r="H18">
        <f t="shared" si="17"/>
        <v>1.5256474871373556E-2</v>
      </c>
      <c r="I18">
        <f t="shared" si="18"/>
        <v>6.1740817897966782E-3</v>
      </c>
      <c r="J18">
        <f t="shared" si="10"/>
        <v>9.0801299830084628E-2</v>
      </c>
      <c r="K18">
        <v>856451.71338949201</v>
      </c>
      <c r="L18">
        <f t="shared" si="6"/>
        <v>0.21384733697537958</v>
      </c>
      <c r="M18">
        <f t="shared" si="7"/>
        <v>8.6541023411218457E-2</v>
      </c>
      <c r="N18">
        <f t="shared" si="1"/>
        <v>-2.4471367183803703</v>
      </c>
      <c r="O18">
        <v>63617.213212231603</v>
      </c>
      <c r="P18">
        <f t="shared" si="11"/>
        <v>1.5884575182166454E-2</v>
      </c>
      <c r="Q18">
        <f t="shared" si="12"/>
        <v>6.4282651921702136E-3</v>
      </c>
      <c r="R18">
        <f t="shared" si="13"/>
        <v>6.9143964514921621E-2</v>
      </c>
      <c r="S18">
        <v>10632505.0002343</v>
      </c>
      <c r="T18">
        <f t="shared" si="2"/>
        <v>2.6548290395485239</v>
      </c>
      <c r="U18">
        <f t="shared" si="8"/>
        <v>1.074372144698734</v>
      </c>
      <c r="V18">
        <f t="shared" si="3"/>
        <v>7.1736439512105024E-2</v>
      </c>
      <c r="W18">
        <v>869606.57732084906</v>
      </c>
      <c r="X18">
        <f t="shared" si="14"/>
        <v>0.21713197354742977</v>
      </c>
      <c r="Y18">
        <f t="shared" si="15"/>
        <v>8.7870269847015167E-2</v>
      </c>
      <c r="Z18">
        <f t="shared" si="16"/>
        <v>7.5604081168693535E-2</v>
      </c>
    </row>
    <row r="19" spans="1:26" x14ac:dyDescent="0.2">
      <c r="A19">
        <v>18</v>
      </c>
      <c r="B19">
        <f t="shared" si="9"/>
        <v>45.719999999999992</v>
      </c>
      <c r="C19">
        <v>240807.93040220899</v>
      </c>
      <c r="D19">
        <f t="shared" si="4"/>
        <v>6.0127306459886593E-2</v>
      </c>
      <c r="E19">
        <f t="shared" si="5"/>
        <v>2.4332679142025665E-2</v>
      </c>
      <c r="F19">
        <f t="shared" si="0"/>
        <v>-3.7159350114375398</v>
      </c>
      <c r="G19">
        <v>58009.212192683</v>
      </c>
      <c r="H19">
        <f t="shared" si="17"/>
        <v>1.4484314005690424E-2</v>
      </c>
      <c r="I19">
        <f t="shared" si="18"/>
        <v>5.8615990977068343E-3</v>
      </c>
      <c r="J19">
        <f t="shared" si="10"/>
        <v>0.19412946556190852</v>
      </c>
      <c r="K19">
        <v>496464.65454855002</v>
      </c>
      <c r="L19">
        <f t="shared" si="6"/>
        <v>0.12396220664611703</v>
      </c>
      <c r="M19">
        <f t="shared" si="7"/>
        <v>5.0165769558790513E-2</v>
      </c>
      <c r="N19">
        <f t="shared" si="1"/>
        <v>-2.9924223661702372</v>
      </c>
      <c r="P19">
        <f t="shared" si="11"/>
        <v>0</v>
      </c>
      <c r="Q19">
        <f t="shared" si="12"/>
        <v>0</v>
      </c>
      <c r="R19">
        <f t="shared" si="13"/>
        <v>0</v>
      </c>
      <c r="S19">
        <v>6816959.6746594002</v>
      </c>
      <c r="T19">
        <f t="shared" si="2"/>
        <v>1.7021259341348276</v>
      </c>
      <c r="U19">
        <f t="shared" si="8"/>
        <v>0.68882653578128683</v>
      </c>
      <c r="V19">
        <f t="shared" si="3"/>
        <v>-0.37276580195723524</v>
      </c>
      <c r="W19">
        <v>480347.88541384699</v>
      </c>
      <c r="X19">
        <f t="shared" si="14"/>
        <v>0.11993801227973148</v>
      </c>
      <c r="Y19">
        <f t="shared" si="15"/>
        <v>4.8537234437435413E-2</v>
      </c>
      <c r="Z19">
        <f t="shared" si="16"/>
        <v>6.5825358388625396E-2</v>
      </c>
    </row>
    <row r="20" spans="1:26" x14ac:dyDescent="0.2">
      <c r="A20">
        <v>19</v>
      </c>
      <c r="B20">
        <f t="shared" si="9"/>
        <v>48.259999999999991</v>
      </c>
      <c r="C20">
        <v>542362.53105185402</v>
      </c>
      <c r="D20">
        <f t="shared" si="4"/>
        <v>0.13542244253520413</v>
      </c>
      <c r="E20">
        <f t="shared" si="5"/>
        <v>5.4803566579801621E-2</v>
      </c>
      <c r="F20">
        <f t="shared" si="0"/>
        <v>-2.9040000035729889</v>
      </c>
      <c r="G20">
        <v>58009.212192683</v>
      </c>
      <c r="H20">
        <f t="shared" si="17"/>
        <v>1.4484314005690424E-2</v>
      </c>
      <c r="I20">
        <f t="shared" si="18"/>
        <v>5.8615990977068343E-3</v>
      </c>
      <c r="J20">
        <f t="shared" si="10"/>
        <v>9.6622155931571377E-2</v>
      </c>
      <c r="K20">
        <v>421770.26504948898</v>
      </c>
      <c r="L20">
        <f t="shared" si="6"/>
        <v>0.10531177249827643</v>
      </c>
      <c r="M20">
        <f t="shared" si="7"/>
        <v>4.2618199965237497E-2</v>
      </c>
      <c r="N20">
        <f t="shared" si="1"/>
        <v>-3.1554738877123079</v>
      </c>
      <c r="P20">
        <f t="shared" si="11"/>
        <v>0</v>
      </c>
      <c r="Q20">
        <f t="shared" si="12"/>
        <v>0</v>
      </c>
      <c r="R20">
        <f t="shared" si="13"/>
        <v>0</v>
      </c>
      <c r="S20">
        <v>5713642.5710450001</v>
      </c>
      <c r="T20">
        <f t="shared" si="2"/>
        <v>1.4266388042024618</v>
      </c>
      <c r="U20">
        <f t="shared" si="8"/>
        <v>0.5773407511174774</v>
      </c>
      <c r="V20">
        <f t="shared" si="3"/>
        <v>-0.5493226302544979</v>
      </c>
      <c r="W20">
        <v>425251.73459767998</v>
      </c>
      <c r="X20">
        <f t="shared" si="14"/>
        <v>0.10618106025846444</v>
      </c>
      <c r="Y20">
        <f t="shared" si="15"/>
        <v>4.2969988551756939E-2</v>
      </c>
      <c r="Z20">
        <f t="shared" si="16"/>
        <v>6.9271714648483501E-2</v>
      </c>
    </row>
    <row r="21" spans="1:26" x14ac:dyDescent="0.2">
      <c r="A21">
        <v>20</v>
      </c>
      <c r="B21">
        <f t="shared" si="9"/>
        <v>50.79999999999999</v>
      </c>
      <c r="C21">
        <v>359341.87635060999</v>
      </c>
      <c r="D21">
        <f t="shared" si="4"/>
        <v>8.9724034782060494E-2</v>
      </c>
      <c r="E21">
        <f t="shared" si="5"/>
        <v>3.6310060739812931E-2</v>
      </c>
      <c r="F21">
        <f t="shared" si="0"/>
        <v>-3.3156604207450382</v>
      </c>
      <c r="G21">
        <v>63617.213212231603</v>
      </c>
      <c r="H21">
        <f t="shared" si="17"/>
        <v>1.5884575182166454E-2</v>
      </c>
      <c r="I21">
        <f t="shared" si="18"/>
        <v>6.4282651921702136E-3</v>
      </c>
      <c r="J21">
        <f t="shared" si="10"/>
        <v>0.15040984998805565</v>
      </c>
      <c r="K21">
        <v>312190.80674500897</v>
      </c>
      <c r="L21">
        <f t="shared" si="6"/>
        <v>7.795088924091427E-2</v>
      </c>
      <c r="M21">
        <f t="shared" si="7"/>
        <v>3.1545633563348628E-2</v>
      </c>
      <c r="N21">
        <f t="shared" si="1"/>
        <v>-3.4563200969309182</v>
      </c>
      <c r="O21">
        <v>61101.691649197201</v>
      </c>
      <c r="P21">
        <f t="shared" si="11"/>
        <v>1.5256474871373556E-2</v>
      </c>
      <c r="Q21">
        <f t="shared" si="12"/>
        <v>6.1740817897966782E-3</v>
      </c>
      <c r="R21">
        <f t="shared" si="13"/>
        <v>0.16368314903738648</v>
      </c>
      <c r="S21">
        <v>4226107.5466915797</v>
      </c>
      <c r="T21">
        <f t="shared" si="2"/>
        <v>1.055216342617731</v>
      </c>
      <c r="U21">
        <f t="shared" si="8"/>
        <v>0.42703128082859909</v>
      </c>
      <c r="V21">
        <f t="shared" si="3"/>
        <v>-0.85089801122685693</v>
      </c>
      <c r="W21">
        <v>369299.70415958302</v>
      </c>
      <c r="X21">
        <f t="shared" si="14"/>
        <v>9.2210403745677516E-2</v>
      </c>
      <c r="Y21">
        <f t="shared" si="15"/>
        <v>3.7316259450223252E-2</v>
      </c>
      <c r="Z21">
        <f t="shared" si="16"/>
        <v>8.0362780489407384E-2</v>
      </c>
    </row>
    <row r="22" spans="1:26" x14ac:dyDescent="0.2">
      <c r="A22">
        <v>21</v>
      </c>
      <c r="B22">
        <f t="shared" si="9"/>
        <v>53.339999999999989</v>
      </c>
      <c r="C22">
        <v>247567.15707421201</v>
      </c>
      <c r="D22">
        <f t="shared" si="4"/>
        <v>6.1815017046745392E-2</v>
      </c>
      <c r="E22">
        <f t="shared" si="5"/>
        <v>2.5015671988579204E-2</v>
      </c>
      <c r="F22">
        <f t="shared" si="0"/>
        <v>-3.6882527709776709</v>
      </c>
      <c r="J22">
        <f t="shared" si="10"/>
        <v>0</v>
      </c>
      <c r="K22">
        <v>246345.33026634299</v>
      </c>
      <c r="L22">
        <f t="shared" si="6"/>
        <v>6.1509939241396784E-2</v>
      </c>
      <c r="M22">
        <f t="shared" si="7"/>
        <v>2.4892211271843899E-2</v>
      </c>
      <c r="N22">
        <f t="shared" si="1"/>
        <v>-3.6932003247712561</v>
      </c>
      <c r="P22">
        <f t="shared" si="11"/>
        <v>0</v>
      </c>
      <c r="Q22">
        <f t="shared" si="12"/>
        <v>0</v>
      </c>
      <c r="R22">
        <f t="shared" si="13"/>
        <v>0</v>
      </c>
      <c r="S22">
        <v>3842020.09747383</v>
      </c>
      <c r="T22">
        <f t="shared" si="2"/>
        <v>0.95931358838559755</v>
      </c>
      <c r="U22">
        <f t="shared" si="8"/>
        <v>0.38822077882941392</v>
      </c>
      <c r="V22">
        <f t="shared" si="3"/>
        <v>-0.94618108358641062</v>
      </c>
      <c r="W22">
        <v>114398.249652074</v>
      </c>
      <c r="X22">
        <f t="shared" si="14"/>
        <v>2.8564086755017308E-2</v>
      </c>
      <c r="Y22">
        <f t="shared" si="15"/>
        <v>1.1559486012540934E-2</v>
      </c>
      <c r="Z22">
        <f t="shared" si="16"/>
        <v>2.8914598916259027E-2</v>
      </c>
    </row>
    <row r="23" spans="1:26" x14ac:dyDescent="0.2">
      <c r="A23">
        <v>22</v>
      </c>
      <c r="B23">
        <f t="shared" si="9"/>
        <v>55.879999999999988</v>
      </c>
      <c r="C23">
        <v>116018.424385366</v>
      </c>
      <c r="D23">
        <f t="shared" si="4"/>
        <v>2.8968628011380847E-2</v>
      </c>
      <c r="E23">
        <f t="shared" si="5"/>
        <v>1.1723198195413669E-2</v>
      </c>
      <c r="F23">
        <f t="shared" si="0"/>
        <v>-4.4461856484915003</v>
      </c>
      <c r="J23">
        <f t="shared" si="10"/>
        <v>0</v>
      </c>
      <c r="K23">
        <v>113531.89038441901</v>
      </c>
      <c r="L23">
        <f t="shared" si="6"/>
        <v>2.834776560187402E-2</v>
      </c>
      <c r="M23">
        <f t="shared" si="7"/>
        <v>1.1471943870359989E-2</v>
      </c>
      <c r="N23">
        <f t="shared" si="1"/>
        <v>-4.4678508878878889</v>
      </c>
      <c r="P23">
        <f t="shared" si="11"/>
        <v>0</v>
      </c>
      <c r="Q23">
        <f t="shared" si="12"/>
        <v>0</v>
      </c>
      <c r="R23">
        <f t="shared" si="13"/>
        <v>0</v>
      </c>
      <c r="S23">
        <v>2721421.1750235702</v>
      </c>
      <c r="T23">
        <f t="shared" si="2"/>
        <v>0.67951136295121717</v>
      </c>
      <c r="U23">
        <f t="shared" si="8"/>
        <v>0.27498873542727625</v>
      </c>
      <c r="V23">
        <f t="shared" si="3"/>
        <v>-1.2910251442371665</v>
      </c>
      <c r="W23">
        <v>60235.332381542597</v>
      </c>
      <c r="X23">
        <f t="shared" si="14"/>
        <v>1.5040153718230363E-2</v>
      </c>
      <c r="Y23">
        <f t="shared" si="15"/>
        <v>6.0865396476157728E-3</v>
      </c>
      <c r="Z23">
        <f t="shared" si="16"/>
        <v>2.1654482579422984E-2</v>
      </c>
    </row>
    <row r="24" spans="1:26" x14ac:dyDescent="0.2">
      <c r="A24">
        <v>23</v>
      </c>
      <c r="B24">
        <f t="shared" si="9"/>
        <v>58.419999999999987</v>
      </c>
      <c r="C24">
        <v>58009.212192683</v>
      </c>
      <c r="D24">
        <f t="shared" si="4"/>
        <v>1.4484314005690424E-2</v>
      </c>
      <c r="E24">
        <f t="shared" si="5"/>
        <v>5.8615990977068343E-3</v>
      </c>
      <c r="F24">
        <f t="shared" si="0"/>
        <v>-5.1393328290514457</v>
      </c>
      <c r="J24">
        <f t="shared" si="10"/>
        <v>0</v>
      </c>
      <c r="K24">
        <v>121626.425404915</v>
      </c>
      <c r="L24">
        <f t="shared" si="6"/>
        <v>3.036888918785698E-2</v>
      </c>
      <c r="M24">
        <f t="shared" si="7"/>
        <v>1.2289864289877089E-2</v>
      </c>
      <c r="N24">
        <f t="shared" si="1"/>
        <v>-4.3989803977859836</v>
      </c>
      <c r="P24">
        <f t="shared" si="11"/>
        <v>0</v>
      </c>
      <c r="Q24">
        <f t="shared" si="12"/>
        <v>0</v>
      </c>
      <c r="R24">
        <f t="shared" si="13"/>
        <v>0</v>
      </c>
      <c r="S24">
        <v>1759923.3455826901</v>
      </c>
      <c r="T24">
        <f t="shared" si="2"/>
        <v>0.43943507246216751</v>
      </c>
      <c r="U24">
        <f t="shared" si="8"/>
        <v>0.17783322173442473</v>
      </c>
      <c r="V24">
        <f t="shared" si="3"/>
        <v>-1.7269091244563879</v>
      </c>
      <c r="W24">
        <v>126336.254723929</v>
      </c>
      <c r="X24">
        <f t="shared" si="14"/>
        <v>3.1544885968216814E-2</v>
      </c>
      <c r="Y24">
        <f t="shared" si="15"/>
        <v>1.2765773722933789E-2</v>
      </c>
      <c r="Z24">
        <f t="shared" si="16"/>
        <v>6.6977130138074589E-2</v>
      </c>
    </row>
    <row r="25" spans="1:26" x14ac:dyDescent="0.2">
      <c r="A25">
        <v>24</v>
      </c>
      <c r="B25">
        <f t="shared" si="9"/>
        <v>60.959999999999987</v>
      </c>
      <c r="C25">
        <v>121337.02403073999</v>
      </c>
      <c r="D25">
        <f t="shared" si="4"/>
        <v>3.0296628589603969E-2</v>
      </c>
      <c r="E25">
        <f t="shared" si="5"/>
        <v>1.2260621437412472E-2</v>
      </c>
      <c r="F25">
        <f t="shared" si="0"/>
        <v>-4.4013626615521115</v>
      </c>
      <c r="J25">
        <v>0</v>
      </c>
      <c r="L25">
        <f t="shared" si="6"/>
        <v>0</v>
      </c>
      <c r="M25">
        <f t="shared" si="7"/>
        <v>0</v>
      </c>
      <c r="O25">
        <v>124718.90486142899</v>
      </c>
      <c r="P25">
        <f t="shared" si="11"/>
        <v>3.1141050053540058E-2</v>
      </c>
      <c r="Q25">
        <f t="shared" si="12"/>
        <v>1.2602346981966911E-2</v>
      </c>
      <c r="R25">
        <f t="shared" si="13"/>
        <v>1</v>
      </c>
      <c r="S25">
        <v>1517647.07273104</v>
      </c>
      <c r="T25">
        <f t="shared" si="2"/>
        <v>0.37894113573267918</v>
      </c>
      <c r="U25">
        <f t="shared" si="8"/>
        <v>0.15335217245511501</v>
      </c>
      <c r="V25">
        <f t="shared" si="3"/>
        <v>-1.8750182218765425</v>
      </c>
      <c r="W25">
        <v>424076.35970484099</v>
      </c>
      <c r="X25">
        <f t="shared" si="14"/>
        <v>0.10588758102682556</v>
      </c>
      <c r="Y25">
        <f t="shared" si="15"/>
        <v>4.2851221615421931E-2</v>
      </c>
      <c r="Z25">
        <f t="shared" si="16"/>
        <v>0.21840204048670289</v>
      </c>
    </row>
    <row r="26" spans="1:26" x14ac:dyDescent="0.2">
      <c r="A26">
        <v>25</v>
      </c>
      <c r="B26">
        <f t="shared" si="9"/>
        <v>63.499999999999986</v>
      </c>
      <c r="D26">
        <f t="shared" si="4"/>
        <v>0</v>
      </c>
      <c r="E26">
        <f t="shared" si="5"/>
        <v>0</v>
      </c>
      <c r="J26">
        <v>0</v>
      </c>
      <c r="K26">
        <v>61101.691649197201</v>
      </c>
      <c r="L26">
        <f t="shared" si="6"/>
        <v>1.5256474871373556E-2</v>
      </c>
      <c r="M26">
        <f t="shared" si="7"/>
        <v>6.1740817897966782E-3</v>
      </c>
      <c r="N26">
        <f>LN(M26)</f>
        <v>-5.0873951055333766</v>
      </c>
      <c r="R26">
        <v>0</v>
      </c>
      <c r="S26">
        <v>1090311.0506014801</v>
      </c>
      <c r="T26">
        <f t="shared" si="2"/>
        <v>0.27223964994266953</v>
      </c>
      <c r="U26">
        <f t="shared" si="8"/>
        <v>0.11017157497669916</v>
      </c>
      <c r="V26">
        <f t="shared" si="3"/>
        <v>-2.2057163558559831</v>
      </c>
      <c r="W26">
        <v>126336.254723929</v>
      </c>
      <c r="X26">
        <f t="shared" si="14"/>
        <v>3.1544885968216814E-2</v>
      </c>
      <c r="Y26">
        <f t="shared" si="15"/>
        <v>1.2765773722933789E-2</v>
      </c>
      <c r="Z26">
        <f t="shared" si="16"/>
        <v>0.10383967002675325</v>
      </c>
    </row>
    <row r="27" spans="1:26" x14ac:dyDescent="0.2">
      <c r="A27">
        <v>26</v>
      </c>
      <c r="B27">
        <f t="shared" si="9"/>
        <v>66.039999999999992</v>
      </c>
      <c r="C27">
        <v>64559.154763128601</v>
      </c>
      <c r="D27">
        <f t="shared" si="4"/>
        <v>1.6119768467551567E-2</v>
      </c>
      <c r="E27">
        <f t="shared" si="5"/>
        <v>6.5234446220595729E-3</v>
      </c>
      <c r="F27">
        <f>LN(E27)</f>
        <v>-5.0323527262866738</v>
      </c>
      <c r="J27">
        <v>0</v>
      </c>
      <c r="L27">
        <f t="shared" si="6"/>
        <v>0</v>
      </c>
      <c r="M27">
        <f t="shared" si="7"/>
        <v>0</v>
      </c>
      <c r="R27">
        <v>0</v>
      </c>
      <c r="S27">
        <v>620823.45085228805</v>
      </c>
      <c r="T27">
        <f t="shared" si="2"/>
        <v>0.15501334123229291</v>
      </c>
      <c r="U27">
        <f t="shared" si="8"/>
        <v>6.273172900993168E-2</v>
      </c>
      <c r="V27">
        <f t="shared" si="3"/>
        <v>-2.7688879145252625</v>
      </c>
      <c r="W27">
        <v>63617.213212231603</v>
      </c>
      <c r="X27">
        <f t="shared" si="14"/>
        <v>1.5884575182166454E-2</v>
      </c>
      <c r="Y27">
        <f t="shared" si="15"/>
        <v>6.4282651921702136E-3</v>
      </c>
      <c r="Z27">
        <f t="shared" si="16"/>
        <v>9.2947740472408072E-2</v>
      </c>
    </row>
    <row r="28" spans="1:26" x14ac:dyDescent="0.2">
      <c r="A28">
        <v>27</v>
      </c>
      <c r="B28">
        <f t="shared" si="9"/>
        <v>68.58</v>
      </c>
      <c r="J28">
        <v>0</v>
      </c>
      <c r="L28">
        <f t="shared" si="6"/>
        <v>0</v>
      </c>
      <c r="M28">
        <f t="shared" si="7"/>
        <v>0</v>
      </c>
      <c r="R28">
        <v>0</v>
      </c>
      <c r="S28">
        <v>1046555.12430354</v>
      </c>
      <c r="T28">
        <f t="shared" si="2"/>
        <v>0.26131423737192011</v>
      </c>
      <c r="U28">
        <f t="shared" si="8"/>
        <v>0.10575021346509286</v>
      </c>
      <c r="V28">
        <f t="shared" si="3"/>
        <v>-2.2466754424753486</v>
      </c>
      <c r="X28">
        <f t="shared" si="14"/>
        <v>0</v>
      </c>
      <c r="Y28">
        <f t="shared" si="15"/>
        <v>0</v>
      </c>
      <c r="Z28">
        <f t="shared" si="16"/>
        <v>0</v>
      </c>
    </row>
    <row r="29" spans="1:26" x14ac:dyDescent="0.2">
      <c r="A29">
        <v>28</v>
      </c>
      <c r="B29">
        <f t="shared" si="9"/>
        <v>71.12</v>
      </c>
      <c r="J29">
        <v>0</v>
      </c>
      <c r="L29">
        <f t="shared" si="6"/>
        <v>0</v>
      </c>
      <c r="M29">
        <f t="shared" si="7"/>
        <v>0</v>
      </c>
      <c r="R29">
        <v>0</v>
      </c>
      <c r="S29">
        <v>615733.53971376701</v>
      </c>
      <c r="T29">
        <f t="shared" si="2"/>
        <v>0.15374244186295621</v>
      </c>
      <c r="U29">
        <f t="shared" si="8"/>
        <v>6.2217413827752296E-2</v>
      </c>
      <c r="V29">
        <f t="shared" si="3"/>
        <v>-2.7771203533435087</v>
      </c>
      <c r="W29">
        <v>64228.1266161659</v>
      </c>
      <c r="X29">
        <f t="shared" si="14"/>
        <v>1.6037114084840706E-2</v>
      </c>
      <c r="Y29">
        <f t="shared" si="15"/>
        <v>6.4899955505378455E-3</v>
      </c>
      <c r="Z29">
        <f t="shared" si="16"/>
        <v>9.4458452287221953E-2</v>
      </c>
    </row>
    <row r="30" spans="1:26" x14ac:dyDescent="0.2">
      <c r="A30">
        <v>29</v>
      </c>
      <c r="B30">
        <f t="shared" si="9"/>
        <v>73.660000000000011</v>
      </c>
      <c r="J30">
        <v>0</v>
      </c>
      <c r="L30">
        <f t="shared" si="6"/>
        <v>0</v>
      </c>
      <c r="M30">
        <f t="shared" si="7"/>
        <v>0</v>
      </c>
      <c r="R30">
        <v>0</v>
      </c>
      <c r="S30">
        <v>306582.80572546099</v>
      </c>
      <c r="T30">
        <f t="shared" si="2"/>
        <v>7.6550628064438395E-2</v>
      </c>
      <c r="U30">
        <f t="shared" si="8"/>
        <v>3.0978967468885316E-2</v>
      </c>
      <c r="V30">
        <f t="shared" si="3"/>
        <v>-3.4744467735067026</v>
      </c>
      <c r="X30">
        <f t="shared" si="14"/>
        <v>0</v>
      </c>
      <c r="Y30">
        <f t="shared" si="15"/>
        <v>0</v>
      </c>
      <c r="Z30">
        <f t="shared" si="16"/>
        <v>0</v>
      </c>
    </row>
    <row r="31" spans="1:26" x14ac:dyDescent="0.2">
      <c r="A31">
        <v>30</v>
      </c>
      <c r="B31">
        <f t="shared" si="9"/>
        <v>76.200000000000017</v>
      </c>
      <c r="J31">
        <v>0</v>
      </c>
      <c r="K31">
        <v>53296.558002876402</v>
      </c>
      <c r="L31">
        <f t="shared" si="6"/>
        <v>1.3307611883643655E-2</v>
      </c>
      <c r="M31">
        <f t="shared" si="7"/>
        <v>5.3854042227442162E-3</v>
      </c>
      <c r="N31">
        <f>LN(M31)</f>
        <v>-5.2240629066145337</v>
      </c>
      <c r="R31">
        <v>0</v>
      </c>
      <c r="S31">
        <v>53296.558002876402</v>
      </c>
      <c r="T31">
        <f t="shared" si="2"/>
        <v>1.3307611883643655E-2</v>
      </c>
      <c r="U31">
        <f t="shared" si="8"/>
        <v>5.3854042227442162E-3</v>
      </c>
      <c r="V31">
        <f t="shared" si="3"/>
        <v>-5.2240629066145337</v>
      </c>
      <c r="X31">
        <f t="shared" si="14"/>
        <v>0</v>
      </c>
      <c r="Y31">
        <f t="shared" si="15"/>
        <v>0</v>
      </c>
      <c r="Z31">
        <f t="shared" si="16"/>
        <v>0</v>
      </c>
    </row>
    <row r="32" spans="1:26" x14ac:dyDescent="0.2">
      <c r="A32">
        <v>31</v>
      </c>
      <c r="B32">
        <f t="shared" si="9"/>
        <v>78.740000000000023</v>
      </c>
      <c r="J32">
        <v>0</v>
      </c>
      <c r="L32">
        <f t="shared" si="6"/>
        <v>0</v>
      </c>
      <c r="M32">
        <f t="shared" si="7"/>
        <v>0</v>
      </c>
      <c r="R32">
        <v>0</v>
      </c>
      <c r="S32">
        <v>308808.92591431999</v>
      </c>
      <c r="T32">
        <f t="shared" si="2"/>
        <v>7.7106467776978174E-2</v>
      </c>
      <c r="U32">
        <f t="shared" si="8"/>
        <v>3.1203908018794187E-2</v>
      </c>
      <c r="V32">
        <f t="shared" si="3"/>
        <v>-3.4672119349980708</v>
      </c>
      <c r="X32">
        <f t="shared" si="14"/>
        <v>0</v>
      </c>
      <c r="Y32">
        <f t="shared" si="15"/>
        <v>0</v>
      </c>
      <c r="Z32">
        <f t="shared" si="16"/>
        <v>0</v>
      </c>
    </row>
    <row r="33" spans="1:26" x14ac:dyDescent="0.2">
      <c r="A33">
        <v>32</v>
      </c>
      <c r="B33">
        <f t="shared" si="9"/>
        <v>81.28000000000003</v>
      </c>
      <c r="J33">
        <v>0</v>
      </c>
      <c r="K33">
        <v>58009.212192683</v>
      </c>
      <c r="L33">
        <f t="shared" si="6"/>
        <v>1.4484314005690424E-2</v>
      </c>
      <c r="M33">
        <f t="shared" si="7"/>
        <v>5.8615990977068343E-3</v>
      </c>
      <c r="N33">
        <f>LN(M33)</f>
        <v>-5.1393328290514457</v>
      </c>
      <c r="R33">
        <v>0</v>
      </c>
      <c r="S33">
        <v>353933.79930100101</v>
      </c>
      <c r="T33">
        <f t="shared" si="2"/>
        <v>8.8373692600316731E-2</v>
      </c>
      <c r="U33">
        <f t="shared" si="8"/>
        <v>3.5763596163651774E-2</v>
      </c>
      <c r="V33">
        <f t="shared" si="3"/>
        <v>-3.3308247698725215</v>
      </c>
      <c r="X33">
        <f t="shared" si="14"/>
        <v>0</v>
      </c>
      <c r="Y33">
        <f t="shared" si="15"/>
        <v>0</v>
      </c>
      <c r="Z33">
        <f t="shared" si="16"/>
        <v>0</v>
      </c>
    </row>
    <row r="34" spans="1:26" x14ac:dyDescent="0.2">
      <c r="A34">
        <v>33</v>
      </c>
      <c r="B34">
        <f t="shared" si="9"/>
        <v>83.820000000000036</v>
      </c>
      <c r="J34">
        <v>0</v>
      </c>
      <c r="K34">
        <v>53296.558002876402</v>
      </c>
      <c r="L34">
        <f t="shared" si="6"/>
        <v>1.3307611883643655E-2</v>
      </c>
      <c r="M34">
        <f t="shared" si="7"/>
        <v>5.3854042227442162E-3</v>
      </c>
      <c r="N34">
        <f>LN(M34)</f>
        <v>-5.2240629066145337</v>
      </c>
      <c r="R34">
        <v>0</v>
      </c>
      <c r="S34">
        <v>177760.01700058501</v>
      </c>
      <c r="T34">
        <f t="shared" si="2"/>
        <v>4.438487968671475E-2</v>
      </c>
      <c r="U34">
        <f t="shared" si="8"/>
        <v>1.7961939420897844E-2</v>
      </c>
      <c r="V34">
        <f t="shared" si="3"/>
        <v>-4.0195002363647294</v>
      </c>
      <c r="X34">
        <f t="shared" si="14"/>
        <v>0</v>
      </c>
      <c r="Y34">
        <f t="shared" si="15"/>
        <v>0</v>
      </c>
      <c r="Z34">
        <f t="shared" si="16"/>
        <v>0</v>
      </c>
    </row>
    <row r="35" spans="1:26" x14ac:dyDescent="0.2">
      <c r="A35">
        <v>34</v>
      </c>
      <c r="B35">
        <f t="shared" si="9"/>
        <v>86.360000000000042</v>
      </c>
      <c r="J35">
        <v>0</v>
      </c>
      <c r="R35">
        <v>0</v>
      </c>
      <c r="S35">
        <v>122157.364342356</v>
      </c>
      <c r="T35">
        <f t="shared" si="2"/>
        <v>3.0501459274521817E-2</v>
      </c>
      <c r="U35">
        <f t="shared" si="8"/>
        <v>1.2343513547969136E-2</v>
      </c>
      <c r="V35">
        <f t="shared" si="3"/>
        <v>-4.3946245726717761</v>
      </c>
      <c r="X35">
        <f t="shared" si="14"/>
        <v>0</v>
      </c>
      <c r="Y35">
        <f t="shared" si="15"/>
        <v>0</v>
      </c>
      <c r="Z35">
        <f t="shared" si="16"/>
        <v>0</v>
      </c>
    </row>
    <row r="36" spans="1:26" x14ac:dyDescent="0.2">
      <c r="A36">
        <v>35</v>
      </c>
      <c r="B36">
        <f t="shared" si="9"/>
        <v>88.900000000000048</v>
      </c>
      <c r="J36">
        <v>0</v>
      </c>
      <c r="R36">
        <v>0</v>
      </c>
      <c r="S36">
        <v>58009.212192683</v>
      </c>
      <c r="T36">
        <f t="shared" si="2"/>
        <v>1.4484314005690424E-2</v>
      </c>
      <c r="U36">
        <f t="shared" si="8"/>
        <v>5.8615990977068343E-3</v>
      </c>
      <c r="V36">
        <f t="shared" si="3"/>
        <v>-5.1393328290514457</v>
      </c>
      <c r="X36">
        <f t="shared" si="14"/>
        <v>0</v>
      </c>
      <c r="Y36">
        <f t="shared" si="15"/>
        <v>0</v>
      </c>
      <c r="Z36">
        <f t="shared" si="16"/>
        <v>0</v>
      </c>
    </row>
    <row r="37" spans="1:26" x14ac:dyDescent="0.2">
      <c r="A37">
        <v>36</v>
      </c>
      <c r="B37">
        <f t="shared" si="9"/>
        <v>91.440000000000055</v>
      </c>
      <c r="J37">
        <v>0</v>
      </c>
      <c r="R37">
        <v>0</v>
      </c>
      <c r="S37">
        <v>126481.186723942</v>
      </c>
      <c r="T37">
        <f t="shared" si="2"/>
        <v>3.1581074023843018E-2</v>
      </c>
      <c r="U37">
        <f t="shared" si="8"/>
        <v>1.2780418522412936E-2</v>
      </c>
      <c r="V37">
        <f t="shared" si="3"/>
        <v>-4.3598410823363363</v>
      </c>
      <c r="W37">
        <v>60235.332381542597</v>
      </c>
      <c r="X37">
        <f t="shared" si="14"/>
        <v>1.5040153718230363E-2</v>
      </c>
      <c r="Y37">
        <f t="shared" si="15"/>
        <v>6.0865396476157728E-3</v>
      </c>
      <c r="Z37">
        <f t="shared" si="16"/>
        <v>0.32260312408412528</v>
      </c>
    </row>
    <row r="38" spans="1:26" x14ac:dyDescent="0.2">
      <c r="A38">
        <v>37</v>
      </c>
      <c r="B38">
        <f t="shared" si="9"/>
        <v>93.980000000000061</v>
      </c>
      <c r="J38">
        <v>0</v>
      </c>
      <c r="R38">
        <v>0</v>
      </c>
      <c r="T38">
        <f t="shared" si="2"/>
        <v>0</v>
      </c>
      <c r="U38">
        <f t="shared" si="8"/>
        <v>0</v>
      </c>
      <c r="Z38">
        <v>0</v>
      </c>
    </row>
    <row r="39" spans="1:26" x14ac:dyDescent="0.2">
      <c r="A39">
        <v>38</v>
      </c>
      <c r="B39">
        <f t="shared" si="9"/>
        <v>96.520000000000067</v>
      </c>
      <c r="J39">
        <v>0</v>
      </c>
      <c r="R39">
        <v>0</v>
      </c>
      <c r="S39">
        <v>121337.02403073999</v>
      </c>
      <c r="T39">
        <f t="shared" si="2"/>
        <v>3.0296628589603969E-2</v>
      </c>
      <c r="U39">
        <f t="shared" si="8"/>
        <v>1.2260621437412472E-2</v>
      </c>
      <c r="V39">
        <f>LN(U39)</f>
        <v>-4.4013626615521115</v>
      </c>
      <c r="Z39">
        <v>0</v>
      </c>
    </row>
    <row r="40" spans="1:26" x14ac:dyDescent="0.2">
      <c r="A40">
        <v>39</v>
      </c>
      <c r="B40">
        <f t="shared" si="9"/>
        <v>99.060000000000073</v>
      </c>
      <c r="J40">
        <v>0</v>
      </c>
      <c r="R40">
        <v>0</v>
      </c>
      <c r="T40">
        <f t="shared" si="2"/>
        <v>0</v>
      </c>
      <c r="U40">
        <f t="shared" si="8"/>
        <v>0</v>
      </c>
      <c r="Z40">
        <v>0</v>
      </c>
    </row>
    <row r="41" spans="1:26" x14ac:dyDescent="0.2">
      <c r="A41">
        <v>40</v>
      </c>
      <c r="B41">
        <f t="shared" si="9"/>
        <v>101.60000000000008</v>
      </c>
      <c r="J41">
        <v>0</v>
      </c>
      <c r="R41">
        <v>0</v>
      </c>
      <c r="S41">
        <v>58009.212192683</v>
      </c>
      <c r="T41">
        <f t="shared" si="2"/>
        <v>1.4484314005690424E-2</v>
      </c>
      <c r="U41">
        <f t="shared" si="8"/>
        <v>5.8615990977068343E-3</v>
      </c>
      <c r="V41">
        <f>LN(U41)</f>
        <v>-5.1393328290514457</v>
      </c>
      <c r="Z41">
        <v>0</v>
      </c>
    </row>
    <row r="42" spans="1:26" x14ac:dyDescent="0.2">
      <c r="J42" s="7">
        <f>AVERAGE(J2:J21)</f>
        <v>8.6497823952696451E-2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BAFFC-5865-ED49-9805-0FBFCED7D5C6}">
  <dimension ref="A1:AD42"/>
  <sheetViews>
    <sheetView topLeftCell="A17" workbookViewId="0">
      <selection activeCell="J42" sqref="J42"/>
    </sheetView>
  </sheetViews>
  <sheetFormatPr baseColWidth="10" defaultRowHeight="16" x14ac:dyDescent="0.2"/>
  <cols>
    <col min="1" max="1" width="12" bestFit="1" customWidth="1"/>
    <col min="2" max="2" width="13.1640625" bestFit="1" customWidth="1"/>
    <col min="3" max="3" width="19" bestFit="1" customWidth="1"/>
    <col min="4" max="4" width="20" bestFit="1" customWidth="1"/>
    <col min="5" max="5" width="15.1640625" bestFit="1" customWidth="1"/>
    <col min="7" max="7" width="12.1640625" bestFit="1" customWidth="1"/>
    <col min="8" max="8" width="18.5" bestFit="1" customWidth="1"/>
    <col min="9" max="9" width="14.33203125" bestFit="1" customWidth="1"/>
    <col min="10" max="10" width="22.1640625" bestFit="1" customWidth="1"/>
    <col min="26" max="26" width="19.1640625" bestFit="1" customWidth="1"/>
  </cols>
  <sheetData>
    <row r="1" spans="1:30" x14ac:dyDescent="0.2">
      <c r="A1" t="s">
        <v>0</v>
      </c>
      <c r="B1" t="s">
        <v>1</v>
      </c>
      <c r="C1" s="1" t="s">
        <v>10</v>
      </c>
      <c r="D1" s="1" t="s">
        <v>2</v>
      </c>
      <c r="E1" t="s">
        <v>3</v>
      </c>
      <c r="F1" t="s">
        <v>4</v>
      </c>
      <c r="G1" t="s">
        <v>18</v>
      </c>
      <c r="H1" t="s">
        <v>19</v>
      </c>
      <c r="I1" t="s">
        <v>20</v>
      </c>
      <c r="J1" t="s">
        <v>21</v>
      </c>
      <c r="K1" t="s">
        <v>11</v>
      </c>
      <c r="L1" s="2" t="s">
        <v>5</v>
      </c>
      <c r="M1" t="s">
        <v>6</v>
      </c>
      <c r="N1" t="s">
        <v>7</v>
      </c>
      <c r="O1" t="s">
        <v>22</v>
      </c>
      <c r="P1" t="s">
        <v>23</v>
      </c>
      <c r="Q1" t="s">
        <v>24</v>
      </c>
      <c r="R1" t="s">
        <v>25</v>
      </c>
      <c r="S1" s="3" t="s">
        <v>12</v>
      </c>
      <c r="T1" s="3" t="s">
        <v>13</v>
      </c>
      <c r="U1" t="s">
        <v>8</v>
      </c>
      <c r="V1" t="s">
        <v>9</v>
      </c>
      <c r="W1" t="s">
        <v>14</v>
      </c>
      <c r="X1" t="s">
        <v>15</v>
      </c>
      <c r="Y1" t="s">
        <v>16</v>
      </c>
      <c r="Z1" t="s">
        <v>17</v>
      </c>
    </row>
    <row r="2" spans="1:30" x14ac:dyDescent="0.2">
      <c r="A2">
        <v>1</v>
      </c>
      <c r="B2">
        <v>2.54</v>
      </c>
      <c r="C2">
        <v>1565298510.5864999</v>
      </c>
      <c r="D2">
        <f>C2/4317414.0149705</f>
        <v>362.55464617450991</v>
      </c>
      <c r="E2">
        <f>D2*0.404686</f>
        <v>146.72078954177772</v>
      </c>
      <c r="F2">
        <f>LN(E2)</f>
        <v>4.9885313897762389</v>
      </c>
      <c r="G2">
        <v>525129.159321649</v>
      </c>
      <c r="H2">
        <f>G2/4317414.0149705</f>
        <v>0.12163048470699818</v>
      </c>
      <c r="I2">
        <f>H2*0.404686</f>
        <v>4.9222154334136264E-2</v>
      </c>
      <c r="J2">
        <f>I2/(I2+E2)</f>
        <v>3.353692880808037E-4</v>
      </c>
      <c r="K2">
        <v>866690568.77464497</v>
      </c>
      <c r="L2">
        <f>K2/4317414.0149705</f>
        <v>200.74298313050872</v>
      </c>
      <c r="M2">
        <f>L2*0.404686</f>
        <v>81.237874871153053</v>
      </c>
      <c r="N2">
        <f>LN(M2)</f>
        <v>4.3973815777185514</v>
      </c>
      <c r="R2">
        <v>0</v>
      </c>
      <c r="S2">
        <v>11658293865.809099</v>
      </c>
      <c r="T2">
        <f>S2/4317414.0149705</f>
        <v>2700.2955531677817</v>
      </c>
      <c r="U2">
        <f>T2*0.404686</f>
        <v>1092.771806229257</v>
      </c>
      <c r="V2">
        <f>LN(U2)</f>
        <v>6.9964726889131192</v>
      </c>
      <c r="W2">
        <v>4914586.9948834898</v>
      </c>
      <c r="X2">
        <f>W2/4317414.0149705</f>
        <v>1.138317283874632</v>
      </c>
      <c r="Y2">
        <f>X2*0.404686</f>
        <v>0.46066106834208931</v>
      </c>
      <c r="Z2">
        <f>Y2/(Y2+U2)</f>
        <v>4.2137521718579591E-4</v>
      </c>
    </row>
    <row r="3" spans="1:30" x14ac:dyDescent="0.2">
      <c r="A3">
        <v>2</v>
      </c>
      <c r="B3">
        <f>2.54+B2</f>
        <v>5.08</v>
      </c>
      <c r="C3">
        <v>205577598.50007001</v>
      </c>
      <c r="D3">
        <f t="shared" ref="D3:D26" si="0">C3/4317414.0149705</f>
        <v>47.61591030816966</v>
      </c>
      <c r="E3">
        <f t="shared" ref="E3:E26" si="1">D3*0.404686</f>
        <v>19.269492278971946</v>
      </c>
      <c r="F3">
        <f t="shared" ref="F3:F26" si="2">LN(E3)</f>
        <v>2.9585231343351062</v>
      </c>
      <c r="G3">
        <v>1546470.4599107001</v>
      </c>
      <c r="H3">
        <f t="shared" ref="H3:H27" si="3">G3/4317414.0149705</f>
        <v>0.35819369060932343</v>
      </c>
      <c r="I3">
        <f t="shared" ref="I3:I27" si="4">H3*0.404686</f>
        <v>0.14495597187792467</v>
      </c>
      <c r="J3">
        <f t="shared" ref="J3:J27" si="5">I3/(I3+E3)</f>
        <v>7.4663966755572986E-3</v>
      </c>
      <c r="K3">
        <v>68244992.500117496</v>
      </c>
      <c r="L3">
        <f t="shared" ref="L3:L35" si="6">K3/4317414.0149705</f>
        <v>15.806914107259598</v>
      </c>
      <c r="M3">
        <f t="shared" ref="M3:M35" si="7">L3*0.404686</f>
        <v>6.3968368424104574</v>
      </c>
      <c r="N3">
        <f t="shared" ref="N3:N35" si="8">LN(M3)</f>
        <v>1.8558036248137451</v>
      </c>
      <c r="O3">
        <v>1787699.14891395</v>
      </c>
      <c r="P3">
        <f>O3/4317414.0149705</f>
        <v>0.41406711117237271</v>
      </c>
      <c r="Q3">
        <f>P3*0.404686</f>
        <v>0.16756716295190283</v>
      </c>
      <c r="R3">
        <f>Q3/(Q3+M3)</f>
        <v>2.552663772903371E-2</v>
      </c>
      <c r="S3">
        <v>1521102149.14223</v>
      </c>
      <c r="T3">
        <f t="shared" ref="T3:T40" si="9">S3/4317414.0149705</f>
        <v>352.31787914428759</v>
      </c>
      <c r="U3">
        <f t="shared" ref="U3:U40" si="10">T3*0.404686</f>
        <v>142.57811323938517</v>
      </c>
      <c r="V3">
        <f t="shared" ref="V3:V40" si="11">LN(U3)</f>
        <v>4.9598900126056087</v>
      </c>
      <c r="W3">
        <v>63090943.101436302</v>
      </c>
      <c r="X3">
        <f t="shared" ref="X3:X41" si="12">W3/4317414.0149705</f>
        <v>14.613132510032719</v>
      </c>
      <c r="Y3">
        <f t="shared" ref="Y3:Y41" si="13">X3*0.404686</f>
        <v>5.9137301429551004</v>
      </c>
      <c r="Z3">
        <f t="shared" ref="Z3:Z41" si="14">Y3/(Y3+U3)</f>
        <v>3.9825286078025775E-2</v>
      </c>
      <c r="AC3" t="s">
        <v>26</v>
      </c>
      <c r="AD3">
        <v>-0.143626</v>
      </c>
    </row>
    <row r="4" spans="1:30" x14ac:dyDescent="0.2">
      <c r="A4">
        <v>3</v>
      </c>
      <c r="B4">
        <f t="shared" ref="B4:B41" si="15">2.54+B3</f>
        <v>7.62</v>
      </c>
      <c r="C4">
        <v>81028256.540594995</v>
      </c>
      <c r="D4">
        <f t="shared" si="0"/>
        <v>18.767775399725856</v>
      </c>
      <c r="E4">
        <f t="shared" si="1"/>
        <v>7.595055955413458</v>
      </c>
      <c r="F4">
        <f t="shared" si="2"/>
        <v>2.0274975034219738</v>
      </c>
      <c r="G4">
        <v>992817.22870219499</v>
      </c>
      <c r="H4">
        <f t="shared" si="3"/>
        <v>0.22995645663344583</v>
      </c>
      <c r="I4">
        <f t="shared" si="4"/>
        <v>9.3060158609162655E-2</v>
      </c>
      <c r="J4">
        <f t="shared" si="5"/>
        <v>1.2104416378340985E-2</v>
      </c>
      <c r="K4">
        <v>33788941.892296799</v>
      </c>
      <c r="L4">
        <f t="shared" si="6"/>
        <v>7.8261991495683949</v>
      </c>
      <c r="M4">
        <f t="shared" si="7"/>
        <v>3.1671532290422353</v>
      </c>
      <c r="N4">
        <f t="shared" si="8"/>
        <v>1.1528331494117325</v>
      </c>
      <c r="O4">
        <v>358452.09765201103</v>
      </c>
      <c r="P4">
        <f t="shared" ref="P4:P41" si="16">O4/4317414.0149705</f>
        <v>8.3024721837907933E-2</v>
      </c>
      <c r="Q4">
        <f t="shared" ref="Q4:Q41" si="17">P4*0.404686</f>
        <v>3.3598942581695608E-2</v>
      </c>
      <c r="R4">
        <f t="shared" ref="R4:R41" si="18">Q4/(Q4+M4)</f>
        <v>1.0497202151283358E-2</v>
      </c>
      <c r="S4">
        <v>731256407.666031</v>
      </c>
      <c r="T4">
        <f t="shared" si="9"/>
        <v>169.37370498414606</v>
      </c>
      <c r="U4">
        <f t="shared" si="10"/>
        <v>68.543167175214137</v>
      </c>
      <c r="V4">
        <f t="shared" si="11"/>
        <v>4.2274637245299198</v>
      </c>
      <c r="W4">
        <v>28685397.147935301</v>
      </c>
      <c r="X4">
        <f t="shared" si="12"/>
        <v>6.644115446994328</v>
      </c>
      <c r="Y4">
        <f t="shared" si="13"/>
        <v>2.6887805037823465</v>
      </c>
      <c r="Z4">
        <f t="shared" si="14"/>
        <v>3.7746833989423023E-2</v>
      </c>
      <c r="AC4" t="s">
        <v>27</v>
      </c>
      <c r="AD4" s="6">
        <f>1-(EXP(AD3*2.54))</f>
        <v>0.30567146700045311</v>
      </c>
    </row>
    <row r="5" spans="1:30" x14ac:dyDescent="0.2">
      <c r="A5">
        <v>4</v>
      </c>
      <c r="B5">
        <f t="shared" si="15"/>
        <v>10.16</v>
      </c>
      <c r="C5">
        <v>43249890.858875401</v>
      </c>
      <c r="D5">
        <f t="shared" si="0"/>
        <v>10.017545389186152</v>
      </c>
      <c r="E5">
        <f t="shared" si="1"/>
        <v>4.053960373368187</v>
      </c>
      <c r="F5">
        <f t="shared" si="2"/>
        <v>1.3996942732825257</v>
      </c>
      <c r="G5">
        <v>856739.16909416905</v>
      </c>
      <c r="H5">
        <f t="shared" si="3"/>
        <v>0.1984380386322582</v>
      </c>
      <c r="I5">
        <f t="shared" si="4"/>
        <v>8.0305096101934037E-2</v>
      </c>
      <c r="J5">
        <f t="shared" si="5"/>
        <v>1.9424271782969602E-2</v>
      </c>
      <c r="K5">
        <v>16182929.3479148</v>
      </c>
      <c r="L5">
        <f t="shared" si="6"/>
        <v>3.7482922165446704</v>
      </c>
      <c r="M5">
        <f t="shared" si="7"/>
        <v>1.5168813839445965</v>
      </c>
      <c r="N5">
        <f t="shared" si="8"/>
        <v>0.41665650610600541</v>
      </c>
      <c r="O5">
        <v>991908.68984279805</v>
      </c>
      <c r="P5">
        <f t="shared" si="16"/>
        <v>0.22974602074375661</v>
      </c>
      <c r="Q5">
        <f t="shared" si="17"/>
        <v>9.297499815070788E-2</v>
      </c>
      <c r="R5">
        <f t="shared" si="18"/>
        <v>5.775359788908406E-2</v>
      </c>
      <c r="S5">
        <v>406468375.47452402</v>
      </c>
      <c r="T5">
        <f t="shared" si="9"/>
        <v>94.146258400308028</v>
      </c>
      <c r="U5">
        <f t="shared" si="10"/>
        <v>38.099672726987052</v>
      </c>
      <c r="V5">
        <f t="shared" si="11"/>
        <v>3.6402056922529029</v>
      </c>
      <c r="W5">
        <v>29409244.194412</v>
      </c>
      <c r="X5">
        <f t="shared" si="12"/>
        <v>6.8117729947687096</v>
      </c>
      <c r="Y5">
        <f t="shared" si="13"/>
        <v>2.7566291661609701</v>
      </c>
      <c r="Z5">
        <f t="shared" si="14"/>
        <v>6.7471333391123253E-2</v>
      </c>
    </row>
    <row r="6" spans="1:30" x14ac:dyDescent="0.2">
      <c r="A6">
        <v>5</v>
      </c>
      <c r="B6">
        <f t="shared" si="15"/>
        <v>12.7</v>
      </c>
      <c r="C6">
        <v>26634770.531508401</v>
      </c>
      <c r="D6">
        <f t="shared" si="0"/>
        <v>6.1691490413365857</v>
      </c>
      <c r="E6">
        <f t="shared" si="1"/>
        <v>2.4965682489423373</v>
      </c>
      <c r="F6">
        <f t="shared" si="2"/>
        <v>0.91491708843477948</v>
      </c>
      <c r="G6">
        <v>793298.74335878796</v>
      </c>
      <c r="H6">
        <f t="shared" si="3"/>
        <v>0.18374395890874701</v>
      </c>
      <c r="I6">
        <f t="shared" si="4"/>
        <v>7.4358607754945183E-2</v>
      </c>
      <c r="J6">
        <f t="shared" si="5"/>
        <v>2.8922879529318577E-2</v>
      </c>
      <c r="K6">
        <v>11202522.3514225</v>
      </c>
      <c r="L6">
        <f t="shared" si="6"/>
        <v>2.5947296952708494</v>
      </c>
      <c r="M6">
        <f t="shared" si="7"/>
        <v>1.050050781460379</v>
      </c>
      <c r="N6">
        <f t="shared" si="8"/>
        <v>4.883852629556458E-2</v>
      </c>
      <c r="O6">
        <v>1039717.4019142099</v>
      </c>
      <c r="P6">
        <f t="shared" si="16"/>
        <v>0.24081948089968253</v>
      </c>
      <c r="Q6">
        <f t="shared" si="17"/>
        <v>9.7456272447368916E-2</v>
      </c>
      <c r="R6">
        <f t="shared" si="18"/>
        <v>8.4928691388422406E-2</v>
      </c>
      <c r="S6">
        <v>252892250.50372899</v>
      </c>
      <c r="T6">
        <f t="shared" si="9"/>
        <v>58.574936206449721</v>
      </c>
      <c r="U6">
        <f t="shared" si="10"/>
        <v>23.704456633643311</v>
      </c>
      <c r="V6">
        <f t="shared" si="11"/>
        <v>3.1656630740767433</v>
      </c>
      <c r="W6">
        <v>24400311.112312298</v>
      </c>
      <c r="X6">
        <f t="shared" si="12"/>
        <v>5.6516032578077926</v>
      </c>
      <c r="Y6">
        <f t="shared" si="13"/>
        <v>2.2871247159892043</v>
      </c>
      <c r="Z6">
        <f t="shared" si="14"/>
        <v>8.799482744906327E-2</v>
      </c>
      <c r="AC6" t="s">
        <v>28</v>
      </c>
      <c r="AD6">
        <v>-0.10641100000000001</v>
      </c>
    </row>
    <row r="7" spans="1:30" x14ac:dyDescent="0.2">
      <c r="A7">
        <v>6</v>
      </c>
      <c r="B7">
        <f t="shared" si="15"/>
        <v>15.239999999999998</v>
      </c>
      <c r="C7">
        <v>14281264.163865799</v>
      </c>
      <c r="D7">
        <f t="shared" si="0"/>
        <v>3.3078282773776051</v>
      </c>
      <c r="E7">
        <f t="shared" si="1"/>
        <v>1.3386317942588335</v>
      </c>
      <c r="F7">
        <f t="shared" si="2"/>
        <v>0.29164804327655541</v>
      </c>
      <c r="G7">
        <v>613691.76049213798</v>
      </c>
      <c r="H7">
        <f t="shared" si="3"/>
        <v>0.14214336599737268</v>
      </c>
      <c r="I7">
        <f t="shared" si="4"/>
        <v>5.7523430212012755E-2</v>
      </c>
      <c r="J7">
        <f t="shared" si="5"/>
        <v>4.120131429785294E-2</v>
      </c>
      <c r="K7">
        <v>10498906.306107</v>
      </c>
      <c r="L7">
        <f t="shared" si="6"/>
        <v>2.4317580546369575</v>
      </c>
      <c r="M7">
        <f t="shared" si="7"/>
        <v>0.98409844009881176</v>
      </c>
      <c r="N7">
        <f t="shared" si="8"/>
        <v>-1.6029346182800872E-2</v>
      </c>
      <c r="O7">
        <v>734613.55168226303</v>
      </c>
      <c r="P7">
        <f t="shared" si="16"/>
        <v>0.17015128712118255</v>
      </c>
      <c r="Q7">
        <f t="shared" si="17"/>
        <v>6.8857843779922878E-2</v>
      </c>
      <c r="R7">
        <f t="shared" si="18"/>
        <v>6.5394779283973567E-2</v>
      </c>
      <c r="S7">
        <v>167869701.53756699</v>
      </c>
      <c r="T7">
        <f t="shared" si="9"/>
        <v>38.88200227161073</v>
      </c>
      <c r="U7">
        <f t="shared" si="10"/>
        <v>15.73500197128906</v>
      </c>
      <c r="V7">
        <f t="shared" si="11"/>
        <v>2.7558876557968874</v>
      </c>
      <c r="W7">
        <v>27736200.9003856</v>
      </c>
      <c r="X7">
        <f t="shared" si="12"/>
        <v>6.4242624877325127</v>
      </c>
      <c r="Y7">
        <f t="shared" si="13"/>
        <v>2.5998090891105194</v>
      </c>
      <c r="Z7">
        <f t="shared" si="14"/>
        <v>0.14179633924484306</v>
      </c>
      <c r="AC7" t="s">
        <v>29</v>
      </c>
      <c r="AD7" s="6">
        <f>1-(EXP(AD6*2.54))</f>
        <v>0.23683722886711955</v>
      </c>
    </row>
    <row r="8" spans="1:30" x14ac:dyDescent="0.2">
      <c r="A8">
        <v>7</v>
      </c>
      <c r="B8">
        <f t="shared" si="15"/>
        <v>17.779999999999998</v>
      </c>
      <c r="C8">
        <v>11246783.7788404</v>
      </c>
      <c r="D8">
        <f t="shared" si="0"/>
        <v>2.6049815328904118</v>
      </c>
      <c r="E8">
        <f t="shared" si="1"/>
        <v>1.0541995566192892</v>
      </c>
      <c r="F8">
        <f t="shared" si="2"/>
        <v>5.2781764853877415E-2</v>
      </c>
      <c r="G8">
        <v>585080.95906653302</v>
      </c>
      <c r="H8">
        <f t="shared" si="3"/>
        <v>0.13551652842136122</v>
      </c>
      <c r="I8">
        <f t="shared" si="4"/>
        <v>5.4841641820726983E-2</v>
      </c>
      <c r="J8">
        <f t="shared" si="5"/>
        <v>4.9449598353846151E-2</v>
      </c>
      <c r="K8">
        <v>8293360.9595834799</v>
      </c>
      <c r="L8">
        <f t="shared" si="6"/>
        <v>1.9209093524101479</v>
      </c>
      <c r="M8">
        <f t="shared" si="7"/>
        <v>0.77736512218945308</v>
      </c>
      <c r="N8">
        <f t="shared" si="8"/>
        <v>-0.2518451262611604</v>
      </c>
      <c r="O8">
        <v>466289.40877651598</v>
      </c>
      <c r="P8">
        <f t="shared" si="16"/>
        <v>0.10800201397402978</v>
      </c>
      <c r="Q8">
        <f t="shared" si="17"/>
        <v>4.3706903027094214E-2</v>
      </c>
      <c r="R8">
        <f t="shared" si="18"/>
        <v>5.3231509154835807E-2</v>
      </c>
      <c r="S8">
        <v>135917083.613765</v>
      </c>
      <c r="T8">
        <f t="shared" si="9"/>
        <v>31.481132720298934</v>
      </c>
      <c r="U8">
        <f t="shared" si="10"/>
        <v>12.739973676046894</v>
      </c>
      <c r="V8">
        <f t="shared" si="11"/>
        <v>2.5447445838975256</v>
      </c>
      <c r="W8">
        <v>24067532.0852632</v>
      </c>
      <c r="X8">
        <f t="shared" si="12"/>
        <v>5.5745249359477169</v>
      </c>
      <c r="Y8">
        <f t="shared" si="13"/>
        <v>2.2559321982289378</v>
      </c>
      <c r="Z8">
        <f t="shared" si="14"/>
        <v>0.15043654028922607</v>
      </c>
    </row>
    <row r="9" spans="1:30" x14ac:dyDescent="0.2">
      <c r="A9">
        <v>8</v>
      </c>
      <c r="B9">
        <f t="shared" si="15"/>
        <v>20.319999999999997</v>
      </c>
      <c r="C9">
        <v>7647091.3178211497</v>
      </c>
      <c r="D9">
        <f t="shared" si="0"/>
        <v>1.7712202932832237</v>
      </c>
      <c r="E9">
        <f t="shared" si="1"/>
        <v>0.7167880556076146</v>
      </c>
      <c r="F9">
        <f t="shared" si="2"/>
        <v>-0.33297508095409512</v>
      </c>
      <c r="G9">
        <v>471963.99042423198</v>
      </c>
      <c r="H9">
        <f t="shared" si="3"/>
        <v>0.10931636131900054</v>
      </c>
      <c r="I9">
        <f t="shared" si="4"/>
        <v>4.4238800996741053E-2</v>
      </c>
      <c r="J9">
        <f t="shared" si="5"/>
        <v>5.8130407110901762E-2</v>
      </c>
      <c r="K9">
        <v>6732054.0551185198</v>
      </c>
      <c r="L9">
        <f t="shared" si="6"/>
        <v>1.5592792425686604</v>
      </c>
      <c r="M9">
        <f t="shared" si="7"/>
        <v>0.63101847955814083</v>
      </c>
      <c r="N9">
        <f t="shared" si="8"/>
        <v>-0.46042013072373117</v>
      </c>
      <c r="O9">
        <v>530088.78606859699</v>
      </c>
      <c r="P9">
        <f t="shared" si="16"/>
        <v>0.12277923410414902</v>
      </c>
      <c r="Q9">
        <f t="shared" si="17"/>
        <v>4.9687037132671648E-2</v>
      </c>
      <c r="R9">
        <f t="shared" si="18"/>
        <v>7.2993439768522267E-2</v>
      </c>
      <c r="S9">
        <v>106133750.46822099</v>
      </c>
      <c r="T9">
        <f t="shared" si="9"/>
        <v>24.582713193639869</v>
      </c>
      <c r="U9">
        <f t="shared" si="10"/>
        <v>9.9482798714813434</v>
      </c>
      <c r="V9">
        <f t="shared" si="11"/>
        <v>2.2973996589874535</v>
      </c>
      <c r="W9">
        <v>18954004.330692001</v>
      </c>
      <c r="X9">
        <f t="shared" si="12"/>
        <v>4.3901289672404769</v>
      </c>
      <c r="Y9">
        <f t="shared" si="13"/>
        <v>1.7766237312366795</v>
      </c>
      <c r="Z9">
        <f t="shared" si="14"/>
        <v>0.15152565781648128</v>
      </c>
      <c r="AC9" t="s">
        <v>30</v>
      </c>
      <c r="AD9">
        <v>-9.6928E-2</v>
      </c>
    </row>
    <row r="10" spans="1:30" x14ac:dyDescent="0.2">
      <c r="A10">
        <v>9</v>
      </c>
      <c r="B10">
        <f t="shared" si="15"/>
        <v>22.859999999999996</v>
      </c>
      <c r="C10">
        <v>6982060.5491411705</v>
      </c>
      <c r="D10">
        <f t="shared" si="0"/>
        <v>1.6171857794807472</v>
      </c>
      <c r="E10">
        <f t="shared" si="1"/>
        <v>0.65445244435494565</v>
      </c>
      <c r="F10">
        <f t="shared" si="2"/>
        <v>-0.42395635577553281</v>
      </c>
      <c r="G10">
        <v>648373.38452610304</v>
      </c>
      <c r="H10">
        <f t="shared" si="3"/>
        <v>0.15017632830159172</v>
      </c>
      <c r="I10">
        <f t="shared" si="4"/>
        <v>6.0774257595057946E-2</v>
      </c>
      <c r="J10">
        <f t="shared" si="5"/>
        <v>8.4972019961450262E-2</v>
      </c>
      <c r="K10">
        <v>5727725.6687289001</v>
      </c>
      <c r="L10">
        <f t="shared" si="6"/>
        <v>1.3266565700829682</v>
      </c>
      <c r="M10">
        <f t="shared" si="7"/>
        <v>0.53687934072059607</v>
      </c>
      <c r="N10">
        <f t="shared" si="8"/>
        <v>-0.62198190111570395</v>
      </c>
      <c r="O10">
        <v>366896.33125973103</v>
      </c>
      <c r="P10">
        <f t="shared" si="16"/>
        <v>8.4980576332853261E-2</v>
      </c>
      <c r="Q10">
        <f t="shared" si="17"/>
        <v>3.4390449513837053E-2</v>
      </c>
      <c r="R10">
        <f t="shared" si="18"/>
        <v>6.020001425197747E-2</v>
      </c>
      <c r="S10">
        <v>90966456.339280203</v>
      </c>
      <c r="T10">
        <f t="shared" si="9"/>
        <v>21.069662539625995</v>
      </c>
      <c r="U10">
        <f t="shared" si="10"/>
        <v>8.5265974545110854</v>
      </c>
      <c r="V10">
        <f t="shared" si="11"/>
        <v>2.1431903903086442</v>
      </c>
      <c r="W10">
        <v>14471136.1634795</v>
      </c>
      <c r="X10">
        <f t="shared" si="12"/>
        <v>3.3518064548132935</v>
      </c>
      <c r="Y10">
        <f t="shared" si="13"/>
        <v>1.3564291469725724</v>
      </c>
      <c r="Z10">
        <f t="shared" si="14"/>
        <v>0.13724835535390978</v>
      </c>
      <c r="AC10" t="s">
        <v>31</v>
      </c>
      <c r="AD10" s="6">
        <f>1-(EXP(AD9*2.54))</f>
        <v>0.21823189239319807</v>
      </c>
    </row>
    <row r="11" spans="1:30" x14ac:dyDescent="0.2">
      <c r="A11">
        <v>10</v>
      </c>
      <c r="B11">
        <f t="shared" si="15"/>
        <v>25.399999999999995</v>
      </c>
      <c r="C11">
        <v>3718492.7814533301</v>
      </c>
      <c r="D11">
        <f t="shared" si="0"/>
        <v>0.86127778539643662</v>
      </c>
      <c r="E11">
        <f t="shared" si="1"/>
        <v>0.34854706186094236</v>
      </c>
      <c r="F11">
        <f t="shared" si="2"/>
        <v>-1.0539820166909326</v>
      </c>
      <c r="G11">
        <v>426136.39328065998</v>
      </c>
      <c r="H11">
        <f t="shared" si="3"/>
        <v>9.870176726231146E-2</v>
      </c>
      <c r="I11">
        <f t="shared" si="4"/>
        <v>3.9943223386315778E-2</v>
      </c>
      <c r="J11">
        <f t="shared" si="5"/>
        <v>0.10281653081979528</v>
      </c>
      <c r="K11">
        <v>5833285.2244891804</v>
      </c>
      <c r="L11">
        <f t="shared" si="6"/>
        <v>1.3511062882230993</v>
      </c>
      <c r="M11">
        <f t="shared" si="7"/>
        <v>0.54677379935585313</v>
      </c>
      <c r="N11">
        <f t="shared" si="8"/>
        <v>-0.60372009160104434</v>
      </c>
      <c r="O11">
        <v>589112.24269868899</v>
      </c>
      <c r="P11">
        <f t="shared" si="16"/>
        <v>0.13645025486459267</v>
      </c>
      <c r="Q11">
        <f t="shared" si="17"/>
        <v>5.5219507840132548E-2</v>
      </c>
      <c r="R11">
        <f t="shared" si="18"/>
        <v>9.1727777003599173E-2</v>
      </c>
      <c r="S11">
        <v>70956361.4749282</v>
      </c>
      <c r="T11">
        <f t="shared" si="9"/>
        <v>16.434921744564964</v>
      </c>
      <c r="U11">
        <f t="shared" si="10"/>
        <v>6.650982741121017</v>
      </c>
      <c r="V11">
        <f t="shared" si="11"/>
        <v>1.8947646243689844</v>
      </c>
      <c r="W11">
        <v>10648609.2758356</v>
      </c>
      <c r="X11">
        <f t="shared" si="12"/>
        <v>2.466432276105992</v>
      </c>
      <c r="Y11">
        <f t="shared" si="13"/>
        <v>0.99813061208822951</v>
      </c>
      <c r="Z11">
        <f t="shared" si="14"/>
        <v>0.13048971377440183</v>
      </c>
    </row>
    <row r="12" spans="1:30" x14ac:dyDescent="0.2">
      <c r="A12">
        <v>11</v>
      </c>
      <c r="B12">
        <f t="shared" si="15"/>
        <v>27.939999999999994</v>
      </c>
      <c r="C12">
        <v>3564840.45563879</v>
      </c>
      <c r="D12">
        <f t="shared" si="0"/>
        <v>0.82568881355316304</v>
      </c>
      <c r="E12">
        <f t="shared" si="1"/>
        <v>0.33414470320157535</v>
      </c>
      <c r="F12">
        <f t="shared" si="2"/>
        <v>-1.0961811367096497</v>
      </c>
      <c r="G12">
        <v>399544.69340482098</v>
      </c>
      <c r="H12">
        <f t="shared" si="3"/>
        <v>9.254259425188599E-2</v>
      </c>
      <c r="I12">
        <f t="shared" si="4"/>
        <v>3.7450692297418736E-2</v>
      </c>
      <c r="J12">
        <f t="shared" si="5"/>
        <v>0.10078352086986533</v>
      </c>
      <c r="K12">
        <v>5359099.5659033004</v>
      </c>
      <c r="L12">
        <f t="shared" si="6"/>
        <v>1.2412753438333197</v>
      </c>
      <c r="M12">
        <f t="shared" si="7"/>
        <v>0.50232675379453084</v>
      </c>
      <c r="N12">
        <f t="shared" si="8"/>
        <v>-0.68850446706335067</v>
      </c>
      <c r="O12">
        <v>260710.008285533</v>
      </c>
      <c r="P12">
        <f t="shared" si="16"/>
        <v>6.0385686288488685E-2</v>
      </c>
      <c r="Q12">
        <f t="shared" si="17"/>
        <v>2.443724184134333E-2</v>
      </c>
      <c r="R12">
        <f t="shared" si="18"/>
        <v>4.6391253092087907E-2</v>
      </c>
      <c r="S12">
        <v>61054768.3523947</v>
      </c>
      <c r="T12">
        <f t="shared" si="9"/>
        <v>14.141513447792862</v>
      </c>
      <c r="U12">
        <f t="shared" si="10"/>
        <v>5.7228725111335024</v>
      </c>
      <c r="V12">
        <f t="shared" si="11"/>
        <v>1.7444708665989856</v>
      </c>
      <c r="W12">
        <v>8658186.5459208507</v>
      </c>
      <c r="X12">
        <f t="shared" si="12"/>
        <v>2.0054103025326864</v>
      </c>
      <c r="Y12">
        <f t="shared" si="13"/>
        <v>0.81156147369074272</v>
      </c>
      <c r="Z12">
        <f t="shared" si="14"/>
        <v>0.12419766969496304</v>
      </c>
    </row>
    <row r="13" spans="1:30" x14ac:dyDescent="0.2">
      <c r="A13">
        <v>12</v>
      </c>
      <c r="B13">
        <f t="shared" si="15"/>
        <v>30.479999999999993</v>
      </c>
      <c r="C13">
        <v>2881470.8943824801</v>
      </c>
      <c r="D13">
        <f t="shared" si="0"/>
        <v>0.6674066662106225</v>
      </c>
      <c r="E13">
        <f t="shared" si="1"/>
        <v>0.27009013412211197</v>
      </c>
      <c r="F13">
        <f t="shared" si="2"/>
        <v>-1.30899954561073</v>
      </c>
      <c r="G13">
        <v>276243.16170474503</v>
      </c>
      <c r="H13">
        <f t="shared" si="3"/>
        <v>6.3983477319265736E-2</v>
      </c>
      <c r="I13">
        <f t="shared" si="4"/>
        <v>2.5893217502424373E-2</v>
      </c>
      <c r="J13">
        <f t="shared" si="5"/>
        <v>8.748200653957959E-2</v>
      </c>
      <c r="K13">
        <v>3888463.20148574</v>
      </c>
      <c r="L13">
        <f t="shared" si="6"/>
        <v>0.90064635636114898</v>
      </c>
      <c r="M13">
        <f t="shared" si="7"/>
        <v>0.36447897137036794</v>
      </c>
      <c r="N13">
        <f t="shared" si="8"/>
        <v>-1.0092864209113233</v>
      </c>
      <c r="O13">
        <v>334729.45771748899</v>
      </c>
      <c r="P13">
        <f t="shared" si="16"/>
        <v>7.7530080867117421E-2</v>
      </c>
      <c r="Q13">
        <f t="shared" si="17"/>
        <v>3.1375338305790278E-2</v>
      </c>
      <c r="R13">
        <f t="shared" si="18"/>
        <v>7.9259812357374407E-2</v>
      </c>
      <c r="S13">
        <v>47037117.6402907</v>
      </c>
      <c r="T13">
        <f t="shared" si="9"/>
        <v>10.894743352662251</v>
      </c>
      <c r="U13">
        <f t="shared" si="10"/>
        <v>4.4089501084154756</v>
      </c>
      <c r="V13">
        <f t="shared" si="11"/>
        <v>1.4836365904613507</v>
      </c>
      <c r="W13">
        <v>5649290.4910776103</v>
      </c>
      <c r="X13">
        <f t="shared" si="12"/>
        <v>1.3084894039554396</v>
      </c>
      <c r="Y13">
        <f t="shared" si="13"/>
        <v>0.52952734292911097</v>
      </c>
      <c r="Z13">
        <f t="shared" si="14"/>
        <v>0.10722481739487096</v>
      </c>
    </row>
    <row r="14" spans="1:30" x14ac:dyDescent="0.2">
      <c r="A14">
        <v>13</v>
      </c>
      <c r="B14">
        <f t="shared" si="15"/>
        <v>33.019999999999996</v>
      </c>
      <c r="C14">
        <v>2202444.1665583299</v>
      </c>
      <c r="D14">
        <f t="shared" si="0"/>
        <v>0.51013040651682295</v>
      </c>
      <c r="E14">
        <f t="shared" si="1"/>
        <v>0.20644263369166702</v>
      </c>
      <c r="F14">
        <f t="shared" si="2"/>
        <v>-1.5777327081213584</v>
      </c>
      <c r="G14">
        <v>354456.00508981099</v>
      </c>
      <c r="H14">
        <f t="shared" si="3"/>
        <v>8.2099146354911931E-2</v>
      </c>
      <c r="I14">
        <f t="shared" si="4"/>
        <v>3.3224375141783891E-2</v>
      </c>
      <c r="J14">
        <f t="shared" si="5"/>
        <v>0.13862723661257914</v>
      </c>
      <c r="K14">
        <v>3139751.0743069602</v>
      </c>
      <c r="L14">
        <f t="shared" si="6"/>
        <v>0.72722955533566391</v>
      </c>
      <c r="M14">
        <f t="shared" si="7"/>
        <v>0.29429961983056846</v>
      </c>
      <c r="N14">
        <f t="shared" si="8"/>
        <v>-1.223156915518711</v>
      </c>
      <c r="O14">
        <v>250577.125052096</v>
      </c>
      <c r="P14">
        <f t="shared" si="16"/>
        <v>5.8038706545915572E-2</v>
      </c>
      <c r="Q14">
        <f t="shared" si="17"/>
        <v>2.3487451997240387E-2</v>
      </c>
      <c r="R14">
        <f t="shared" si="18"/>
        <v>7.3909400600056296E-2</v>
      </c>
      <c r="S14">
        <v>38870916.535917297</v>
      </c>
      <c r="T14">
        <f t="shared" si="9"/>
        <v>9.0032867825817942</v>
      </c>
      <c r="U14">
        <f t="shared" si="10"/>
        <v>3.643504114895896</v>
      </c>
      <c r="V14">
        <f t="shared" si="11"/>
        <v>1.2929458875075253</v>
      </c>
      <c r="W14">
        <v>4280929.0450210003</v>
      </c>
      <c r="X14">
        <f t="shared" si="12"/>
        <v>0.99154934647847315</v>
      </c>
      <c r="Y14">
        <f t="shared" si="13"/>
        <v>0.40126613882898737</v>
      </c>
      <c r="Z14">
        <f t="shared" si="14"/>
        <v>9.9206163430285307E-2</v>
      </c>
    </row>
    <row r="15" spans="1:30" x14ac:dyDescent="0.2">
      <c r="A15">
        <v>14</v>
      </c>
      <c r="B15">
        <f t="shared" si="15"/>
        <v>35.559999999999995</v>
      </c>
      <c r="C15">
        <v>1448890.2145577001</v>
      </c>
      <c r="D15">
        <f t="shared" si="0"/>
        <v>0.33559214139151766</v>
      </c>
      <c r="E15">
        <f t="shared" si="1"/>
        <v>0.13580944133116771</v>
      </c>
      <c r="F15">
        <f t="shared" si="2"/>
        <v>-1.9965025424806315</v>
      </c>
      <c r="G15">
        <v>215030.186528083</v>
      </c>
      <c r="H15">
        <f t="shared" si="3"/>
        <v>4.9805319986101042E-2</v>
      </c>
      <c r="I15">
        <f t="shared" si="4"/>
        <v>2.0155515723895286E-2</v>
      </c>
      <c r="J15">
        <f t="shared" si="5"/>
        <v>0.12923105359352893</v>
      </c>
      <c r="K15">
        <v>2522648.1310428898</v>
      </c>
      <c r="L15">
        <f t="shared" si="6"/>
        <v>0.58429609073757693</v>
      </c>
      <c r="M15">
        <f t="shared" si="7"/>
        <v>0.23645644777622704</v>
      </c>
      <c r="N15">
        <f t="shared" si="8"/>
        <v>-1.4419912411744846</v>
      </c>
      <c r="O15">
        <v>89337.083175788895</v>
      </c>
      <c r="P15">
        <f t="shared" si="16"/>
        <v>2.0692266913947866E-2</v>
      </c>
      <c r="Q15">
        <f t="shared" si="17"/>
        <v>8.3738707283379059E-3</v>
      </c>
      <c r="R15">
        <f t="shared" si="18"/>
        <v>3.4202752255055258E-2</v>
      </c>
      <c r="S15">
        <v>31107495.507821701</v>
      </c>
      <c r="T15">
        <f t="shared" si="9"/>
        <v>7.2051221865583006</v>
      </c>
      <c r="U15">
        <f t="shared" si="10"/>
        <v>2.9158120771895324</v>
      </c>
      <c r="V15">
        <f t="shared" si="11"/>
        <v>1.0701483666614635</v>
      </c>
      <c r="W15">
        <v>2885183.41593919</v>
      </c>
      <c r="X15">
        <f t="shared" si="12"/>
        <v>0.66826656094016124</v>
      </c>
      <c r="Y15">
        <f t="shared" si="13"/>
        <v>0.27043812148063007</v>
      </c>
      <c r="Z15">
        <f t="shared" si="14"/>
        <v>8.4876611884874012E-2</v>
      </c>
    </row>
    <row r="16" spans="1:30" x14ac:dyDescent="0.2">
      <c r="A16">
        <v>15</v>
      </c>
      <c r="B16">
        <f t="shared" si="15"/>
        <v>38.099999999999994</v>
      </c>
      <c r="C16">
        <v>951564.81723980897</v>
      </c>
      <c r="D16">
        <f t="shared" si="0"/>
        <v>0.22040156768386987</v>
      </c>
      <c r="E16">
        <f t="shared" si="1"/>
        <v>8.9193428819714565E-2</v>
      </c>
      <c r="F16">
        <f t="shared" si="2"/>
        <v>-2.4169479100502089</v>
      </c>
      <c r="G16">
        <v>159361.33678771401</v>
      </c>
      <c r="H16">
        <f t="shared" si="3"/>
        <v>3.6911293713119353E-2</v>
      </c>
      <c r="I16">
        <f t="shared" si="4"/>
        <v>1.4937483807587418E-2</v>
      </c>
      <c r="J16">
        <f t="shared" si="5"/>
        <v>0.14344908184038113</v>
      </c>
      <c r="K16">
        <v>1922506.4230990999</v>
      </c>
      <c r="L16">
        <f t="shared" si="6"/>
        <v>0.44529118968736103</v>
      </c>
      <c r="M16">
        <f t="shared" si="7"/>
        <v>0.18020311038981937</v>
      </c>
      <c r="N16">
        <f t="shared" si="8"/>
        <v>-1.7136706731920515</v>
      </c>
      <c r="O16">
        <v>54392.290817032997</v>
      </c>
      <c r="P16">
        <f t="shared" si="16"/>
        <v>1.2598349527849172E-2</v>
      </c>
      <c r="Q16">
        <f t="shared" si="17"/>
        <v>5.09837567702717E-3</v>
      </c>
      <c r="R16">
        <f t="shared" si="18"/>
        <v>2.7513949214567863E-2</v>
      </c>
      <c r="S16">
        <v>23643605.6679205</v>
      </c>
      <c r="T16">
        <f t="shared" si="9"/>
        <v>5.476335043601801</v>
      </c>
      <c r="U16">
        <f t="shared" si="10"/>
        <v>2.2161961234550382</v>
      </c>
      <c r="V16">
        <f t="shared" si="11"/>
        <v>0.79579226833303263</v>
      </c>
      <c r="W16">
        <v>1840020.70592984</v>
      </c>
      <c r="X16">
        <f t="shared" si="12"/>
        <v>0.42618583706580487</v>
      </c>
      <c r="Y16">
        <f t="shared" si="13"/>
        <v>0.17247144165881231</v>
      </c>
      <c r="Z16">
        <f t="shared" si="14"/>
        <v>7.2204037170233784E-2</v>
      </c>
    </row>
    <row r="17" spans="1:26" x14ac:dyDescent="0.2">
      <c r="A17">
        <v>16</v>
      </c>
      <c r="B17">
        <f t="shared" si="15"/>
        <v>40.639999999999993</v>
      </c>
      <c r="C17">
        <v>931521.37040000001</v>
      </c>
      <c r="D17">
        <f t="shared" si="0"/>
        <v>0.21575910189988229</v>
      </c>
      <c r="E17">
        <f t="shared" si="1"/>
        <v>8.731468791145576E-2</v>
      </c>
      <c r="F17">
        <f t="shared" si="2"/>
        <v>-2.4382365838799922</v>
      </c>
      <c r="G17">
        <v>157891.861665059</v>
      </c>
      <c r="H17">
        <f t="shared" si="3"/>
        <v>3.6570933692616422E-2</v>
      </c>
      <c r="I17">
        <f t="shared" si="4"/>
        <v>1.479974487233017E-2</v>
      </c>
      <c r="J17">
        <f t="shared" si="5"/>
        <v>0.14493293914354605</v>
      </c>
      <c r="K17">
        <v>1368867.61969766</v>
      </c>
      <c r="L17">
        <f t="shared" si="6"/>
        <v>0.31705729748204681</v>
      </c>
      <c r="M17">
        <f t="shared" si="7"/>
        <v>0.12830864948881959</v>
      </c>
      <c r="N17">
        <f t="shared" si="8"/>
        <v>-2.0533165935080508</v>
      </c>
      <c r="O17">
        <v>49443.945936865697</v>
      </c>
      <c r="P17">
        <f t="shared" si="16"/>
        <v>1.1452213238160699E-2</v>
      </c>
      <c r="Q17">
        <f t="shared" si="17"/>
        <v>4.6345503664983008E-3</v>
      </c>
      <c r="R17">
        <f t="shared" si="18"/>
        <v>3.486113145720942E-2</v>
      </c>
      <c r="S17">
        <v>18323840.688054901</v>
      </c>
      <c r="T17">
        <f t="shared" si="9"/>
        <v>4.2441703817418359</v>
      </c>
      <c r="U17">
        <f t="shared" si="10"/>
        <v>1.7175563351055765</v>
      </c>
      <c r="V17">
        <f t="shared" si="11"/>
        <v>0.54090254522015069</v>
      </c>
      <c r="W17">
        <v>1724932.16937653</v>
      </c>
      <c r="X17">
        <f t="shared" si="12"/>
        <v>0.39952901514549699</v>
      </c>
      <c r="Y17">
        <f t="shared" si="13"/>
        <v>0.16168379902317059</v>
      </c>
      <c r="Z17">
        <f t="shared" si="14"/>
        <v>8.6036795450907297E-2</v>
      </c>
    </row>
    <row r="18" spans="1:26" x14ac:dyDescent="0.2">
      <c r="A18">
        <v>17</v>
      </c>
      <c r="B18">
        <f t="shared" si="15"/>
        <v>43.179999999999993</v>
      </c>
      <c r="C18">
        <v>749748.82469041494</v>
      </c>
      <c r="D18">
        <f t="shared" si="0"/>
        <v>0.17365692103900252</v>
      </c>
      <c r="E18">
        <f t="shared" si="1"/>
        <v>7.0276524747589775E-2</v>
      </c>
      <c r="F18">
        <f t="shared" si="2"/>
        <v>-2.6553174655541962</v>
      </c>
      <c r="G18">
        <v>90824.648870549398</v>
      </c>
      <c r="H18">
        <f t="shared" si="3"/>
        <v>2.1036817075132875E-2</v>
      </c>
      <c r="I18">
        <f t="shared" si="4"/>
        <v>8.5133053548672229E-3</v>
      </c>
      <c r="J18">
        <f t="shared" si="5"/>
        <v>0.10805081498204351</v>
      </c>
      <c r="K18">
        <v>1315877.2177927601</v>
      </c>
      <c r="L18">
        <f t="shared" si="6"/>
        <v>0.30478365364776144</v>
      </c>
      <c r="M18">
        <f t="shared" si="7"/>
        <v>0.12334167766009799</v>
      </c>
      <c r="N18">
        <f t="shared" si="8"/>
        <v>-2.0927969075970911</v>
      </c>
      <c r="O18">
        <v>14387.868323274601</v>
      </c>
      <c r="P18">
        <f t="shared" si="16"/>
        <v>3.3325199467517156E-3</v>
      </c>
      <c r="Q18">
        <f t="shared" si="17"/>
        <v>1.3486241671711648E-3</v>
      </c>
      <c r="R18">
        <f t="shared" si="18"/>
        <v>1.0815790381511672E-2</v>
      </c>
      <c r="S18">
        <v>15957390.9747316</v>
      </c>
      <c r="T18">
        <f t="shared" si="9"/>
        <v>3.6960529889882783</v>
      </c>
      <c r="U18">
        <f t="shared" si="10"/>
        <v>1.4957408999017103</v>
      </c>
      <c r="V18">
        <f t="shared" si="11"/>
        <v>0.40262166929938831</v>
      </c>
      <c r="W18">
        <v>946735.10988396103</v>
      </c>
      <c r="X18">
        <f t="shared" si="12"/>
        <v>0.21928291023311319</v>
      </c>
      <c r="Y18">
        <f t="shared" si="13"/>
        <v>8.8740723810597638E-2</v>
      </c>
      <c r="Z18">
        <f t="shared" si="14"/>
        <v>5.60061552513847E-2</v>
      </c>
    </row>
    <row r="19" spans="1:26" x14ac:dyDescent="0.2">
      <c r="A19">
        <v>18</v>
      </c>
      <c r="B19">
        <f t="shared" si="15"/>
        <v>45.719999999999992</v>
      </c>
      <c r="C19">
        <v>501253.788129422</v>
      </c>
      <c r="D19">
        <f t="shared" si="0"/>
        <v>0.11610046810228065</v>
      </c>
      <c r="E19">
        <f t="shared" si="1"/>
        <v>4.6984234034439548E-2</v>
      </c>
      <c r="F19">
        <f t="shared" si="2"/>
        <v>-3.0579431796224528</v>
      </c>
      <c r="G19">
        <v>172009.07861483301</v>
      </c>
      <c r="H19">
        <f t="shared" si="3"/>
        <v>3.9840765332765593E-2</v>
      </c>
      <c r="I19">
        <f t="shared" si="4"/>
        <v>1.6122999959455576E-2</v>
      </c>
      <c r="J19">
        <f t="shared" si="5"/>
        <v>0.25548576508701504</v>
      </c>
      <c r="K19">
        <v>678295.26337943505</v>
      </c>
      <c r="L19">
        <f t="shared" si="6"/>
        <v>0.15710683780324683</v>
      </c>
      <c r="M19">
        <f t="shared" si="7"/>
        <v>6.3578937763244747E-2</v>
      </c>
      <c r="N19">
        <f t="shared" si="8"/>
        <v>-2.7554730307286217</v>
      </c>
      <c r="O19">
        <v>35056.0776135911</v>
      </c>
      <c r="P19">
        <f t="shared" si="16"/>
        <v>8.1196932914089845E-3</v>
      </c>
      <c r="Q19">
        <f t="shared" si="17"/>
        <v>3.2859261993271362E-3</v>
      </c>
      <c r="R19">
        <f t="shared" si="18"/>
        <v>4.9142793458257221E-2</v>
      </c>
      <c r="S19">
        <v>11202185.750038899</v>
      </c>
      <c r="T19">
        <f t="shared" si="9"/>
        <v>2.5946517316142641</v>
      </c>
      <c r="U19">
        <f t="shared" si="10"/>
        <v>1.05001923066005</v>
      </c>
      <c r="V19">
        <f t="shared" si="11"/>
        <v>4.8808478916049329E-2</v>
      </c>
      <c r="W19">
        <v>738718.66269612801</v>
      </c>
      <c r="X19">
        <f t="shared" si="12"/>
        <v>0.17110211347224144</v>
      </c>
      <c r="Y19">
        <f t="shared" si="13"/>
        <v>6.92426298926275E-2</v>
      </c>
      <c r="Z19">
        <f t="shared" si="14"/>
        <v>6.1864548711091039E-2</v>
      </c>
    </row>
    <row r="20" spans="1:26" x14ac:dyDescent="0.2">
      <c r="A20">
        <v>19</v>
      </c>
      <c r="B20">
        <f t="shared" si="15"/>
        <v>48.259999999999991</v>
      </c>
      <c r="C20">
        <v>344181.380743124</v>
      </c>
      <c r="D20">
        <f t="shared" si="0"/>
        <v>7.9719336517110856E-2</v>
      </c>
      <c r="E20">
        <f t="shared" si="1"/>
        <v>3.2261299417763525E-2</v>
      </c>
      <c r="F20">
        <f t="shared" si="2"/>
        <v>-3.4338869275623756</v>
      </c>
      <c r="G20">
        <v>131180.15055581401</v>
      </c>
      <c r="H20">
        <f t="shared" si="3"/>
        <v>3.0383963664580436E-2</v>
      </c>
      <c r="I20">
        <f t="shared" si="4"/>
        <v>1.2295964719564397E-2</v>
      </c>
      <c r="J20">
        <f t="shared" si="5"/>
        <v>0.27595870073323087</v>
      </c>
      <c r="K20">
        <v>562445.12518278998</v>
      </c>
      <c r="L20">
        <f t="shared" si="6"/>
        <v>0.13027361361049203</v>
      </c>
      <c r="M20">
        <f t="shared" si="7"/>
        <v>5.2719907597575576E-2</v>
      </c>
      <c r="N20">
        <f t="shared" si="8"/>
        <v>-2.9427621414909466</v>
      </c>
      <c r="P20">
        <f t="shared" si="16"/>
        <v>0</v>
      </c>
      <c r="Q20">
        <f t="shared" si="17"/>
        <v>0</v>
      </c>
      <c r="R20">
        <f t="shared" si="18"/>
        <v>0</v>
      </c>
      <c r="S20">
        <v>8136416.2951418804</v>
      </c>
      <c r="T20">
        <f t="shared" si="9"/>
        <v>1.8845578086625716</v>
      </c>
      <c r="U20">
        <f t="shared" si="10"/>
        <v>0.76265416135642139</v>
      </c>
      <c r="V20">
        <f t="shared" si="11"/>
        <v>-0.27095061210786164</v>
      </c>
      <c r="W20">
        <v>745571.57909592299</v>
      </c>
      <c r="X20">
        <f t="shared" si="12"/>
        <v>0.17268938686692462</v>
      </c>
      <c r="Y20">
        <f t="shared" si="13"/>
        <v>6.9884977213628255E-2</v>
      </c>
      <c r="Z20">
        <f t="shared" si="14"/>
        <v>8.3941972186029723E-2</v>
      </c>
    </row>
    <row r="21" spans="1:26" x14ac:dyDescent="0.2">
      <c r="A21">
        <v>20</v>
      </c>
      <c r="B21">
        <f t="shared" si="15"/>
        <v>50.79999999999999</v>
      </c>
      <c r="C21">
        <v>282879.27878488298</v>
      </c>
      <c r="D21">
        <f t="shared" si="0"/>
        <v>6.5520535627115628E-2</v>
      </c>
      <c r="E21">
        <f t="shared" si="1"/>
        <v>2.6515243480794915E-2</v>
      </c>
      <c r="F21">
        <f t="shared" si="2"/>
        <v>-3.6300354856784667</v>
      </c>
      <c r="G21">
        <v>65319.379954900804</v>
      </c>
      <c r="H21">
        <f t="shared" si="3"/>
        <v>1.5129283346097425E-2</v>
      </c>
      <c r="I21">
        <f t="shared" si="4"/>
        <v>6.1226091601987824E-3</v>
      </c>
      <c r="J21">
        <f t="shared" si="5"/>
        <v>0.18759227904928652</v>
      </c>
      <c r="K21">
        <v>573012.92445166002</v>
      </c>
      <c r="L21">
        <f t="shared" si="6"/>
        <v>0.13272132866219347</v>
      </c>
      <c r="M21">
        <f t="shared" si="7"/>
        <v>5.3710463610988426E-2</v>
      </c>
      <c r="N21">
        <f t="shared" si="8"/>
        <v>-2.924147443357684</v>
      </c>
      <c r="O21">
        <v>14387.868323274601</v>
      </c>
      <c r="P21">
        <f t="shared" si="16"/>
        <v>3.3325199467517156E-3</v>
      </c>
      <c r="Q21">
        <f t="shared" si="17"/>
        <v>1.3486241671711648E-3</v>
      </c>
      <c r="R21">
        <f t="shared" si="18"/>
        <v>2.4494124795618688E-2</v>
      </c>
      <c r="S21">
        <v>6493946.4305410003</v>
      </c>
      <c r="T21">
        <f t="shared" si="9"/>
        <v>1.5041287233569542</v>
      </c>
      <c r="U21">
        <f t="shared" si="10"/>
        <v>0.60869983654043236</v>
      </c>
      <c r="V21">
        <f t="shared" si="11"/>
        <v>-0.49643001202109449</v>
      </c>
      <c r="W21">
        <v>405751.20630130603</v>
      </c>
      <c r="X21">
        <f t="shared" si="12"/>
        <v>9.3980147582413048E-2</v>
      </c>
      <c r="Y21">
        <f t="shared" si="13"/>
        <v>3.8032450004536408E-2</v>
      </c>
      <c r="Z21">
        <f t="shared" si="14"/>
        <v>5.8807099623426527E-2</v>
      </c>
    </row>
    <row r="22" spans="1:26" x14ac:dyDescent="0.2">
      <c r="A22">
        <v>21</v>
      </c>
      <c r="B22">
        <f t="shared" si="15"/>
        <v>53.339999999999989</v>
      </c>
      <c r="C22">
        <v>128222.81565419299</v>
      </c>
      <c r="D22">
        <f t="shared" si="0"/>
        <v>2.9698985367070271E-2</v>
      </c>
      <c r="E22">
        <f t="shared" si="1"/>
        <v>1.2018763592258199E-2</v>
      </c>
      <c r="F22">
        <f t="shared" si="2"/>
        <v>-4.4212862177067045</v>
      </c>
      <c r="G22">
        <v>12752.634457824301</v>
      </c>
      <c r="H22">
        <f t="shared" si="3"/>
        <v>2.9537668645177261E-3</v>
      </c>
      <c r="I22">
        <f t="shared" si="4"/>
        <v>1.1953480973342205E-3</v>
      </c>
      <c r="J22">
        <f t="shared" si="5"/>
        <v>9.0459966240158979E-2</v>
      </c>
      <c r="K22">
        <v>255110.946898853</v>
      </c>
      <c r="L22">
        <f t="shared" si="6"/>
        <v>5.908883095627699E-2</v>
      </c>
      <c r="M22">
        <f t="shared" si="7"/>
        <v>2.3912422644371909E-2</v>
      </c>
      <c r="N22">
        <f t="shared" si="8"/>
        <v>-3.7333571791662399</v>
      </c>
      <c r="P22">
        <f t="shared" si="16"/>
        <v>0</v>
      </c>
      <c r="Q22">
        <f t="shared" si="17"/>
        <v>0</v>
      </c>
      <c r="R22">
        <f t="shared" si="18"/>
        <v>0</v>
      </c>
      <c r="S22">
        <v>4538968.2332395501</v>
      </c>
      <c r="T22">
        <f t="shared" si="9"/>
        <v>1.0513164170730021</v>
      </c>
      <c r="U22">
        <f t="shared" si="10"/>
        <v>0.4254530355596049</v>
      </c>
      <c r="V22">
        <f t="shared" si="11"/>
        <v>-0.85460071177347707</v>
      </c>
      <c r="W22">
        <v>337981.14024417597</v>
      </c>
      <c r="X22">
        <f t="shared" si="12"/>
        <v>7.8283236000123407E-2</v>
      </c>
      <c r="Y22">
        <f t="shared" si="13"/>
        <v>3.168012964394594E-2</v>
      </c>
      <c r="Z22">
        <f t="shared" si="14"/>
        <v>6.9301752870718769E-2</v>
      </c>
    </row>
    <row r="23" spans="1:26" x14ac:dyDescent="0.2">
      <c r="A23">
        <v>22</v>
      </c>
      <c r="B23">
        <f t="shared" si="15"/>
        <v>55.879999999999988</v>
      </c>
      <c r="C23">
        <v>65319.379954900804</v>
      </c>
      <c r="D23">
        <f t="shared" si="0"/>
        <v>1.5129283346097425E-2</v>
      </c>
      <c r="E23">
        <f t="shared" si="1"/>
        <v>6.1226091601987824E-3</v>
      </c>
      <c r="F23">
        <f t="shared" si="2"/>
        <v>-5.0957669399463361</v>
      </c>
      <c r="H23">
        <f t="shared" si="3"/>
        <v>0</v>
      </c>
      <c r="I23">
        <f t="shared" si="4"/>
        <v>0</v>
      </c>
      <c r="J23">
        <f t="shared" si="5"/>
        <v>0</v>
      </c>
      <c r="K23">
        <v>161319.06807597799</v>
      </c>
      <c r="L23">
        <f t="shared" si="6"/>
        <v>3.7364743690692877E-2</v>
      </c>
      <c r="M23">
        <f t="shared" si="7"/>
        <v>1.5120988665211737E-2</v>
      </c>
      <c r="N23">
        <f t="shared" si="8"/>
        <v>-4.1916715224576171</v>
      </c>
      <c r="P23">
        <f t="shared" si="16"/>
        <v>0</v>
      </c>
      <c r="Q23">
        <f t="shared" si="17"/>
        <v>0</v>
      </c>
      <c r="R23">
        <f t="shared" si="18"/>
        <v>0</v>
      </c>
      <c r="S23">
        <v>3739905.9822033402</v>
      </c>
      <c r="T23">
        <f t="shared" si="9"/>
        <v>0.86623751376062885</v>
      </c>
      <c r="U23">
        <f t="shared" si="10"/>
        <v>0.35055419449373382</v>
      </c>
      <c r="V23">
        <f t="shared" si="11"/>
        <v>-1.0482399639358086</v>
      </c>
      <c r="W23">
        <v>167330.071388843</v>
      </c>
      <c r="X23">
        <f t="shared" si="12"/>
        <v>3.8757013065837821E-2</v>
      </c>
      <c r="Y23">
        <f t="shared" si="13"/>
        <v>1.5684420589561644E-2</v>
      </c>
      <c r="Z23">
        <f t="shared" si="14"/>
        <v>4.2825687799181028E-2</v>
      </c>
    </row>
    <row r="24" spans="1:26" x14ac:dyDescent="0.2">
      <c r="A24">
        <v>23</v>
      </c>
      <c r="B24">
        <f t="shared" si="15"/>
        <v>58.419999999999987</v>
      </c>
      <c r="C24">
        <v>51010.537831297297</v>
      </c>
      <c r="D24">
        <f t="shared" si="0"/>
        <v>1.1815067458070927E-2</v>
      </c>
      <c r="E24">
        <f t="shared" si="1"/>
        <v>4.7813923893368906E-3</v>
      </c>
      <c r="F24">
        <f t="shared" si="2"/>
        <v>-5.3430234800565239</v>
      </c>
      <c r="G24">
        <v>47808.712071415401</v>
      </c>
      <c r="H24">
        <f t="shared" si="3"/>
        <v>1.1073460155926711E-2</v>
      </c>
      <c r="I24">
        <f t="shared" si="4"/>
        <v>4.4812742966613564E-3</v>
      </c>
      <c r="J24">
        <f t="shared" si="5"/>
        <v>0.48379958478214474</v>
      </c>
      <c r="K24">
        <v>129093.74169762799</v>
      </c>
      <c r="L24">
        <f t="shared" si="6"/>
        <v>2.9900709371396727E-2</v>
      </c>
      <c r="M24">
        <f t="shared" si="7"/>
        <v>1.2100398472673055E-2</v>
      </c>
      <c r="N24">
        <f t="shared" si="8"/>
        <v>-4.4145168952958036</v>
      </c>
      <c r="O24">
        <v>14387.868323274601</v>
      </c>
      <c r="P24">
        <f t="shared" si="16"/>
        <v>3.3325199467517156E-3</v>
      </c>
      <c r="Q24">
        <f t="shared" si="17"/>
        <v>1.3486241671711648E-3</v>
      </c>
      <c r="R24">
        <f t="shared" si="18"/>
        <v>0.10027674153627462</v>
      </c>
      <c r="S24">
        <v>2727980.2414893298</v>
      </c>
      <c r="T24">
        <f t="shared" si="9"/>
        <v>0.63185514107059049</v>
      </c>
      <c r="U24">
        <f t="shared" si="10"/>
        <v>0.25570292961929297</v>
      </c>
      <c r="V24">
        <f t="shared" si="11"/>
        <v>-1.3637389394987998</v>
      </c>
      <c r="W24">
        <v>188189.905852989</v>
      </c>
      <c r="X24">
        <f t="shared" si="12"/>
        <v>4.3588570658372419E-2</v>
      </c>
      <c r="Y24">
        <f t="shared" si="13"/>
        <v>1.7639684305454099E-2</v>
      </c>
      <c r="Z24">
        <f t="shared" si="14"/>
        <v>6.4533239264004449E-2</v>
      </c>
    </row>
    <row r="25" spans="1:26" x14ac:dyDescent="0.2">
      <c r="A25">
        <v>24</v>
      </c>
      <c r="B25">
        <f t="shared" si="15"/>
        <v>60.959999999999987</v>
      </c>
      <c r="C25">
        <v>39814.1110392521</v>
      </c>
      <c r="D25">
        <f t="shared" si="0"/>
        <v>9.2217496170619497E-3</v>
      </c>
      <c r="E25">
        <f t="shared" si="1"/>
        <v>3.7319129655303319E-3</v>
      </c>
      <c r="F25">
        <f t="shared" si="2"/>
        <v>-5.5908343174023329</v>
      </c>
      <c r="G25">
        <v>14387.868323274601</v>
      </c>
      <c r="H25">
        <f t="shared" si="3"/>
        <v>3.3325199467517156E-3</v>
      </c>
      <c r="I25">
        <f t="shared" si="4"/>
        <v>1.3486241671711648E-3</v>
      </c>
      <c r="J25">
        <f t="shared" si="5"/>
        <v>0.26544913105556905</v>
      </c>
      <c r="K25">
        <v>78072.014412725097</v>
      </c>
      <c r="L25">
        <f t="shared" si="6"/>
        <v>1.808305021061515E-2</v>
      </c>
      <c r="M25">
        <f t="shared" si="7"/>
        <v>7.3179572575330027E-3</v>
      </c>
      <c r="N25">
        <f t="shared" si="8"/>
        <v>-4.9174240531328426</v>
      </c>
      <c r="O25">
        <v>14387.868323274601</v>
      </c>
      <c r="P25">
        <f t="shared" si="16"/>
        <v>3.3325199467517156E-3</v>
      </c>
      <c r="Q25">
        <f t="shared" si="17"/>
        <v>1.3486241671711648E-3</v>
      </c>
      <c r="R25">
        <f t="shared" si="18"/>
        <v>0.15561201136666178</v>
      </c>
      <c r="S25">
        <v>1994529.0567900999</v>
      </c>
      <c r="T25">
        <f t="shared" si="9"/>
        <v>0.46197308154236122</v>
      </c>
      <c r="U25">
        <f t="shared" si="10"/>
        <v>0.186954038477052</v>
      </c>
      <c r="V25">
        <f t="shared" si="11"/>
        <v>-1.6768924758824526</v>
      </c>
      <c r="W25">
        <v>223088.25841714899</v>
      </c>
      <c r="X25">
        <f t="shared" si="12"/>
        <v>5.1671731653160274E-2</v>
      </c>
      <c r="Y25">
        <f t="shared" si="13"/>
        <v>2.0910826395790817E-2</v>
      </c>
      <c r="Z25">
        <f t="shared" si="14"/>
        <v>0.10059817664992397</v>
      </c>
    </row>
    <row r="26" spans="1:26" x14ac:dyDescent="0.2">
      <c r="A26">
        <v>25</v>
      </c>
      <c r="B26">
        <f t="shared" si="15"/>
        <v>63.499999999999986</v>
      </c>
      <c r="C26">
        <v>39814.1110392521</v>
      </c>
      <c r="D26">
        <f t="shared" si="0"/>
        <v>9.2217496170619497E-3</v>
      </c>
      <c r="E26">
        <f t="shared" si="1"/>
        <v>3.7319129655303319E-3</v>
      </c>
      <c r="F26">
        <f t="shared" si="2"/>
        <v>-5.5908343174023329</v>
      </c>
      <c r="H26">
        <f t="shared" si="3"/>
        <v>0</v>
      </c>
      <c r="I26">
        <f t="shared" si="4"/>
        <v>0</v>
      </c>
      <c r="J26">
        <f t="shared" si="5"/>
        <v>0</v>
      </c>
      <c r="K26">
        <v>127515.960349591</v>
      </c>
      <c r="L26">
        <f t="shared" si="6"/>
        <v>2.9535263448775897E-2</v>
      </c>
      <c r="M26">
        <f t="shared" si="7"/>
        <v>1.1952507624031323E-2</v>
      </c>
      <c r="N26">
        <f t="shared" si="8"/>
        <v>-4.4268141796034097</v>
      </c>
      <c r="P26">
        <f t="shared" si="16"/>
        <v>0</v>
      </c>
      <c r="Q26">
        <f t="shared" si="17"/>
        <v>0</v>
      </c>
      <c r="R26">
        <f t="shared" si="18"/>
        <v>0</v>
      </c>
      <c r="S26">
        <v>1467866.6189106801</v>
      </c>
      <c r="T26">
        <f t="shared" si="9"/>
        <v>0.3399874586548563</v>
      </c>
      <c r="U26">
        <f t="shared" si="10"/>
        <v>0.13758816469319918</v>
      </c>
      <c r="V26">
        <f t="shared" si="11"/>
        <v>-1.9834903695862485</v>
      </c>
      <c r="W26">
        <v>60561.346529239701</v>
      </c>
      <c r="X26">
        <f t="shared" si="12"/>
        <v>1.4027227020444438E-2</v>
      </c>
      <c r="Y26">
        <f t="shared" si="13"/>
        <v>5.6766223939955776E-3</v>
      </c>
      <c r="Z26">
        <f t="shared" si="14"/>
        <v>3.962329131540631E-2</v>
      </c>
    </row>
    <row r="27" spans="1:26" x14ac:dyDescent="0.2">
      <c r="A27">
        <v>26</v>
      </c>
      <c r="B27">
        <f t="shared" si="15"/>
        <v>66.039999999999992</v>
      </c>
      <c r="G27">
        <v>39814.1110392521</v>
      </c>
      <c r="H27">
        <f t="shared" si="3"/>
        <v>9.2217496170619497E-3</v>
      </c>
      <c r="I27">
        <f t="shared" si="4"/>
        <v>3.7319129655303319E-3</v>
      </c>
      <c r="J27">
        <f t="shared" si="5"/>
        <v>1</v>
      </c>
      <c r="K27">
        <v>87622.823110667494</v>
      </c>
      <c r="L27">
        <f t="shared" si="6"/>
        <v>2.0295209772988657E-2</v>
      </c>
      <c r="M27">
        <f t="shared" si="7"/>
        <v>8.213187262191687E-3</v>
      </c>
      <c r="N27">
        <f t="shared" si="8"/>
        <v>-4.8020142137788282</v>
      </c>
      <c r="P27">
        <f t="shared" si="16"/>
        <v>0</v>
      </c>
      <c r="Q27">
        <f t="shared" si="17"/>
        <v>0</v>
      </c>
      <c r="R27">
        <f t="shared" si="18"/>
        <v>0</v>
      </c>
      <c r="S27">
        <v>1045805.81715685</v>
      </c>
      <c r="T27">
        <f t="shared" si="9"/>
        <v>0.24222968043614779</v>
      </c>
      <c r="U27">
        <f t="shared" si="10"/>
        <v>9.8026960456982906E-2</v>
      </c>
      <c r="V27">
        <f t="shared" si="11"/>
        <v>-2.3225127314425684</v>
      </c>
      <c r="W27">
        <v>113128.09202631599</v>
      </c>
      <c r="X27">
        <f t="shared" si="12"/>
        <v>2.6202743502024086E-2</v>
      </c>
      <c r="Y27">
        <f t="shared" si="13"/>
        <v>1.0603883456860119E-2</v>
      </c>
      <c r="Z27">
        <f t="shared" si="14"/>
        <v>9.7613928740811776E-2</v>
      </c>
    </row>
    <row r="28" spans="1:26" x14ac:dyDescent="0.2">
      <c r="A28">
        <v>27</v>
      </c>
      <c r="B28">
        <f t="shared" si="15"/>
        <v>68.58</v>
      </c>
      <c r="K28">
        <v>14387.868323274601</v>
      </c>
      <c r="L28">
        <f t="shared" si="6"/>
        <v>3.3325199467517156E-3</v>
      </c>
      <c r="M28">
        <f t="shared" si="7"/>
        <v>1.3486241671711648E-3</v>
      </c>
      <c r="N28">
        <f t="shared" si="8"/>
        <v>-6.6086703416321839</v>
      </c>
      <c r="P28">
        <f t="shared" si="16"/>
        <v>0</v>
      </c>
      <c r="Q28">
        <f t="shared" si="17"/>
        <v>0</v>
      </c>
      <c r="R28">
        <f t="shared" si="18"/>
        <v>0</v>
      </c>
      <c r="S28">
        <v>643861.03882497002</v>
      </c>
      <c r="T28">
        <f t="shared" si="9"/>
        <v>0.14913117819889446</v>
      </c>
      <c r="U28">
        <f t="shared" si="10"/>
        <v>6.0351299980597801E-2</v>
      </c>
      <c r="V28">
        <f t="shared" si="11"/>
        <v>-2.8075727909813177</v>
      </c>
      <c r="W28">
        <v>77212.277822896096</v>
      </c>
      <c r="X28">
        <f t="shared" si="12"/>
        <v>1.7883917908999437E-2</v>
      </c>
      <c r="Y28">
        <f t="shared" si="13"/>
        <v>7.2373712029213458E-3</v>
      </c>
      <c r="Z28">
        <f t="shared" si="14"/>
        <v>0.10707964923988784</v>
      </c>
    </row>
    <row r="29" spans="1:26" x14ac:dyDescent="0.2">
      <c r="A29">
        <v>28</v>
      </c>
      <c r="B29">
        <f t="shared" si="15"/>
        <v>71.12</v>
      </c>
      <c r="L29">
        <f t="shared" si="6"/>
        <v>0</v>
      </c>
      <c r="M29">
        <f t="shared" si="7"/>
        <v>0</v>
      </c>
      <c r="P29">
        <f t="shared" si="16"/>
        <v>0</v>
      </c>
      <c r="Q29">
        <f t="shared" si="17"/>
        <v>0</v>
      </c>
      <c r="R29">
        <v>0</v>
      </c>
      <c r="S29">
        <v>720815.90535405301</v>
      </c>
      <c r="T29">
        <f t="shared" si="9"/>
        <v>0.16695547447028386</v>
      </c>
      <c r="U29">
        <f t="shared" si="10"/>
        <v>6.756454314148129E-2</v>
      </c>
      <c r="V29">
        <f t="shared" si="11"/>
        <v>-2.6946719432779722</v>
      </c>
      <c r="X29">
        <f t="shared" si="12"/>
        <v>0</v>
      </c>
      <c r="Y29">
        <f t="shared" si="13"/>
        <v>0</v>
      </c>
      <c r="Z29">
        <f t="shared" si="14"/>
        <v>0</v>
      </c>
    </row>
    <row r="30" spans="1:26" x14ac:dyDescent="0.2">
      <c r="A30">
        <v>29</v>
      </c>
      <c r="B30">
        <f t="shared" si="15"/>
        <v>73.660000000000011</v>
      </c>
      <c r="K30">
        <v>12752.634457824301</v>
      </c>
      <c r="L30">
        <f t="shared" si="6"/>
        <v>2.9537668645177261E-3</v>
      </c>
      <c r="M30">
        <f t="shared" si="7"/>
        <v>1.1953480973342205E-3</v>
      </c>
      <c r="N30">
        <f t="shared" si="8"/>
        <v>-6.7293178411764156</v>
      </c>
      <c r="P30">
        <f t="shared" si="16"/>
        <v>0</v>
      </c>
      <c r="Q30">
        <f t="shared" si="17"/>
        <v>0</v>
      </c>
      <c r="R30">
        <f t="shared" si="18"/>
        <v>0</v>
      </c>
      <c r="S30">
        <v>923223.59377362696</v>
      </c>
      <c r="T30">
        <f t="shared" si="9"/>
        <v>0.2138371697901516</v>
      </c>
      <c r="U30">
        <f t="shared" si="10"/>
        <v>8.6536908893697292E-2</v>
      </c>
      <c r="V30">
        <f t="shared" si="11"/>
        <v>-2.4471842636389383</v>
      </c>
      <c r="X30">
        <f t="shared" si="12"/>
        <v>0</v>
      </c>
      <c r="Y30">
        <f t="shared" si="13"/>
        <v>0</v>
      </c>
      <c r="Z30">
        <f t="shared" si="14"/>
        <v>0</v>
      </c>
    </row>
    <row r="31" spans="1:26" x14ac:dyDescent="0.2">
      <c r="A31">
        <v>30</v>
      </c>
      <c r="B31">
        <f t="shared" si="15"/>
        <v>76.200000000000017</v>
      </c>
      <c r="K31">
        <v>41639.656359208697</v>
      </c>
      <c r="L31">
        <f t="shared" si="6"/>
        <v>9.6445826633314458E-3</v>
      </c>
      <c r="M31">
        <f t="shared" si="7"/>
        <v>3.9030275796929493E-3</v>
      </c>
      <c r="N31">
        <f t="shared" si="8"/>
        <v>-5.5460027245280852</v>
      </c>
      <c r="O31">
        <v>12752.634457824301</v>
      </c>
      <c r="P31">
        <f t="shared" si="16"/>
        <v>2.9537668645177261E-3</v>
      </c>
      <c r="Q31">
        <f t="shared" si="17"/>
        <v>1.1953480973342205E-3</v>
      </c>
      <c r="R31">
        <f t="shared" si="18"/>
        <v>0.23445665307096794</v>
      </c>
      <c r="S31">
        <v>525297.225147438</v>
      </c>
      <c r="T31">
        <f t="shared" si="9"/>
        <v>0.12166941213559461</v>
      </c>
      <c r="U31">
        <f t="shared" si="10"/>
        <v>4.9237907719505238E-2</v>
      </c>
      <c r="V31">
        <f t="shared" si="11"/>
        <v>-3.0110914700490703</v>
      </c>
      <c r="W31">
        <v>57271.619154100699</v>
      </c>
      <c r="X31">
        <f t="shared" si="12"/>
        <v>1.3265259934653736E-2</v>
      </c>
      <c r="Y31">
        <f t="shared" si="13"/>
        <v>5.3682649819152819E-3</v>
      </c>
      <c r="Z31">
        <f t="shared" si="14"/>
        <v>9.8308757349984219E-2</v>
      </c>
    </row>
    <row r="32" spans="1:26" x14ac:dyDescent="0.2">
      <c r="A32">
        <v>31</v>
      </c>
      <c r="B32">
        <f t="shared" si="15"/>
        <v>78.740000000000023</v>
      </c>
      <c r="L32">
        <f t="shared" si="6"/>
        <v>0</v>
      </c>
      <c r="M32">
        <f t="shared" si="7"/>
        <v>0</v>
      </c>
      <c r="O32">
        <v>41639.656359208697</v>
      </c>
      <c r="P32">
        <f t="shared" si="16"/>
        <v>9.6445826633314458E-3</v>
      </c>
      <c r="Q32">
        <f t="shared" si="17"/>
        <v>3.9030275796929493E-3</v>
      </c>
      <c r="R32">
        <f t="shared" si="18"/>
        <v>1</v>
      </c>
      <c r="S32">
        <v>176880.88008678501</v>
      </c>
      <c r="T32">
        <f t="shared" si="9"/>
        <v>4.0969172628211238E-2</v>
      </c>
      <c r="U32">
        <f t="shared" si="10"/>
        <v>1.6579650594220292E-2</v>
      </c>
      <c r="V32">
        <f t="shared" si="11"/>
        <v>-4.099579203428271</v>
      </c>
      <c r="W32">
        <v>41639.656359208697</v>
      </c>
      <c r="X32">
        <f t="shared" si="12"/>
        <v>9.6445826633314458E-3</v>
      </c>
      <c r="Y32">
        <f t="shared" si="13"/>
        <v>3.9030275796929493E-3</v>
      </c>
      <c r="Z32">
        <f t="shared" si="14"/>
        <v>0.19055259993606935</v>
      </c>
    </row>
    <row r="33" spans="1:26" x14ac:dyDescent="0.2">
      <c r="A33">
        <v>32</v>
      </c>
      <c r="B33">
        <f t="shared" si="15"/>
        <v>81.28000000000003</v>
      </c>
      <c r="K33">
        <v>35056.0776135911</v>
      </c>
      <c r="L33">
        <f t="shared" si="6"/>
        <v>8.1196932914089845E-3</v>
      </c>
      <c r="M33">
        <f t="shared" si="7"/>
        <v>3.2859261993271362E-3</v>
      </c>
      <c r="N33">
        <f t="shared" si="8"/>
        <v>-5.7181067187406533</v>
      </c>
      <c r="P33">
        <f t="shared" si="16"/>
        <v>0</v>
      </c>
      <c r="Q33">
        <f t="shared" si="17"/>
        <v>0</v>
      </c>
      <c r="R33">
        <f t="shared" si="18"/>
        <v>0</v>
      </c>
      <c r="S33">
        <v>245392.543295137</v>
      </c>
      <c r="T33">
        <f t="shared" si="9"/>
        <v>5.6837853039862732E-2</v>
      </c>
      <c r="U33">
        <f t="shared" si="10"/>
        <v>2.3001483395289887E-2</v>
      </c>
      <c r="V33">
        <f t="shared" si="11"/>
        <v>-3.772196569685343</v>
      </c>
      <c r="X33">
        <f t="shared" si="12"/>
        <v>0</v>
      </c>
      <c r="Y33">
        <f t="shared" si="13"/>
        <v>0</v>
      </c>
      <c r="Z33">
        <f t="shared" si="14"/>
        <v>0</v>
      </c>
    </row>
    <row r="34" spans="1:26" x14ac:dyDescent="0.2">
      <c r="A34">
        <v>33</v>
      </c>
      <c r="B34">
        <f t="shared" si="15"/>
        <v>83.820000000000036</v>
      </c>
      <c r="L34">
        <f t="shared" si="6"/>
        <v>0</v>
      </c>
      <c r="M34">
        <f t="shared" si="7"/>
        <v>0</v>
      </c>
      <c r="P34">
        <f t="shared" si="16"/>
        <v>0</v>
      </c>
      <c r="Q34">
        <f t="shared" si="17"/>
        <v>0</v>
      </c>
      <c r="R34">
        <v>0</v>
      </c>
      <c r="S34">
        <v>167251.045189172</v>
      </c>
      <c r="T34">
        <f t="shared" si="9"/>
        <v>3.8738709007112626E-2</v>
      </c>
      <c r="U34">
        <f t="shared" si="10"/>
        <v>1.5677013193252379E-2</v>
      </c>
      <c r="V34">
        <f t="shared" si="11"/>
        <v>-4.1555597673286808</v>
      </c>
      <c r="X34">
        <f t="shared" si="12"/>
        <v>0</v>
      </c>
      <c r="Y34">
        <f t="shared" si="13"/>
        <v>0</v>
      </c>
      <c r="Z34">
        <f t="shared" si="14"/>
        <v>0</v>
      </c>
    </row>
    <row r="35" spans="1:26" x14ac:dyDescent="0.2">
      <c r="A35">
        <v>34</v>
      </c>
      <c r="B35">
        <f t="shared" si="15"/>
        <v>86.360000000000042</v>
      </c>
      <c r="K35">
        <v>39814.1110392521</v>
      </c>
      <c r="L35">
        <f t="shared" si="6"/>
        <v>9.2217496170619497E-3</v>
      </c>
      <c r="M35">
        <f t="shared" si="7"/>
        <v>3.7319129655303319E-3</v>
      </c>
      <c r="N35">
        <f t="shared" si="8"/>
        <v>-5.5908343174023329</v>
      </c>
      <c r="P35">
        <f t="shared" si="16"/>
        <v>0</v>
      </c>
      <c r="Q35">
        <f t="shared" si="17"/>
        <v>0</v>
      </c>
      <c r="R35">
        <f t="shared" si="18"/>
        <v>0</v>
      </c>
      <c r="S35">
        <v>199070.55519625999</v>
      </c>
      <c r="T35">
        <f t="shared" si="9"/>
        <v>4.6108748085309625E-2</v>
      </c>
      <c r="U35">
        <f t="shared" si="10"/>
        <v>1.865956482765161E-2</v>
      </c>
      <c r="V35">
        <f t="shared" si="11"/>
        <v>-3.9813964049682355</v>
      </c>
      <c r="X35">
        <f t="shared" si="12"/>
        <v>0</v>
      </c>
      <c r="Y35">
        <f t="shared" si="13"/>
        <v>0</v>
      </c>
      <c r="Z35">
        <f t="shared" si="14"/>
        <v>0</v>
      </c>
    </row>
    <row r="36" spans="1:26" x14ac:dyDescent="0.2">
      <c r="A36">
        <v>35</v>
      </c>
      <c r="B36">
        <f t="shared" si="15"/>
        <v>88.900000000000048</v>
      </c>
      <c r="P36">
        <f t="shared" si="16"/>
        <v>0</v>
      </c>
      <c r="Q36">
        <f t="shared" si="17"/>
        <v>0</v>
      </c>
      <c r="R36">
        <v>0</v>
      </c>
      <c r="S36">
        <v>207065.15622842399</v>
      </c>
      <c r="T36">
        <f t="shared" si="9"/>
        <v>4.796045862417455E-2</v>
      </c>
      <c r="U36">
        <f t="shared" si="10"/>
        <v>1.9408926158782702E-2</v>
      </c>
      <c r="V36">
        <f t="shared" si="11"/>
        <v>-3.9420222074541318</v>
      </c>
      <c r="W36">
        <v>42156.200209305003</v>
      </c>
      <c r="X36">
        <f t="shared" si="12"/>
        <v>9.7642246175904546E-3</v>
      </c>
      <c r="Y36">
        <f t="shared" si="13"/>
        <v>3.9514450035942105E-3</v>
      </c>
      <c r="Z36">
        <f t="shared" si="14"/>
        <v>0.16915163616741746</v>
      </c>
    </row>
    <row r="37" spans="1:26" x14ac:dyDescent="0.2">
      <c r="A37">
        <v>36</v>
      </c>
      <c r="B37">
        <f t="shared" si="15"/>
        <v>91.440000000000055</v>
      </c>
      <c r="P37">
        <f t="shared" si="16"/>
        <v>0</v>
      </c>
      <c r="Q37">
        <f t="shared" si="17"/>
        <v>0</v>
      </c>
      <c r="R37">
        <v>0</v>
      </c>
      <c r="S37">
        <v>102405.727628589</v>
      </c>
      <c r="T37">
        <f t="shared" si="9"/>
        <v>2.3719228054919054E-2</v>
      </c>
      <c r="U37">
        <f t="shared" si="10"/>
        <v>9.5988395246329721E-3</v>
      </c>
      <c r="V37">
        <f t="shared" si="11"/>
        <v>-4.646113070665999</v>
      </c>
      <c r="W37">
        <v>39814.1110392521</v>
      </c>
      <c r="X37">
        <f t="shared" si="12"/>
        <v>9.2217496170619497E-3</v>
      </c>
      <c r="Y37">
        <f t="shared" si="13"/>
        <v>3.7319129655303319E-3</v>
      </c>
      <c r="Z37">
        <f t="shared" si="14"/>
        <v>0.27994765999024379</v>
      </c>
    </row>
    <row r="38" spans="1:26" x14ac:dyDescent="0.2">
      <c r="A38">
        <v>37</v>
      </c>
      <c r="B38">
        <f t="shared" si="15"/>
        <v>93.980000000000061</v>
      </c>
      <c r="P38">
        <f t="shared" si="16"/>
        <v>0</v>
      </c>
      <c r="Q38">
        <f t="shared" si="17"/>
        <v>0</v>
      </c>
      <c r="R38">
        <v>0</v>
      </c>
      <c r="S38">
        <v>149740.37730568601</v>
      </c>
      <c r="T38">
        <f t="shared" si="9"/>
        <v>3.4682885816941775E-2</v>
      </c>
      <c r="U38">
        <f t="shared" si="10"/>
        <v>1.4035678329714899E-2</v>
      </c>
      <c r="V38">
        <f t="shared" si="11"/>
        <v>-4.2661527390419538</v>
      </c>
      <c r="W38">
        <v>35056.0776135911</v>
      </c>
      <c r="X38">
        <f t="shared" si="12"/>
        <v>8.1196932914089845E-3</v>
      </c>
      <c r="Y38">
        <f t="shared" si="13"/>
        <v>3.2859261993271362E-3</v>
      </c>
      <c r="Z38">
        <f t="shared" si="14"/>
        <v>0.18970102878274539</v>
      </c>
    </row>
    <row r="39" spans="1:26" x14ac:dyDescent="0.2">
      <c r="A39">
        <v>38</v>
      </c>
      <c r="B39">
        <f t="shared" si="15"/>
        <v>96.520000000000067</v>
      </c>
      <c r="P39">
        <f t="shared" si="16"/>
        <v>0</v>
      </c>
      <c r="Q39">
        <f t="shared" si="17"/>
        <v>0</v>
      </c>
      <c r="R39">
        <v>0</v>
      </c>
      <c r="S39">
        <v>84312.400418610094</v>
      </c>
      <c r="T39">
        <f t="shared" si="9"/>
        <v>1.952844923518093E-2</v>
      </c>
      <c r="U39">
        <f t="shared" si="10"/>
        <v>7.9028900071884296E-3</v>
      </c>
      <c r="V39">
        <f t="shared" si="11"/>
        <v>-4.8405267627115967</v>
      </c>
      <c r="X39">
        <f t="shared" si="12"/>
        <v>0</v>
      </c>
      <c r="Y39">
        <f t="shared" si="13"/>
        <v>0</v>
      </c>
      <c r="Z39">
        <f t="shared" si="14"/>
        <v>0</v>
      </c>
    </row>
    <row r="40" spans="1:26" x14ac:dyDescent="0.2">
      <c r="A40">
        <v>39</v>
      </c>
      <c r="B40">
        <f t="shared" si="15"/>
        <v>99.060000000000073</v>
      </c>
      <c r="P40">
        <f t="shared" si="16"/>
        <v>0</v>
      </c>
      <c r="Q40">
        <f t="shared" si="17"/>
        <v>0</v>
      </c>
      <c r="R40">
        <v>0</v>
      </c>
      <c r="S40">
        <v>41639.656359208697</v>
      </c>
      <c r="T40">
        <f t="shared" si="9"/>
        <v>9.6445826633314458E-3</v>
      </c>
      <c r="U40">
        <f t="shared" si="10"/>
        <v>3.9030275796929493E-3</v>
      </c>
      <c r="V40">
        <f t="shared" si="11"/>
        <v>-5.5460027245280852</v>
      </c>
      <c r="X40">
        <f t="shared" si="12"/>
        <v>0</v>
      </c>
      <c r="Y40">
        <f t="shared" si="13"/>
        <v>0</v>
      </c>
      <c r="Z40">
        <f t="shared" si="14"/>
        <v>0</v>
      </c>
    </row>
    <row r="41" spans="1:26" x14ac:dyDescent="0.2">
      <c r="A41">
        <v>40</v>
      </c>
      <c r="B41">
        <f t="shared" si="15"/>
        <v>101.60000000000008</v>
      </c>
      <c r="O41">
        <v>39814.1110392521</v>
      </c>
      <c r="P41">
        <f t="shared" si="16"/>
        <v>9.2217496170619497E-3</v>
      </c>
      <c r="Q41">
        <f t="shared" si="17"/>
        <v>3.7319129655303319E-3</v>
      </c>
      <c r="R41">
        <f t="shared" si="18"/>
        <v>1</v>
      </c>
      <c r="V41">
        <v>0</v>
      </c>
      <c r="W41">
        <v>39814.1110392521</v>
      </c>
      <c r="X41">
        <f t="shared" si="12"/>
        <v>9.2217496170619497E-3</v>
      </c>
      <c r="Y41">
        <f t="shared" si="13"/>
        <v>3.7319129655303319E-3</v>
      </c>
      <c r="Z41">
        <f t="shared" si="14"/>
        <v>1</v>
      </c>
    </row>
    <row r="42" spans="1:26" x14ac:dyDescent="0.2">
      <c r="J42" s="7">
        <f>AVERAGE(J2:J27)</f>
        <v>0.14677404941257857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NH_1997</vt:lpstr>
      <vt:lpstr>NH_2005</vt:lpstr>
      <vt:lpstr>NH_2019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 Ewing</dc:creator>
  <cp:lastModifiedBy>Carrie Ewing</cp:lastModifiedBy>
  <dcterms:created xsi:type="dcterms:W3CDTF">2022-09-30T13:50:56Z</dcterms:created>
  <dcterms:modified xsi:type="dcterms:W3CDTF">2022-10-04T19:34:03Z</dcterms:modified>
</cp:coreProperties>
</file>