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thon\Bioreactor\"/>
    </mc:Choice>
  </mc:AlternateContent>
  <bookViews>
    <workbookView xWindow="0" yWindow="0" windowWidth="28800" windowHeight="12210" activeTab="2"/>
  </bookViews>
  <sheets>
    <sheet name="D201" sheetId="1" r:id="rId1"/>
    <sheet name="Sheet1" sheetId="3" r:id="rId2"/>
    <sheet name="D401" sheetId="2" r:id="rId3"/>
    <sheet name="D301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4" l="1"/>
  <c r="Y7" i="4" s="1"/>
  <c r="Y9" i="4"/>
  <c r="Y4" i="4"/>
  <c r="R3" i="2"/>
  <c r="R6" i="2" s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3" i="4"/>
  <c r="Y5" i="4"/>
  <c r="Y6" i="4"/>
  <c r="Y11" i="4"/>
  <c r="Y13" i="4"/>
  <c r="Y18" i="4"/>
  <c r="Y21" i="4"/>
  <c r="N4" i="4"/>
  <c r="P4" i="4"/>
  <c r="N5" i="4"/>
  <c r="P5" i="4"/>
  <c r="N6" i="4"/>
  <c r="P6" i="4"/>
  <c r="N7" i="4"/>
  <c r="P7" i="4"/>
  <c r="N8" i="4"/>
  <c r="P8" i="4"/>
  <c r="N9" i="4"/>
  <c r="P9" i="4"/>
  <c r="N10" i="4"/>
  <c r="P10" i="4"/>
  <c r="N11" i="4"/>
  <c r="P11" i="4"/>
  <c r="N12" i="4"/>
  <c r="P12" i="4"/>
  <c r="N13" i="4"/>
  <c r="P13" i="4"/>
  <c r="N14" i="4"/>
  <c r="P14" i="4"/>
  <c r="N15" i="4"/>
  <c r="P15" i="4"/>
  <c r="N16" i="4"/>
  <c r="P16" i="4"/>
  <c r="N17" i="4"/>
  <c r="P17" i="4"/>
  <c r="N18" i="4"/>
  <c r="P18" i="4"/>
  <c r="N19" i="4"/>
  <c r="P19" i="4"/>
  <c r="N20" i="4"/>
  <c r="P20" i="4"/>
  <c r="N21" i="4"/>
  <c r="P21" i="4"/>
  <c r="N22" i="4"/>
  <c r="P22" i="4"/>
  <c r="N23" i="4"/>
  <c r="P23" i="4"/>
  <c r="P3" i="4"/>
  <c r="N3" i="4"/>
  <c r="I3" i="4"/>
  <c r="L7" i="4"/>
  <c r="L9" i="4"/>
  <c r="L13" i="4"/>
  <c r="L14" i="4"/>
  <c r="L15" i="4"/>
  <c r="L19" i="4"/>
  <c r="L21" i="4"/>
  <c r="L23" i="4"/>
  <c r="G4" i="4"/>
  <c r="G5" i="4"/>
  <c r="G6" i="4"/>
  <c r="G7" i="4"/>
  <c r="G8" i="4"/>
  <c r="G3" i="4"/>
  <c r="G81" i="4"/>
  <c r="G82" i="4"/>
  <c r="G83" i="4"/>
  <c r="G84" i="4"/>
  <c r="G85" i="4"/>
  <c r="G80" i="4"/>
  <c r="G74" i="4"/>
  <c r="G75" i="4"/>
  <c r="G76" i="4"/>
  <c r="G77" i="4"/>
  <c r="G78" i="4"/>
  <c r="G73" i="4"/>
  <c r="G71" i="4"/>
  <c r="G67" i="4"/>
  <c r="G68" i="4"/>
  <c r="G69" i="4"/>
  <c r="G70" i="4"/>
  <c r="G66" i="4"/>
  <c r="G60" i="4"/>
  <c r="G61" i="4"/>
  <c r="G62" i="4"/>
  <c r="G63" i="4"/>
  <c r="G64" i="4"/>
  <c r="G59" i="4"/>
  <c r="G53" i="4"/>
  <c r="G54" i="4"/>
  <c r="G55" i="4"/>
  <c r="G56" i="4"/>
  <c r="G57" i="4"/>
  <c r="G52" i="4"/>
  <c r="G46" i="4"/>
  <c r="G47" i="4"/>
  <c r="G48" i="4"/>
  <c r="G49" i="4"/>
  <c r="G50" i="4"/>
  <c r="G45" i="4"/>
  <c r="G39" i="4"/>
  <c r="G40" i="4"/>
  <c r="G41" i="4"/>
  <c r="G42" i="4"/>
  <c r="G43" i="4"/>
  <c r="G38" i="4"/>
  <c r="G32" i="4"/>
  <c r="G33" i="4"/>
  <c r="G34" i="4"/>
  <c r="G35" i="4"/>
  <c r="G36" i="4"/>
  <c r="G31" i="4"/>
  <c r="G25" i="4"/>
  <c r="G26" i="4"/>
  <c r="G27" i="4"/>
  <c r="G28" i="4"/>
  <c r="G29" i="4"/>
  <c r="G24" i="4"/>
  <c r="G18" i="4"/>
  <c r="G19" i="4"/>
  <c r="G20" i="4"/>
  <c r="G21" i="4"/>
  <c r="G22" i="4"/>
  <c r="G17" i="4"/>
  <c r="G11" i="4"/>
  <c r="G12" i="4"/>
  <c r="G13" i="4"/>
  <c r="G14" i="4"/>
  <c r="G15" i="4"/>
  <c r="G10" i="4"/>
  <c r="G2" i="4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49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R153" i="2"/>
  <c r="R156" i="2" s="1"/>
  <c r="Q153" i="2"/>
  <c r="Q156" i="2" s="1"/>
  <c r="M149" i="2" s="1"/>
  <c r="P153" i="2"/>
  <c r="P156" i="2" s="1"/>
  <c r="O153" i="2"/>
  <c r="O156" i="2" s="1"/>
  <c r="M153" i="2"/>
  <c r="L153" i="2"/>
  <c r="R152" i="2"/>
  <c r="R155" i="2" s="1"/>
  <c r="Q152" i="2"/>
  <c r="Q155" i="2" s="1"/>
  <c r="P152" i="2"/>
  <c r="P155" i="2" s="1"/>
  <c r="O152" i="2"/>
  <c r="O155" i="2" s="1"/>
  <c r="M152" i="2"/>
  <c r="L152" i="2"/>
  <c r="M151" i="2"/>
  <c r="L151" i="2"/>
  <c r="M150" i="2"/>
  <c r="L150" i="2"/>
  <c r="L149" i="2"/>
  <c r="G165" i="2"/>
  <c r="G166" i="2"/>
  <c r="G167" i="2"/>
  <c r="G168" i="2"/>
  <c r="G169" i="2"/>
  <c r="G170" i="2"/>
  <c r="G164" i="2"/>
  <c r="G157" i="2"/>
  <c r="G158" i="2"/>
  <c r="G159" i="2"/>
  <c r="G160" i="2"/>
  <c r="G161" i="2"/>
  <c r="G162" i="2"/>
  <c r="G156" i="2"/>
  <c r="G149" i="2"/>
  <c r="G150" i="2"/>
  <c r="G151" i="2"/>
  <c r="G152" i="2"/>
  <c r="G153" i="2"/>
  <c r="G154" i="2"/>
  <c r="G148" i="2"/>
  <c r="G141" i="2"/>
  <c r="G142" i="2"/>
  <c r="G143" i="2"/>
  <c r="G144" i="2"/>
  <c r="G145" i="2"/>
  <c r="G146" i="2"/>
  <c r="G140" i="2"/>
  <c r="G133" i="2"/>
  <c r="G134" i="2"/>
  <c r="G135" i="2"/>
  <c r="G136" i="2"/>
  <c r="G137" i="2"/>
  <c r="G138" i="2"/>
  <c r="G132" i="2"/>
  <c r="L26" i="2"/>
  <c r="J28" i="2"/>
  <c r="J26" i="2"/>
  <c r="P42" i="2"/>
  <c r="P45" i="2" s="1"/>
  <c r="Q42" i="2"/>
  <c r="R42" i="2"/>
  <c r="R45" i="2" s="1"/>
  <c r="P43" i="2"/>
  <c r="Q43" i="2"/>
  <c r="Q46" i="2" s="1"/>
  <c r="R43" i="2"/>
  <c r="R46" i="2" s="1"/>
  <c r="M39" i="2" s="1"/>
  <c r="O43" i="2"/>
  <c r="O46" i="2" s="1"/>
  <c r="O42" i="2"/>
  <c r="O45" i="2" s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39" i="2"/>
  <c r="P46" i="2"/>
  <c r="Q45" i="2"/>
  <c r="P6" i="2"/>
  <c r="Q6" i="2"/>
  <c r="P7" i="2"/>
  <c r="Q7" i="2"/>
  <c r="R7" i="2"/>
  <c r="O7" i="2"/>
  <c r="O6" i="2"/>
  <c r="L5" i="4" l="1"/>
  <c r="Y23" i="4"/>
  <c r="Y17" i="4"/>
  <c r="Y10" i="4"/>
  <c r="L18" i="4"/>
  <c r="L10" i="4"/>
  <c r="Y22" i="4"/>
  <c r="Y15" i="4"/>
  <c r="L22" i="4"/>
  <c r="L17" i="4"/>
  <c r="L11" i="4"/>
  <c r="L6" i="4"/>
  <c r="Y19" i="4"/>
  <c r="Y14" i="4"/>
  <c r="L3" i="4"/>
  <c r="L20" i="4"/>
  <c r="L16" i="4"/>
  <c r="L12" i="4"/>
  <c r="L8" i="4"/>
  <c r="L4" i="4"/>
  <c r="Y3" i="4"/>
  <c r="Y20" i="4"/>
  <c r="Y16" i="4"/>
  <c r="Y12" i="4"/>
  <c r="Y8" i="4"/>
  <c r="M54" i="2"/>
  <c r="M46" i="2"/>
  <c r="M52" i="2"/>
  <c r="M44" i="2"/>
  <c r="M58" i="2"/>
  <c r="M50" i="2"/>
  <c r="M42" i="2"/>
  <c r="M56" i="2"/>
  <c r="M48" i="2"/>
  <c r="M40" i="2"/>
  <c r="L40" i="2"/>
  <c r="L42" i="2"/>
  <c r="L44" i="2"/>
  <c r="L46" i="2"/>
  <c r="L48" i="2"/>
  <c r="L50" i="2"/>
  <c r="L52" i="2"/>
  <c r="L54" i="2"/>
  <c r="L56" i="2"/>
  <c r="L58" i="2"/>
  <c r="L41" i="2"/>
  <c r="L43" i="2"/>
  <c r="L45" i="2"/>
  <c r="L47" i="2"/>
  <c r="L49" i="2"/>
  <c r="L51" i="2"/>
  <c r="L53" i="2"/>
  <c r="L55" i="2"/>
  <c r="L57" i="2"/>
  <c r="L59" i="2"/>
  <c r="L39" i="2"/>
  <c r="M59" i="2"/>
  <c r="M57" i="2"/>
  <c r="M55" i="2"/>
  <c r="M53" i="2"/>
  <c r="M51" i="2"/>
  <c r="M49" i="2"/>
  <c r="M47" i="2"/>
  <c r="M45" i="2"/>
  <c r="M43" i="2"/>
  <c r="M41" i="2"/>
  <c r="P10" i="2"/>
  <c r="Q10" i="2"/>
  <c r="R10" i="2"/>
  <c r="P9" i="2"/>
  <c r="Q9" i="2"/>
  <c r="R9" i="2"/>
  <c r="O10" i="2"/>
  <c r="O9" i="2"/>
  <c r="J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Q7" i="3"/>
  <c r="Q6" i="3"/>
  <c r="R7" i="3"/>
  <c r="R10" i="3" s="1"/>
  <c r="R6" i="3"/>
  <c r="Q10" i="3"/>
  <c r="N3" i="3" s="1"/>
  <c r="Q9" i="3"/>
  <c r="S7" i="3"/>
  <c r="T7" i="3"/>
  <c r="S10" i="3"/>
  <c r="R9" i="3"/>
  <c r="S6" i="3"/>
  <c r="S9" i="3" s="1"/>
  <c r="T6" i="3"/>
  <c r="T10" i="3"/>
  <c r="T9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3" i="3"/>
  <c r="H12" i="3"/>
  <c r="H13" i="3"/>
  <c r="H14" i="3"/>
  <c r="H15" i="3"/>
  <c r="H16" i="3"/>
  <c r="H17" i="3"/>
  <c r="H11" i="3"/>
  <c r="H9" i="3"/>
  <c r="H4" i="3"/>
  <c r="H5" i="3"/>
  <c r="H6" i="3"/>
  <c r="H7" i="3"/>
  <c r="H8" i="3"/>
  <c r="H3" i="3"/>
  <c r="M15" i="2" l="1"/>
  <c r="L7" i="2"/>
  <c r="M4" i="2"/>
  <c r="M19" i="2"/>
  <c r="M11" i="2"/>
  <c r="M23" i="2"/>
  <c r="M7" i="2"/>
  <c r="L22" i="2"/>
  <c r="L18" i="2"/>
  <c r="L14" i="2"/>
  <c r="L10" i="2"/>
  <c r="L6" i="2"/>
  <c r="L21" i="2"/>
  <c r="L17" i="2"/>
  <c r="L13" i="2"/>
  <c r="L9" i="2"/>
  <c r="L5" i="2"/>
  <c r="M22" i="2"/>
  <c r="M18" i="2"/>
  <c r="M14" i="2"/>
  <c r="M10" i="2"/>
  <c r="M6" i="2"/>
  <c r="L3" i="2"/>
  <c r="L20" i="2"/>
  <c r="L16" i="2"/>
  <c r="L12" i="2"/>
  <c r="L8" i="2"/>
  <c r="L4" i="2"/>
  <c r="M21" i="2"/>
  <c r="M17" i="2"/>
  <c r="M13" i="2"/>
  <c r="M9" i="2"/>
  <c r="M5" i="2"/>
  <c r="L23" i="2"/>
  <c r="L19" i="2"/>
  <c r="L15" i="2"/>
  <c r="L11" i="2"/>
  <c r="M3" i="2"/>
  <c r="M20" i="2"/>
  <c r="M16" i="2"/>
  <c r="M12" i="2"/>
  <c r="M8" i="2"/>
  <c r="N7" i="3"/>
  <c r="N21" i="3"/>
  <c r="N13" i="3"/>
  <c r="N5" i="3"/>
  <c r="N20" i="3"/>
  <c r="N16" i="3"/>
  <c r="N8" i="3"/>
  <c r="N4" i="3"/>
  <c r="N23" i="3"/>
  <c r="N19" i="3"/>
  <c r="N11" i="3"/>
  <c r="N22" i="3"/>
  <c r="N18" i="3"/>
  <c r="N14" i="3"/>
  <c r="N10" i="3"/>
  <c r="N6" i="3"/>
  <c r="N17" i="3"/>
  <c r="N9" i="3"/>
  <c r="N12" i="3"/>
  <c r="N15" i="3"/>
  <c r="M10" i="3"/>
  <c r="M3" i="3"/>
  <c r="M7" i="3"/>
  <c r="M11" i="3"/>
  <c r="M15" i="3"/>
  <c r="M19" i="3"/>
  <c r="M23" i="3"/>
  <c r="M4" i="3"/>
  <c r="M8" i="3"/>
  <c r="M12" i="3"/>
  <c r="M16" i="3"/>
  <c r="M20" i="3"/>
  <c r="M5" i="3"/>
  <c r="M9" i="3"/>
  <c r="M13" i="3"/>
  <c r="M17" i="3"/>
  <c r="M21" i="3"/>
  <c r="M6" i="3"/>
  <c r="M14" i="3"/>
  <c r="M18" i="3"/>
  <c r="M22" i="3"/>
  <c r="I120" i="2"/>
  <c r="I121" i="2"/>
  <c r="I122" i="2"/>
  <c r="I123" i="2"/>
  <c r="I124" i="2"/>
  <c r="I125" i="2"/>
  <c r="I126" i="2"/>
  <c r="I127" i="2"/>
  <c r="I128" i="2"/>
  <c r="I129" i="2"/>
  <c r="I130" i="2"/>
  <c r="I119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05" i="2"/>
  <c r="I92" i="2"/>
  <c r="I93" i="2"/>
  <c r="I94" i="2"/>
  <c r="I95" i="2"/>
  <c r="I96" i="2"/>
  <c r="I97" i="2"/>
  <c r="I98" i="2"/>
  <c r="I99" i="2"/>
  <c r="I100" i="2"/>
  <c r="I101" i="2"/>
  <c r="I102" i="2"/>
  <c r="I103" i="2"/>
  <c r="I91" i="2"/>
  <c r="G120" i="2"/>
  <c r="G121" i="2"/>
  <c r="G122" i="2"/>
  <c r="G123" i="2"/>
  <c r="G124" i="2"/>
  <c r="G125" i="2"/>
  <c r="G119" i="2"/>
  <c r="G106" i="2"/>
  <c r="G107" i="2"/>
  <c r="G108" i="2"/>
  <c r="G109" i="2"/>
  <c r="G110" i="2"/>
  <c r="G111" i="2"/>
  <c r="G105" i="2"/>
  <c r="G92" i="2"/>
  <c r="G93" i="2"/>
  <c r="G94" i="2"/>
  <c r="G95" i="2"/>
  <c r="G96" i="2"/>
  <c r="G97" i="2"/>
  <c r="G91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75" i="2"/>
  <c r="G76" i="2"/>
  <c r="G77" i="2"/>
  <c r="G78" i="2"/>
  <c r="G79" i="2"/>
  <c r="G80" i="2"/>
  <c r="G81" i="2"/>
  <c r="G75" i="2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6" i="1"/>
  <c r="G68" i="1"/>
  <c r="G69" i="1"/>
  <c r="G70" i="1"/>
  <c r="G71" i="1"/>
  <c r="G72" i="1"/>
  <c r="G67" i="1"/>
  <c r="G53" i="1"/>
  <c r="G54" i="1"/>
  <c r="G55" i="1"/>
  <c r="G56" i="1"/>
  <c r="G57" i="1"/>
  <c r="G52" i="1"/>
  <c r="G68" i="2"/>
  <c r="G69" i="2"/>
  <c r="G70" i="2"/>
  <c r="G71" i="2"/>
  <c r="G72" i="2"/>
  <c r="G73" i="2"/>
  <c r="G67" i="2"/>
  <c r="G60" i="2"/>
  <c r="G61" i="2"/>
  <c r="G62" i="2"/>
  <c r="G63" i="2"/>
  <c r="G64" i="2"/>
  <c r="G65" i="2"/>
  <c r="G59" i="2"/>
  <c r="G52" i="2"/>
  <c r="G53" i="2"/>
  <c r="G54" i="2"/>
  <c r="G55" i="2"/>
  <c r="G56" i="2"/>
  <c r="G57" i="2"/>
  <c r="G51" i="2"/>
  <c r="G44" i="2"/>
  <c r="G45" i="2"/>
  <c r="G46" i="2"/>
  <c r="G47" i="2"/>
  <c r="G48" i="2"/>
  <c r="G49" i="2"/>
  <c r="G43" i="2"/>
  <c r="G36" i="2"/>
  <c r="G37" i="2"/>
  <c r="G38" i="2"/>
  <c r="G39" i="2"/>
  <c r="G40" i="2"/>
  <c r="G41" i="2"/>
  <c r="G35" i="2"/>
  <c r="G28" i="2"/>
  <c r="G29" i="2"/>
  <c r="G30" i="2"/>
  <c r="G31" i="2"/>
  <c r="G32" i="2"/>
  <c r="G33" i="2"/>
  <c r="G27" i="2"/>
  <c r="G20" i="2"/>
  <c r="G21" i="2"/>
  <c r="G22" i="2"/>
  <c r="G23" i="2"/>
  <c r="G24" i="2"/>
  <c r="G25" i="2"/>
  <c r="G19" i="2"/>
  <c r="G12" i="2"/>
  <c r="G13" i="2"/>
  <c r="G14" i="2"/>
  <c r="G15" i="2"/>
  <c r="G16" i="2"/>
  <c r="G17" i="2"/>
  <c r="G11" i="2"/>
  <c r="G3" i="2"/>
  <c r="G4" i="2"/>
  <c r="G5" i="2"/>
  <c r="G6" i="2"/>
  <c r="G7" i="2"/>
  <c r="G8" i="2"/>
  <c r="G9" i="2"/>
  <c r="G2" i="2"/>
  <c r="G35" i="1"/>
  <c r="G36" i="1"/>
  <c r="G37" i="1"/>
  <c r="G38" i="1"/>
  <c r="G39" i="1"/>
  <c r="G40" i="1"/>
  <c r="G34" i="1"/>
  <c r="G17" i="1"/>
  <c r="G18" i="1"/>
  <c r="G19" i="1"/>
  <c r="G20" i="1"/>
  <c r="G21" i="1"/>
  <c r="G22" i="1"/>
  <c r="G16" i="1"/>
  <c r="G10" i="1"/>
  <c r="G11" i="1"/>
  <c r="G12" i="1"/>
  <c r="G13" i="1"/>
  <c r="G14" i="1"/>
  <c r="G9" i="1"/>
  <c r="G4" i="1"/>
  <c r="G5" i="1"/>
  <c r="G6" i="1"/>
  <c r="G7" i="1"/>
  <c r="G2" i="1"/>
  <c r="G3" i="1"/>
</calcChain>
</file>

<file path=xl/sharedStrings.xml><?xml version="1.0" encoding="utf-8"?>
<sst xmlns="http://schemas.openxmlformats.org/spreadsheetml/2006/main" count="491" uniqueCount="295">
  <si>
    <t>Name</t>
  </si>
  <si>
    <t>Time</t>
  </si>
  <si>
    <t>Viability</t>
  </si>
  <si>
    <t>VCD</t>
  </si>
  <si>
    <t>Dia</t>
  </si>
  <si>
    <t>D201-KMC068-FL1_D0_1</t>
  </si>
  <si>
    <t>D201-KMC068-FL1_D1_2</t>
  </si>
  <si>
    <t>D201-KMC068-FL1_D2</t>
  </si>
  <si>
    <t>D201-KMC068-FL1_D3</t>
  </si>
  <si>
    <t>D201-KMC068-FL1_D4_1</t>
  </si>
  <si>
    <t>D201-KMC068-FL2_D0_1</t>
  </si>
  <si>
    <t>D201-KMC068-FL2_D1</t>
  </si>
  <si>
    <t>D201-KMC068-FL2_D2</t>
  </si>
  <si>
    <t>D201-KMC068-FL2_D3</t>
  </si>
  <si>
    <t>D201-KMC068-FL2_D4_1</t>
  </si>
  <si>
    <t>D201-KMC068-FL1_D5</t>
  </si>
  <si>
    <t>D201-KMC068-FL2_D5</t>
  </si>
  <si>
    <t>Time Hrs</t>
  </si>
  <si>
    <t>D201-KMC067-FL1_D0</t>
  </si>
  <si>
    <t>D201-KMC067-FL1_D1</t>
  </si>
  <si>
    <t>D201-KMC067-FL1_D1_2</t>
  </si>
  <si>
    <t>D201-KMC067-FL1_D2</t>
  </si>
  <si>
    <t>D201-KMC067-FL1_D3</t>
  </si>
  <si>
    <t>D201-KMC067-FL1_D4</t>
  </si>
  <si>
    <t>D201-KMC067-FL1_D5</t>
  </si>
  <si>
    <t>D201-KMC067-FL2_D0</t>
  </si>
  <si>
    <t>D201-KMC067-FL2_D1</t>
  </si>
  <si>
    <t>D201-KMC067-FL2_D1_2</t>
  </si>
  <si>
    <t>D201-KMC067-FL2_D2</t>
  </si>
  <si>
    <t>D201-KMC067-FL2_D3</t>
  </si>
  <si>
    <t>D201-KMC067-FL2_D4</t>
  </si>
  <si>
    <t>D201-KMC067-FL2_D5</t>
  </si>
  <si>
    <t>D401-JTP045-FL1_D0_1</t>
  </si>
  <si>
    <t>D401-JTP045-FL1_D0_2</t>
  </si>
  <si>
    <t>D401-JTP045-FL1_D1_1</t>
  </si>
  <si>
    <t>D401-JTP045-FL1_D1_2</t>
  </si>
  <si>
    <t>D401-JTP045-FL1_D2_1</t>
  </si>
  <si>
    <t>D401-JTP045-FL1_D3_1</t>
  </si>
  <si>
    <t>D401-JTP045-FL1_D4</t>
  </si>
  <si>
    <t>D401-JTP045-FL1_D5</t>
  </si>
  <si>
    <t>D401-JTP045-FL2_D0_1</t>
  </si>
  <si>
    <t>D401-JTP045-FL2_D0_2</t>
  </si>
  <si>
    <t>D401-JTP045-FL2_D1_1</t>
  </si>
  <si>
    <t>D401-JTP045-FL2_D2_1</t>
  </si>
  <si>
    <t>D401-JTP045-FL2_D3_1</t>
  </si>
  <si>
    <t>D401-JTP045-FL2_D4</t>
  </si>
  <si>
    <t>D401-JTP045-FL2_D5</t>
  </si>
  <si>
    <t>D401-JTP045-FL3_D0_1</t>
  </si>
  <si>
    <t>D401-JTP045-FL3_D0_2</t>
  </si>
  <si>
    <t>D401-JTP045-FL3_D1_1</t>
  </si>
  <si>
    <t>D401-JTP045-FL3_D2_1</t>
  </si>
  <si>
    <t>D401-JTP045-FL3_D3_1</t>
  </si>
  <si>
    <t>D401-JTP045-FL3_D4</t>
  </si>
  <si>
    <t>D401-JTP045-FL3_D5</t>
  </si>
  <si>
    <t>D401-JTP045-FL4_D0_1</t>
  </si>
  <si>
    <t>D401-JTP045-FL4_D0_2</t>
  </si>
  <si>
    <t>D401-JTP045-FL4_D1_1</t>
  </si>
  <si>
    <t>D401-JTP045-FL4_D2_1</t>
  </si>
  <si>
    <t>D401-JTP045-FL4_D3_1</t>
  </si>
  <si>
    <t>D401-JTP045-FL4_D4</t>
  </si>
  <si>
    <t>D401-JTP045-FL4_D5</t>
  </si>
  <si>
    <t>D401-JTP045-FL5_D0_1</t>
  </si>
  <si>
    <t>D401-JTP045-FL5_D0_2</t>
  </si>
  <si>
    <t>D401-JTP045-FL5_D1_1</t>
  </si>
  <si>
    <t>D401-JTP045-FL5_D2_1</t>
  </si>
  <si>
    <t>D401-JTP045-FL5_D3_1</t>
  </si>
  <si>
    <t>D401-JTP045-FL5_D4</t>
  </si>
  <si>
    <t>D401-JTP045-FL5_D5</t>
  </si>
  <si>
    <t>D401-JTP045-FL6_D0_1</t>
  </si>
  <si>
    <t>D401-JTP045-FL6_D0_2</t>
  </si>
  <si>
    <t>D401-JTP045-FL6_D1_1</t>
  </si>
  <si>
    <t>D401-JTP045-FL6_D2_1</t>
  </si>
  <si>
    <t>D401-JTP045-FL6_D3_1</t>
  </si>
  <si>
    <t>D401-JTP045-FL6_D4</t>
  </si>
  <si>
    <t>D401-JTP045-FL6_D5</t>
  </si>
  <si>
    <t>D401-JTP045-FL7_D0_1</t>
  </si>
  <si>
    <t>D401-JTP045-FL7_D0_2</t>
  </si>
  <si>
    <t>D401-JTP045-FL7_D1_1</t>
  </si>
  <si>
    <t>D401-JTP045-FL7_D2_1</t>
  </si>
  <si>
    <t>D401-JTP045-FL7_D3_1</t>
  </si>
  <si>
    <t>D401-JTP045-FL7_D4</t>
  </si>
  <si>
    <t>D401-JTP045-FL7_D5</t>
  </si>
  <si>
    <t>D401-JTP045-FL8_D0_1</t>
  </si>
  <si>
    <t>D401-JTP045-FL8_D0_2</t>
  </si>
  <si>
    <t>D401-JTP045-FL8_D1_1</t>
  </si>
  <si>
    <t>D401-JTP045-FL8_D2_1</t>
  </si>
  <si>
    <t>D401-JTP045-FL8_D3_1</t>
  </si>
  <si>
    <t>D401-JTP045-FL8_D4</t>
  </si>
  <si>
    <t>D401-JTP045-FL8_D5</t>
  </si>
  <si>
    <t>D401-JTP045-FL9_D0_1</t>
  </si>
  <si>
    <t>D401-JTP045-FL9_D0_2</t>
  </si>
  <si>
    <t>D401-JTP045-FL9_D1_1</t>
  </si>
  <si>
    <t>D401-JTP045-FL9_D2_1</t>
  </si>
  <si>
    <t>D401-JTP045-FL9_D3_1</t>
  </si>
  <si>
    <t>D401-JTP045-FL9_D4</t>
  </si>
  <si>
    <t>D401-JTP045-FL9_D5</t>
  </si>
  <si>
    <t>KMC065 D0 FL1</t>
  </si>
  <si>
    <t>FDS KMC065 D1 FL1</t>
  </si>
  <si>
    <t>AH KMC065 D2 FL1</t>
  </si>
  <si>
    <t>AH KMC065 D3 FL1</t>
  </si>
  <si>
    <t>AH KMC065 D4 FL1</t>
  </si>
  <si>
    <t>KMC065 D5 FL1</t>
  </si>
  <si>
    <t>KMC065 D0 FL2</t>
  </si>
  <si>
    <t>FDS KMC065 D1 FL2</t>
  </si>
  <si>
    <t>AH KMC065 D2 FL2</t>
  </si>
  <si>
    <t>AH KMC065 D3 FL2</t>
  </si>
  <si>
    <t>AH KMC065 D4 FL2</t>
  </si>
  <si>
    <t>KMC065 D5 FL2</t>
  </si>
  <si>
    <t>pH</t>
  </si>
  <si>
    <t>Glu</t>
  </si>
  <si>
    <t>Lac</t>
  </si>
  <si>
    <t>D201-KMC067-FL1_D0 P</t>
  </si>
  <si>
    <t>D201-KMC067-FL1_D1_P</t>
  </si>
  <si>
    <t>KMC</t>
  </si>
  <si>
    <t>D201-KMC067-FL1_D2_P</t>
  </si>
  <si>
    <t>D201-KMC067-FL1_D3_P</t>
  </si>
  <si>
    <t>D201-KMC067-FL1_D3_2</t>
  </si>
  <si>
    <t>D201-KMC067-FL1_D4_P</t>
  </si>
  <si>
    <t>D201-KMC067-FL1_D1-P</t>
  </si>
  <si>
    <t>D201-KMC067-FL1_5</t>
  </si>
  <si>
    <t>Sample #</t>
  </si>
  <si>
    <t>Patient ID</t>
  </si>
  <si>
    <t>Note</t>
  </si>
  <si>
    <t>pCO2</t>
  </si>
  <si>
    <t>pO2</t>
  </si>
  <si>
    <t>K+</t>
  </si>
  <si>
    <t>Na+</t>
  </si>
  <si>
    <t>Ca++</t>
  </si>
  <si>
    <t>Cl-</t>
  </si>
  <si>
    <t>D201-KMC067-FL2_D0 P</t>
  </si>
  <si>
    <t>D201-KMC067-FL2_D1_P</t>
  </si>
  <si>
    <t>D201-KMC067-FL2_D2_P</t>
  </si>
  <si>
    <t>D201-KMC067-FL2_D3_P</t>
  </si>
  <si>
    <t>D201-KMC067-FL2_D3_2</t>
  </si>
  <si>
    <t>D201-KMC067-FL2_D4_P</t>
  </si>
  <si>
    <t>D401-JTP046-FL1_D1_1</t>
  </si>
  <si>
    <t>D401-JTP046-FL1_D1_2</t>
  </si>
  <si>
    <t>D401-JTP046-FL1_D1_3</t>
  </si>
  <si>
    <t>D401-JTP046-FL1_D1_4</t>
  </si>
  <si>
    <t>D401-JTP046-FL1_D1_5</t>
  </si>
  <si>
    <t>D401-JTP046-FL1_D2_1</t>
  </si>
  <si>
    <t>D401-JTP046-FL1_D2_2</t>
  </si>
  <si>
    <t>D401-JTP046-FL1_D3_1</t>
  </si>
  <si>
    <t>D401-JTP046-FL1_D4</t>
  </si>
  <si>
    <t>JTP</t>
  </si>
  <si>
    <t>D401-JTP046-FL10_D4</t>
  </si>
  <si>
    <t>D401-JTP046-FL1_D4_2</t>
  </si>
  <si>
    <t>D401-JTP046-FL1_D5</t>
  </si>
  <si>
    <t>D401-JTP046-FL2_D1_1</t>
  </si>
  <si>
    <t>D401-JTP046-FL2_D1_2</t>
  </si>
  <si>
    <t>D401-JTP046-FL2_D1_3</t>
  </si>
  <si>
    <t>D401-JTP046-FL2_D1_4</t>
  </si>
  <si>
    <t>D401-JTP046-FL2_D1_5</t>
  </si>
  <si>
    <t>D401-JTP046-FL2_D2_1</t>
  </si>
  <si>
    <t>D401-JTP046-FL2_D2_2</t>
  </si>
  <si>
    <t>D401-JTP046-FL2_D3_1</t>
  </si>
  <si>
    <t>D401-JTP046-FL2_D4</t>
  </si>
  <si>
    <t>D401-JTP046-FL2_D4_2</t>
  </si>
  <si>
    <t>D401-JTP046-FL2_D5</t>
  </si>
  <si>
    <t>D401-JTP046-FL3_D1_1</t>
  </si>
  <si>
    <t>D401-JTP046-FL3_D1_2</t>
  </si>
  <si>
    <t>D401-JTP046-FL3_D1_3</t>
  </si>
  <si>
    <t>D401-JTP046-FL3_D1_4</t>
  </si>
  <si>
    <t>D401-JTP046-FL3_D1_5</t>
  </si>
  <si>
    <t>D401-JTP046-FL3_D2_1</t>
  </si>
  <si>
    <t>D401-JTP046-FL3_D2_2</t>
  </si>
  <si>
    <t>D401-JTP046-FL3_D3_1</t>
  </si>
  <si>
    <t>D401-JTP046-FL3_D4</t>
  </si>
  <si>
    <t>D401-JTP046-FL3_D4_2</t>
  </si>
  <si>
    <t>D401-JTP046-FL3_D5</t>
  </si>
  <si>
    <t>D401-JTP046-FL4_D1_1</t>
  </si>
  <si>
    <t>D401-JTP046-FL4_D1_2</t>
  </si>
  <si>
    <t>D401-JTP046-FL4_D1_3</t>
  </si>
  <si>
    <t>D401-JTP046-FL4_D1_4</t>
  </si>
  <si>
    <t>D401-JTP046-FL4_D2_1</t>
  </si>
  <si>
    <t>D401-JTP046-FL4_D2_2</t>
  </si>
  <si>
    <t>D401-JTP046-FL4_D3_1</t>
  </si>
  <si>
    <t>D401-JTP046-FL4_D4</t>
  </si>
  <si>
    <t>D401-JTP046-FL4_D4_2</t>
  </si>
  <si>
    <t>D401-JTP046-FL4_D5</t>
  </si>
  <si>
    <t xml:space="preserve"> </t>
  </si>
  <si>
    <t>a</t>
  </si>
  <si>
    <t>b</t>
  </si>
  <si>
    <t>Xo</t>
  </si>
  <si>
    <t>Yo</t>
  </si>
  <si>
    <t>Value</t>
  </si>
  <si>
    <t>STDEV</t>
  </si>
  <si>
    <t>D401-JTP046-FL5_D1_1</t>
  </si>
  <si>
    <t>D401-JTP046-FL5_D1_2</t>
  </si>
  <si>
    <t>D401-JTP046-FL5_D1_3</t>
  </si>
  <si>
    <t>D401-JTP046-FL5_D2_1</t>
  </si>
  <si>
    <t>D401-JTP046-FL5_D3_1</t>
  </si>
  <si>
    <t>D401-JTP046-FL5_D4</t>
  </si>
  <si>
    <t>D401-JTP046-FL5_D5</t>
  </si>
  <si>
    <t>D401-JTP046-FL6_D1_1</t>
  </si>
  <si>
    <t>D401-JTP046-FL6_D1_2</t>
  </si>
  <si>
    <t>D401-JTP046-FL6_D1_3</t>
  </si>
  <si>
    <t>D401-JTP046-FL6_D2_1</t>
  </si>
  <si>
    <t>D401-JTP046-FL6_D3_1</t>
  </si>
  <si>
    <t>D401-JTP046-FL6_D4</t>
  </si>
  <si>
    <t>D401-JTP046-FL6_D5</t>
  </si>
  <si>
    <t>D401-JTP046-FL7_D1_1</t>
  </si>
  <si>
    <t>D401-JTP046-FL7_D1_2</t>
  </si>
  <si>
    <t>D401-JTP046-FL7_D1_3</t>
  </si>
  <si>
    <t>D401-JTP046-FL7_D2_1</t>
  </si>
  <si>
    <t>D401-JTP046-FL7_D3_1</t>
  </si>
  <si>
    <t>D401-JTP046-FL7_D4</t>
  </si>
  <si>
    <t>D401-JTP046-FL7_D5</t>
  </si>
  <si>
    <t>D401-JTP046-FL8_D1_1</t>
  </si>
  <si>
    <t>D401-JTP046-FL8_D1_2</t>
  </si>
  <si>
    <t>D401-JTP046-FL8_D1_3</t>
  </si>
  <si>
    <t>D401-JTP046-FL8_D2_1</t>
  </si>
  <si>
    <t>D401-JTP046-FL8_D3_1</t>
  </si>
  <si>
    <t>D401-JTP046-FL8_D4</t>
  </si>
  <si>
    <t>D401-JTP046-FL8_D5</t>
  </si>
  <si>
    <t>D401-JTP046-FL9_D1_1</t>
  </si>
  <si>
    <t>D401-JTP046-FL9_D1_2</t>
  </si>
  <si>
    <t>D401-JTP046-FL9_D1_3</t>
  </si>
  <si>
    <t>D401-JTP046-FL9_D2_1</t>
  </si>
  <si>
    <t>D401-JTP046-FL9_D3_1</t>
  </si>
  <si>
    <t>D401-JTP046-FL9_D4</t>
  </si>
  <si>
    <t>D401-JTP046-FL9_D5</t>
  </si>
  <si>
    <t>D301-MJ049-FL1_D0_1</t>
  </si>
  <si>
    <t>D301-MJ049-FL1_D0_2</t>
  </si>
  <si>
    <t>D301-MJ049-FL1_D1</t>
  </si>
  <si>
    <t>D301-MJ049-FL1_D2</t>
  </si>
  <si>
    <t>D301-MJ049-FL1_D3</t>
  </si>
  <si>
    <t>D301-MJ049-FL1_D4</t>
  </si>
  <si>
    <t>D301-MJ049-FL1_D5_1</t>
  </si>
  <si>
    <t>D301-MJ049-FL2_D0_1</t>
  </si>
  <si>
    <t>D301-MJ049-FL2_D1</t>
  </si>
  <si>
    <t>D301-MJ049-FL2_D2</t>
  </si>
  <si>
    <t>D301-MJ049-FL2_D3</t>
  </si>
  <si>
    <t>D301-MJ049-FL2_D4</t>
  </si>
  <si>
    <t>D301-MJ049-FL2_D5_1</t>
  </si>
  <si>
    <t>D301-MJ049-FL3_D0_1</t>
  </si>
  <si>
    <t>D301-MJ049-FL3_D1</t>
  </si>
  <si>
    <t>D301-MJ049-FL3_D2</t>
  </si>
  <si>
    <t>D301-MJ049-FL3_D3</t>
  </si>
  <si>
    <t>D301-MJ049-FL3_D4</t>
  </si>
  <si>
    <t>D301-MJ049-FL3_D5_1</t>
  </si>
  <si>
    <t>D301-MJ049-FL4_D0_1</t>
  </si>
  <si>
    <t>D301-MJ049-FL4_D1</t>
  </si>
  <si>
    <t>D301-MJ049-FL4_D2</t>
  </si>
  <si>
    <t>D301-MJ049-FL4_D3</t>
  </si>
  <si>
    <t>D301-MJ049-FL4_D4</t>
  </si>
  <si>
    <t>D301-MJ049-FL4_D5_1</t>
  </si>
  <si>
    <t>D301-MJ049-FL5_D0_1</t>
  </si>
  <si>
    <t>D301-MJ049-FL5_D1</t>
  </si>
  <si>
    <t>D301-MJ049-FL5_D2</t>
  </si>
  <si>
    <t>D301-MJ049-FL5_D3</t>
  </si>
  <si>
    <t>D301-MJ049-FL5_D4</t>
  </si>
  <si>
    <t>D301-MJ049-FL5_D5_1</t>
  </si>
  <si>
    <t>D301-MJ049-FL6_D0_1</t>
  </si>
  <si>
    <t>D301-MJ049-FL6_D1</t>
  </si>
  <si>
    <t>D301-MJ049-FL6_D2</t>
  </si>
  <si>
    <t>D301-MJ049-FL6_D3</t>
  </si>
  <si>
    <t>D301-MJ049-FL6_D4</t>
  </si>
  <si>
    <t>D301-MJ049-FL6_D5_1</t>
  </si>
  <si>
    <t>D301-MJ049-FL7_D0_1</t>
  </si>
  <si>
    <t>D301-MJ049-FL7_D1</t>
  </si>
  <si>
    <t>D301-MJ049-FL7_D2</t>
  </si>
  <si>
    <t>D301-MJ049-FL7_D3</t>
  </si>
  <si>
    <t>D301-MJ049-FL7_D4</t>
  </si>
  <si>
    <t>D301-MJ049-FL7_D5_1</t>
  </si>
  <si>
    <t>D301-MJ049-FL8_D0_1</t>
  </si>
  <si>
    <t>D301-MJ049-FL8_D1</t>
  </si>
  <si>
    <t>D301-MJ049-FL8_D2</t>
  </si>
  <si>
    <t>D301-MJ049-FL8_D3</t>
  </si>
  <si>
    <t>D301-MJ049-FL8_D4</t>
  </si>
  <si>
    <t>D301-MJ049-FL8_D5_1</t>
  </si>
  <si>
    <t>D301-MJ049-FL9_D0_1</t>
  </si>
  <si>
    <t>D301-MJ049-FL9_D1</t>
  </si>
  <si>
    <t>D301-MJ049-FL9_D2</t>
  </si>
  <si>
    <t>D301-MJ049-FL9_D3</t>
  </si>
  <si>
    <t>D301-MJ049-FL9_D4</t>
  </si>
  <si>
    <t>D301-MJ049-FL9_D5_1</t>
  </si>
  <si>
    <t>D301-MJ049-FL10_D0_1</t>
  </si>
  <si>
    <t>D301-MJ049-FL10_D1</t>
  </si>
  <si>
    <t>D301-MJ049-FL10_D2</t>
  </si>
  <si>
    <t>D301-MJ049-FL10_D3</t>
  </si>
  <si>
    <t>D301-MJ049-FL10_D4</t>
  </si>
  <si>
    <t>D301-MJ049-FL10_D5_1</t>
  </si>
  <si>
    <t>D301-MJ049-FL11_D0_1</t>
  </si>
  <si>
    <t>D301-MJ049-FL11_D1</t>
  </si>
  <si>
    <t>D301-MJ049-FL11_D2</t>
  </si>
  <si>
    <t>D301-MJ049-FL11_D3</t>
  </si>
  <si>
    <t>D301-MJ049-FL11_D4</t>
  </si>
  <si>
    <t>D301-MJ049-FL11_D5_1</t>
  </si>
  <si>
    <t>D301-MJ049-FL12_D0_1</t>
  </si>
  <si>
    <t>D301-MJ049-FL12_D1</t>
  </si>
  <si>
    <t>D301-MJ049-FL12_D2</t>
  </si>
  <si>
    <t>D301-MJ049-FL12_D3</t>
  </si>
  <si>
    <t>D301-MJ049-FL12_D4</t>
  </si>
  <si>
    <t>D301-MJ049-FL12_D5_1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</si>
</sst>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'D201'!$G$2:$G$7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18.1875</c:v>
                </c:pt>
                <c:pt idx="2">
                  <c:v>43.391111111151986</c:v>
                </c:pt>
                <c:pt idx="3">
                  <c:v>69.116944444365799</c:v>
                </c:pt>
                <c:pt idx="4">
                  <c:v>94.117499999993015</c:v>
                </c:pt>
                <c:pt idx="5">
                  <c:v>112.82361111114733</c:v>
                </c:pt>
              </c:numCache>
            </c:numRef>
          </c:xVal>
          <c:yVal>
            <c:numRef>
              <c:f>'D201'!$D$2:$D$7</c:f>
              <c:numCache>
                <c:formatCode>0.00</c:formatCode>
                <c:ptCount val="6"/>
                <c:pt idx="0">
                  <c:v>0.74283431301116942</c:v>
                </c:pt>
                <c:pt idx="1">
                  <c:v>0.81945131549835204</c:v>
                </c:pt>
                <c:pt idx="2">
                  <c:v>0.78519902954101561</c:v>
                </c:pt>
                <c:pt idx="3">
                  <c:v>0.69956825504302977</c:v>
                </c:pt>
                <c:pt idx="4">
                  <c:v>0.37777678499221801</c:v>
                </c:pt>
                <c:pt idx="5">
                  <c:v>0.15333401987552642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F-414C-819E-96898429FD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'D201'!$G$9:$G$14</c:f>
              <c:numCache>
                <c:formatCode>0.00</c:formatCode>
                <c:ptCount val="6"/>
                <c:pt idx="0">
                  <c:v>0</c:v>
                </c:pt>
                <c:pt idx="1">
                  <c:v>17.990833333460614</c:v>
                </c:pt>
                <c:pt idx="2">
                  <c:v>43.387777777912561</c:v>
                </c:pt>
                <c:pt idx="3">
                  <c:v>69.113333333458286</c:v>
                </c:pt>
                <c:pt idx="4">
                  <c:v>94.115833333460614</c:v>
                </c:pt>
                <c:pt idx="5">
                  <c:v>112.95861111109843</c:v>
                </c:pt>
              </c:numCache>
            </c:numRef>
          </c:xVal>
          <c:yVal>
            <c:numRef>
              <c:f>'D201'!$D$9:$D$14</c:f>
              <c:numCache>
                <c:formatCode>0.00</c:formatCode>
                <c:ptCount val="6"/>
                <c:pt idx="0">
                  <c:v>0.82395820150375365</c:v>
                </c:pt>
                <c:pt idx="1">
                  <c:v>0.9690798355102539</c:v>
                </c:pt>
                <c:pt idx="2">
                  <c:v>0.88525180349349974</c:v>
                </c:pt>
                <c:pt idx="3">
                  <c:v>0.74734119901657103</c:v>
                </c:pt>
                <c:pt idx="4">
                  <c:v>0.40481810102462767</c:v>
                </c:pt>
                <c:pt idx="5">
                  <c:v>0.1614464057445526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F-414C-819E-96898429FD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'D201'!$G$16:$G$22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'D201'!$D$16:$D$22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F-414C-819E-96898429FD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'D201'!$G$34:$G$40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'D201'!$D$34:$D$40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F-414C-819E-96898429FD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'D201'!$G$52:$G$57</c:f>
              <c:numCache>
                <c:formatCode>0.00</c:formatCode>
                <c:ptCount val="6"/>
                <c:pt idx="0">
                  <c:v>0</c:v>
                </c:pt>
                <c:pt idx="1">
                  <c:v>20.993333333346527</c:v>
                </c:pt>
                <c:pt idx="2">
                  <c:v>41.58416666672565</c:v>
                </c:pt>
                <c:pt idx="3">
                  <c:v>67.263888889050577</c:v>
                </c:pt>
                <c:pt idx="4">
                  <c:v>90.34805555571802</c:v>
                </c:pt>
                <c:pt idx="5">
                  <c:v>111.92972222232493</c:v>
                </c:pt>
              </c:numCache>
            </c:numRef>
          </c:xVal>
          <c:yVal>
            <c:numRef>
              <c:f>'D201'!$D$52:$D$58</c:f>
              <c:numCache>
                <c:formatCode>0.00</c:formatCode>
                <c:ptCount val="7"/>
                <c:pt idx="0">
                  <c:v>0.66351316699981688</c:v>
                </c:pt>
                <c:pt idx="1">
                  <c:v>0.87713943252563475</c:v>
                </c:pt>
                <c:pt idx="2">
                  <c:v>0.90057520399093627</c:v>
                </c:pt>
                <c:pt idx="3">
                  <c:v>0.59771267900466918</c:v>
                </c:pt>
                <c:pt idx="4">
                  <c:v>0.21372625062465667</c:v>
                </c:pt>
                <c:pt idx="5">
                  <c:v>9.6457296440601345E-2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F-414C-819E-96898429FDB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'D201'!$G$67:$G$72</c:f>
              <c:numCache>
                <c:formatCode>0.00</c:formatCode>
                <c:ptCount val="6"/>
                <c:pt idx="0">
                  <c:v>0</c:v>
                </c:pt>
                <c:pt idx="1">
                  <c:v>20.991388888796791</c:v>
                </c:pt>
                <c:pt idx="2">
                  <c:v>41.585833333258051</c:v>
                </c:pt>
                <c:pt idx="3">
                  <c:v>67.262500000011642</c:v>
                </c:pt>
                <c:pt idx="4">
                  <c:v>90.348888888896909</c:v>
                </c:pt>
                <c:pt idx="5">
                  <c:v>112.0191666665487</c:v>
                </c:pt>
              </c:numCache>
            </c:numRef>
          </c:xVal>
          <c:yVal>
            <c:numRef>
              <c:f>'D201'!$D$67:$D$72</c:f>
              <c:numCache>
                <c:formatCode>0.00</c:formatCode>
                <c:ptCount val="6"/>
                <c:pt idx="0">
                  <c:v>0.6806393099784851</c:v>
                </c:pt>
                <c:pt idx="1">
                  <c:v>0.78429762849807738</c:v>
                </c:pt>
                <c:pt idx="2">
                  <c:v>0.78880451450347899</c:v>
                </c:pt>
                <c:pt idx="3">
                  <c:v>0.56346039304733275</c:v>
                </c:pt>
                <c:pt idx="4">
                  <c:v>0.21733176538944243</c:v>
                </c:pt>
                <c:pt idx="5">
                  <c:v>0.1253913475036621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F-414C-819E-96898429F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6200"/>
        <c:axId val="680333744"/>
      </c:scatterChart>
      <c:valAx>
        <c:axId val="68032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3744"/>
        <c:crosses val="autoZero"/>
        <c:crossBetween val="midCat"/>
      </c:valAx>
      <c:valAx>
        <c:axId val="680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Sheet1!$E$3:$E$9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3-4425-8D8D-3B98BDD41E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Sheet1!$H$11:$H$17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Sheet1!$E$11:$E$17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3-4425-8D8D-3B98BDD41E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Sheet1!$K$3:$K$23</c:f>
              <c:numCache>
                <c:formatCode>General</c:formatCode>
                <c:ptCount val="21"/>
                <c:pt idx="0">
                  <c:v>0.71223716041802076</c:v>
                </c:pt>
                <c:pt idx="1">
                  <c:v>0.76905448257650688</c:v>
                </c:pt>
                <c:pt idx="2">
                  <c:v>0.8204250940781066</c:v>
                </c:pt>
                <c:pt idx="3">
                  <c:v>0.86314823936451823</c:v>
                </c:pt>
                <c:pt idx="4">
                  <c:v>0.89244994267353217</c:v>
                </c:pt>
                <c:pt idx="5">
                  <c:v>0.90299976262236858</c:v>
                </c:pt>
                <c:pt idx="6">
                  <c:v>0.89225570837483359</c:v>
                </c:pt>
                <c:pt idx="7">
                  <c:v>0.86280299451366371</c:v>
                </c:pt>
                <c:pt idx="8">
                  <c:v>0.81997942720841444</c:v>
                </c:pt>
                <c:pt idx="9">
                  <c:v>0.76854553193107011</c:v>
                </c:pt>
                <c:pt idx="10">
                  <c:v>0.7116880950516038</c:v>
                </c:pt>
                <c:pt idx="11">
                  <c:v>0.65134807867818723</c:v>
                </c:pt>
                <c:pt idx="12">
                  <c:v>0.58869532672065872</c:v>
                </c:pt>
                <c:pt idx="13">
                  <c:v>0.52445083898190947</c:v>
                </c:pt>
                <c:pt idx="14">
                  <c:v>0.45907376098493391</c:v>
                </c:pt>
                <c:pt idx="15">
                  <c:v>0.39286661345638418</c:v>
                </c:pt>
                <c:pt idx="16">
                  <c:v>0.32603520872440062</c:v>
                </c:pt>
                <c:pt idx="17">
                  <c:v>0.25872368243726052</c:v>
                </c:pt>
                <c:pt idx="18">
                  <c:v>0.19103561522382806</c:v>
                </c:pt>
                <c:pt idx="19">
                  <c:v>0.12304716512649616</c:v>
                </c:pt>
                <c:pt idx="20">
                  <c:v>5.4815473491791167E-2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3-4425-8D8D-3B98BDD4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2520"/>
        <c:axId val="4565448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Low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Sheet1!$J$3:$J$23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Sheet1!$M$3:$M$23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0.57683684524483325</c:v>
                      </c:pt>
                      <c:pt idx="1">
                        <c:v>0.64848365302351163</c:v>
                      </c:pt>
                      <c:pt idx="2">
                        <c:v>0.71326214289077028</c:v>
                      </c:pt>
                      <c:pt idx="3">
                        <c:v>0.76713615281854908</c:v>
                      </c:pt>
                      <c:pt idx="4">
                        <c:v>0.80408568554578308</c:v>
                      </c:pt>
                      <c:pt idx="5">
                        <c:v>0.81738903905240479</c:v>
                      </c:pt>
                      <c:pt idx="6">
                        <c:v>0.80384075553264267</c:v>
                      </c:pt>
                      <c:pt idx="7">
                        <c:v>0.76670079806182978</c:v>
                      </c:pt>
                      <c:pt idx="8">
                        <c:v>0.71270015567748546</c:v>
                      </c:pt>
                      <c:pt idx="9">
                        <c:v>0.64784186478574979</c:v>
                      </c:pt>
                      <c:pt idx="10">
                        <c:v>0.57614447222774756</c:v>
                      </c:pt>
                      <c:pt idx="11">
                        <c:v>0.50005553684269999</c:v>
                      </c:pt>
                      <c:pt idx="12">
                        <c:v>0.42105023518865503</c:v>
                      </c:pt>
                      <c:pt idx="13">
                        <c:v>0.3400377501049956</c:v>
                      </c:pt>
                      <c:pt idx="14">
                        <c:v>0.25759706542585381</c:v>
                      </c:pt>
                      <c:pt idx="15">
                        <c:v>0.17410966066360567</c:v>
                      </c:pt>
                      <c:pt idx="16">
                        <c:v>8.9835065760045518E-2</c:v>
                      </c:pt>
                      <c:pt idx="17">
                        <c:v>4.9550361850532187E-3</c:v>
                      </c:pt>
                      <c:pt idx="18">
                        <c:v>-8.0399812588415775E-2</c:v>
                      </c:pt>
                      <c:pt idx="19">
                        <c:v>-0.16613344504835847</c:v>
                      </c:pt>
                      <c:pt idx="20">
                        <c:v>-0.25217380579132964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D53-4425-8D8D-3B98BDD41E1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High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0.84763747559120817</c:v>
                      </c:pt>
                      <c:pt idx="1">
                        <c:v>0.88962531212950213</c:v>
                      </c:pt>
                      <c:pt idx="2">
                        <c:v>0.9275880452654427</c:v>
                      </c:pt>
                      <c:pt idx="3">
                        <c:v>0.9591603259104875</c:v>
                      </c:pt>
                      <c:pt idx="4">
                        <c:v>0.98081419980128126</c:v>
                      </c:pt>
                      <c:pt idx="5">
                        <c:v>0.98861048619233238</c:v>
                      </c:pt>
                      <c:pt idx="6">
                        <c:v>0.98067066121702462</c:v>
                      </c:pt>
                      <c:pt idx="7">
                        <c:v>0.95890519096549776</c:v>
                      </c:pt>
                      <c:pt idx="8">
                        <c:v>0.92725869873934341</c:v>
                      </c:pt>
                      <c:pt idx="9">
                        <c:v>0.88924919907639055</c:v>
                      </c:pt>
                      <c:pt idx="10">
                        <c:v>0.84723171787546003</c:v>
                      </c:pt>
                      <c:pt idx="11">
                        <c:v>0.80264062051367446</c:v>
                      </c:pt>
                      <c:pt idx="12">
                        <c:v>0.75634041825266241</c:v>
                      </c:pt>
                      <c:pt idx="13">
                        <c:v>0.70886392785882313</c:v>
                      </c:pt>
                      <c:pt idx="14">
                        <c:v>0.66055045654401368</c:v>
                      </c:pt>
                      <c:pt idx="15">
                        <c:v>0.6116235662491627</c:v>
                      </c:pt>
                      <c:pt idx="16">
                        <c:v>0.56223535168875549</c:v>
                      </c:pt>
                      <c:pt idx="17">
                        <c:v>0.5124923286894677</c:v>
                      </c:pt>
                      <c:pt idx="18">
                        <c:v>0.46247104303607178</c:v>
                      </c:pt>
                      <c:pt idx="19">
                        <c:v>0.41222777530135046</c:v>
                      </c:pt>
                      <c:pt idx="20">
                        <c:v>0.36180475277491175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53-4425-8D8D-3B98BDD41E19}"/>
                  </c:ext>
                </c:extLst>
              </c15:ser>
            </c15:filteredScatterSeries>
          </c:ext>
        </c:extLst>
      </c:scatterChart>
      <c:valAx>
        <c:axId val="4565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4816"/>
        <c:crosses val="autoZero"/>
        <c:crossBetween val="midCat"/>
      </c:valAx>
      <c:valAx>
        <c:axId val="456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'D401'!$G$2:$G$9</c:f>
              <c:numCache>
                <c:formatCode>0.00</c:formatCode>
                <c:ptCount val="8"/>
                <c:pt idx="0">
                  <c:v>0</c:v>
                </c:pt>
                <c:pt idx="1">
                  <c:v>2.7255555554875173</c:v>
                </c:pt>
                <c:pt idx="2">
                  <c:v>19.333611110982019</c:v>
                </c:pt>
                <c:pt idx="3">
                  <c:v>26.522777777630836</c:v>
                </c:pt>
                <c:pt idx="4">
                  <c:v>43.354999999981374</c:v>
                </c:pt>
                <c:pt idx="5">
                  <c:v>68.027499999850988</c:v>
                </c:pt>
                <c:pt idx="6">
                  <c:v>94.400277777691372</c:v>
                </c:pt>
                <c:pt idx="7">
                  <c:v>117.87861111096572</c:v>
                </c:pt>
              </c:numCache>
            </c:numRef>
          </c:xVal>
          <c:yVal>
            <c:numRef>
              <c:f>'D401'!$D$2:$D$9</c:f>
              <c:numCache>
                <c:formatCode>0.00</c:formatCode>
                <c:ptCount val="8"/>
                <c:pt idx="0">
                  <c:v>2.2021630836486819</c:v>
                </c:pt>
                <c:pt idx="1">
                  <c:v>1.9795230461120605</c:v>
                </c:pt>
                <c:pt idx="2">
                  <c:v>1.35306630859375</c:v>
                </c:pt>
                <c:pt idx="3">
                  <c:v>3.1395946575164797</c:v>
                </c:pt>
                <c:pt idx="4">
                  <c:v>3.3424044681549074</c:v>
                </c:pt>
                <c:pt idx="5">
                  <c:v>3.5650445056915285</c:v>
                </c:pt>
                <c:pt idx="6">
                  <c:v>2.9638262821197512</c:v>
                </c:pt>
                <c:pt idx="7">
                  <c:v>2.5428834987640383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E-4A1F-A9FA-D1083CD73C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'D401'!$G$11:$G$17</c:f>
              <c:numCache>
                <c:formatCode>0.00</c:formatCode>
                <c:ptCount val="7"/>
                <c:pt idx="0">
                  <c:v>0</c:v>
                </c:pt>
                <c:pt idx="1">
                  <c:v>2.7247222223086283</c:v>
                </c:pt>
                <c:pt idx="2">
                  <c:v>19.330555555585306</c:v>
                </c:pt>
                <c:pt idx="3">
                  <c:v>43.360000000102445</c:v>
                </c:pt>
                <c:pt idx="4">
                  <c:v>68.028333333379123</c:v>
                </c:pt>
                <c:pt idx="5">
                  <c:v>94.394444444566034</c:v>
                </c:pt>
                <c:pt idx="6">
                  <c:v>117.87027777777985</c:v>
                </c:pt>
              </c:numCache>
            </c:numRef>
          </c:xVal>
          <c:yVal>
            <c:numRef>
              <c:f>'D401'!$D$11:$D$17</c:f>
              <c:numCache>
                <c:formatCode>0.00</c:formatCode>
                <c:ptCount val="7"/>
                <c:pt idx="0">
                  <c:v>1.9506789279937744</c:v>
                </c:pt>
                <c:pt idx="1">
                  <c:v>2.0669566226959231</c:v>
                </c:pt>
                <c:pt idx="2">
                  <c:v>2.8150991035461428</c:v>
                </c:pt>
                <c:pt idx="3">
                  <c:v>3.5443128181457522</c:v>
                </c:pt>
                <c:pt idx="4">
                  <c:v>3.7570377422332766</c:v>
                </c:pt>
                <c:pt idx="5">
                  <c:v>3.4460626674652102</c:v>
                </c:pt>
                <c:pt idx="6">
                  <c:v>2.5536998344421389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E-4A1F-A9FA-D1083CD73C6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'D401'!$G$19:$G$25</c:f>
              <c:numCache>
                <c:formatCode>0.00</c:formatCode>
                <c:ptCount val="7"/>
                <c:pt idx="0">
                  <c:v>0</c:v>
                </c:pt>
                <c:pt idx="1">
                  <c:v>2.7311111111193895</c:v>
                </c:pt>
                <c:pt idx="2">
                  <c:v>19.330833333428018</c:v>
                </c:pt>
                <c:pt idx="3">
                  <c:v>43.360000000102445</c:v>
                </c:pt>
                <c:pt idx="4">
                  <c:v>68.027777777868323</c:v>
                </c:pt>
                <c:pt idx="5">
                  <c:v>94.393888889055233</c:v>
                </c:pt>
                <c:pt idx="6">
                  <c:v>117.87027777777985</c:v>
                </c:pt>
              </c:numCache>
            </c:numRef>
          </c:xVal>
          <c:yVal>
            <c:numRef>
              <c:f>'D401'!$D$19:$D$25</c:f>
              <c:numCache>
                <c:formatCode>0.00</c:formatCode>
                <c:ptCount val="7"/>
                <c:pt idx="0">
                  <c:v>2.0480276180267336</c:v>
                </c:pt>
                <c:pt idx="1">
                  <c:v>2.0245917869567873</c:v>
                </c:pt>
                <c:pt idx="2">
                  <c:v>2.6537526679992678</c:v>
                </c:pt>
                <c:pt idx="3">
                  <c:v>3.5199755264282229</c:v>
                </c:pt>
                <c:pt idx="4">
                  <c:v>3.612817390060425</c:v>
                </c:pt>
                <c:pt idx="5">
                  <c:v>2.9629248214721682</c:v>
                </c:pt>
                <c:pt idx="6">
                  <c:v>2.5239544940948488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E-4A1F-A9FA-D1083CD73C6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'D401'!$G$27:$G$33</c:f>
              <c:numCache>
                <c:formatCode>0.00</c:formatCode>
                <c:ptCount val="7"/>
                <c:pt idx="0">
                  <c:v>0</c:v>
                </c:pt>
                <c:pt idx="1">
                  <c:v>2.7322222223156132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94.393611111212522</c:v>
                </c:pt>
                <c:pt idx="6">
                  <c:v>117.86972222226905</c:v>
                </c:pt>
              </c:numCache>
            </c:numRef>
          </c:xVal>
          <c:yVal>
            <c:numRef>
              <c:f>'D401'!$D$27:$D$33</c:f>
              <c:numCache>
                <c:formatCode>0.00</c:formatCode>
                <c:ptCount val="7"/>
                <c:pt idx="0">
                  <c:v>2.0290988517761233</c:v>
                </c:pt>
                <c:pt idx="1">
                  <c:v>1.9669037891387939</c:v>
                </c:pt>
                <c:pt idx="2">
                  <c:v>2.8574639392852785</c:v>
                </c:pt>
                <c:pt idx="3">
                  <c:v>3.7876845432281496</c:v>
                </c:pt>
                <c:pt idx="4">
                  <c:v>4.0013106895446775</c:v>
                </c:pt>
                <c:pt idx="5">
                  <c:v>3.740812881088257</c:v>
                </c:pt>
                <c:pt idx="6">
                  <c:v>2.7934661937713625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E-4A1F-A9FA-D1083CD73C6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'D401'!$G$35:$G$41</c:f>
              <c:numCache>
                <c:formatCode>0.00</c:formatCode>
                <c:ptCount val="7"/>
                <c:pt idx="0">
                  <c:v>0</c:v>
                </c:pt>
                <c:pt idx="1">
                  <c:v>2.7319444444729015</c:v>
                </c:pt>
                <c:pt idx="2">
                  <c:v>19.330833333428018</c:v>
                </c:pt>
                <c:pt idx="3">
                  <c:v>43.360833333455957</c:v>
                </c:pt>
                <c:pt idx="4">
                  <c:v>68.027777777868323</c:v>
                </c:pt>
                <c:pt idx="5">
                  <c:v>94.39277777785901</c:v>
                </c:pt>
                <c:pt idx="6">
                  <c:v>117.86888888891554</c:v>
                </c:pt>
              </c:numCache>
            </c:numRef>
          </c:xVal>
          <c:yVal>
            <c:numRef>
              <c:f>'D401'!$D$35:$D$41</c:f>
              <c:numCache>
                <c:formatCode>0.00</c:formatCode>
                <c:ptCount val="7"/>
                <c:pt idx="0">
                  <c:v>1.9867340160369873</c:v>
                </c:pt>
                <c:pt idx="1">
                  <c:v>2.0525344444274904</c:v>
                </c:pt>
                <c:pt idx="2">
                  <c:v>2.6880050731658938</c:v>
                </c:pt>
                <c:pt idx="3">
                  <c:v>3.7498267723083498</c:v>
                </c:pt>
                <c:pt idx="4">
                  <c:v>4.1725724769592283</c:v>
                </c:pt>
                <c:pt idx="5">
                  <c:v>3.5920857025146486</c:v>
                </c:pt>
                <c:pt idx="6">
                  <c:v>3.2288309169769289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E-4A1F-A9FA-D1083CD73C6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'D401'!$G$43:$G$49</c:f>
              <c:numCache>
                <c:formatCode>0.00</c:formatCode>
                <c:ptCount val="7"/>
                <c:pt idx="0">
                  <c:v>0</c:v>
                </c:pt>
                <c:pt idx="1">
                  <c:v>2.7344444443588145</c:v>
                </c:pt>
                <c:pt idx="2">
                  <c:v>19.331111111096106</c:v>
                </c:pt>
                <c:pt idx="3">
                  <c:v>43.360833333281334</c:v>
                </c:pt>
                <c:pt idx="4">
                  <c:v>68.028055555536412</c:v>
                </c:pt>
                <c:pt idx="5">
                  <c:v>94.392500000016298</c:v>
                </c:pt>
                <c:pt idx="6">
                  <c:v>117.87083333329065</c:v>
                </c:pt>
              </c:numCache>
            </c:numRef>
          </c:xVal>
          <c:yVal>
            <c:numRef>
              <c:f>'D401'!$D$43:$D$49</c:f>
              <c:numCache>
                <c:formatCode>0.00</c:formatCode>
                <c:ptCount val="7"/>
                <c:pt idx="0">
                  <c:v>1.964199645614624</c:v>
                </c:pt>
                <c:pt idx="1">
                  <c:v>2.0849841667175295</c:v>
                </c:pt>
                <c:pt idx="2">
                  <c:v>2.9503055644989016</c:v>
                </c:pt>
                <c:pt idx="3">
                  <c:v>3.8904415203094485</c:v>
                </c:pt>
                <c:pt idx="4">
                  <c:v>3.9634529186248781</c:v>
                </c:pt>
                <c:pt idx="5">
                  <c:v>3.4289365840911867</c:v>
                </c:pt>
                <c:pt idx="6">
                  <c:v>2.9917689395904543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E-4A1F-A9FA-D1083CD73C6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'D401'!$G$51:$G$57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94.39277777785901</c:v>
                </c:pt>
                <c:pt idx="6">
                  <c:v>117.87027777777985</c:v>
                </c:pt>
              </c:numCache>
            </c:numRef>
          </c:xVal>
          <c:yVal>
            <c:numRef>
              <c:f>'D401'!$D$51:$D$57</c:f>
              <c:numCache>
                <c:formatCode>0.00</c:formatCode>
                <c:ptCount val="7"/>
                <c:pt idx="0">
                  <c:v>2.1742204261779787</c:v>
                </c:pt>
                <c:pt idx="1">
                  <c:v>2.0155781341552736</c:v>
                </c:pt>
                <c:pt idx="2">
                  <c:v>2.871885879135132</c:v>
                </c:pt>
                <c:pt idx="3">
                  <c:v>3.6614917350769045</c:v>
                </c:pt>
                <c:pt idx="4">
                  <c:v>4.2753294540405271</c:v>
                </c:pt>
                <c:pt idx="5">
                  <c:v>3.7543335987091067</c:v>
                </c:pt>
                <c:pt idx="6">
                  <c:v>3.2017897201538088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0E-4A1F-A9FA-D1083CD73C6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'D401'!$G$59:$G$65</c:f>
              <c:numCache>
                <c:formatCode>0.00</c:formatCode>
                <c:ptCount val="7"/>
                <c:pt idx="0">
                  <c:v>0</c:v>
                </c:pt>
                <c:pt idx="1">
                  <c:v>2.7358333333977498</c:v>
                </c:pt>
                <c:pt idx="2">
                  <c:v>19.330833333428018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94.391388888994697</c:v>
                </c:pt>
                <c:pt idx="6">
                  <c:v>117.86888888891554</c:v>
                </c:pt>
              </c:numCache>
            </c:numRef>
          </c:xVal>
          <c:yVal>
            <c:numRef>
              <c:f>'D401'!$D$59:$D$65</c:f>
              <c:numCache>
                <c:formatCode>0.00</c:formatCode>
                <c:ptCount val="7"/>
                <c:pt idx="0">
                  <c:v>2.0002547336578371</c:v>
                </c:pt>
                <c:pt idx="1">
                  <c:v>2.065153701400757</c:v>
                </c:pt>
                <c:pt idx="2">
                  <c:v>2.870984418487549</c:v>
                </c:pt>
                <c:pt idx="3">
                  <c:v>3.6380559040069582</c:v>
                </c:pt>
                <c:pt idx="4">
                  <c:v>3.8751181198120119</c:v>
                </c:pt>
                <c:pt idx="5">
                  <c:v>3.8012050224304201</c:v>
                </c:pt>
                <c:pt idx="6">
                  <c:v>3.2486613822937014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0E-4A1F-A9FA-D1083CD73C6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'D401'!$G$67:$G$73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19.330555555585306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94.390555555641185</c:v>
                </c:pt>
                <c:pt idx="6">
                  <c:v>117.86750000005122</c:v>
                </c:pt>
              </c:numCache>
            </c:numRef>
          </c:xVal>
          <c:yVal>
            <c:numRef>
              <c:f>'D401'!$D$67:$D$73</c:f>
              <c:numCache>
                <c:formatCode>0.00</c:formatCode>
                <c:ptCount val="7"/>
                <c:pt idx="0">
                  <c:v>2.0173808170318606</c:v>
                </c:pt>
                <c:pt idx="1">
                  <c:v>2.103011710739136</c:v>
                </c:pt>
                <c:pt idx="2">
                  <c:v>2.8024798465728762</c:v>
                </c:pt>
                <c:pt idx="3">
                  <c:v>3.6885331703186037</c:v>
                </c:pt>
                <c:pt idx="4">
                  <c:v>3.8922442031860354</c:v>
                </c:pt>
                <c:pt idx="5">
                  <c:v>3.8426683975219729</c:v>
                </c:pt>
                <c:pt idx="6">
                  <c:v>3.2793081832885744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0E-4A1F-A9FA-D1083CD73C6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'D401'!$G$75:$G$81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'D401'!$D$75:$D$81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0E-4A1F-A9FA-D1083CD73C6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'D401'!$G$91:$G$97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'D401'!$D$91:$D$97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0E-4A1F-A9FA-D1083CD73C6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'D401'!$G$105:$G$111</c:f>
              <c:numCache>
                <c:formatCode>0.00</c:formatCode>
                <c:ptCount val="7"/>
                <c:pt idx="0">
                  <c:v>0</c:v>
                </c:pt>
                <c:pt idx="1">
                  <c:v>5.9313888889155351</c:v>
                </c:pt>
                <c:pt idx="2">
                  <c:v>24.531111111107748</c:v>
                </c:pt>
                <c:pt idx="3">
                  <c:v>46.544166666688398</c:v>
                </c:pt>
                <c:pt idx="4">
                  <c:v>70.491111111128703</c:v>
                </c:pt>
                <c:pt idx="5">
                  <c:v>96.216944444517139</c:v>
                </c:pt>
                <c:pt idx="6">
                  <c:v>122.30666666664183</c:v>
                </c:pt>
              </c:numCache>
            </c:numRef>
          </c:xVal>
          <c:yVal>
            <c:numRef>
              <c:f>'D401'!$D$105:$D$111</c:f>
              <c:numCache>
                <c:formatCode>0.00</c:formatCode>
                <c:ptCount val="7"/>
                <c:pt idx="0">
                  <c:v>1.6622384620666504</c:v>
                </c:pt>
                <c:pt idx="1">
                  <c:v>1.8389082981109619</c:v>
                </c:pt>
                <c:pt idx="2">
                  <c:v>2.4257043434143069</c:v>
                </c:pt>
                <c:pt idx="3">
                  <c:v>2.7961703372955324</c:v>
                </c:pt>
                <c:pt idx="4">
                  <c:v>3.0449501110076906</c:v>
                </c:pt>
                <c:pt idx="5">
                  <c:v>2.7988742424011233</c:v>
                </c:pt>
                <c:pt idx="6">
                  <c:v>2.485195262527466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0E-4A1F-A9FA-D1083CD73C64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'D401'!$J$3:$J$23</c:f>
              <c:numCache>
                <c:formatCode>General</c:formatCode>
                <c:ptCount val="21"/>
                <c:pt idx="0">
                  <c:v>2.0619260727145359</c:v>
                </c:pt>
                <c:pt idx="1">
                  <c:v>2.2513831580235579</c:v>
                </c:pt>
                <c:pt idx="2">
                  <c:v>2.4402660747212321</c:v>
                </c:pt>
                <c:pt idx="3">
                  <c:v>2.6283889455315625</c:v>
                </c:pt>
                <c:pt idx="4">
                  <c:v>2.8154773725033873</c:v>
                </c:pt>
                <c:pt idx="5">
                  <c:v>3.0011098754533134</c:v>
                </c:pt>
                <c:pt idx="6">
                  <c:v>3.1846073316100152</c:v>
                </c:pt>
                <c:pt idx="7">
                  <c:v>3.3648100132821552</c:v>
                </c:pt>
                <c:pt idx="8">
                  <c:v>3.5395928753040584</c:v>
                </c:pt>
                <c:pt idx="9">
                  <c:v>3.704726932706234</c:v>
                </c:pt>
                <c:pt idx="10">
                  <c:v>3.8510759665541192</c:v>
                </c:pt>
                <c:pt idx="11">
                  <c:v>3.9585364772134364</c:v>
                </c:pt>
                <c:pt idx="12">
                  <c:v>3.993108344957693</c:v>
                </c:pt>
                <c:pt idx="13">
                  <c:v>3.9373239455194815</c:v>
                </c:pt>
                <c:pt idx="14">
                  <c:v>3.8175044164784779</c:v>
                </c:pt>
                <c:pt idx="15">
                  <c:v>3.665206630656118</c:v>
                </c:pt>
                <c:pt idx="16">
                  <c:v>3.4971023435772284</c:v>
                </c:pt>
                <c:pt idx="17">
                  <c:v>3.320698339184172</c:v>
                </c:pt>
                <c:pt idx="18">
                  <c:v>3.1395337305524573</c:v>
                </c:pt>
                <c:pt idx="19">
                  <c:v>2.9554250701017439</c:v>
                </c:pt>
                <c:pt idx="20">
                  <c:v>2.7693823661263632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A-463F-92D8-E1D174E8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5216"/>
        <c:axId val="680328824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13"/>
                <c:tx>
                  <c:v>Low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'D401'!$I$3:$I$23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'D401'!$L$3:$L$23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-3.8683697313020708</c:v>
                      </c:pt>
                      <c:pt idx="1">
                        <c:v>-3.3398886830865138</c:v>
                      </c:pt>
                      <c:pt idx="2">
                        <c:v>-2.8131224905342931</c:v>
                      </c:pt>
                      <c:pt idx="3">
                        <c:v>-2.2886410475176096</c:v>
                      </c:pt>
                      <c:pt idx="4">
                        <c:v>-1.7672934644209484</c:v>
                      </c:pt>
                      <c:pt idx="5">
                        <c:v>-1.2503985423706934</c:v>
                      </c:pt>
                      <c:pt idx="6">
                        <c:v>-0.74011000732040255</c:v>
                      </c:pt>
                      <c:pt idx="7">
                        <c:v>-0.24016641816606255</c:v>
                      </c:pt>
                      <c:pt idx="8">
                        <c:v>0.24244616834580057</c:v>
                      </c:pt>
                      <c:pt idx="9">
                        <c:v>0.69352121256132659</c:v>
                      </c:pt>
                      <c:pt idx="10">
                        <c:v>1.0818939279497763</c:v>
                      </c:pt>
                      <c:pt idx="11">
                        <c:v>1.3407094919063796</c:v>
                      </c:pt>
                      <c:pt idx="12">
                        <c:v>1.3737099303975284</c:v>
                      </c:pt>
                      <c:pt idx="13">
                        <c:v>1.1636269403083734</c:v>
                      </c:pt>
                      <c:pt idx="14">
                        <c:v>0.79996533651389679</c:v>
                      </c:pt>
                      <c:pt idx="15">
                        <c:v>0.36083399271759786</c:v>
                      </c:pt>
                      <c:pt idx="16">
                        <c:v>-0.11555004731194085</c:v>
                      </c:pt>
                      <c:pt idx="17">
                        <c:v>-0.61194286497754469</c:v>
                      </c:pt>
                      <c:pt idx="18">
                        <c:v>-1.1200470631977586</c:v>
                      </c:pt>
                      <c:pt idx="19">
                        <c:v>-1.6355133964782427</c:v>
                      </c:pt>
                      <c:pt idx="20">
                        <c:v>-2.1558797533524876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16A-463F-92D8-E1D174E8825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High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'D401'!$M$3:$M$23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8.1617611481200072</c:v>
                      </c:pt>
                      <c:pt idx="1">
                        <c:v>8.011737365678675</c:v>
                      </c:pt>
                      <c:pt idx="2">
                        <c:v>7.862138855048066</c:v>
                      </c:pt>
                      <c:pt idx="3">
                        <c:v>7.7130998131964423</c:v>
                      </c:pt>
                      <c:pt idx="4">
                        <c:v>7.5648166003786024</c:v>
                      </c:pt>
                      <c:pt idx="5">
                        <c:v>7.4175876517888408</c:v>
                      </c:pt>
                      <c:pt idx="6">
                        <c:v>7.2718877105138029</c:v>
                      </c:pt>
                      <c:pt idx="7">
                        <c:v>7.1285149511455002</c:v>
                      </c:pt>
                      <c:pt idx="8">
                        <c:v>6.9889046674439488</c:v>
                      </c:pt>
                      <c:pt idx="9">
                        <c:v>6.8558525866153799</c:v>
                      </c:pt>
                      <c:pt idx="10">
                        <c:v>6.7352875342856278</c:v>
                      </c:pt>
                      <c:pt idx="11">
                        <c:v>6.6403771775733924</c:v>
                      </c:pt>
                      <c:pt idx="12">
                        <c:v>6.5960691340102757</c:v>
                      </c:pt>
                      <c:pt idx="13">
                        <c:v>6.6232515780120336</c:v>
                      </c:pt>
                      <c:pt idx="14">
                        <c:v>6.7081832572146407</c:v>
                      </c:pt>
                      <c:pt idx="15">
                        <c:v>6.8239451473474961</c:v>
                      </c:pt>
                      <c:pt idx="16">
                        <c:v>6.9545990123819568</c:v>
                      </c:pt>
                      <c:pt idx="17">
                        <c:v>7.0929003731685514</c:v>
                      </c:pt>
                      <c:pt idx="18">
                        <c:v>7.2354964729528906</c:v>
                      </c:pt>
                      <c:pt idx="19">
                        <c:v>7.3807029315891004</c:v>
                      </c:pt>
                      <c:pt idx="20">
                        <c:v>7.5276006880717761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6A-463F-92D8-E1D174E88250}"/>
                  </c:ext>
                </c:extLst>
              </c15:ser>
            </c15:filteredScatterSeries>
          </c:ext>
        </c:extLst>
      </c:scatterChart>
      <c:valAx>
        <c:axId val="6803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8824"/>
        <c:crosses val="autoZero"/>
        <c:crossBetween val="midCat"/>
      </c:valAx>
      <c:valAx>
        <c:axId val="680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'D401'!$I$39:$I$59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'D401'!$J$39:$J$59</c:f>
              <c:numCache>
                <c:formatCode>General</c:formatCode>
                <c:ptCount val="21"/>
                <c:pt idx="0">
                  <c:v>1.7452038717750531</c:v>
                </c:pt>
                <c:pt idx="1">
                  <c:v>1.9218443113513679</c:v>
                </c:pt>
                <c:pt idx="2">
                  <c:v>2.0910096446428121</c:v>
                </c:pt>
                <c:pt idx="3">
                  <c:v>2.2516767381005067</c:v>
                </c:pt>
                <c:pt idx="4">
                  <c:v>2.4026939265141687</c:v>
                </c:pt>
                <c:pt idx="5">
                  <c:v>2.5427815950703714</c:v>
                </c:pt>
                <c:pt idx="6">
                  <c:v>2.6705430851982976</c:v>
                </c:pt>
                <c:pt idx="7">
                  <c:v>2.7844902767429605</c:v>
                </c:pt>
                <c:pt idx="8">
                  <c:v>2.8830880331930859</c:v>
                </c:pt>
                <c:pt idx="9">
                  <c:v>2.9648201153727829</c:v>
                </c:pt>
                <c:pt idx="10">
                  <c:v>3.0282756146104468</c:v>
                </c:pt>
                <c:pt idx="11">
                  <c:v>3.07224944925703</c:v>
                </c:pt>
                <c:pt idx="12">
                  <c:v>3.0958441635341796</c:v>
                </c:pt>
                <c:pt idx="13">
                  <c:v>3.0985555905063524</c:v>
                </c:pt>
                <c:pt idx="14">
                  <c:v>3.0803247400965503</c:v>
                </c:pt>
                <c:pt idx="15">
                  <c:v>3.0415440491256551</c:v>
                </c:pt>
                <c:pt idx="16">
                  <c:v>2.9830165078213686</c:v>
                </c:pt>
                <c:pt idx="17">
                  <c:v>2.905877158817836</c:v>
                </c:pt>
                <c:pt idx="18">
                  <c:v>2.8114936896722806</c:v>
                </c:pt>
                <c:pt idx="19">
                  <c:v>2.70136413753659</c:v>
                </c:pt>
                <c:pt idx="20">
                  <c:v>2.5770259500096424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A-40C8-955C-8A94733521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'D401'!$G$75:$G$81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'D401'!$D$75:$D$81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A-40C8-955C-8A94733521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'D401'!$G$91:$G$97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'D401'!$D$91:$D$97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A-40C8-955C-8A947335219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'D401'!$G$105:$G$111</c:f>
              <c:numCache>
                <c:formatCode>0.00</c:formatCode>
                <c:ptCount val="7"/>
                <c:pt idx="0">
                  <c:v>0</c:v>
                </c:pt>
                <c:pt idx="1">
                  <c:v>5.9313888889155351</c:v>
                </c:pt>
                <c:pt idx="2">
                  <c:v>24.531111111107748</c:v>
                </c:pt>
                <c:pt idx="3">
                  <c:v>46.544166666688398</c:v>
                </c:pt>
                <c:pt idx="4">
                  <c:v>70.491111111128703</c:v>
                </c:pt>
                <c:pt idx="5">
                  <c:v>96.216944444517139</c:v>
                </c:pt>
                <c:pt idx="6">
                  <c:v>122.30666666664183</c:v>
                </c:pt>
              </c:numCache>
            </c:numRef>
          </c:xVal>
          <c:yVal>
            <c:numRef>
              <c:f>'D401'!$D$105:$D$111</c:f>
              <c:numCache>
                <c:formatCode>0.00</c:formatCode>
                <c:ptCount val="7"/>
                <c:pt idx="0">
                  <c:v>1.6622384620666504</c:v>
                </c:pt>
                <c:pt idx="1">
                  <c:v>1.8389082981109619</c:v>
                </c:pt>
                <c:pt idx="2">
                  <c:v>2.4257043434143069</c:v>
                </c:pt>
                <c:pt idx="3">
                  <c:v>2.7961703372955324</c:v>
                </c:pt>
                <c:pt idx="4">
                  <c:v>3.0449501110076906</c:v>
                </c:pt>
                <c:pt idx="5">
                  <c:v>2.7988742424011233</c:v>
                </c:pt>
                <c:pt idx="6">
                  <c:v>2.485195262527466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A-40C8-955C-8A947335219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'D401'!$G$119:$G$125</c:f>
              <c:numCache>
                <c:formatCode>0.00</c:formatCode>
                <c:ptCount val="7"/>
                <c:pt idx="0">
                  <c:v>0</c:v>
                </c:pt>
                <c:pt idx="1">
                  <c:v>5.9241666667512618</c:v>
                </c:pt>
                <c:pt idx="2">
                  <c:v>24.483888889022637</c:v>
                </c:pt>
                <c:pt idx="3">
                  <c:v>46.487500000046566</c:v>
                </c:pt>
                <c:pt idx="4">
                  <c:v>70.436944444547407</c:v>
                </c:pt>
                <c:pt idx="5">
                  <c:v>96.157222222303972</c:v>
                </c:pt>
                <c:pt idx="6">
                  <c:v>122.24694444442866</c:v>
                </c:pt>
              </c:numCache>
            </c:numRef>
          </c:xVal>
          <c:yVal>
            <c:numRef>
              <c:f>'D401'!$D$119:$D$125</c:f>
              <c:numCache>
                <c:formatCode>0.00</c:formatCode>
                <c:ptCount val="7"/>
                <c:pt idx="0">
                  <c:v>1.6234792304992676</c:v>
                </c:pt>
                <c:pt idx="1">
                  <c:v>1.5261305404663086</c:v>
                </c:pt>
                <c:pt idx="2">
                  <c:v>2.034506900405884</c:v>
                </c:pt>
                <c:pt idx="3">
                  <c:v>2.1111239028930666</c:v>
                </c:pt>
                <c:pt idx="4">
                  <c:v>2.0435207916259768</c:v>
                </c:pt>
                <c:pt idx="5">
                  <c:v>1.5648897720336914</c:v>
                </c:pt>
                <c:pt idx="6">
                  <c:v>1.207944614982605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6A-40C8-955C-8A947335219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'D401'!$G$132:$G$138</c:f>
              <c:numCache>
                <c:formatCode>0.00</c:formatCode>
                <c:ptCount val="7"/>
                <c:pt idx="0">
                  <c:v>0</c:v>
                </c:pt>
                <c:pt idx="1">
                  <c:v>5.9233333333977498</c:v>
                </c:pt>
                <c:pt idx="2">
                  <c:v>24.488333333458286</c:v>
                </c:pt>
                <c:pt idx="3">
                  <c:v>46.490555555617902</c:v>
                </c:pt>
                <c:pt idx="4">
                  <c:v>70.440000000118744</c:v>
                </c:pt>
                <c:pt idx="5">
                  <c:v>96.15638888895046</c:v>
                </c:pt>
                <c:pt idx="6">
                  <c:v>122.24583333340706</c:v>
                </c:pt>
              </c:numCache>
            </c:numRef>
          </c:xVal>
          <c:yVal>
            <c:numRef>
              <c:f>'D401'!$D$132:$D$138</c:f>
              <c:numCache>
                <c:formatCode>0.00</c:formatCode>
                <c:ptCount val="7"/>
                <c:pt idx="0">
                  <c:v>1.577509029006958</c:v>
                </c:pt>
                <c:pt idx="1">
                  <c:v>1.6045503450393677</c:v>
                </c:pt>
                <c:pt idx="2">
                  <c:v>1.9056101871490478</c:v>
                </c:pt>
                <c:pt idx="3">
                  <c:v>2.3202434612274172</c:v>
                </c:pt>
                <c:pt idx="4">
                  <c:v>1.9605941606521606</c:v>
                </c:pt>
                <c:pt idx="5">
                  <c:v>1.5378484560012817</c:v>
                </c:pt>
                <c:pt idx="6">
                  <c:v>1.2313804460525513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A-40C8-955C-8A947335219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'D401'!$G$140:$G$146</c:f>
              <c:numCache>
                <c:formatCode>0.00</c:formatCode>
                <c:ptCount val="7"/>
                <c:pt idx="0">
                  <c:v>0</c:v>
                </c:pt>
                <c:pt idx="1">
                  <c:v>5.9233333332231268</c:v>
                </c:pt>
                <c:pt idx="2">
                  <c:v>24.491111111012287</c:v>
                </c:pt>
                <c:pt idx="3">
                  <c:v>46.493888888857327</c:v>
                </c:pt>
                <c:pt idx="4">
                  <c:v>70.444166666537058</c:v>
                </c:pt>
                <c:pt idx="5">
                  <c:v>96.155833333265036</c:v>
                </c:pt>
                <c:pt idx="6">
                  <c:v>122.24555555556435</c:v>
                </c:pt>
              </c:numCache>
            </c:numRef>
          </c:xVal>
          <c:yVal>
            <c:numRef>
              <c:f>'D401'!$D$140:$D$146</c:f>
              <c:numCache>
                <c:formatCode>0.00</c:formatCode>
                <c:ptCount val="7"/>
                <c:pt idx="0">
                  <c:v>1.6820686889648437</c:v>
                </c:pt>
                <c:pt idx="1">
                  <c:v>1.5270320011138916</c:v>
                </c:pt>
                <c:pt idx="2">
                  <c:v>1.9083142114639282</c:v>
                </c:pt>
                <c:pt idx="3">
                  <c:v>2.1534887386322024</c:v>
                </c:pt>
                <c:pt idx="4">
                  <c:v>1.9984519315719604</c:v>
                </c:pt>
                <c:pt idx="5">
                  <c:v>1.6162682605743408</c:v>
                </c:pt>
                <c:pt idx="6">
                  <c:v>1.174593670463562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6A-40C8-955C-8A947335219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'D401'!$I$149:$I$169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'D401'!$J$149:$J$169</c:f>
              <c:numCache>
                <c:formatCode>General</c:formatCode>
                <c:ptCount val="21"/>
                <c:pt idx="0">
                  <c:v>1.5544705103594607</c:v>
                </c:pt>
                <c:pt idx="1">
                  <c:v>1.6464881279323107</c:v>
                </c:pt>
                <c:pt idx="2">
                  <c:v>1.7380594788198436</c:v>
                </c:pt>
                <c:pt idx="3">
                  <c:v>1.8289422486073672</c:v>
                </c:pt>
                <c:pt idx="4">
                  <c:v>1.9186852347906129</c:v>
                </c:pt>
                <c:pt idx="5">
                  <c:v>2.0063533907261863</c:v>
                </c:pt>
                <c:pt idx="6">
                  <c:v>2.0897118471836622</c:v>
                </c:pt>
                <c:pt idx="7">
                  <c:v>2.1623992001583541</c:v>
                </c:pt>
                <c:pt idx="8">
                  <c:v>2.2050659075956234</c:v>
                </c:pt>
                <c:pt idx="9">
                  <c:v>2.188569898241616</c:v>
                </c:pt>
                <c:pt idx="10">
                  <c:v>2.1265107794104434</c:v>
                </c:pt>
                <c:pt idx="11">
                  <c:v>2.0469708181934347</c:v>
                </c:pt>
                <c:pt idx="12">
                  <c:v>1.9609399271355916</c:v>
                </c:pt>
                <c:pt idx="13">
                  <c:v>1.8720225267688049</c:v>
                </c:pt>
                <c:pt idx="14">
                  <c:v>1.7816082604548511</c:v>
                </c:pt>
                <c:pt idx="15">
                  <c:v>1.6903266190208266</c:v>
                </c:pt>
                <c:pt idx="16">
                  <c:v>1.5985000387247266</c:v>
                </c:pt>
                <c:pt idx="17">
                  <c:v>1.506309652618731</c:v>
                </c:pt>
                <c:pt idx="18">
                  <c:v>1.4138646870321676</c:v>
                </c:pt>
                <c:pt idx="19">
                  <c:v>1.3212347846671535</c:v>
                </c:pt>
                <c:pt idx="20">
                  <c:v>1.2284663887118443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6A-40C8-955C-8A9473352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65864"/>
        <c:axId val="412163240"/>
      </c:scatterChart>
      <c:valAx>
        <c:axId val="41216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3240"/>
        <c:crosses val="autoZero"/>
        <c:crossBetween val="midCat"/>
      </c:valAx>
      <c:valAx>
        <c:axId val="4121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'D401'!$J$3:$J$23</c:f>
              <c:numCache>
                <c:formatCode>General</c:formatCode>
                <c:ptCount val="21"/>
                <c:pt idx="0">
                  <c:v>2.0619260727145359</c:v>
                </c:pt>
                <c:pt idx="1">
                  <c:v>2.2513831580235579</c:v>
                </c:pt>
                <c:pt idx="2">
                  <c:v>2.4402660747212321</c:v>
                </c:pt>
                <c:pt idx="3">
                  <c:v>2.6283889455315625</c:v>
                </c:pt>
                <c:pt idx="4">
                  <c:v>2.8154773725033873</c:v>
                </c:pt>
                <c:pt idx="5">
                  <c:v>3.0011098754533134</c:v>
                </c:pt>
                <c:pt idx="6">
                  <c:v>3.1846073316100152</c:v>
                </c:pt>
                <c:pt idx="7">
                  <c:v>3.3648100132821552</c:v>
                </c:pt>
                <c:pt idx="8">
                  <c:v>3.5395928753040584</c:v>
                </c:pt>
                <c:pt idx="9">
                  <c:v>3.704726932706234</c:v>
                </c:pt>
                <c:pt idx="10">
                  <c:v>3.8510759665541192</c:v>
                </c:pt>
                <c:pt idx="11">
                  <c:v>3.9585364772134364</c:v>
                </c:pt>
                <c:pt idx="12">
                  <c:v>3.993108344957693</c:v>
                </c:pt>
                <c:pt idx="13">
                  <c:v>3.9373239455194815</c:v>
                </c:pt>
                <c:pt idx="14">
                  <c:v>3.8175044164784779</c:v>
                </c:pt>
                <c:pt idx="15">
                  <c:v>3.665206630656118</c:v>
                </c:pt>
                <c:pt idx="16">
                  <c:v>3.4971023435772284</c:v>
                </c:pt>
                <c:pt idx="17">
                  <c:v>3.320698339184172</c:v>
                </c:pt>
                <c:pt idx="18">
                  <c:v>3.1395337305524573</c:v>
                </c:pt>
                <c:pt idx="19">
                  <c:v>2.9554250701017439</c:v>
                </c:pt>
                <c:pt idx="20">
                  <c:v>2.7693823661263632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E-46AB-8CDA-94D692E3F9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'D401'!$I$39:$I$59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'D401'!$J$39:$J$59</c:f>
              <c:numCache>
                <c:formatCode>General</c:formatCode>
                <c:ptCount val="21"/>
                <c:pt idx="0">
                  <c:v>1.7452038717750531</c:v>
                </c:pt>
                <c:pt idx="1">
                  <c:v>1.9218443113513679</c:v>
                </c:pt>
                <c:pt idx="2">
                  <c:v>2.0910096446428121</c:v>
                </c:pt>
                <c:pt idx="3">
                  <c:v>2.2516767381005067</c:v>
                </c:pt>
                <c:pt idx="4">
                  <c:v>2.4026939265141687</c:v>
                </c:pt>
                <c:pt idx="5">
                  <c:v>2.5427815950703714</c:v>
                </c:pt>
                <c:pt idx="6">
                  <c:v>2.6705430851982976</c:v>
                </c:pt>
                <c:pt idx="7">
                  <c:v>2.7844902767429605</c:v>
                </c:pt>
                <c:pt idx="8">
                  <c:v>2.8830880331930859</c:v>
                </c:pt>
                <c:pt idx="9">
                  <c:v>2.9648201153727829</c:v>
                </c:pt>
                <c:pt idx="10">
                  <c:v>3.0282756146104468</c:v>
                </c:pt>
                <c:pt idx="11">
                  <c:v>3.07224944925703</c:v>
                </c:pt>
                <c:pt idx="12">
                  <c:v>3.0958441635341796</c:v>
                </c:pt>
                <c:pt idx="13">
                  <c:v>3.0985555905063524</c:v>
                </c:pt>
                <c:pt idx="14">
                  <c:v>3.0803247400965503</c:v>
                </c:pt>
                <c:pt idx="15">
                  <c:v>3.0415440491256551</c:v>
                </c:pt>
                <c:pt idx="16">
                  <c:v>2.9830165078213686</c:v>
                </c:pt>
                <c:pt idx="17">
                  <c:v>2.905877158817836</c:v>
                </c:pt>
                <c:pt idx="18">
                  <c:v>2.8114936896722806</c:v>
                </c:pt>
                <c:pt idx="19">
                  <c:v>2.70136413753659</c:v>
                </c:pt>
                <c:pt idx="20">
                  <c:v>2.5770259500096424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E-46AB-8CDA-94D692E3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84920"/>
        <c:axId val="406983936"/>
      </c:scatterChart>
      <c:valAx>
        <c:axId val="4069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3936"/>
        <c:crosses val="autoZero"/>
        <c:crossBetween val="midCat"/>
      </c:valAx>
      <c:valAx>
        <c:axId val="406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'D301'!$G$2:$G$8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23.577222222229466</c:v>
                </c:pt>
                <c:pt idx="3">
                  <c:v>49.260000000125729</c:v>
                </c:pt>
                <c:pt idx="4">
                  <c:v>70.181111111131031</c:v>
                </c:pt>
                <c:pt idx="5">
                  <c:v>96.226666666741949</c:v>
                </c:pt>
                <c:pt idx="6">
                  <c:v>119.95472222229</c:v>
                </c:pt>
              </c:numCache>
            </c:numRef>
          </c:xVal>
          <c:yVal>
            <c:numRef>
              <c:f>'D301'!$D$2:$D$8</c:f>
              <c:numCache>
                <c:formatCode>0.00</c:formatCode>
                <c:ptCount val="7"/>
                <c:pt idx="0">
                  <c:v>1.3377429080963135</c:v>
                </c:pt>
                <c:pt idx="1">
                  <c:v>1.4305846525192261</c:v>
                </c:pt>
                <c:pt idx="2">
                  <c:v>2.260752542114258</c:v>
                </c:pt>
                <c:pt idx="3">
                  <c:v>3.0260213447570803</c:v>
                </c:pt>
                <c:pt idx="4">
                  <c:v>3.2369433475494387</c:v>
                </c:pt>
                <c:pt idx="5">
                  <c:v>2.7691289020538332</c:v>
                </c:pt>
                <c:pt idx="6">
                  <c:v>2.1048143936157229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694-B324-24C449403E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'D301'!$G$10:$G$15</c:f>
              <c:numCache>
                <c:formatCode>0.00</c:formatCode>
                <c:ptCount val="6"/>
                <c:pt idx="0">
                  <c:v>0</c:v>
                </c:pt>
                <c:pt idx="1">
                  <c:v>23.586666666611563</c:v>
                </c:pt>
                <c:pt idx="2">
                  <c:v>49.2777777776937</c:v>
                </c:pt>
                <c:pt idx="3">
                  <c:v>70.177222222206183</c:v>
                </c:pt>
                <c:pt idx="4">
                  <c:v>96.220833333267365</c:v>
                </c:pt>
                <c:pt idx="5">
                  <c:v>119.95416666660458</c:v>
                </c:pt>
              </c:numCache>
            </c:numRef>
          </c:xVal>
          <c:yVal>
            <c:numRef>
              <c:f>'D301'!$D$10:$D$15</c:f>
              <c:numCache>
                <c:formatCode>0.00</c:formatCode>
                <c:ptCount val="6"/>
                <c:pt idx="0">
                  <c:v>1.3710938526153564</c:v>
                </c:pt>
                <c:pt idx="1">
                  <c:v>2.2120781970977785</c:v>
                </c:pt>
                <c:pt idx="2">
                  <c:v>3.0485557151794436</c:v>
                </c:pt>
                <c:pt idx="3">
                  <c:v>3.0052896572113039</c:v>
                </c:pt>
                <c:pt idx="4">
                  <c:v>2.7492986751556399</c:v>
                </c:pt>
                <c:pt idx="5">
                  <c:v>2.1174336505889895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D-4694-B324-24C449403EA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'D301'!$G$17:$G$22</c:f>
              <c:numCache>
                <c:formatCode>0.00</c:formatCode>
                <c:ptCount val="6"/>
                <c:pt idx="0">
                  <c:v>0</c:v>
                </c:pt>
                <c:pt idx="1">
                  <c:v>23.608055555610918</c:v>
                </c:pt>
                <c:pt idx="2">
                  <c:v>49.298888889024965</c:v>
                </c:pt>
                <c:pt idx="3">
                  <c:v>70.175000000162981</c:v>
                </c:pt>
                <c:pt idx="4">
                  <c:v>96.220555555599276</c:v>
                </c:pt>
                <c:pt idx="5">
                  <c:v>119.95222222222947</c:v>
                </c:pt>
              </c:numCache>
            </c:numRef>
          </c:xVal>
          <c:yVal>
            <c:numRef>
              <c:f>'D301'!$D$17:$D$22</c:f>
              <c:numCache>
                <c:formatCode>0.00</c:formatCode>
                <c:ptCount val="6"/>
                <c:pt idx="0">
                  <c:v>1.4648369384765625</c:v>
                </c:pt>
                <c:pt idx="1">
                  <c:v>2.1616011692047121</c:v>
                </c:pt>
                <c:pt idx="2">
                  <c:v>3.2468584609985354</c:v>
                </c:pt>
                <c:pt idx="3">
                  <c:v>3.4199229312896731</c:v>
                </c:pt>
                <c:pt idx="4">
                  <c:v>2.7925647331237795</c:v>
                </c:pt>
                <c:pt idx="5">
                  <c:v>2.1480804515838625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D-4694-B324-24C449403EA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'D301'!$G$24:$G$29</c:f>
              <c:numCache>
                <c:formatCode>0.00</c:formatCode>
                <c:ptCount val="6"/>
                <c:pt idx="0">
                  <c:v>0</c:v>
                </c:pt>
                <c:pt idx="1">
                  <c:v>23.631388888810761</c:v>
                </c:pt>
                <c:pt idx="2">
                  <c:v>49.32277777773561</c:v>
                </c:pt>
                <c:pt idx="3">
                  <c:v>70.178333333227783</c:v>
                </c:pt>
                <c:pt idx="4">
                  <c:v>96.219444444403052</c:v>
                </c:pt>
                <c:pt idx="5">
                  <c:v>119.95416666660458</c:v>
                </c:pt>
              </c:numCache>
            </c:numRef>
          </c:xVal>
          <c:yVal>
            <c:numRef>
              <c:f>'D301'!$D$24:$D$29</c:f>
              <c:numCache>
                <c:formatCode>0.00</c:formatCode>
                <c:ptCount val="6"/>
                <c:pt idx="0">
                  <c:v>1.5189195705413818</c:v>
                </c:pt>
                <c:pt idx="1">
                  <c:v>2.1543901992797854</c:v>
                </c:pt>
                <c:pt idx="2">
                  <c:v>3.3027437759399416</c:v>
                </c:pt>
                <c:pt idx="3">
                  <c:v>3.3397003246307375</c:v>
                </c:pt>
                <c:pt idx="4">
                  <c:v>3.035034997558594</c:v>
                </c:pt>
                <c:pt idx="5">
                  <c:v>2.1309543682098391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D-4694-B324-24C449403EA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'D301'!$G$31:$G$36</c:f>
              <c:numCache>
                <c:formatCode>0.00</c:formatCode>
                <c:ptCount val="6"/>
                <c:pt idx="0">
                  <c:v>0</c:v>
                </c:pt>
                <c:pt idx="1">
                  <c:v>23.654722222185228</c:v>
                </c:pt>
                <c:pt idx="2">
                  <c:v>49.355833333334886</c:v>
                </c:pt>
                <c:pt idx="3">
                  <c:v>70.504444444435649</c:v>
                </c:pt>
                <c:pt idx="4">
                  <c:v>96.218888888892252</c:v>
                </c:pt>
                <c:pt idx="5">
                  <c:v>119.95305555558298</c:v>
                </c:pt>
              </c:numCache>
            </c:numRef>
          </c:xVal>
          <c:yVal>
            <c:numRef>
              <c:f>'D301'!$D$31:$D$36</c:f>
              <c:numCache>
                <c:formatCode>0.00</c:formatCode>
                <c:ptCount val="6"/>
                <c:pt idx="0">
                  <c:v>1.497286541557312</c:v>
                </c:pt>
                <c:pt idx="1">
                  <c:v>2.3103283477783205</c:v>
                </c:pt>
                <c:pt idx="2">
                  <c:v>3.2865191532135012</c:v>
                </c:pt>
                <c:pt idx="3">
                  <c:v>3.1233700347900393</c:v>
                </c:pt>
                <c:pt idx="4">
                  <c:v>3.2135075164794924</c:v>
                </c:pt>
                <c:pt idx="5">
                  <c:v>2.6537526679992678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9D-4694-B324-24C449403EA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'D301'!$G$38:$G$43</c:f>
              <c:numCache>
                <c:formatCode>0.00</c:formatCode>
                <c:ptCount val="6"/>
                <c:pt idx="0">
                  <c:v>0</c:v>
                </c:pt>
                <c:pt idx="1">
                  <c:v>23.674999999988358</c:v>
                </c:pt>
                <c:pt idx="2">
                  <c:v>49.355277777824085</c:v>
                </c:pt>
                <c:pt idx="3">
                  <c:v>70.503888888924848</c:v>
                </c:pt>
                <c:pt idx="4">
                  <c:v>96.21750000002794</c:v>
                </c:pt>
                <c:pt idx="5">
                  <c:v>119.95166666671867</c:v>
                </c:pt>
              </c:numCache>
            </c:numRef>
          </c:xVal>
          <c:yVal>
            <c:numRef>
              <c:f>'D301'!$D$38:$D$43</c:f>
              <c:numCache>
                <c:formatCode>0.00</c:formatCode>
                <c:ptCount val="6"/>
                <c:pt idx="0">
                  <c:v>1.5207223726272583</c:v>
                </c:pt>
                <c:pt idx="1">
                  <c:v>2.3752273155212404</c:v>
                </c:pt>
                <c:pt idx="2">
                  <c:v>3.2991384101867678</c:v>
                </c:pt>
                <c:pt idx="3">
                  <c:v>3.5109618736267092</c:v>
                </c:pt>
                <c:pt idx="4">
                  <c:v>3.0972300601959231</c:v>
                </c:pt>
                <c:pt idx="5">
                  <c:v>2.4869979454040529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9D-4694-B324-24C449403EA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'D301'!$G$45:$G$50</c:f>
              <c:numCache>
                <c:formatCode>0.00</c:formatCode>
                <c:ptCount val="6"/>
                <c:pt idx="0">
                  <c:v>0</c:v>
                </c:pt>
                <c:pt idx="1">
                  <c:v>23.698888888873626</c:v>
                </c:pt>
                <c:pt idx="2">
                  <c:v>49.352777777763549</c:v>
                </c:pt>
                <c:pt idx="3">
                  <c:v>70.502222222217824</c:v>
                </c:pt>
                <c:pt idx="4">
                  <c:v>96.215277777810115</c:v>
                </c:pt>
                <c:pt idx="5">
                  <c:v>119.95000000001164</c:v>
                </c:pt>
              </c:numCache>
            </c:numRef>
          </c:xVal>
          <c:yVal>
            <c:numRef>
              <c:f>'D301'!$D$45:$D$50</c:f>
              <c:numCache>
                <c:formatCode>0.00</c:formatCode>
                <c:ptCount val="6"/>
                <c:pt idx="0">
                  <c:v>1.4323874546051025</c:v>
                </c:pt>
                <c:pt idx="1">
                  <c:v>2.3040186000823977</c:v>
                </c:pt>
                <c:pt idx="2">
                  <c:v>3.3198700977325442</c:v>
                </c:pt>
                <c:pt idx="3">
                  <c:v>3.3973883224487307</c:v>
                </c:pt>
                <c:pt idx="4">
                  <c:v>3.2522667480468752</c:v>
                </c:pt>
                <c:pt idx="5">
                  <c:v>2.3833397460937502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D-4694-B324-24C449403EA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'D301'!$G$52:$G$57</c:f>
              <c:numCache>
                <c:formatCode>0.00</c:formatCode>
                <c:ptCount val="6"/>
                <c:pt idx="0">
                  <c:v>0</c:v>
                </c:pt>
                <c:pt idx="1">
                  <c:v>23.723611111112405</c:v>
                </c:pt>
                <c:pt idx="2">
                  <c:v>49.352500000095461</c:v>
                </c:pt>
                <c:pt idx="3">
                  <c:v>70.502500000060536</c:v>
                </c:pt>
                <c:pt idx="4">
                  <c:v>96.215000000142027</c:v>
                </c:pt>
                <c:pt idx="5">
                  <c:v>119.94944444450084</c:v>
                </c:pt>
              </c:numCache>
            </c:numRef>
          </c:xVal>
          <c:yVal>
            <c:numRef>
              <c:f>'D301'!$D$52:$D$57</c:f>
              <c:numCache>
                <c:formatCode>0.00</c:formatCode>
                <c:ptCount val="6"/>
                <c:pt idx="0">
                  <c:v>1.4747521711349487</c:v>
                </c:pt>
                <c:pt idx="1">
                  <c:v>2.3355668617248537</c:v>
                </c:pt>
                <c:pt idx="2">
                  <c:v>3.0728927684783938</c:v>
                </c:pt>
                <c:pt idx="3">
                  <c:v>3.3973883224487307</c:v>
                </c:pt>
                <c:pt idx="4">
                  <c:v>3.1188629699707033</c:v>
                </c:pt>
                <c:pt idx="5">
                  <c:v>2.4302114082336428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9D-4694-B324-24C449403EA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'D301'!$G$59:$G$64</c:f>
              <c:numCache>
                <c:formatCode>0.00</c:formatCode>
                <c:ptCount val="6"/>
                <c:pt idx="0">
                  <c:v>0</c:v>
                </c:pt>
                <c:pt idx="1">
                  <c:v>23.723333333269693</c:v>
                </c:pt>
                <c:pt idx="2">
                  <c:v>49.351944444410037</c:v>
                </c:pt>
                <c:pt idx="3">
                  <c:v>70.506111111142673</c:v>
                </c:pt>
                <c:pt idx="4">
                  <c:v>96.214166666613892</c:v>
                </c:pt>
                <c:pt idx="5">
                  <c:v>119.94861111114733</c:v>
                </c:pt>
              </c:numCache>
            </c:numRef>
          </c:xVal>
          <c:yVal>
            <c:numRef>
              <c:f>'D301'!$D$59:$D$64</c:f>
              <c:numCache>
                <c:formatCode>0.00</c:formatCode>
                <c:ptCount val="6"/>
                <c:pt idx="0">
                  <c:v>1.4738507104873657</c:v>
                </c:pt>
                <c:pt idx="1">
                  <c:v>2.2589498592376711</c:v>
                </c:pt>
                <c:pt idx="2">
                  <c:v>3.0882161689758303</c:v>
                </c:pt>
                <c:pt idx="3">
                  <c:v>3.1837621761322024</c:v>
                </c:pt>
                <c:pt idx="4">
                  <c:v>2.9764455390930178</c:v>
                </c:pt>
                <c:pt idx="5">
                  <c:v>2.3707204891204836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9D-4694-B324-24C449403EA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'D301'!$G$66:$G$71</c:f>
              <c:numCache>
                <c:formatCode>0.00</c:formatCode>
                <c:ptCount val="6"/>
                <c:pt idx="0">
                  <c:v>0</c:v>
                </c:pt>
                <c:pt idx="1">
                  <c:v>23.706666666548699</c:v>
                </c:pt>
                <c:pt idx="2">
                  <c:v>49.335277777689043</c:v>
                </c:pt>
                <c:pt idx="3">
                  <c:v>70.491111111128703</c:v>
                </c:pt>
                <c:pt idx="4">
                  <c:v>96.217777777696028</c:v>
                </c:pt>
                <c:pt idx="5">
                  <c:v>119.99472222221084</c:v>
                </c:pt>
              </c:numCache>
            </c:numRef>
          </c:xVal>
          <c:yVal>
            <c:numRef>
              <c:f>'D301'!$D$66:$D$71</c:f>
              <c:numCache>
                <c:formatCode>0.00</c:formatCode>
                <c:ptCount val="6"/>
                <c:pt idx="0">
                  <c:v>1.449513537979126</c:v>
                </c:pt>
                <c:pt idx="1">
                  <c:v>2.3941563201904299</c:v>
                </c:pt>
                <c:pt idx="2">
                  <c:v>3.099934203720093</c:v>
                </c:pt>
                <c:pt idx="3">
                  <c:v>3.196381433105469</c:v>
                </c:pt>
                <c:pt idx="4">
                  <c:v>2.9457987380981447</c:v>
                </c:pt>
                <c:pt idx="5">
                  <c:v>2.3508902622222903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9D-4694-B324-24C449403EA8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'D301'!$G$73:$G$78</c:f>
              <c:numCache>
                <c:formatCode>0.00</c:formatCode>
                <c:ptCount val="6"/>
                <c:pt idx="0">
                  <c:v>0</c:v>
                </c:pt>
                <c:pt idx="1">
                  <c:v>23.663055555545725</c:v>
                </c:pt>
                <c:pt idx="2">
                  <c:v>49.291944444528781</c:v>
                </c:pt>
                <c:pt idx="3">
                  <c:v>70.578333333309274</c:v>
                </c:pt>
                <c:pt idx="4">
                  <c:v>96.273611111158971</c:v>
                </c:pt>
                <c:pt idx="5">
                  <c:v>119.9541666667792</c:v>
                </c:pt>
              </c:numCache>
            </c:numRef>
          </c:xVal>
          <c:yVal>
            <c:numRef>
              <c:f>'D301'!$D$73:$D$78</c:f>
              <c:numCache>
                <c:formatCode>0.00</c:formatCode>
                <c:ptCount val="6"/>
                <c:pt idx="0">
                  <c:v>1.4278805089950561</c:v>
                </c:pt>
                <c:pt idx="1">
                  <c:v>2.4157892299652102</c:v>
                </c:pt>
                <c:pt idx="2">
                  <c:v>3.2811108661651613</c:v>
                </c:pt>
                <c:pt idx="3">
                  <c:v>3.4280351234436037</c:v>
                </c:pt>
                <c:pt idx="4">
                  <c:v>3.2243240905761721</c:v>
                </c:pt>
                <c:pt idx="5">
                  <c:v>2.6627665592193606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9D-4694-B324-24C449403EA8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'D301'!$G$80:$G$85</c:f>
              <c:numCache>
                <c:formatCode>0.00</c:formatCode>
                <c:ptCount val="6"/>
                <c:pt idx="0">
                  <c:v>0</c:v>
                </c:pt>
                <c:pt idx="1">
                  <c:v>23.617222222150303</c:v>
                </c:pt>
                <c:pt idx="2">
                  <c:v>49.34250000002794</c:v>
                </c:pt>
                <c:pt idx="3">
                  <c:v>70.532222222245764</c:v>
                </c:pt>
                <c:pt idx="4">
                  <c:v>96.22833333327435</c:v>
                </c:pt>
                <c:pt idx="5">
                  <c:v>120.10027777781943</c:v>
                </c:pt>
              </c:numCache>
            </c:numRef>
          </c:xVal>
          <c:yVal>
            <c:numRef>
              <c:f>'D301'!$D$80:$D$85</c:f>
              <c:numCache>
                <c:formatCode>0.00</c:formatCode>
                <c:ptCount val="6"/>
                <c:pt idx="0">
                  <c:v>1.4035433364868164</c:v>
                </c:pt>
                <c:pt idx="1">
                  <c:v>2.3022159172058108</c:v>
                </c:pt>
                <c:pt idx="2">
                  <c:v>3.1495097709655764</c:v>
                </c:pt>
                <c:pt idx="3">
                  <c:v>3.290124518966675</c:v>
                </c:pt>
                <c:pt idx="4">
                  <c:v>3.2450557781219485</c:v>
                </c:pt>
                <c:pt idx="5">
                  <c:v>2.4347182346343996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9D-4694-B324-24C449403EA8}"/>
            </c:ext>
          </c:extLst>
        </c:ser>
        <c:ser>
          <c:idx val="12"/>
          <c:order val="1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'D301'!$L$3:$L$23</c:f>
              <c:numCache>
                <c:formatCode>General</c:formatCode>
                <c:ptCount val="21"/>
                <c:pt idx="0">
                  <c:v>1.4785311662678819</c:v>
                </c:pt>
                <c:pt idx="1">
                  <c:v>1.6862888744017619</c:v>
                </c:pt>
                <c:pt idx="2">
                  <c:v>1.8916803133890179</c:v>
                </c:pt>
                <c:pt idx="3">
                  <c:v>2.0940426006494546</c:v>
                </c:pt>
                <c:pt idx="4">
                  <c:v>2.2924567138673724</c:v>
                </c:pt>
                <c:pt idx="5">
                  <c:v>2.4856225471950162</c:v>
                </c:pt>
                <c:pt idx="6">
                  <c:v>2.6716642295407516</c:v>
                </c:pt>
                <c:pt idx="7">
                  <c:v>2.8478295256558002</c:v>
                </c:pt>
                <c:pt idx="8">
                  <c:v>3.0100464149627304</c:v>
                </c:pt>
                <c:pt idx="9">
                  <c:v>3.1523530648373486</c:v>
                </c:pt>
                <c:pt idx="10">
                  <c:v>3.2664430531520598</c:v>
                </c:pt>
                <c:pt idx="11">
                  <c:v>3.3421148693940905</c:v>
                </c:pt>
                <c:pt idx="12">
                  <c:v>3.3698812332848682</c:v>
                </c:pt>
                <c:pt idx="13">
                  <c:v>3.3455251111048949</c:v>
                </c:pt>
                <c:pt idx="14">
                  <c:v>3.2727693729364695</c:v>
                </c:pt>
                <c:pt idx="15">
                  <c:v>3.1608998430730852</c:v>
                </c:pt>
                <c:pt idx="16">
                  <c:v>3.0201810609459265</c:v>
                </c:pt>
                <c:pt idx="17">
                  <c:v>2.8590760831639668</c:v>
                </c:pt>
                <c:pt idx="18">
                  <c:v>2.6836923452658841</c:v>
                </c:pt>
                <c:pt idx="19">
                  <c:v>2.4982087461997216</c:v>
                </c:pt>
                <c:pt idx="20">
                  <c:v>2.3054496251146226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9D-4694-B324-24C44940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88352"/>
        <c:axId val="792094912"/>
      </c:scatterChart>
      <c:valAx>
        <c:axId val="7920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94912"/>
        <c:crosses val="autoZero"/>
        <c:crossBetween val="midCat"/>
      </c:valAx>
      <c:valAx>
        <c:axId val="792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D301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'D301'!$L$3:$L$23</c:f>
              <c:numCache>
                <c:formatCode>General</c:formatCode>
                <c:ptCount val="21"/>
                <c:pt idx="0">
                  <c:v>1.4785311662678819</c:v>
                </c:pt>
                <c:pt idx="1">
                  <c:v>1.6862888744017619</c:v>
                </c:pt>
                <c:pt idx="2">
                  <c:v>1.8916803133890179</c:v>
                </c:pt>
                <c:pt idx="3">
                  <c:v>2.0940426006494546</c:v>
                </c:pt>
                <c:pt idx="4">
                  <c:v>2.2924567138673724</c:v>
                </c:pt>
                <c:pt idx="5">
                  <c:v>2.4856225471950162</c:v>
                </c:pt>
                <c:pt idx="6">
                  <c:v>2.6716642295407516</c:v>
                </c:pt>
                <c:pt idx="7">
                  <c:v>2.8478295256558002</c:v>
                </c:pt>
                <c:pt idx="8">
                  <c:v>3.0100464149627304</c:v>
                </c:pt>
                <c:pt idx="9">
                  <c:v>3.1523530648373486</c:v>
                </c:pt>
                <c:pt idx="10">
                  <c:v>3.2664430531520598</c:v>
                </c:pt>
                <c:pt idx="11">
                  <c:v>3.3421148693940905</c:v>
                </c:pt>
                <c:pt idx="12">
                  <c:v>3.3698812332848682</c:v>
                </c:pt>
                <c:pt idx="13">
                  <c:v>3.3455251111048949</c:v>
                </c:pt>
                <c:pt idx="14">
                  <c:v>3.2727693729364695</c:v>
                </c:pt>
                <c:pt idx="15">
                  <c:v>3.1608998430730852</c:v>
                </c:pt>
                <c:pt idx="16">
                  <c:v>3.0201810609459265</c:v>
                </c:pt>
                <c:pt idx="17">
                  <c:v>2.8590760831639668</c:v>
                </c:pt>
                <c:pt idx="18">
                  <c:v>2.6836923452658841</c:v>
                </c:pt>
                <c:pt idx="19">
                  <c:v>2.4982087461997216</c:v>
                </c:pt>
                <c:pt idx="20">
                  <c:v>2.3054496251146226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9-4F3C-B81A-16C0507DA32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'D301'!$P$3:$P$23</c:f>
              <c:numCache>
                <c:formatCode>General</c:formatCode>
                <c:ptCount val="21"/>
                <c:pt idx="0">
                  <c:v>1.9393435687405312</c:v>
                </c:pt>
                <c:pt idx="1">
                  <c:v>2.1874156898561186</c:v>
                </c:pt>
                <c:pt idx="2">
                  <c:v>2.4284384254422284</c:v>
                </c:pt>
                <c:pt idx="3">
                  <c:v>2.6608664059369063</c:v>
                </c:pt>
                <c:pt idx="4">
                  <c:v>2.8827515006272417</c:v>
                </c:pt>
                <c:pt idx="5">
                  <c:v>3.0916459909659615</c:v>
                </c:pt>
                <c:pt idx="6">
                  <c:v>3.2845053440111474</c:v>
                </c:pt>
                <c:pt idx="7">
                  <c:v>3.4576193083102438</c:v>
                </c:pt>
                <c:pt idx="8">
                  <c:v>3.6066264349041357</c:v>
                </c:pt>
                <c:pt idx="9">
                  <c:v>3.7266962395419969</c:v>
                </c:pt>
                <c:pt idx="10">
                  <c:v>3.812968380555791</c:v>
                </c:pt>
                <c:pt idx="11">
                  <c:v>3.8612707649284275</c:v>
                </c:pt>
                <c:pt idx="12">
                  <c:v>3.8689704525692332</c:v>
                </c:pt>
                <c:pt idx="13">
                  <c:v>3.8356259102628725</c:v>
                </c:pt>
                <c:pt idx="14">
                  <c:v>3.7631052558445357</c:v>
                </c:pt>
                <c:pt idx="15">
                  <c:v>3.6551034080716591</c:v>
                </c:pt>
                <c:pt idx="16">
                  <c:v>3.5163202703911089</c:v>
                </c:pt>
                <c:pt idx="17">
                  <c:v>3.3516646149021772</c:v>
                </c:pt>
                <c:pt idx="18">
                  <c:v>3.1657063718644465</c:v>
                </c:pt>
                <c:pt idx="19">
                  <c:v>2.9624074963134119</c:v>
                </c:pt>
                <c:pt idx="20">
                  <c:v>2.7450559421802345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9-4F3C-B81A-16C0507DA32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'D301'!$X$3:$X$23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'D301'!$Y$3:$Y$23</c:f>
              <c:numCache>
                <c:formatCode>General</c:formatCode>
                <c:ptCount val="21"/>
                <c:pt idx="0">
                  <c:v>6.9533432757495524</c:v>
                </c:pt>
                <c:pt idx="1">
                  <c:v>6.7323347048904729</c:v>
                </c:pt>
                <c:pt idx="2">
                  <c:v>6.5113261340313944</c:v>
                </c:pt>
                <c:pt idx="3">
                  <c:v>6.2903175631723149</c:v>
                </c:pt>
                <c:pt idx="4">
                  <c:v>6.0693089923132355</c:v>
                </c:pt>
                <c:pt idx="5">
                  <c:v>5.848300421454157</c:v>
                </c:pt>
                <c:pt idx="6">
                  <c:v>5.6272918505950775</c:v>
                </c:pt>
                <c:pt idx="7">
                  <c:v>5.4062832797359981</c:v>
                </c:pt>
                <c:pt idx="8">
                  <c:v>5.1852747088769195</c:v>
                </c:pt>
                <c:pt idx="9">
                  <c:v>4.9642661380178401</c:v>
                </c:pt>
                <c:pt idx="10">
                  <c:v>4.7432575671587607</c:v>
                </c:pt>
                <c:pt idx="11">
                  <c:v>4.5222489962996821</c:v>
                </c:pt>
                <c:pt idx="12">
                  <c:v>4.3012404254406027</c:v>
                </c:pt>
                <c:pt idx="13">
                  <c:v>4.0802318545815233</c:v>
                </c:pt>
                <c:pt idx="14">
                  <c:v>3.8592232837224443</c:v>
                </c:pt>
                <c:pt idx="15">
                  <c:v>3.6382147128633653</c:v>
                </c:pt>
                <c:pt idx="16">
                  <c:v>3.4172061420042859</c:v>
                </c:pt>
                <c:pt idx="17">
                  <c:v>3.1961975711452069</c:v>
                </c:pt>
                <c:pt idx="18">
                  <c:v>2.9751890002861279</c:v>
                </c:pt>
                <c:pt idx="19">
                  <c:v>2.7541804294270484</c:v>
                </c:pt>
                <c:pt idx="20">
                  <c:v>2.5331718585679699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59-4F3C-B81A-16C0507DA32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'D301'!$X$3:$X$23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'D301'!$AA$3:$AA$23</c:f>
              <c:numCache>
                <c:formatCode>General</c:formatCode>
                <c:ptCount val="21"/>
                <c:pt idx="0">
                  <c:v>9.3953685593001719</c:v>
                </c:pt>
                <c:pt idx="1">
                  <c:v>9.1014123220525818</c:v>
                </c:pt>
                <c:pt idx="2">
                  <c:v>8.8074560848049916</c:v>
                </c:pt>
                <c:pt idx="3">
                  <c:v>8.5134998475574015</c:v>
                </c:pt>
                <c:pt idx="4">
                  <c:v>8.2195436103098096</c:v>
                </c:pt>
                <c:pt idx="5">
                  <c:v>7.9255873730622195</c:v>
                </c:pt>
                <c:pt idx="6">
                  <c:v>7.6316311358146294</c:v>
                </c:pt>
                <c:pt idx="7">
                  <c:v>7.3376748985670392</c:v>
                </c:pt>
                <c:pt idx="8">
                  <c:v>7.0437186613194491</c:v>
                </c:pt>
                <c:pt idx="9">
                  <c:v>6.749762424071859</c:v>
                </c:pt>
                <c:pt idx="10">
                  <c:v>6.4558061868242689</c:v>
                </c:pt>
                <c:pt idx="11">
                  <c:v>6.1618499495766788</c:v>
                </c:pt>
                <c:pt idx="12">
                  <c:v>5.8678937123290886</c:v>
                </c:pt>
                <c:pt idx="13">
                  <c:v>5.5739374750814985</c:v>
                </c:pt>
                <c:pt idx="14">
                  <c:v>5.2799812378339084</c:v>
                </c:pt>
                <c:pt idx="15">
                  <c:v>4.9860250005863183</c:v>
                </c:pt>
                <c:pt idx="16">
                  <c:v>4.6920687633387281</c:v>
                </c:pt>
                <c:pt idx="17">
                  <c:v>4.398112526091138</c:v>
                </c:pt>
                <c:pt idx="18">
                  <c:v>4.1041562888435479</c:v>
                </c:pt>
                <c:pt idx="19">
                  <c:v>3.8102000515959573</c:v>
                </c:pt>
                <c:pt idx="20">
                  <c:v>3.5162438143483672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59-4F3C-B81A-16C0507D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66096"/>
        <c:axId val="383564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'D301'!$K$3:$K$23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'D301'!$N$3:$N$23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1.7452038717750531</c:v>
                      </c:pt>
                      <c:pt idx="1">
                        <c:v>1.9218443113513679</c:v>
                      </c:pt>
                      <c:pt idx="2">
                        <c:v>2.0910096446428121</c:v>
                      </c:pt>
                      <c:pt idx="3">
                        <c:v>2.2516767381005067</c:v>
                      </c:pt>
                      <c:pt idx="4">
                        <c:v>2.4026939265141687</c:v>
                      </c:pt>
                      <c:pt idx="5">
                        <c:v>2.5427815950703714</c:v>
                      </c:pt>
                      <c:pt idx="6">
                        <c:v>2.6705430851982976</c:v>
                      </c:pt>
                      <c:pt idx="7">
                        <c:v>2.7844902767429605</c:v>
                      </c:pt>
                      <c:pt idx="8">
                        <c:v>2.8830880331930859</c:v>
                      </c:pt>
                      <c:pt idx="9">
                        <c:v>2.9648201153727829</c:v>
                      </c:pt>
                      <c:pt idx="10">
                        <c:v>3.0282756146104468</c:v>
                      </c:pt>
                      <c:pt idx="11">
                        <c:v>3.07224944925703</c:v>
                      </c:pt>
                      <c:pt idx="12">
                        <c:v>3.0958441635341796</c:v>
                      </c:pt>
                      <c:pt idx="13">
                        <c:v>3.0985555905063524</c:v>
                      </c:pt>
                      <c:pt idx="14">
                        <c:v>3.0803247400965503</c:v>
                      </c:pt>
                      <c:pt idx="15">
                        <c:v>3.0415440491256551</c:v>
                      </c:pt>
                      <c:pt idx="16">
                        <c:v>2.9830165078213686</c:v>
                      </c:pt>
                      <c:pt idx="17">
                        <c:v>2.905877158817836</c:v>
                      </c:pt>
                      <c:pt idx="18">
                        <c:v>2.8114936896722806</c:v>
                      </c:pt>
                      <c:pt idx="19">
                        <c:v>2.70136413753659</c:v>
                      </c:pt>
                      <c:pt idx="20">
                        <c:v>2.5770259500096424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59-4F3C-B81A-16C0507DA326}"/>
                  </c:ext>
                </c:extLst>
              </c15:ser>
            </c15:filteredScatterSeries>
          </c:ext>
        </c:extLst>
      </c:scatterChart>
      <c:valAx>
        <c:axId val="3835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4128"/>
        <c:crosses val="autoZero"/>
        <c:crossBetween val="midCat"/>
      </c:valAx>
      <c:valAx>
        <c:axId val="383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38100</xdr:rowOff>
    </xdr:from>
    <xdr:to>
      <xdr:col>16</xdr:col>
      <xdr:colOff>85725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18</xdr:row>
      <xdr:rowOff>138112</xdr:rowOff>
    </xdr:from>
    <xdr:to>
      <xdr:col>8</xdr:col>
      <xdr:colOff>295275</xdr:colOff>
      <xdr:row>33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19</xdr:row>
      <xdr:rowOff>161925</xdr:rowOff>
    </xdr:from>
    <xdr:to>
      <xdr:col>22</xdr:col>
      <xdr:colOff>57150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131</xdr:row>
      <xdr:rowOff>38100</xdr:rowOff>
    </xdr:from>
    <xdr:to>
      <xdr:col>18</xdr:col>
      <xdr:colOff>209550</xdr:colOff>
      <xdr:row>145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2</xdr:row>
      <xdr:rowOff>114300</xdr:rowOff>
    </xdr:from>
    <xdr:to>
      <xdr:col>23</xdr:col>
      <xdr:colOff>200025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24</xdr:row>
      <xdr:rowOff>104775</xdr:rowOff>
    </xdr:from>
    <xdr:to>
      <xdr:col>15</xdr:col>
      <xdr:colOff>514350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8</xdr:row>
      <xdr:rowOff>138112</xdr:rowOff>
    </xdr:from>
    <xdr:to>
      <xdr:col>9</xdr:col>
      <xdr:colOff>419100</xdr:colOff>
      <xdr:row>23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2"/>
  <sheetViews>
    <sheetView topLeftCell="A43" workbookViewId="0">
      <selection activeCell="R11" sqref="R11"/>
    </sheetView>
  </sheetViews>
  <sheetFormatPr defaultRowHeight="15" x14ac:dyDescent="0.25"/>
  <cols>
    <col min="1" max="1" width="22.28515625" bestFit="1" customWidth="1"/>
    <col min="2" max="2" width="15.85546875" bestFit="1" customWidth="1"/>
    <col min="11" max="11" width="15.85546875" bestFit="1" customWidth="1"/>
    <col min="12" max="12" width="9" bestFit="1" customWidth="1"/>
    <col min="13" max="13" width="22.42578125" bestFit="1" customWidth="1"/>
  </cols>
  <sheetData>
    <row r="1" spans="1:2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I1" t="s">
        <v>17</v>
      </c>
      <c r="K1" s="2" t="s">
        <v>1</v>
      </c>
      <c r="L1" s="3" t="s">
        <v>120</v>
      </c>
      <c r="M1" s="3" t="s">
        <v>121</v>
      </c>
      <c r="N1" s="3" t="s">
        <v>122</v>
      </c>
      <c r="O1" s="3" t="s">
        <v>108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3" t="s">
        <v>128</v>
      </c>
      <c r="V1" s="3" t="s">
        <v>109</v>
      </c>
      <c r="W1" s="3" t="s">
        <v>110</v>
      </c>
      <c r="Z1" t="s">
        <v>3</v>
      </c>
      <c r="AB1" t="s">
        <v>109</v>
      </c>
      <c r="AC1" t="s">
        <v>110</v>
      </c>
    </row>
    <row r="2" spans="1:29" x14ac:dyDescent="0.25">
      <c r="A2" t="s">
        <v>5</v>
      </c>
      <c r="B2" s="1">
        <v>42670.648935185185</v>
      </c>
      <c r="C2">
        <v>97.746147155761719</v>
      </c>
      <c r="D2" s="4">
        <v>0.74283431301116942</v>
      </c>
      <c r="E2" s="4">
        <v>16.690369470214844</v>
      </c>
      <c r="G2">
        <f>(B2-$B$2)*24</f>
        <v>0</v>
      </c>
      <c r="K2" s="1"/>
      <c r="Y2">
        <v>0</v>
      </c>
      <c r="Z2">
        <v>0.7</v>
      </c>
      <c r="AB2">
        <v>6.6</v>
      </c>
      <c r="AC2">
        <v>0.6</v>
      </c>
    </row>
    <row r="3" spans="1:29" x14ac:dyDescent="0.25">
      <c r="A3" t="s">
        <v>6</v>
      </c>
      <c r="B3" s="1">
        <v>42671.406747685185</v>
      </c>
      <c r="C3">
        <v>95.7850341796875</v>
      </c>
      <c r="D3" s="4">
        <v>0.81945131549835204</v>
      </c>
      <c r="E3" s="4">
        <v>18.418532235717773</v>
      </c>
      <c r="G3" s="4">
        <f>(B3-$B$2)*24</f>
        <v>18.1875</v>
      </c>
      <c r="K3" s="1"/>
      <c r="Y3">
        <v>1</v>
      </c>
      <c r="Z3" t="s">
        <v>180</v>
      </c>
    </row>
    <row r="4" spans="1:29" x14ac:dyDescent="0.25">
      <c r="A4" t="s">
        <v>7</v>
      </c>
      <c r="B4" s="1">
        <v>42672.45689814815</v>
      </c>
      <c r="C4">
        <v>94.673912048339844</v>
      </c>
      <c r="D4" s="4">
        <v>0.78519902954101561</v>
      </c>
      <c r="E4" s="4">
        <v>20.746176583862304</v>
      </c>
      <c r="G4" s="4">
        <f t="shared" ref="G4:G7" si="0">(B4-$B$2)*24</f>
        <v>43.391111111151986</v>
      </c>
      <c r="K4" s="1"/>
      <c r="Y4">
        <v>2</v>
      </c>
    </row>
    <row r="5" spans="1:29" x14ac:dyDescent="0.25">
      <c r="A5" t="s">
        <v>8</v>
      </c>
      <c r="B5" s="1">
        <v>42673.528807870367</v>
      </c>
      <c r="C5">
        <v>61.054286956787109</v>
      </c>
      <c r="D5" s="4">
        <v>0.69956825504302977</v>
      </c>
      <c r="E5" s="4">
        <v>15.821818215942383</v>
      </c>
      <c r="G5" s="4">
        <f t="shared" si="0"/>
        <v>69.116944444365799</v>
      </c>
      <c r="K5" s="1"/>
    </row>
    <row r="6" spans="1:29" x14ac:dyDescent="0.25">
      <c r="A6" t="s">
        <v>9</v>
      </c>
      <c r="B6" s="1">
        <v>42674.570497685185</v>
      </c>
      <c r="C6">
        <v>45.346321105957031</v>
      </c>
      <c r="D6" s="4">
        <v>0.37777678499221801</v>
      </c>
      <c r="E6" s="4">
        <v>16.093317849731445</v>
      </c>
      <c r="G6" s="4">
        <f t="shared" si="0"/>
        <v>94.117499999993015</v>
      </c>
      <c r="K6" s="1"/>
    </row>
    <row r="7" spans="1:29" x14ac:dyDescent="0.25">
      <c r="A7" t="s">
        <v>15</v>
      </c>
      <c r="B7" s="1">
        <v>42675.349918981483</v>
      </c>
      <c r="C7">
        <v>33.464565277099609</v>
      </c>
      <c r="D7" s="4">
        <v>0.15333401987552642</v>
      </c>
      <c r="E7" s="4">
        <v>15.746323449707031</v>
      </c>
      <c r="G7" s="4">
        <f t="shared" si="0"/>
        <v>112.82361111114733</v>
      </c>
    </row>
    <row r="8" spans="1:29" x14ac:dyDescent="0.25">
      <c r="B8" s="1"/>
      <c r="D8" s="4"/>
      <c r="E8" s="4"/>
      <c r="G8" s="4"/>
    </row>
    <row r="9" spans="1:29" x14ac:dyDescent="0.25">
      <c r="A9" t="s">
        <v>10</v>
      </c>
      <c r="B9" s="1">
        <v>42670.649143518516</v>
      </c>
      <c r="C9">
        <v>97.234039306640625</v>
      </c>
      <c r="D9" s="4">
        <v>0.82395820150375365</v>
      </c>
      <c r="E9" s="4">
        <v>16.960951669311523</v>
      </c>
      <c r="G9" s="4">
        <f>24*(B9-$B$9)</f>
        <v>0</v>
      </c>
    </row>
    <row r="10" spans="1:29" x14ac:dyDescent="0.25">
      <c r="A10" t="s">
        <v>11</v>
      </c>
      <c r="B10" s="1">
        <v>42671.398761574077</v>
      </c>
      <c r="C10">
        <v>95.640571594238281</v>
      </c>
      <c r="D10" s="4">
        <v>0.9690798355102539</v>
      </c>
      <c r="E10" s="4">
        <v>18.775690896606445</v>
      </c>
      <c r="G10" s="4">
        <f t="shared" ref="G10:G14" si="1">24*(B10-$B$9)</f>
        <v>17.990833333460614</v>
      </c>
    </row>
    <row r="11" spans="1:29" x14ac:dyDescent="0.25">
      <c r="A11" t="s">
        <v>12</v>
      </c>
      <c r="B11" s="1">
        <v>42672.456967592596</v>
      </c>
      <c r="C11">
        <v>93.791786193847656</v>
      </c>
      <c r="D11" s="4">
        <v>0.88525180349349974</v>
      </c>
      <c r="E11" s="4">
        <v>20.73977170715332</v>
      </c>
      <c r="G11" s="4">
        <f t="shared" si="1"/>
        <v>43.387777777912561</v>
      </c>
    </row>
    <row r="12" spans="1:29" x14ac:dyDescent="0.25">
      <c r="A12" t="s">
        <v>13</v>
      </c>
      <c r="B12" s="1">
        <v>42673.528865740744</v>
      </c>
      <c r="C12">
        <v>62.660621643066406</v>
      </c>
      <c r="D12" s="4">
        <v>0.74734119901657103</v>
      </c>
      <c r="E12" s="4">
        <v>16.627886636352539</v>
      </c>
      <c r="G12" s="4">
        <f t="shared" si="1"/>
        <v>69.113333333458286</v>
      </c>
    </row>
    <row r="13" spans="1:29" x14ac:dyDescent="0.25">
      <c r="A13" t="s">
        <v>14</v>
      </c>
      <c r="B13" s="1">
        <v>42674.570636574077</v>
      </c>
      <c r="C13">
        <v>47.563560485839844</v>
      </c>
      <c r="D13" s="4">
        <v>0.40481810102462767</v>
      </c>
      <c r="E13" s="4">
        <v>16.454142434692383</v>
      </c>
      <c r="G13" s="4">
        <f t="shared" si="1"/>
        <v>94.115833333460614</v>
      </c>
    </row>
    <row r="14" spans="1:29" x14ac:dyDescent="0.25">
      <c r="A14" t="s">
        <v>16</v>
      </c>
      <c r="B14" s="1">
        <v>42675.355752314812</v>
      </c>
      <c r="C14">
        <v>34.555984497070313</v>
      </c>
      <c r="D14" s="4">
        <v>0.1614464057445526</v>
      </c>
      <c r="E14" s="4">
        <v>15.712225778198242</v>
      </c>
      <c r="G14" s="4">
        <f t="shared" si="1"/>
        <v>112.95861111109843</v>
      </c>
    </row>
    <row r="15" spans="1:29" x14ac:dyDescent="0.25">
      <c r="D15" s="4"/>
      <c r="E15" s="4"/>
      <c r="G15" s="4"/>
    </row>
    <row r="16" spans="1:29" x14ac:dyDescent="0.25">
      <c r="A16" t="s">
        <v>18</v>
      </c>
      <c r="B16" s="1">
        <v>42649.737256944441</v>
      </c>
      <c r="C16">
        <v>98.184173583984375</v>
      </c>
      <c r="D16" s="4">
        <v>0.68244211206436156</v>
      </c>
      <c r="E16" s="4">
        <v>16.831118447875976</v>
      </c>
      <c r="G16" s="4">
        <f>24*(B16-$B$16)</f>
        <v>0</v>
      </c>
      <c r="I16">
        <f>24*(K16-$K$16)</f>
        <v>0</v>
      </c>
      <c r="K16" s="1">
        <v>42649.740972222222</v>
      </c>
      <c r="L16">
        <v>2535</v>
      </c>
      <c r="M16" t="s">
        <v>18</v>
      </c>
      <c r="O16">
        <v>7.5259999999999998</v>
      </c>
      <c r="P16">
        <v>35.4</v>
      </c>
      <c r="Q16">
        <v>141</v>
      </c>
      <c r="R16">
        <v>7.3</v>
      </c>
      <c r="S16">
        <v>153</v>
      </c>
      <c r="T16">
        <v>0.87</v>
      </c>
      <c r="U16">
        <v>114</v>
      </c>
      <c r="V16">
        <v>662</v>
      </c>
      <c r="W16">
        <v>64</v>
      </c>
    </row>
    <row r="17" spans="1:23" x14ac:dyDescent="0.25">
      <c r="A17" t="s">
        <v>19</v>
      </c>
      <c r="B17" s="1">
        <v>42650.355011574073</v>
      </c>
      <c r="C17">
        <v>94.496368408203125</v>
      </c>
      <c r="D17" s="4">
        <v>0.82035271654129027</v>
      </c>
      <c r="E17" s="4">
        <v>18.183653695678711</v>
      </c>
      <c r="G17" s="4">
        <f t="shared" ref="G17:G22" si="2">24*(B17-$B$16)</f>
        <v>14.826111111149658</v>
      </c>
      <c r="I17">
        <f t="shared" ref="I17:I32" si="3">24*(K17-$K$16)</f>
        <v>9.9999999976716936E-2</v>
      </c>
      <c r="K17" s="1">
        <v>42649.745138888888</v>
      </c>
      <c r="L17">
        <v>2537</v>
      </c>
      <c r="M17" t="s">
        <v>111</v>
      </c>
      <c r="O17">
        <v>7.8570000000000002</v>
      </c>
      <c r="P17">
        <v>20</v>
      </c>
      <c r="Q17">
        <v>142</v>
      </c>
      <c r="R17">
        <v>7.2</v>
      </c>
      <c r="S17">
        <v>157</v>
      </c>
      <c r="T17">
        <v>0.82</v>
      </c>
      <c r="U17">
        <v>115</v>
      </c>
      <c r="V17">
        <v>654</v>
      </c>
      <c r="W17">
        <v>64</v>
      </c>
    </row>
    <row r="18" spans="1:23" x14ac:dyDescent="0.25">
      <c r="A18" t="s">
        <v>20</v>
      </c>
      <c r="B18" s="1">
        <v>42650.595914351848</v>
      </c>
      <c r="C18">
        <v>95.580680847167969</v>
      </c>
      <c r="D18" s="4">
        <v>0.83838026056289672</v>
      </c>
      <c r="E18" s="4">
        <v>19.074877603149414</v>
      </c>
      <c r="G18" s="4">
        <f t="shared" si="2"/>
        <v>20.607777777768206</v>
      </c>
      <c r="I18">
        <f t="shared" si="3"/>
        <v>14.916666666744277</v>
      </c>
      <c r="K18" s="1">
        <v>42650.362500000003</v>
      </c>
      <c r="L18">
        <v>2544</v>
      </c>
      <c r="M18" t="s">
        <v>19</v>
      </c>
      <c r="O18">
        <v>7.4569999999999999</v>
      </c>
      <c r="P18">
        <v>37.9</v>
      </c>
      <c r="Q18">
        <v>136</v>
      </c>
      <c r="R18">
        <v>7.1</v>
      </c>
      <c r="S18">
        <v>158</v>
      </c>
      <c r="T18">
        <v>0.83</v>
      </c>
      <c r="U18">
        <v>114</v>
      </c>
      <c r="V18">
        <v>587</v>
      </c>
      <c r="W18">
        <v>138</v>
      </c>
    </row>
    <row r="19" spans="1:23" x14ac:dyDescent="0.25">
      <c r="A19" t="s">
        <v>21</v>
      </c>
      <c r="B19" s="1">
        <v>42651.364756944444</v>
      </c>
      <c r="C19">
        <v>91.338584899902344</v>
      </c>
      <c r="D19" s="4">
        <v>0.83657745847702025</v>
      </c>
      <c r="E19" s="4">
        <v>19.835717065429687</v>
      </c>
      <c r="G19" s="4">
        <f t="shared" si="2"/>
        <v>39.060000000055879</v>
      </c>
      <c r="I19">
        <f t="shared" si="3"/>
        <v>15.216666666674428</v>
      </c>
      <c r="K19" s="1">
        <v>42650.375</v>
      </c>
      <c r="L19">
        <v>2546</v>
      </c>
      <c r="M19" t="s">
        <v>118</v>
      </c>
      <c r="N19" t="s">
        <v>113</v>
      </c>
      <c r="O19">
        <v>8.0039999999999996</v>
      </c>
      <c r="P19">
        <v>15.1</v>
      </c>
      <c r="Q19">
        <v>138</v>
      </c>
      <c r="R19">
        <v>7</v>
      </c>
      <c r="S19">
        <v>165</v>
      </c>
      <c r="T19">
        <v>0.76</v>
      </c>
      <c r="U19">
        <v>117</v>
      </c>
      <c r="V19">
        <v>575</v>
      </c>
      <c r="W19">
        <v>138</v>
      </c>
    </row>
    <row r="20" spans="1:23" x14ac:dyDescent="0.25">
      <c r="A20" t="s">
        <v>22</v>
      </c>
      <c r="B20" s="1">
        <v>42652.427824074075</v>
      </c>
      <c r="C20">
        <v>75.025588989257813</v>
      </c>
      <c r="D20" s="4">
        <v>0.66080902347564696</v>
      </c>
      <c r="E20" s="4">
        <v>18.100018365478515</v>
      </c>
      <c r="G20" s="4">
        <f t="shared" si="2"/>
        <v>64.573611111205537</v>
      </c>
      <c r="I20">
        <f t="shared" si="3"/>
        <v>20.600000000093132</v>
      </c>
      <c r="K20" s="1">
        <v>42650.599305555559</v>
      </c>
      <c r="L20">
        <v>2557</v>
      </c>
      <c r="M20" t="s">
        <v>20</v>
      </c>
      <c r="N20" t="s">
        <v>113</v>
      </c>
      <c r="O20">
        <v>7.5259999999999998</v>
      </c>
      <c r="P20">
        <v>37.1</v>
      </c>
      <c r="Q20">
        <v>137</v>
      </c>
      <c r="R20">
        <v>7.1</v>
      </c>
      <c r="S20">
        <v>166</v>
      </c>
      <c r="T20">
        <v>0.79</v>
      </c>
      <c r="U20">
        <v>114</v>
      </c>
      <c r="V20">
        <v>540</v>
      </c>
      <c r="W20">
        <v>175</v>
      </c>
    </row>
    <row r="21" spans="1:23" x14ac:dyDescent="0.25">
      <c r="A21" t="s">
        <v>23</v>
      </c>
      <c r="B21" s="1">
        <v>42653.370416666665</v>
      </c>
      <c r="C21">
        <v>60.024299621582031</v>
      </c>
      <c r="D21" s="4">
        <v>0.44538004527091979</v>
      </c>
      <c r="E21" s="4">
        <v>16.595841271972656</v>
      </c>
      <c r="G21" s="4">
        <f t="shared" si="2"/>
        <v>87.195833333360497</v>
      </c>
      <c r="I21">
        <f t="shared" si="3"/>
        <v>21.083333333255723</v>
      </c>
      <c r="K21" s="1">
        <v>42650.619444444441</v>
      </c>
      <c r="L21">
        <v>2559</v>
      </c>
      <c r="M21" t="s">
        <v>112</v>
      </c>
      <c r="N21" t="s">
        <v>113</v>
      </c>
      <c r="O21">
        <v>7.8109999999999999</v>
      </c>
      <c r="P21">
        <v>25</v>
      </c>
      <c r="Q21">
        <v>145</v>
      </c>
      <c r="R21">
        <v>6.9</v>
      </c>
      <c r="S21">
        <v>174</v>
      </c>
      <c r="T21">
        <v>0.74</v>
      </c>
      <c r="U21">
        <v>115</v>
      </c>
      <c r="V21">
        <v>532</v>
      </c>
      <c r="W21">
        <v>178</v>
      </c>
    </row>
    <row r="22" spans="1:23" x14ac:dyDescent="0.25">
      <c r="A22" t="s">
        <v>24</v>
      </c>
      <c r="B22" s="1">
        <v>42654.377939814818</v>
      </c>
      <c r="C22">
        <v>36.518772125244141</v>
      </c>
      <c r="D22" s="4">
        <v>0.19299459288120269</v>
      </c>
      <c r="E22" s="4">
        <v>16.090067727661133</v>
      </c>
      <c r="G22" s="4">
        <f t="shared" si="2"/>
        <v>111.37638888903894</v>
      </c>
      <c r="I22">
        <f t="shared" si="3"/>
        <v>39.033333333267365</v>
      </c>
      <c r="K22" s="1">
        <v>42651.367361111108</v>
      </c>
      <c r="L22">
        <v>2570</v>
      </c>
      <c r="M22" t="s">
        <v>21</v>
      </c>
      <c r="N22" t="s">
        <v>113</v>
      </c>
      <c r="O22">
        <v>7.4139999999999997</v>
      </c>
      <c r="P22">
        <v>36.299999999999997</v>
      </c>
      <c r="Q22">
        <v>140</v>
      </c>
      <c r="R22">
        <v>7.1</v>
      </c>
      <c r="S22">
        <v>174</v>
      </c>
      <c r="T22">
        <v>0.71</v>
      </c>
      <c r="U22">
        <v>113</v>
      </c>
      <c r="V22">
        <v>384</v>
      </c>
      <c r="W22">
        <v>314</v>
      </c>
    </row>
    <row r="23" spans="1:23" x14ac:dyDescent="0.25">
      <c r="G23" s="4"/>
      <c r="I23">
        <f t="shared" si="3"/>
        <v>39.616666666755918</v>
      </c>
      <c r="K23" s="1">
        <v>42651.39166666667</v>
      </c>
      <c r="L23">
        <v>2576</v>
      </c>
      <c r="M23" t="s">
        <v>114</v>
      </c>
      <c r="N23" t="s">
        <v>113</v>
      </c>
      <c r="O23">
        <v>7.6890000000000001</v>
      </c>
      <c r="P23">
        <v>26.1</v>
      </c>
      <c r="Q23">
        <v>144</v>
      </c>
      <c r="R23">
        <v>7</v>
      </c>
      <c r="S23">
        <v>183</v>
      </c>
      <c r="T23">
        <v>0.69</v>
      </c>
      <c r="U23">
        <v>113</v>
      </c>
      <c r="V23">
        <v>371</v>
      </c>
      <c r="W23">
        <v>317</v>
      </c>
    </row>
    <row r="24" spans="1:23" x14ac:dyDescent="0.25">
      <c r="G24" s="4"/>
      <c r="I24">
        <f t="shared" si="3"/>
        <v>40.333333333313931</v>
      </c>
      <c r="K24" s="1">
        <v>42651.421527777777</v>
      </c>
      <c r="L24">
        <v>2579</v>
      </c>
      <c r="M24" t="s">
        <v>114</v>
      </c>
      <c r="N24" t="s">
        <v>113</v>
      </c>
      <c r="O24">
        <v>7.6909999999999998</v>
      </c>
      <c r="P24">
        <v>29.7</v>
      </c>
      <c r="Q24">
        <v>147</v>
      </c>
      <c r="R24">
        <v>7</v>
      </c>
      <c r="S24">
        <v>188</v>
      </c>
      <c r="T24">
        <v>0.68</v>
      </c>
      <c r="U24">
        <v>113</v>
      </c>
      <c r="V24">
        <v>366</v>
      </c>
      <c r="W24">
        <v>317</v>
      </c>
    </row>
    <row r="25" spans="1:23" x14ac:dyDescent="0.25">
      <c r="G25" s="4"/>
      <c r="I25">
        <f t="shared" si="3"/>
        <v>41.516666666662786</v>
      </c>
      <c r="K25" s="1">
        <v>42651.470833333333</v>
      </c>
      <c r="L25">
        <v>2582</v>
      </c>
      <c r="M25" t="s">
        <v>114</v>
      </c>
      <c r="N25" t="s">
        <v>113</v>
      </c>
      <c r="O25">
        <v>7.7560000000000002</v>
      </c>
      <c r="P25">
        <v>27.6</v>
      </c>
      <c r="Q25">
        <v>148</v>
      </c>
      <c r="R25">
        <v>6.8</v>
      </c>
      <c r="S25">
        <v>191</v>
      </c>
      <c r="T25">
        <v>0.66</v>
      </c>
      <c r="U25">
        <v>114</v>
      </c>
      <c r="V25">
        <v>355</v>
      </c>
      <c r="W25">
        <v>324</v>
      </c>
    </row>
    <row r="26" spans="1:23" x14ac:dyDescent="0.25">
      <c r="G26" s="4"/>
      <c r="I26">
        <f t="shared" si="3"/>
        <v>64.533333333267365</v>
      </c>
      <c r="K26" s="1">
        <v>42652.429861111108</v>
      </c>
      <c r="L26">
        <v>2584</v>
      </c>
      <c r="M26" t="s">
        <v>22</v>
      </c>
      <c r="N26" t="s">
        <v>113</v>
      </c>
      <c r="O26">
        <v>7.3940000000000001</v>
      </c>
      <c r="P26">
        <v>33.700000000000003</v>
      </c>
      <c r="Q26">
        <v>143</v>
      </c>
      <c r="R26">
        <v>7.1</v>
      </c>
      <c r="S26">
        <v>192</v>
      </c>
      <c r="T26">
        <v>0.64</v>
      </c>
      <c r="U26">
        <v>112</v>
      </c>
      <c r="V26">
        <v>192</v>
      </c>
      <c r="W26">
        <v>473</v>
      </c>
    </row>
    <row r="27" spans="1:23" x14ac:dyDescent="0.25">
      <c r="G27" s="4"/>
      <c r="I27">
        <f t="shared" si="3"/>
        <v>65.25</v>
      </c>
      <c r="K27" s="1">
        <v>42652.459722222222</v>
      </c>
      <c r="L27">
        <v>2590</v>
      </c>
      <c r="M27" t="s">
        <v>115</v>
      </c>
      <c r="N27" t="s">
        <v>113</v>
      </c>
      <c r="O27">
        <v>7.7409999999999997</v>
      </c>
      <c r="P27">
        <v>22.9</v>
      </c>
      <c r="Q27">
        <v>148</v>
      </c>
      <c r="R27">
        <v>7</v>
      </c>
      <c r="S27">
        <v>200</v>
      </c>
      <c r="T27">
        <v>0.61</v>
      </c>
      <c r="U27">
        <v>112</v>
      </c>
      <c r="V27">
        <v>560</v>
      </c>
      <c r="W27">
        <v>469</v>
      </c>
    </row>
    <row r="28" spans="1:23" x14ac:dyDescent="0.25">
      <c r="G28" s="4"/>
      <c r="I28">
        <f t="shared" si="3"/>
        <v>66.583333333313931</v>
      </c>
      <c r="K28" s="1">
        <v>42652.515277777777</v>
      </c>
      <c r="L28">
        <v>2599</v>
      </c>
      <c r="M28" t="s">
        <v>116</v>
      </c>
      <c r="N28" t="s">
        <v>113</v>
      </c>
      <c r="O28">
        <v>7.5309999999999997</v>
      </c>
      <c r="P28">
        <v>35.700000000000003</v>
      </c>
      <c r="Q28">
        <v>142</v>
      </c>
      <c r="R28">
        <v>7</v>
      </c>
      <c r="S28">
        <v>200</v>
      </c>
      <c r="T28">
        <v>0.61</v>
      </c>
      <c r="U28">
        <v>111</v>
      </c>
      <c r="V28">
        <v>555</v>
      </c>
      <c r="W28">
        <v>469</v>
      </c>
    </row>
    <row r="29" spans="1:23" x14ac:dyDescent="0.25">
      <c r="G29" s="4"/>
      <c r="I29">
        <f t="shared" si="3"/>
        <v>66.799999999988358</v>
      </c>
      <c r="K29" s="1">
        <v>42652.524305555555</v>
      </c>
      <c r="L29">
        <v>2601</v>
      </c>
      <c r="M29" t="s">
        <v>115</v>
      </c>
      <c r="N29" t="s">
        <v>113</v>
      </c>
      <c r="O29">
        <v>7.8920000000000003</v>
      </c>
      <c r="P29">
        <v>19.8</v>
      </c>
      <c r="Q29">
        <v>147</v>
      </c>
      <c r="R29">
        <v>6.9</v>
      </c>
      <c r="S29">
        <v>207</v>
      </c>
      <c r="T29">
        <v>0.59</v>
      </c>
      <c r="U29">
        <v>113</v>
      </c>
      <c r="V29">
        <v>548</v>
      </c>
      <c r="W29">
        <v>467</v>
      </c>
    </row>
    <row r="30" spans="1:23" x14ac:dyDescent="0.25">
      <c r="G30" s="4"/>
      <c r="I30">
        <f t="shared" si="3"/>
        <v>87.166666666686069</v>
      </c>
      <c r="K30" s="1">
        <v>42653.372916666667</v>
      </c>
      <c r="L30">
        <v>2603</v>
      </c>
      <c r="M30" t="s">
        <v>23</v>
      </c>
      <c r="N30" t="s">
        <v>113</v>
      </c>
      <c r="O30">
        <v>7.5229999999999997</v>
      </c>
      <c r="P30">
        <v>34.6</v>
      </c>
      <c r="Q30">
        <v>144</v>
      </c>
      <c r="R30">
        <v>7</v>
      </c>
      <c r="S30">
        <v>207</v>
      </c>
      <c r="T30">
        <v>0.57999999999999996</v>
      </c>
      <c r="U30">
        <v>111</v>
      </c>
      <c r="V30">
        <v>472</v>
      </c>
      <c r="W30">
        <v>527</v>
      </c>
    </row>
    <row r="31" spans="1:23" x14ac:dyDescent="0.25">
      <c r="G31" s="4"/>
      <c r="I31">
        <f t="shared" si="3"/>
        <v>90.333333333372138</v>
      </c>
      <c r="K31" s="1">
        <v>42653.504861111112</v>
      </c>
      <c r="L31">
        <v>2622</v>
      </c>
      <c r="M31" t="s">
        <v>117</v>
      </c>
      <c r="N31" t="s">
        <v>113</v>
      </c>
      <c r="O31">
        <v>7.819</v>
      </c>
      <c r="P31">
        <v>22</v>
      </c>
      <c r="Q31">
        <v>149</v>
      </c>
      <c r="R31">
        <v>6.9</v>
      </c>
      <c r="S31">
        <v>214</v>
      </c>
      <c r="T31">
        <v>0.56000000000000005</v>
      </c>
      <c r="U31">
        <v>112</v>
      </c>
      <c r="V31">
        <v>466</v>
      </c>
      <c r="W31">
        <v>523</v>
      </c>
    </row>
    <row r="32" spans="1:23" x14ac:dyDescent="0.25">
      <c r="G32" s="4"/>
      <c r="I32">
        <f t="shared" si="3"/>
        <v>111.3833333333605</v>
      </c>
      <c r="K32" s="1">
        <v>42654.381944444445</v>
      </c>
      <c r="L32">
        <v>2631</v>
      </c>
      <c r="M32" t="s">
        <v>119</v>
      </c>
      <c r="N32" t="s">
        <v>113</v>
      </c>
      <c r="O32">
        <v>7.5549999999999997</v>
      </c>
      <c r="P32">
        <v>35</v>
      </c>
      <c r="Q32">
        <v>152</v>
      </c>
      <c r="R32">
        <v>7</v>
      </c>
      <c r="S32">
        <v>216</v>
      </c>
      <c r="T32">
        <v>0.56999999999999995</v>
      </c>
      <c r="U32">
        <v>110</v>
      </c>
      <c r="V32">
        <v>422</v>
      </c>
      <c r="W32">
        <v>559</v>
      </c>
    </row>
    <row r="33" spans="1:23" x14ac:dyDescent="0.25">
      <c r="G33" s="4"/>
    </row>
    <row r="34" spans="1:23" x14ac:dyDescent="0.25">
      <c r="A34" t="s">
        <v>25</v>
      </c>
      <c r="B34" s="1">
        <v>42649.741493055553</v>
      </c>
      <c r="C34">
        <v>96.859298706054688</v>
      </c>
      <c r="D34" s="4">
        <v>0.69506136903762816</v>
      </c>
      <c r="E34" s="4">
        <v>16.678837640380859</v>
      </c>
      <c r="G34" s="4">
        <f t="shared" ref="G34:G40" si="4">24*(B34-$B$34)</f>
        <v>0</v>
      </c>
      <c r="I34">
        <f>24*(K34-$K$34)</f>
        <v>0</v>
      </c>
      <c r="K34" s="1">
        <v>42649.743750000001</v>
      </c>
      <c r="L34">
        <v>2536</v>
      </c>
      <c r="M34" t="s">
        <v>25</v>
      </c>
      <c r="O34">
        <v>7.5170000000000003</v>
      </c>
      <c r="P34">
        <v>36</v>
      </c>
      <c r="Q34">
        <v>141</v>
      </c>
      <c r="R34">
        <v>7.3</v>
      </c>
      <c r="S34">
        <v>153</v>
      </c>
      <c r="T34">
        <v>0.86</v>
      </c>
      <c r="U34">
        <v>114</v>
      </c>
      <c r="V34">
        <v>660</v>
      </c>
      <c r="W34">
        <v>67</v>
      </c>
    </row>
    <row r="35" spans="1:23" x14ac:dyDescent="0.25">
      <c r="A35" t="s">
        <v>26</v>
      </c>
      <c r="B35" s="1">
        <v>42650.362835648149</v>
      </c>
      <c r="C35">
        <v>95.18768310546875</v>
      </c>
      <c r="D35" s="4">
        <v>0.89156143198013305</v>
      </c>
      <c r="E35" s="4">
        <v>17.597332818603515</v>
      </c>
      <c r="G35" s="4">
        <f t="shared" si="4"/>
        <v>14.912222222308628</v>
      </c>
      <c r="I35">
        <f t="shared" ref="I35:I50" si="5">24*(K35-$K$34)</f>
        <v>6.6666666709352285E-2</v>
      </c>
      <c r="K35" s="1">
        <v>42649.746527777781</v>
      </c>
      <c r="L35">
        <v>2538</v>
      </c>
      <c r="M35" t="s">
        <v>129</v>
      </c>
      <c r="O35">
        <v>7.8540000000000001</v>
      </c>
      <c r="P35">
        <v>20.2</v>
      </c>
      <c r="Q35">
        <v>141</v>
      </c>
      <c r="R35">
        <v>7.2</v>
      </c>
      <c r="S35">
        <v>157</v>
      </c>
      <c r="T35">
        <v>0.82</v>
      </c>
      <c r="U35">
        <v>115</v>
      </c>
      <c r="V35">
        <v>648</v>
      </c>
      <c r="W35">
        <v>67</v>
      </c>
    </row>
    <row r="36" spans="1:23" x14ac:dyDescent="0.25">
      <c r="A36" t="s">
        <v>27</v>
      </c>
      <c r="B36" s="1">
        <v>42650.596250000002</v>
      </c>
      <c r="C36">
        <v>95.596870422363281</v>
      </c>
      <c r="D36" s="4">
        <v>0.88074491748809813</v>
      </c>
      <c r="E36" s="4">
        <v>18.533064706420898</v>
      </c>
      <c r="G36" s="4">
        <f t="shared" si="4"/>
        <v>20.514166666776873</v>
      </c>
      <c r="I36">
        <f t="shared" si="5"/>
        <v>14.966666666558012</v>
      </c>
      <c r="K36" s="1">
        <v>42650.367361111108</v>
      </c>
      <c r="L36">
        <v>2545</v>
      </c>
      <c r="M36" t="s">
        <v>26</v>
      </c>
      <c r="O36">
        <v>7.45</v>
      </c>
      <c r="P36">
        <v>37.4</v>
      </c>
      <c r="Q36">
        <v>137</v>
      </c>
      <c r="R36">
        <v>7.1</v>
      </c>
      <c r="S36">
        <v>158</v>
      </c>
      <c r="T36">
        <v>0.82</v>
      </c>
      <c r="U36">
        <v>114</v>
      </c>
      <c r="V36">
        <v>578</v>
      </c>
      <c r="W36">
        <v>147</v>
      </c>
    </row>
    <row r="37" spans="1:23" x14ac:dyDescent="0.25">
      <c r="A37" t="s">
        <v>28</v>
      </c>
      <c r="B37" s="1">
        <v>42651.366412037038</v>
      </c>
      <c r="C37">
        <v>93.320960998535156</v>
      </c>
      <c r="D37" s="4">
        <v>0.90688489208221434</v>
      </c>
      <c r="E37" s="4">
        <v>20.019585473632812</v>
      </c>
      <c r="G37" s="4">
        <f t="shared" si="4"/>
        <v>38.998055555624887</v>
      </c>
      <c r="I37">
        <f t="shared" si="5"/>
        <v>15.18333333323244</v>
      </c>
      <c r="K37" s="1">
        <v>42650.376388888886</v>
      </c>
      <c r="L37">
        <v>2547</v>
      </c>
      <c r="M37" t="s">
        <v>130</v>
      </c>
      <c r="N37" t="s">
        <v>113</v>
      </c>
      <c r="O37">
        <v>7.9909999999999997</v>
      </c>
      <c r="P37">
        <v>15.1</v>
      </c>
      <c r="Q37">
        <v>141</v>
      </c>
      <c r="R37">
        <v>7</v>
      </c>
      <c r="S37">
        <v>166</v>
      </c>
      <c r="T37">
        <v>0.76</v>
      </c>
      <c r="U37">
        <v>117</v>
      </c>
      <c r="V37">
        <v>571</v>
      </c>
      <c r="W37">
        <v>148</v>
      </c>
    </row>
    <row r="38" spans="1:23" x14ac:dyDescent="0.25">
      <c r="A38" t="s">
        <v>29</v>
      </c>
      <c r="B38" s="1">
        <v>42652.429108796299</v>
      </c>
      <c r="C38">
        <v>73.033706665039063</v>
      </c>
      <c r="D38" s="4">
        <v>0.70317374000549315</v>
      </c>
      <c r="E38" s="4">
        <v>17.891777856445312</v>
      </c>
      <c r="G38" s="4">
        <f t="shared" si="4"/>
        <v>64.502777777903248</v>
      </c>
      <c r="I38">
        <f t="shared" si="5"/>
        <v>20.566666666651145</v>
      </c>
      <c r="K38" s="1">
        <v>42650.600694444445</v>
      </c>
      <c r="L38">
        <v>2558</v>
      </c>
      <c r="M38" t="s">
        <v>27</v>
      </c>
      <c r="N38" t="s">
        <v>113</v>
      </c>
      <c r="O38">
        <v>7.5529999999999999</v>
      </c>
      <c r="P38">
        <v>34.200000000000003</v>
      </c>
      <c r="Q38">
        <v>147</v>
      </c>
      <c r="R38">
        <v>7.2</v>
      </c>
      <c r="S38">
        <v>166</v>
      </c>
      <c r="T38">
        <v>0.78</v>
      </c>
      <c r="U38">
        <v>114</v>
      </c>
      <c r="V38">
        <v>526</v>
      </c>
      <c r="W38">
        <v>188</v>
      </c>
    </row>
    <row r="39" spans="1:23" x14ac:dyDescent="0.25">
      <c r="A39" t="s">
        <v>30</v>
      </c>
      <c r="B39" s="1">
        <v>42653.375277777777</v>
      </c>
      <c r="C39">
        <v>62.168979644775391</v>
      </c>
      <c r="D39" s="4">
        <v>0.44447867403030394</v>
      </c>
      <c r="E39" s="4">
        <v>16.289904458618164</v>
      </c>
      <c r="G39" s="4">
        <f t="shared" si="4"/>
        <v>87.210833333374467</v>
      </c>
      <c r="I39">
        <f t="shared" si="5"/>
        <v>21.033333333267365</v>
      </c>
      <c r="K39" s="1">
        <v>42650.620138888888</v>
      </c>
      <c r="L39">
        <v>2560</v>
      </c>
      <c r="M39" t="s">
        <v>130</v>
      </c>
      <c r="N39" t="s">
        <v>113</v>
      </c>
      <c r="O39">
        <v>7.8259999999999996</v>
      </c>
      <c r="P39">
        <v>24</v>
      </c>
      <c r="Q39">
        <v>151</v>
      </c>
      <c r="R39">
        <v>7</v>
      </c>
      <c r="S39">
        <v>175</v>
      </c>
      <c r="T39">
        <v>0.73</v>
      </c>
      <c r="U39">
        <v>114</v>
      </c>
      <c r="V39">
        <v>518</v>
      </c>
      <c r="W39">
        <v>190</v>
      </c>
    </row>
    <row r="40" spans="1:23" x14ac:dyDescent="0.25">
      <c r="A40" t="s">
        <v>31</v>
      </c>
      <c r="B40" s="1">
        <v>42654.381053240744</v>
      </c>
      <c r="C40">
        <v>40.778343200683594</v>
      </c>
      <c r="D40" s="4">
        <v>0.21733176538944243</v>
      </c>
      <c r="E40" s="4">
        <v>15.589532716369629</v>
      </c>
      <c r="G40" s="4">
        <f t="shared" si="4"/>
        <v>111.34944444458233</v>
      </c>
      <c r="I40">
        <f t="shared" si="5"/>
        <v>39</v>
      </c>
      <c r="K40" s="1">
        <v>42651.368750000001</v>
      </c>
      <c r="L40">
        <v>2571</v>
      </c>
      <c r="M40" t="s">
        <v>28</v>
      </c>
      <c r="N40" t="s">
        <v>113</v>
      </c>
      <c r="O40">
        <v>7.3929999999999998</v>
      </c>
      <c r="P40">
        <v>35.9</v>
      </c>
      <c r="Q40">
        <v>139</v>
      </c>
      <c r="R40">
        <v>7.2</v>
      </c>
      <c r="S40">
        <v>175</v>
      </c>
      <c r="T40">
        <v>0.71</v>
      </c>
      <c r="U40">
        <v>113</v>
      </c>
      <c r="V40">
        <v>366</v>
      </c>
      <c r="W40">
        <v>333</v>
      </c>
    </row>
    <row r="41" spans="1:23" x14ac:dyDescent="0.25">
      <c r="I41">
        <f t="shared" si="5"/>
        <v>39.583333333313931</v>
      </c>
      <c r="K41" s="1">
        <v>42651.393055555556</v>
      </c>
      <c r="L41">
        <v>2577</v>
      </c>
      <c r="M41" t="s">
        <v>131</v>
      </c>
      <c r="N41" t="s">
        <v>113</v>
      </c>
      <c r="O41">
        <v>7.6859999999999999</v>
      </c>
      <c r="P41">
        <v>25.8</v>
      </c>
      <c r="Q41">
        <v>149</v>
      </c>
      <c r="R41">
        <v>7</v>
      </c>
      <c r="S41">
        <v>183</v>
      </c>
      <c r="T41">
        <v>0.68</v>
      </c>
      <c r="U41">
        <v>113</v>
      </c>
      <c r="V41">
        <v>356</v>
      </c>
      <c r="W41">
        <v>336</v>
      </c>
    </row>
    <row r="42" spans="1:23" x14ac:dyDescent="0.25">
      <c r="I42">
        <f t="shared" si="5"/>
        <v>40.300000000046566</v>
      </c>
      <c r="K42" s="1">
        <v>42651.42291666667</v>
      </c>
      <c r="L42">
        <v>2580</v>
      </c>
      <c r="M42" t="s">
        <v>131</v>
      </c>
      <c r="N42" t="s">
        <v>113</v>
      </c>
      <c r="O42">
        <v>7.7279999999999998</v>
      </c>
      <c r="P42">
        <v>27.1</v>
      </c>
      <c r="Q42">
        <v>155</v>
      </c>
      <c r="R42">
        <v>7</v>
      </c>
      <c r="S42">
        <v>189</v>
      </c>
      <c r="T42">
        <v>0.66</v>
      </c>
      <c r="U42">
        <v>113</v>
      </c>
      <c r="V42">
        <v>349</v>
      </c>
      <c r="W42">
        <v>337</v>
      </c>
    </row>
    <row r="43" spans="1:23" x14ac:dyDescent="0.25">
      <c r="I43">
        <f t="shared" si="5"/>
        <v>41.466666666674428</v>
      </c>
      <c r="K43" s="1">
        <v>42651.47152777778</v>
      </c>
      <c r="L43">
        <v>2583</v>
      </c>
      <c r="M43" t="s">
        <v>131</v>
      </c>
      <c r="N43" t="s">
        <v>113</v>
      </c>
      <c r="O43">
        <v>7.7519999999999998</v>
      </c>
      <c r="P43">
        <v>27.9</v>
      </c>
      <c r="Q43">
        <v>149</v>
      </c>
      <c r="R43">
        <v>6.9</v>
      </c>
      <c r="S43">
        <v>192</v>
      </c>
      <c r="T43">
        <v>0.65</v>
      </c>
      <c r="U43">
        <v>113</v>
      </c>
      <c r="V43">
        <v>337</v>
      </c>
      <c r="W43">
        <v>339</v>
      </c>
    </row>
    <row r="44" spans="1:23" x14ac:dyDescent="0.25">
      <c r="I44">
        <f t="shared" si="5"/>
        <v>64.5</v>
      </c>
      <c r="K44" s="1">
        <v>42652.431250000001</v>
      </c>
      <c r="L44">
        <v>2585</v>
      </c>
      <c r="M44" t="s">
        <v>29</v>
      </c>
      <c r="N44" t="s">
        <v>113</v>
      </c>
      <c r="O44">
        <v>7.3860000000000001</v>
      </c>
      <c r="P44">
        <v>33.799999999999997</v>
      </c>
      <c r="Q44">
        <v>142</v>
      </c>
      <c r="R44">
        <v>7.1</v>
      </c>
      <c r="S44">
        <v>193</v>
      </c>
      <c r="T44">
        <v>0.63</v>
      </c>
      <c r="U44">
        <v>112</v>
      </c>
      <c r="V44">
        <v>175</v>
      </c>
      <c r="W44">
        <v>497</v>
      </c>
    </row>
    <row r="45" spans="1:23" x14ac:dyDescent="0.25">
      <c r="I45">
        <f t="shared" si="5"/>
        <v>65.200000000011642</v>
      </c>
      <c r="K45" s="1">
        <v>42652.460416666669</v>
      </c>
      <c r="L45">
        <v>2591</v>
      </c>
      <c r="M45" t="s">
        <v>132</v>
      </c>
      <c r="N45" t="s">
        <v>113</v>
      </c>
      <c r="O45">
        <v>7.7720000000000002</v>
      </c>
      <c r="P45">
        <v>22</v>
      </c>
      <c r="Q45">
        <v>151</v>
      </c>
      <c r="R45">
        <v>7</v>
      </c>
      <c r="S45">
        <v>201</v>
      </c>
      <c r="T45">
        <v>0.59</v>
      </c>
      <c r="U45">
        <v>112</v>
      </c>
      <c r="V45">
        <v>554</v>
      </c>
      <c r="W45">
        <v>487</v>
      </c>
    </row>
    <row r="46" spans="1:23" x14ac:dyDescent="0.25">
      <c r="I46">
        <f t="shared" si="5"/>
        <v>66.533333333325572</v>
      </c>
      <c r="K46" s="1">
        <v>42652.515972222223</v>
      </c>
      <c r="L46">
        <v>2600</v>
      </c>
      <c r="M46" t="s">
        <v>133</v>
      </c>
      <c r="N46" t="s">
        <v>113</v>
      </c>
      <c r="O46">
        <v>7.5380000000000003</v>
      </c>
      <c r="P46">
        <v>35.700000000000003</v>
      </c>
      <c r="Q46">
        <v>145</v>
      </c>
      <c r="R46">
        <v>7</v>
      </c>
      <c r="S46">
        <v>202</v>
      </c>
      <c r="T46">
        <v>0.6</v>
      </c>
      <c r="U46">
        <v>110</v>
      </c>
      <c r="V46">
        <v>549</v>
      </c>
      <c r="W46">
        <v>494</v>
      </c>
    </row>
    <row r="47" spans="1:23" x14ac:dyDescent="0.25">
      <c r="I47">
        <f t="shared" si="5"/>
        <v>66.766666666546371</v>
      </c>
      <c r="K47" s="1">
        <v>42652.525694444441</v>
      </c>
      <c r="L47">
        <v>2602</v>
      </c>
      <c r="M47" t="s">
        <v>132</v>
      </c>
      <c r="N47" t="s">
        <v>113</v>
      </c>
      <c r="O47">
        <v>7.9240000000000004</v>
      </c>
      <c r="P47">
        <v>18.7</v>
      </c>
      <c r="Q47">
        <v>149</v>
      </c>
      <c r="R47">
        <v>6.9</v>
      </c>
      <c r="S47">
        <v>208</v>
      </c>
      <c r="T47">
        <v>0.57999999999999996</v>
      </c>
      <c r="U47">
        <v>113</v>
      </c>
      <c r="V47">
        <v>541</v>
      </c>
      <c r="W47">
        <v>489</v>
      </c>
    </row>
    <row r="48" spans="1:23" x14ac:dyDescent="0.25">
      <c r="I48">
        <f t="shared" si="5"/>
        <v>87.216666666674428</v>
      </c>
      <c r="K48" s="1">
        <v>42653.37777777778</v>
      </c>
      <c r="L48">
        <v>2604</v>
      </c>
      <c r="M48" t="s">
        <v>30</v>
      </c>
      <c r="N48" t="s">
        <v>113</v>
      </c>
      <c r="O48">
        <v>7.5229999999999997</v>
      </c>
      <c r="P48">
        <v>35</v>
      </c>
      <c r="Q48">
        <v>144</v>
      </c>
      <c r="R48">
        <v>7</v>
      </c>
      <c r="S48">
        <v>210</v>
      </c>
      <c r="T48">
        <v>0.57999999999999996</v>
      </c>
      <c r="U48">
        <v>110</v>
      </c>
      <c r="V48">
        <v>466</v>
      </c>
      <c r="W48">
        <v>549</v>
      </c>
    </row>
    <row r="49" spans="1:23" x14ac:dyDescent="0.25">
      <c r="I49">
        <f t="shared" si="5"/>
        <v>90.28333333338378</v>
      </c>
      <c r="K49" s="1">
        <v>42653.505555555559</v>
      </c>
      <c r="L49">
        <v>2623</v>
      </c>
      <c r="M49" t="s">
        <v>134</v>
      </c>
      <c r="N49" t="s">
        <v>113</v>
      </c>
      <c r="O49">
        <v>7.8710000000000004</v>
      </c>
      <c r="P49">
        <v>20.5</v>
      </c>
      <c r="Q49">
        <v>159</v>
      </c>
      <c r="R49">
        <v>6.9</v>
      </c>
      <c r="S49">
        <v>216</v>
      </c>
      <c r="T49">
        <v>0.55000000000000004</v>
      </c>
      <c r="U49">
        <v>112</v>
      </c>
      <c r="V49">
        <v>458</v>
      </c>
      <c r="W49">
        <v>550</v>
      </c>
    </row>
    <row r="50" spans="1:23" x14ac:dyDescent="0.25">
      <c r="I50">
        <f t="shared" si="5"/>
        <v>111.3833333333605</v>
      </c>
      <c r="K50" s="1">
        <v>42654.384722222225</v>
      </c>
      <c r="L50">
        <v>2632</v>
      </c>
      <c r="M50" t="s">
        <v>31</v>
      </c>
      <c r="N50" t="s">
        <v>113</v>
      </c>
      <c r="O50">
        <v>7.5670000000000002</v>
      </c>
      <c r="P50">
        <v>34.700000000000003</v>
      </c>
      <c r="Q50">
        <v>152</v>
      </c>
      <c r="R50">
        <v>7</v>
      </c>
      <c r="S50">
        <v>218</v>
      </c>
      <c r="T50">
        <v>0.56000000000000005</v>
      </c>
      <c r="U50">
        <v>110</v>
      </c>
      <c r="V50">
        <v>414</v>
      </c>
      <c r="W50">
        <v>584</v>
      </c>
    </row>
    <row r="52" spans="1:23" x14ac:dyDescent="0.25">
      <c r="A52" t="s">
        <v>96</v>
      </c>
      <c r="B52" s="1">
        <v>42615.690162037034</v>
      </c>
      <c r="C52">
        <v>97.483444213867188</v>
      </c>
      <c r="D52" s="4">
        <v>0.66351316699981688</v>
      </c>
      <c r="E52" s="4">
        <v>17.025494439697265</v>
      </c>
      <c r="G52" s="4">
        <f t="shared" ref="G52:G57" si="6">24*(B52-$B$52)</f>
        <v>0</v>
      </c>
      <c r="K52" s="1"/>
    </row>
    <row r="53" spans="1:23" x14ac:dyDescent="0.25">
      <c r="A53" t="s">
        <v>97</v>
      </c>
      <c r="B53" s="1">
        <v>42616.564884259256</v>
      </c>
      <c r="C53">
        <v>97.00897216796875</v>
      </c>
      <c r="D53" s="4">
        <v>0.87713943252563475</v>
      </c>
      <c r="E53" s="4">
        <v>19.536000115966797</v>
      </c>
      <c r="G53" s="4">
        <f t="shared" si="6"/>
        <v>20.993333333346527</v>
      </c>
      <c r="K53" s="1"/>
    </row>
    <row r="54" spans="1:23" x14ac:dyDescent="0.25">
      <c r="A54" t="s">
        <v>98</v>
      </c>
      <c r="B54" s="1">
        <v>42617.422835648147</v>
      </c>
      <c r="C54">
        <v>92.843864440917969</v>
      </c>
      <c r="D54" s="4">
        <v>0.90057520399093627</v>
      </c>
      <c r="E54" s="4">
        <v>20.227450234985351</v>
      </c>
      <c r="G54" s="4">
        <f t="shared" si="6"/>
        <v>41.58416666672565</v>
      </c>
      <c r="K54" s="1"/>
    </row>
    <row r="55" spans="1:23" x14ac:dyDescent="0.25">
      <c r="A55" t="s">
        <v>99</v>
      </c>
      <c r="B55" s="1">
        <v>42618.492824074077</v>
      </c>
      <c r="C55">
        <v>66.2337646484375</v>
      </c>
      <c r="D55" s="4">
        <v>0.59771267900466918</v>
      </c>
      <c r="E55" s="4">
        <v>19.341420037841797</v>
      </c>
      <c r="G55" s="4">
        <f t="shared" si="6"/>
        <v>67.263888889050577</v>
      </c>
      <c r="K55" s="1"/>
    </row>
    <row r="56" spans="1:23" x14ac:dyDescent="0.25">
      <c r="A56" t="s">
        <v>100</v>
      </c>
      <c r="B56" s="1">
        <v>42619.454664351855</v>
      </c>
      <c r="C56">
        <v>24.159021377563477</v>
      </c>
      <c r="D56" s="4">
        <v>0.21372625062465667</v>
      </c>
      <c r="E56" s="4">
        <v>17.77821050415039</v>
      </c>
      <c r="G56" s="4">
        <f t="shared" si="6"/>
        <v>90.34805555571802</v>
      </c>
      <c r="K56" s="1"/>
    </row>
    <row r="57" spans="1:23" x14ac:dyDescent="0.25">
      <c r="A57" t="s">
        <v>101</v>
      </c>
      <c r="B57" s="1">
        <v>42620.353900462964</v>
      </c>
      <c r="C57">
        <v>12.090395927429199</v>
      </c>
      <c r="D57" s="4">
        <v>9.6457296440601345E-2</v>
      </c>
      <c r="E57" s="4">
        <v>16.898804528808594</v>
      </c>
      <c r="G57" s="4">
        <f t="shared" si="6"/>
        <v>111.92972222232493</v>
      </c>
      <c r="K57" s="1"/>
    </row>
    <row r="58" spans="1:23" x14ac:dyDescent="0.25">
      <c r="D58" s="4"/>
      <c r="E58" s="4"/>
      <c r="G58" s="4"/>
    </row>
    <row r="59" spans="1:23" x14ac:dyDescent="0.25">
      <c r="D59" s="4"/>
      <c r="E59" s="4"/>
      <c r="G59" s="4"/>
    </row>
    <row r="60" spans="1:23" x14ac:dyDescent="0.25">
      <c r="D60" s="4"/>
      <c r="E60" s="4"/>
      <c r="G60" s="4"/>
    </row>
    <row r="61" spans="1:23" x14ac:dyDescent="0.25">
      <c r="D61" s="4"/>
      <c r="E61" s="4"/>
      <c r="G61" s="4"/>
    </row>
    <row r="62" spans="1:23" x14ac:dyDescent="0.25">
      <c r="D62" s="4"/>
      <c r="E62" s="4"/>
      <c r="G62" s="4"/>
    </row>
    <row r="63" spans="1:23" x14ac:dyDescent="0.25">
      <c r="D63" s="4"/>
      <c r="E63" s="4"/>
      <c r="G63" s="4"/>
    </row>
    <row r="64" spans="1:23" x14ac:dyDescent="0.25">
      <c r="D64" s="4"/>
      <c r="E64" s="4"/>
      <c r="G64" s="4"/>
    </row>
    <row r="65" spans="1:7" x14ac:dyDescent="0.25">
      <c r="D65" s="4"/>
      <c r="E65" s="4"/>
      <c r="G65" s="4"/>
    </row>
    <row r="66" spans="1:7" x14ac:dyDescent="0.25">
      <c r="D66" s="4"/>
      <c r="E66" s="4"/>
      <c r="G66" s="4"/>
    </row>
    <row r="67" spans="1:7" x14ac:dyDescent="0.25">
      <c r="A67" t="s">
        <v>102</v>
      </c>
      <c r="B67" s="1">
        <v>42615.690312500003</v>
      </c>
      <c r="C67">
        <v>98.051948547363281</v>
      </c>
      <c r="D67" s="4">
        <v>0.6806393099784851</v>
      </c>
      <c r="E67" s="4">
        <v>17.189164025878906</v>
      </c>
      <c r="G67" s="4">
        <f t="shared" ref="G67:G72" si="7">24*(B67-$B$67)</f>
        <v>0</v>
      </c>
    </row>
    <row r="68" spans="1:7" x14ac:dyDescent="0.25">
      <c r="A68" t="s">
        <v>103</v>
      </c>
      <c r="B68" s="1">
        <v>42616.564953703702</v>
      </c>
      <c r="C68">
        <v>95.290252685546875</v>
      </c>
      <c r="D68" s="4">
        <v>0.78429762849807738</v>
      </c>
      <c r="E68" s="4">
        <v>19.975989205932617</v>
      </c>
      <c r="G68" s="4">
        <f t="shared" si="7"/>
        <v>20.991388888796791</v>
      </c>
    </row>
    <row r="69" spans="1:7" x14ac:dyDescent="0.25">
      <c r="A69" t="s">
        <v>104</v>
      </c>
      <c r="B69" s="1">
        <v>42617.423055555555</v>
      </c>
      <c r="C69">
        <v>93.085105895996094</v>
      </c>
      <c r="D69" s="4">
        <v>0.78880451450347899</v>
      </c>
      <c r="E69" s="4">
        <v>20.391409738159179</v>
      </c>
      <c r="G69" s="4">
        <f t="shared" si="7"/>
        <v>41.585833333258051</v>
      </c>
    </row>
    <row r="70" spans="1:7" x14ac:dyDescent="0.25">
      <c r="A70" t="s">
        <v>105</v>
      </c>
      <c r="B70" s="1">
        <v>42618.49291666667</v>
      </c>
      <c r="C70">
        <v>62.751003265380859</v>
      </c>
      <c r="D70" s="4">
        <v>0.56346039304733275</v>
      </c>
      <c r="E70" s="4">
        <v>19.15943609008789</v>
      </c>
      <c r="G70" s="4">
        <f t="shared" si="7"/>
        <v>67.262500000011642</v>
      </c>
    </row>
    <row r="71" spans="1:7" x14ac:dyDescent="0.25">
      <c r="A71" t="s">
        <v>106</v>
      </c>
      <c r="B71" s="1">
        <v>42619.45484953704</v>
      </c>
      <c r="C71">
        <v>24.51678466796875</v>
      </c>
      <c r="D71" s="4">
        <v>0.21733176538944243</v>
      </c>
      <c r="E71" s="4">
        <v>17.883545739746094</v>
      </c>
      <c r="G71" s="4">
        <f t="shared" si="7"/>
        <v>90.348888888896909</v>
      </c>
    </row>
    <row r="72" spans="1:7" x14ac:dyDescent="0.25">
      <c r="A72" t="s">
        <v>107</v>
      </c>
      <c r="B72" s="1">
        <v>42620.357777777775</v>
      </c>
      <c r="C72">
        <v>15.059588432312012</v>
      </c>
      <c r="D72" s="4">
        <v>0.1253913475036621</v>
      </c>
      <c r="E72" s="4">
        <v>16.963581903076172</v>
      </c>
      <c r="G72" s="4">
        <f t="shared" si="7"/>
        <v>112.0191666665487</v>
      </c>
    </row>
  </sheetData>
  <protectedRanges>
    <protectedRange sqref="A8:E8" name="Range1_1"/>
    <protectedRange sqref="A2:E6" name="Range1_2"/>
    <protectedRange sqref="A9:E13" name="Range1"/>
    <protectedRange sqref="A14:E14" name="Range1_3"/>
    <protectedRange sqref="A7:E7" name="Range1_4"/>
    <protectedRange sqref="A16:E22" name="Range1_5"/>
    <protectedRange sqref="A34:E40" name="Range1_6"/>
    <protectedRange sqref="A52:E52" name="Range1_7"/>
    <protectedRange sqref="A53:E53" name="Range1_8"/>
    <protectedRange sqref="A54:E54" name="Range1_9"/>
    <protectedRange sqref="A55:E55" name="Range1_10"/>
    <protectedRange sqref="A67:E67" name="Range1_11"/>
    <protectedRange sqref="A68:E68" name="Range1_12"/>
    <protectedRange sqref="A69:E69" name="Range1_13"/>
    <protectedRange sqref="A70:E70" name="Range1_14"/>
  </protectedRange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3"/>
  <sheetViews>
    <sheetView workbookViewId="0">
      <selection activeCell="Q6" sqref="Q6:T10"/>
    </sheetView>
  </sheetViews>
  <sheetFormatPr defaultRowHeight="15" x14ac:dyDescent="0.25"/>
  <cols>
    <col min="3" max="3" width="14.85546875" bestFit="1" customWidth="1"/>
    <col min="8" max="8" width="10.5703125" bestFit="1" customWidth="1"/>
  </cols>
  <sheetData>
    <row r="2" spans="2:20" x14ac:dyDescent="0.25">
      <c r="Q2" t="s">
        <v>181</v>
      </c>
      <c r="R2" t="s">
        <v>182</v>
      </c>
      <c r="S2" t="s">
        <v>183</v>
      </c>
      <c r="T2" t="s">
        <v>184</v>
      </c>
    </row>
    <row r="3" spans="2:20" x14ac:dyDescent="0.25">
      <c r="B3" t="s">
        <v>18</v>
      </c>
      <c r="C3" s="1">
        <v>42649.737256944441</v>
      </c>
      <c r="D3">
        <v>98.184173583984375</v>
      </c>
      <c r="E3" s="4">
        <v>0.68244211206436156</v>
      </c>
      <c r="F3" s="4">
        <v>16.831118447875976</v>
      </c>
      <c r="H3" s="4">
        <f>24*(C3-$C$3)</f>
        <v>0</v>
      </c>
      <c r="J3">
        <v>0</v>
      </c>
      <c r="K3">
        <f t="shared" ref="K3:K23" si="0">$T$3+$Q$3*SQRT(1+(J3-$S$3)^2/$R$3^2)</f>
        <v>0.71223716041802076</v>
      </c>
      <c r="M3">
        <f t="shared" ref="M3:M23" si="1">$T$9+$Q$9*SQRT(1+(J3-$S$9)^2/$R$9^2)</f>
        <v>0.57683684524483325</v>
      </c>
      <c r="N3">
        <f>$T$10+$Q$10*SQRT(1+(J3-$S$10)^2/$R$10^2)</f>
        <v>0.84763747559120817</v>
      </c>
      <c r="P3" t="s">
        <v>185</v>
      </c>
      <c r="Q3">
        <v>-0.224</v>
      </c>
      <c r="R3">
        <v>19.233000000000001</v>
      </c>
      <c r="S3">
        <v>29.972000000000001</v>
      </c>
      <c r="T3">
        <v>1.127</v>
      </c>
    </row>
    <row r="4" spans="2:20" x14ac:dyDescent="0.25">
      <c r="B4" t="s">
        <v>19</v>
      </c>
      <c r="C4" s="1">
        <v>42650.355011574073</v>
      </c>
      <c r="D4">
        <v>94.496368408203125</v>
      </c>
      <c r="E4" s="4">
        <v>0.82035271654129027</v>
      </c>
      <c r="F4" s="4">
        <v>18.183653695678711</v>
      </c>
      <c r="H4" s="4">
        <f t="shared" ref="H4:H8" si="2">24*(C4-$C$3)</f>
        <v>14.826111111149658</v>
      </c>
      <c r="J4">
        <v>6</v>
      </c>
      <c r="K4">
        <f t="shared" si="0"/>
        <v>0.76905448257650688</v>
      </c>
      <c r="M4">
        <f t="shared" si="1"/>
        <v>0.64848365302351163</v>
      </c>
      <c r="N4">
        <f t="shared" ref="N4:N23" si="3">$T$10+$Q$10*SQRT(1+(J4-$S$10)^2/$R$10^2)</f>
        <v>0.88962531212950213</v>
      </c>
      <c r="P4" t="s">
        <v>186</v>
      </c>
      <c r="Q4">
        <v>0.152</v>
      </c>
      <c r="R4">
        <v>10.756</v>
      </c>
      <c r="S4">
        <v>1.7290000000000001</v>
      </c>
      <c r="T4">
        <v>0.13100000000000001</v>
      </c>
    </row>
    <row r="5" spans="2:20" x14ac:dyDescent="0.25">
      <c r="B5" t="s">
        <v>20</v>
      </c>
      <c r="C5" s="1">
        <v>42650.595914351848</v>
      </c>
      <c r="D5">
        <v>95.580680847167969</v>
      </c>
      <c r="E5" s="4">
        <v>0.83838026056289672</v>
      </c>
      <c r="F5" s="4">
        <v>19.074877603149414</v>
      </c>
      <c r="H5" s="4">
        <f t="shared" si="2"/>
        <v>20.607777777768206</v>
      </c>
      <c r="J5">
        <v>12</v>
      </c>
      <c r="K5">
        <f t="shared" si="0"/>
        <v>0.8204250940781066</v>
      </c>
      <c r="M5">
        <f t="shared" si="1"/>
        <v>0.71326214289077028</v>
      </c>
      <c r="N5">
        <f t="shared" si="3"/>
        <v>0.9275880452654427</v>
      </c>
    </row>
    <row r="6" spans="2:20" x14ac:dyDescent="0.25">
      <c r="B6" t="s">
        <v>21</v>
      </c>
      <c r="C6" s="1">
        <v>42651.364756944444</v>
      </c>
      <c r="D6">
        <v>91.338584899902344</v>
      </c>
      <c r="E6" s="4">
        <v>0.83657745847702025</v>
      </c>
      <c r="F6" s="4">
        <v>19.835717065429687</v>
      </c>
      <c r="H6" s="4">
        <f t="shared" si="2"/>
        <v>39.060000000055879</v>
      </c>
      <c r="J6">
        <v>18</v>
      </c>
      <c r="K6">
        <f t="shared" si="0"/>
        <v>0.86314823936451823</v>
      </c>
      <c r="M6">
        <f t="shared" si="1"/>
        <v>0.76713615281854908</v>
      </c>
      <c r="N6">
        <f t="shared" si="3"/>
        <v>0.9591603259104875</v>
      </c>
      <c r="Q6">
        <f>Q3-_xlfn.T.DIST(Q3,24,FALSE)*Q4</f>
        <v>-0.28246464867980237</v>
      </c>
      <c r="R6">
        <f>R3-_xlfn.T.DIST(R3,24,FALSE)*R4</f>
        <v>19.232999999999997</v>
      </c>
      <c r="S6">
        <f t="shared" ref="S6:T6" si="4">S3-_xlfn.T.DIST(S3,24,FALSE)*S4</f>
        <v>29.972000000000001</v>
      </c>
      <c r="T6">
        <f t="shared" si="4"/>
        <v>1.0998539870660877</v>
      </c>
    </row>
    <row r="7" spans="2:20" x14ac:dyDescent="0.25">
      <c r="B7" t="s">
        <v>22</v>
      </c>
      <c r="C7" s="1">
        <v>42652.427824074075</v>
      </c>
      <c r="D7">
        <v>75.025588989257813</v>
      </c>
      <c r="E7" s="4">
        <v>0.66080902347564696</v>
      </c>
      <c r="F7" s="4">
        <v>18.100018365478515</v>
      </c>
      <c r="H7" s="4">
        <f t="shared" si="2"/>
        <v>64.573611111205537</v>
      </c>
      <c r="J7">
        <v>24</v>
      </c>
      <c r="K7">
        <f t="shared" si="0"/>
        <v>0.89244994267353217</v>
      </c>
      <c r="M7">
        <f t="shared" si="1"/>
        <v>0.80408568554578308</v>
      </c>
      <c r="N7">
        <f t="shared" si="3"/>
        <v>0.98081419980128126</v>
      </c>
      <c r="Q7">
        <f>Q3+_xlfn.T.DIST(Q3,24,FALSE)*Q4</f>
        <v>-0.16553535132019767</v>
      </c>
      <c r="R7">
        <f>R3+_xlfn.T.DIST(R3,24,FALSE)*R4</f>
        <v>19.233000000000004</v>
      </c>
      <c r="S7">
        <f t="shared" ref="S7:T7" si="5">S3+_xlfn.T.DIST(S3,24,FALSE)*S4</f>
        <v>29.972000000000001</v>
      </c>
      <c r="T7">
        <f t="shared" si="5"/>
        <v>1.1541460129339123</v>
      </c>
    </row>
    <row r="8" spans="2:20" x14ac:dyDescent="0.25">
      <c r="B8" t="s">
        <v>23</v>
      </c>
      <c r="C8" s="1">
        <v>42653.370416666665</v>
      </c>
      <c r="D8">
        <v>60.024299621582031</v>
      </c>
      <c r="E8" s="4">
        <v>0.44538004527091979</v>
      </c>
      <c r="F8" s="4">
        <v>16.595841271972656</v>
      </c>
      <c r="H8" s="4">
        <f t="shared" si="2"/>
        <v>87.195833333360497</v>
      </c>
      <c r="J8">
        <v>30</v>
      </c>
      <c r="K8">
        <f t="shared" si="0"/>
        <v>0.90299976262236858</v>
      </c>
      <c r="M8">
        <f t="shared" si="1"/>
        <v>0.81738903905240479</v>
      </c>
      <c r="N8">
        <f t="shared" si="3"/>
        <v>0.98861048619233238</v>
      </c>
    </row>
    <row r="9" spans="2:20" x14ac:dyDescent="0.25">
      <c r="B9" t="s">
        <v>24</v>
      </c>
      <c r="C9" s="1">
        <v>42654.377939814818</v>
      </c>
      <c r="D9">
        <v>36.518772125244141</v>
      </c>
      <c r="E9" s="4">
        <v>0.19299459288120269</v>
      </c>
      <c r="F9" s="4">
        <v>16.090067727661133</v>
      </c>
      <c r="H9" s="4">
        <f>24*(C9-$C$3)</f>
        <v>111.37638888903894</v>
      </c>
      <c r="J9">
        <v>36</v>
      </c>
      <c r="K9">
        <f t="shared" si="0"/>
        <v>0.89225570837483359</v>
      </c>
      <c r="M9">
        <f t="shared" si="1"/>
        <v>0.80384075553264267</v>
      </c>
      <c r="N9">
        <f t="shared" si="3"/>
        <v>0.98067066121702462</v>
      </c>
      <c r="Q9">
        <f>Q6</f>
        <v>-0.28246464867980237</v>
      </c>
      <c r="R9">
        <f t="shared" ref="R9:T10" si="6">R6</f>
        <v>19.232999999999997</v>
      </c>
      <c r="S9">
        <f t="shared" si="6"/>
        <v>29.972000000000001</v>
      </c>
      <c r="T9">
        <f t="shared" si="6"/>
        <v>1.0998539870660877</v>
      </c>
    </row>
    <row r="10" spans="2:20" x14ac:dyDescent="0.25">
      <c r="H10" s="4"/>
      <c r="J10">
        <v>42</v>
      </c>
      <c r="K10">
        <f t="shared" si="0"/>
        <v>0.86280299451366371</v>
      </c>
      <c r="M10">
        <f t="shared" si="1"/>
        <v>0.76670079806182978</v>
      </c>
      <c r="N10">
        <f t="shared" si="3"/>
        <v>0.95890519096549776</v>
      </c>
      <c r="Q10">
        <f>Q7</f>
        <v>-0.16553535132019767</v>
      </c>
      <c r="R10">
        <f t="shared" si="6"/>
        <v>19.233000000000004</v>
      </c>
      <c r="S10">
        <f t="shared" si="6"/>
        <v>29.972000000000001</v>
      </c>
      <c r="T10">
        <f t="shared" si="6"/>
        <v>1.1541460129339123</v>
      </c>
    </row>
    <row r="11" spans="2:20" x14ac:dyDescent="0.25">
      <c r="B11" t="s">
        <v>25</v>
      </c>
      <c r="C11" s="1">
        <v>42649.741493055553</v>
      </c>
      <c r="D11">
        <v>96.859298706054688</v>
      </c>
      <c r="E11" s="4">
        <v>0.69506136903762816</v>
      </c>
      <c r="F11" s="4">
        <v>16.678837640380859</v>
      </c>
      <c r="H11" s="4">
        <f>24*(C11-$C$11)</f>
        <v>0</v>
      </c>
      <c r="J11">
        <v>48</v>
      </c>
      <c r="K11">
        <f t="shared" si="0"/>
        <v>0.81997942720841444</v>
      </c>
      <c r="M11">
        <f t="shared" si="1"/>
        <v>0.71270015567748546</v>
      </c>
      <c r="N11">
        <f t="shared" si="3"/>
        <v>0.92725869873934341</v>
      </c>
    </row>
    <row r="12" spans="2:20" x14ac:dyDescent="0.25">
      <c r="B12" t="s">
        <v>26</v>
      </c>
      <c r="C12" s="1">
        <v>42650.362835648149</v>
      </c>
      <c r="D12">
        <v>95.18768310546875</v>
      </c>
      <c r="E12" s="4">
        <v>0.89156143198013305</v>
      </c>
      <c r="F12" s="4">
        <v>17.597332818603515</v>
      </c>
      <c r="H12" s="4">
        <f t="shared" ref="H12:H17" si="7">24*(C12-$C$11)</f>
        <v>14.912222222308628</v>
      </c>
      <c r="J12">
        <v>54</v>
      </c>
      <c r="K12">
        <f t="shared" si="0"/>
        <v>0.76854553193107011</v>
      </c>
      <c r="M12">
        <f t="shared" si="1"/>
        <v>0.64784186478574979</v>
      </c>
      <c r="N12">
        <f t="shared" si="3"/>
        <v>0.88924919907639055</v>
      </c>
    </row>
    <row r="13" spans="2:20" x14ac:dyDescent="0.25">
      <c r="B13" t="s">
        <v>27</v>
      </c>
      <c r="C13" s="1">
        <v>42650.596250000002</v>
      </c>
      <c r="D13">
        <v>95.596870422363281</v>
      </c>
      <c r="E13" s="4">
        <v>0.88074491748809813</v>
      </c>
      <c r="F13" s="4">
        <v>18.533064706420898</v>
      </c>
      <c r="H13" s="4">
        <f t="shared" si="7"/>
        <v>20.514166666776873</v>
      </c>
      <c r="J13">
        <v>60</v>
      </c>
      <c r="K13">
        <f t="shared" si="0"/>
        <v>0.7116880950516038</v>
      </c>
      <c r="M13">
        <f t="shared" si="1"/>
        <v>0.57614447222774756</v>
      </c>
      <c r="N13">
        <f t="shared" si="3"/>
        <v>0.84723171787546003</v>
      </c>
    </row>
    <row r="14" spans="2:20" x14ac:dyDescent="0.25">
      <c r="B14" t="s">
        <v>28</v>
      </c>
      <c r="C14" s="1">
        <v>42651.366412037038</v>
      </c>
      <c r="D14">
        <v>93.320960998535156</v>
      </c>
      <c r="E14" s="4">
        <v>0.90688489208221434</v>
      </c>
      <c r="F14" s="4">
        <v>20.019585473632812</v>
      </c>
      <c r="H14" s="4">
        <f t="shared" si="7"/>
        <v>38.998055555624887</v>
      </c>
      <c r="J14">
        <v>66</v>
      </c>
      <c r="K14">
        <f t="shared" si="0"/>
        <v>0.65134807867818723</v>
      </c>
      <c r="M14">
        <f t="shared" si="1"/>
        <v>0.50005553684269999</v>
      </c>
      <c r="N14">
        <f t="shared" si="3"/>
        <v>0.80264062051367446</v>
      </c>
    </row>
    <row r="15" spans="2:20" x14ac:dyDescent="0.25">
      <c r="B15" t="s">
        <v>29</v>
      </c>
      <c r="C15" s="1">
        <v>42652.429108796299</v>
      </c>
      <c r="D15">
        <v>73.033706665039063</v>
      </c>
      <c r="E15" s="4">
        <v>0.70317374000549315</v>
      </c>
      <c r="F15" s="4">
        <v>17.891777856445312</v>
      </c>
      <c r="H15" s="4">
        <f t="shared" si="7"/>
        <v>64.502777777903248</v>
      </c>
      <c r="J15">
        <v>72</v>
      </c>
      <c r="K15">
        <f t="shared" si="0"/>
        <v>0.58869532672065872</v>
      </c>
      <c r="M15">
        <f t="shared" si="1"/>
        <v>0.42105023518865503</v>
      </c>
      <c r="N15">
        <f t="shared" si="3"/>
        <v>0.75634041825266241</v>
      </c>
    </row>
    <row r="16" spans="2:20" x14ac:dyDescent="0.25">
      <c r="B16" t="s">
        <v>30</v>
      </c>
      <c r="C16" s="1">
        <v>42653.375277777777</v>
      </c>
      <c r="D16">
        <v>62.168979644775391</v>
      </c>
      <c r="E16" s="4">
        <v>0.44447867403030394</v>
      </c>
      <c r="F16" s="4">
        <v>16.289904458618164</v>
      </c>
      <c r="H16" s="4">
        <f t="shared" si="7"/>
        <v>87.210833333374467</v>
      </c>
      <c r="J16">
        <v>78</v>
      </c>
      <c r="K16">
        <f t="shared" si="0"/>
        <v>0.52445083898190947</v>
      </c>
      <c r="M16">
        <f t="shared" si="1"/>
        <v>0.3400377501049956</v>
      </c>
      <c r="N16">
        <f t="shared" si="3"/>
        <v>0.70886392785882313</v>
      </c>
    </row>
    <row r="17" spans="2:14" x14ac:dyDescent="0.25">
      <c r="B17" t="s">
        <v>31</v>
      </c>
      <c r="C17" s="1">
        <v>42654.381053240744</v>
      </c>
      <c r="D17">
        <v>40.778343200683594</v>
      </c>
      <c r="E17" s="4">
        <v>0.21733176538944243</v>
      </c>
      <c r="F17" s="4">
        <v>15.589532716369629</v>
      </c>
      <c r="H17" s="4">
        <f t="shared" si="7"/>
        <v>111.34944444458233</v>
      </c>
      <c r="J17">
        <v>84</v>
      </c>
      <c r="K17">
        <f t="shared" si="0"/>
        <v>0.45907376098493391</v>
      </c>
      <c r="M17">
        <f t="shared" si="1"/>
        <v>0.25759706542585381</v>
      </c>
      <c r="N17">
        <f t="shared" si="3"/>
        <v>0.66055045654401368</v>
      </c>
    </row>
    <row r="18" spans="2:14" x14ac:dyDescent="0.25">
      <c r="J18">
        <v>90</v>
      </c>
      <c r="K18">
        <f t="shared" si="0"/>
        <v>0.39286661345638418</v>
      </c>
      <c r="M18">
        <f t="shared" si="1"/>
        <v>0.17410966066360567</v>
      </c>
      <c r="N18">
        <f t="shared" si="3"/>
        <v>0.6116235662491627</v>
      </c>
    </row>
    <row r="19" spans="2:14" x14ac:dyDescent="0.25">
      <c r="J19">
        <v>96</v>
      </c>
      <c r="K19">
        <f t="shared" si="0"/>
        <v>0.32603520872440062</v>
      </c>
      <c r="M19">
        <f t="shared" si="1"/>
        <v>8.9835065760045518E-2</v>
      </c>
      <c r="N19">
        <f t="shared" si="3"/>
        <v>0.56223535168875549</v>
      </c>
    </row>
    <row r="20" spans="2:14" x14ac:dyDescent="0.25">
      <c r="J20">
        <v>102</v>
      </c>
      <c r="K20">
        <f t="shared" si="0"/>
        <v>0.25872368243726052</v>
      </c>
      <c r="M20">
        <f t="shared" si="1"/>
        <v>4.9550361850532187E-3</v>
      </c>
      <c r="N20">
        <f t="shared" si="3"/>
        <v>0.5124923286894677</v>
      </c>
    </row>
    <row r="21" spans="2:14" x14ac:dyDescent="0.25">
      <c r="J21">
        <v>108</v>
      </c>
      <c r="K21">
        <f t="shared" si="0"/>
        <v>0.19103561522382806</v>
      </c>
      <c r="M21">
        <f t="shared" si="1"/>
        <v>-8.0399812588415775E-2</v>
      </c>
      <c r="N21">
        <f t="shared" si="3"/>
        <v>0.46247104303607178</v>
      </c>
    </row>
    <row r="22" spans="2:14" x14ac:dyDescent="0.25">
      <c r="J22">
        <v>114</v>
      </c>
      <c r="K22">
        <f t="shared" si="0"/>
        <v>0.12304716512649616</v>
      </c>
      <c r="M22">
        <f t="shared" si="1"/>
        <v>-0.16613344504835847</v>
      </c>
      <c r="N22">
        <f t="shared" si="3"/>
        <v>0.41222777530135046</v>
      </c>
    </row>
    <row r="23" spans="2:14" x14ac:dyDescent="0.25">
      <c r="J23">
        <v>120</v>
      </c>
      <c r="K23">
        <f t="shared" si="0"/>
        <v>5.4815473491791167E-2</v>
      </c>
      <c r="M23">
        <f t="shared" si="1"/>
        <v>-0.25217380579132964</v>
      </c>
      <c r="N23">
        <f t="shared" si="3"/>
        <v>0.36180475277491175</v>
      </c>
    </row>
  </sheetData>
  <protectedRanges>
    <protectedRange sqref="B3:F9" name="Range1_5_1"/>
    <protectedRange sqref="B11:F17" name="Range1_6_1"/>
  </protectedRange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170"/>
  <sheetViews>
    <sheetView tabSelected="1" workbookViewId="0">
      <pane ySplit="1" topLeftCell="A2" activePane="bottomLeft" state="frozen"/>
      <selection pane="bottomLeft" activeCell="R3" sqref="R3"/>
    </sheetView>
  </sheetViews>
  <sheetFormatPr defaultRowHeight="15" x14ac:dyDescent="0.25"/>
  <cols>
    <col min="1" max="1" width="21" bestFit="1" customWidth="1"/>
    <col min="2" max="2" width="15.85546875" bestFit="1" customWidth="1"/>
    <col min="19" max="19" width="20.28515625" customWidth="1"/>
    <col min="20" max="20" width="9.7109375" customWidth="1"/>
    <col min="21" max="21" width="26.140625" customWidth="1"/>
  </cols>
  <sheetData>
    <row r="1" spans="1:3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S1" s="2" t="s">
        <v>1</v>
      </c>
      <c r="T1" s="3" t="s">
        <v>120</v>
      </c>
      <c r="U1" s="3" t="s">
        <v>121</v>
      </c>
      <c r="V1" s="3" t="s">
        <v>122</v>
      </c>
      <c r="W1" s="3" t="s">
        <v>108</v>
      </c>
      <c r="X1" s="3" t="s">
        <v>123</v>
      </c>
      <c r="Y1" s="3" t="s">
        <v>124</v>
      </c>
      <c r="Z1" s="3" t="s">
        <v>125</v>
      </c>
      <c r="AA1" s="3" t="s">
        <v>126</v>
      </c>
      <c r="AB1" s="3" t="s">
        <v>127</v>
      </c>
      <c r="AC1" s="3" t="s">
        <v>128</v>
      </c>
      <c r="AD1" s="3" t="s">
        <v>109</v>
      </c>
      <c r="AE1" s="3" t="s">
        <v>110</v>
      </c>
    </row>
    <row r="2" spans="1:31" x14ac:dyDescent="0.25">
      <c r="A2" t="s">
        <v>32</v>
      </c>
      <c r="B2" s="1">
        <v>42654.560115740744</v>
      </c>
      <c r="C2">
        <v>98.667205810546875</v>
      </c>
      <c r="D2" s="4">
        <v>2.2021630836486819</v>
      </c>
      <c r="E2" s="4">
        <v>19.19147954711914</v>
      </c>
      <c r="G2" s="4">
        <f>24*(B2-$B$2)</f>
        <v>0</v>
      </c>
      <c r="O2" t="s">
        <v>181</v>
      </c>
      <c r="P2" t="s">
        <v>182</v>
      </c>
      <c r="Q2" t="s">
        <v>183</v>
      </c>
      <c r="R2" t="s">
        <v>184</v>
      </c>
    </row>
    <row r="3" spans="1:31" x14ac:dyDescent="0.25">
      <c r="A3" t="s">
        <v>33</v>
      </c>
      <c r="B3" s="1">
        <v>42654.673680555556</v>
      </c>
      <c r="C3">
        <v>97.8609619140625</v>
      </c>
      <c r="D3" s="4">
        <v>1.9795230461120605</v>
      </c>
      <c r="E3" s="4">
        <v>18.136118753051758</v>
      </c>
      <c r="G3" s="4">
        <f t="shared" ref="G3:G9" si="0">24*(B3-$B$2)</f>
        <v>2.7255555554875173</v>
      </c>
      <c r="I3">
        <v>0</v>
      </c>
      <c r="J3">
        <f>$R$3+$O$3*SQRT(1+(I3-$Q$3)^2/$P$3^2)</f>
        <v>2.0619260727145359</v>
      </c>
      <c r="L3">
        <f>$R$9+$O$9*SQRT(1+(I3-$Q$9)^2/$P$9^2)</f>
        <v>-3.8683697313020708</v>
      </c>
      <c r="M3">
        <f>$R$10+$O$10*SQRT(1+(I3-$Q$10)^2/$P$10^2)</f>
        <v>8.1617611481200072</v>
      </c>
      <c r="O3">
        <v>-0.38500000000000001</v>
      </c>
      <c r="P3">
        <v>-12.007999999999999</v>
      </c>
      <c r="Q3">
        <v>71.259</v>
      </c>
      <c r="R3">
        <f>2.145*J26</f>
        <v>4.37884068525823</v>
      </c>
    </row>
    <row r="4" spans="1:31" x14ac:dyDescent="0.25">
      <c r="A4" t="s">
        <v>34</v>
      </c>
      <c r="B4" s="1">
        <v>42655.365682870368</v>
      </c>
      <c r="C4">
        <v>95.666030883789063</v>
      </c>
      <c r="D4" s="4">
        <v>1.35306630859375</v>
      </c>
      <c r="E4" s="4">
        <v>19.259383065795898</v>
      </c>
      <c r="G4" s="4">
        <f t="shared" si="0"/>
        <v>19.333611110982019</v>
      </c>
      <c r="I4">
        <v>6</v>
      </c>
      <c r="J4">
        <f t="shared" ref="J4:J22" si="1">$R$3+$O$3*SQRT(1+(I4-$Q$3)^2/$P$3^2)</f>
        <v>2.2513831580235579</v>
      </c>
      <c r="L4">
        <f t="shared" ref="L4:L23" si="2">$R$9+$O$9*SQRT(1+(I4-$Q$9)^2/$P$9^2)</f>
        <v>-3.3398886830865138</v>
      </c>
      <c r="M4">
        <f t="shared" ref="M4:M23" si="3">$R$10+$O$10*SQRT(1+(I4-$Q$10)^2/$P$10^2)</f>
        <v>8.011737365678675</v>
      </c>
      <c r="O4">
        <v>1.966</v>
      </c>
      <c r="P4">
        <v>26.401</v>
      </c>
      <c r="Q4">
        <v>1.4970000000000001</v>
      </c>
      <c r="R4">
        <v>1.9119999999999999</v>
      </c>
    </row>
    <row r="5" spans="1:31" x14ac:dyDescent="0.25">
      <c r="A5" t="s">
        <v>35</v>
      </c>
      <c r="B5" s="1">
        <v>42655.665231481478</v>
      </c>
      <c r="C5">
        <v>96.48199462890625</v>
      </c>
      <c r="D5" s="4">
        <v>3.1395946575164797</v>
      </c>
      <c r="E5" s="4">
        <v>18.761645181274414</v>
      </c>
      <c r="G5" s="4">
        <f t="shared" si="0"/>
        <v>26.522777777630836</v>
      </c>
      <c r="I5">
        <v>12</v>
      </c>
      <c r="J5">
        <f t="shared" si="1"/>
        <v>2.4402660747212321</v>
      </c>
      <c r="L5">
        <f t="shared" si="2"/>
        <v>-2.8131224905342931</v>
      </c>
      <c r="M5">
        <f t="shared" si="3"/>
        <v>7.862138855048066</v>
      </c>
    </row>
    <row r="6" spans="1:31" x14ac:dyDescent="0.25">
      <c r="A6" t="s">
        <v>36</v>
      </c>
      <c r="B6" s="1">
        <v>42656.366574074076</v>
      </c>
      <c r="C6">
        <v>91.941482543945313</v>
      </c>
      <c r="D6" s="4">
        <v>3.3424044681549074</v>
      </c>
      <c r="E6" s="4">
        <v>18.132218225097656</v>
      </c>
      <c r="G6" s="4">
        <f t="shared" si="0"/>
        <v>43.354999999981374</v>
      </c>
      <c r="I6">
        <v>18</v>
      </c>
      <c r="J6">
        <f t="shared" si="1"/>
        <v>2.6283889455315625</v>
      </c>
      <c r="L6">
        <f t="shared" si="2"/>
        <v>-2.2886410475176096</v>
      </c>
      <c r="M6">
        <f t="shared" si="3"/>
        <v>7.7130998131964423</v>
      </c>
      <c r="O6">
        <f>O3-_xlfn.T.DIST(O3,60,TRUE)*O4</f>
        <v>-1.0746716535659209</v>
      </c>
      <c r="P6">
        <f t="shared" ref="P6:R6" si="4">P3-_xlfn.T.DIST(P3,60,TRUE)*P4</f>
        <v>-12.007999999999999</v>
      </c>
      <c r="Q6">
        <f t="shared" si="4"/>
        <v>69.762</v>
      </c>
      <c r="R6">
        <f t="shared" si="4"/>
        <v>2.4668871084578265</v>
      </c>
    </row>
    <row r="7" spans="1:31" x14ac:dyDescent="0.25">
      <c r="A7" t="s">
        <v>37</v>
      </c>
      <c r="B7" s="1">
        <v>42657.394594907404</v>
      </c>
      <c r="C7">
        <v>85.791755676269531</v>
      </c>
      <c r="D7" s="4">
        <v>3.5650445056915285</v>
      </c>
      <c r="E7" s="4">
        <v>18.102818353271484</v>
      </c>
      <c r="G7" s="4">
        <f t="shared" si="0"/>
        <v>68.027499999850988</v>
      </c>
      <c r="I7">
        <v>24</v>
      </c>
      <c r="J7">
        <f t="shared" si="1"/>
        <v>2.8154773725033873</v>
      </c>
      <c r="L7">
        <f t="shared" si="2"/>
        <v>-1.7672934644209484</v>
      </c>
      <c r="M7">
        <f t="shared" si="3"/>
        <v>7.5648166003786024</v>
      </c>
      <c r="O7">
        <f>O3+_xlfn.T.DIST(O3,60,TRUE)*O4</f>
        <v>0.30467165356592096</v>
      </c>
      <c r="P7">
        <f t="shared" ref="P7:R7" si="5">P3+_xlfn.T.DIST(P3,60,TRUE)*P4</f>
        <v>-12.007999999999999</v>
      </c>
      <c r="Q7">
        <f t="shared" si="5"/>
        <v>72.756</v>
      </c>
      <c r="R7">
        <f t="shared" si="5"/>
        <v>6.2907942620586335</v>
      </c>
    </row>
    <row r="8" spans="1:31" x14ac:dyDescent="0.25">
      <c r="A8" t="s">
        <v>38</v>
      </c>
      <c r="B8" s="1">
        <v>42658.493460648147</v>
      </c>
      <c r="C8">
        <v>72.985572814941406</v>
      </c>
      <c r="D8" s="4">
        <v>2.9638262821197512</v>
      </c>
      <c r="E8" s="4">
        <v>17.66993413696289</v>
      </c>
      <c r="G8" s="4">
        <f t="shared" si="0"/>
        <v>94.400277777691372</v>
      </c>
      <c r="I8">
        <v>30</v>
      </c>
      <c r="J8">
        <f t="shared" si="1"/>
        <v>3.0011098754533134</v>
      </c>
      <c r="L8">
        <f t="shared" si="2"/>
        <v>-1.2503985423706934</v>
      </c>
      <c r="M8">
        <f t="shared" si="3"/>
        <v>7.4175876517888408</v>
      </c>
    </row>
    <row r="9" spans="1:31" x14ac:dyDescent="0.25">
      <c r="A9" t="s">
        <v>39</v>
      </c>
      <c r="B9" s="1">
        <v>42659.471724537034</v>
      </c>
      <c r="C9">
        <v>61.392818450927734</v>
      </c>
      <c r="D9" s="4">
        <v>2.5428834987640383</v>
      </c>
      <c r="E9" s="4">
        <v>17.016140802001953</v>
      </c>
      <c r="G9" s="4">
        <f t="shared" si="0"/>
        <v>117.87861111096572</v>
      </c>
      <c r="I9">
        <v>36</v>
      </c>
      <c r="J9">
        <f t="shared" si="1"/>
        <v>3.1846073316100152</v>
      </c>
      <c r="L9">
        <f t="shared" si="2"/>
        <v>-0.74011000732040255</v>
      </c>
      <c r="M9">
        <f t="shared" si="3"/>
        <v>7.2718877105138029</v>
      </c>
      <c r="O9">
        <f>O6</f>
        <v>-1.0746716535659209</v>
      </c>
      <c r="P9">
        <f t="shared" ref="P9:R10" si="6">P6</f>
        <v>-12.007999999999999</v>
      </c>
      <c r="Q9">
        <f t="shared" si="6"/>
        <v>69.762</v>
      </c>
      <c r="R9">
        <f t="shared" si="6"/>
        <v>2.4668871084578265</v>
      </c>
    </row>
    <row r="10" spans="1:31" x14ac:dyDescent="0.25">
      <c r="D10" s="4"/>
      <c r="E10" s="4"/>
      <c r="G10" s="4"/>
      <c r="I10">
        <v>42</v>
      </c>
      <c r="J10">
        <f t="shared" si="1"/>
        <v>3.3648100132821552</v>
      </c>
      <c r="L10">
        <f t="shared" si="2"/>
        <v>-0.24016641816606255</v>
      </c>
      <c r="M10">
        <f t="shared" si="3"/>
        <v>7.1285149511455002</v>
      </c>
      <c r="O10">
        <f>O7</f>
        <v>0.30467165356592096</v>
      </c>
      <c r="P10">
        <f t="shared" si="6"/>
        <v>-12.007999999999999</v>
      </c>
      <c r="Q10">
        <f t="shared" si="6"/>
        <v>72.756</v>
      </c>
      <c r="R10">
        <f t="shared" si="6"/>
        <v>6.2907942620586335</v>
      </c>
    </row>
    <row r="11" spans="1:31" x14ac:dyDescent="0.25">
      <c r="A11" t="s">
        <v>40</v>
      </c>
      <c r="B11" s="1">
        <v>42654.560555555552</v>
      </c>
      <c r="C11">
        <v>98.18511962890625</v>
      </c>
      <c r="D11" s="4">
        <v>1.9506789279937744</v>
      </c>
      <c r="E11" s="4">
        <v>19.156670434570312</v>
      </c>
      <c r="G11" s="4">
        <f>24*(B11-$B$11)</f>
        <v>0</v>
      </c>
      <c r="I11">
        <v>48</v>
      </c>
      <c r="J11">
        <f t="shared" si="1"/>
        <v>3.5395928753040584</v>
      </c>
      <c r="L11">
        <f t="shared" si="2"/>
        <v>0.24244616834580057</v>
      </c>
      <c r="M11">
        <f t="shared" si="3"/>
        <v>6.9889046674439488</v>
      </c>
    </row>
    <row r="12" spans="1:31" x14ac:dyDescent="0.25">
      <c r="A12" t="s">
        <v>41</v>
      </c>
      <c r="B12" s="1">
        <v>42654.674085648148</v>
      </c>
      <c r="C12">
        <v>98.6236572265625</v>
      </c>
      <c r="D12" s="4">
        <v>2.0669566226959231</v>
      </c>
      <c r="E12" s="4">
        <v>17.977146966552734</v>
      </c>
      <c r="G12" s="4">
        <f t="shared" ref="G12:G17" si="7">24*(B12-$B$11)</f>
        <v>2.7247222223086283</v>
      </c>
      <c r="I12">
        <v>54</v>
      </c>
      <c r="J12">
        <f t="shared" si="1"/>
        <v>3.704726932706234</v>
      </c>
      <c r="L12">
        <f t="shared" si="2"/>
        <v>0.69352121256132659</v>
      </c>
      <c r="M12">
        <f t="shared" si="3"/>
        <v>6.8558525866153799</v>
      </c>
    </row>
    <row r="13" spans="1:31" x14ac:dyDescent="0.25">
      <c r="A13" t="s">
        <v>42</v>
      </c>
      <c r="B13" s="1">
        <v>42655.365995370368</v>
      </c>
      <c r="C13">
        <v>97.078025817871094</v>
      </c>
      <c r="D13" s="4">
        <v>2.8150991035461428</v>
      </c>
      <c r="E13" s="4">
        <v>18.883087976074219</v>
      </c>
      <c r="G13" s="4">
        <f t="shared" si="7"/>
        <v>19.330555555585306</v>
      </c>
      <c r="I13">
        <v>60</v>
      </c>
      <c r="J13">
        <f t="shared" si="1"/>
        <v>3.8510759665541192</v>
      </c>
      <c r="L13">
        <f t="shared" si="2"/>
        <v>1.0818939279497763</v>
      </c>
      <c r="M13">
        <f t="shared" si="3"/>
        <v>6.7352875342856278</v>
      </c>
    </row>
    <row r="14" spans="1:31" x14ac:dyDescent="0.25">
      <c r="A14" t="s">
        <v>43</v>
      </c>
      <c r="B14" s="1">
        <v>42656.367222222223</v>
      </c>
      <c r="C14">
        <v>90.913291931152344</v>
      </c>
      <c r="D14" s="4">
        <v>3.5443128181457522</v>
      </c>
      <c r="E14" s="4">
        <v>18.228844506835937</v>
      </c>
      <c r="G14" s="4">
        <f t="shared" si="7"/>
        <v>43.360000000102445</v>
      </c>
      <c r="I14">
        <v>66</v>
      </c>
      <c r="J14">
        <f t="shared" si="1"/>
        <v>3.9585364772134364</v>
      </c>
      <c r="L14">
        <f t="shared" si="2"/>
        <v>1.3407094919063796</v>
      </c>
      <c r="M14">
        <f t="shared" si="3"/>
        <v>6.6403771775733924</v>
      </c>
    </row>
    <row r="15" spans="1:31" x14ac:dyDescent="0.25">
      <c r="A15" t="s">
        <v>44</v>
      </c>
      <c r="B15" s="1">
        <v>42657.395069444443</v>
      </c>
      <c r="C15">
        <v>87.1966552734375</v>
      </c>
      <c r="D15" s="4">
        <v>3.7570377422332766</v>
      </c>
      <c r="E15" s="4">
        <v>18.362553460693359</v>
      </c>
      <c r="G15" s="4">
        <f t="shared" si="7"/>
        <v>68.028333333379123</v>
      </c>
      <c r="I15">
        <v>72</v>
      </c>
      <c r="J15">
        <f t="shared" si="1"/>
        <v>3.993108344957693</v>
      </c>
      <c r="L15">
        <f t="shared" si="2"/>
        <v>1.3737099303975284</v>
      </c>
      <c r="M15">
        <f t="shared" si="3"/>
        <v>6.5960691340102757</v>
      </c>
    </row>
    <row r="16" spans="1:31" x14ac:dyDescent="0.25">
      <c r="A16" t="s">
        <v>45</v>
      </c>
      <c r="B16" s="1">
        <v>42658.493657407409</v>
      </c>
      <c r="C16">
        <v>74.711746215820313</v>
      </c>
      <c r="D16" s="4">
        <v>3.4460626674652102</v>
      </c>
      <c r="E16" s="4">
        <v>17.837767465209961</v>
      </c>
      <c r="G16" s="4">
        <f t="shared" si="7"/>
        <v>94.394444444566034</v>
      </c>
      <c r="I16">
        <v>78</v>
      </c>
      <c r="J16">
        <f t="shared" si="1"/>
        <v>3.9373239455194815</v>
      </c>
      <c r="L16">
        <f t="shared" si="2"/>
        <v>1.1636269403083734</v>
      </c>
      <c r="M16">
        <f t="shared" si="3"/>
        <v>6.6232515780120336</v>
      </c>
    </row>
    <row r="17" spans="1:13" x14ac:dyDescent="0.25">
      <c r="A17" t="s">
        <v>46</v>
      </c>
      <c r="B17" s="1">
        <v>42659.471817129626</v>
      </c>
      <c r="C17">
        <v>62.955554962158203</v>
      </c>
      <c r="D17" s="4">
        <v>2.5536998344421389</v>
      </c>
      <c r="E17" s="4">
        <v>16.909396035766601</v>
      </c>
      <c r="G17" s="4">
        <f t="shared" si="7"/>
        <v>117.87027777777985</v>
      </c>
      <c r="I17">
        <v>84</v>
      </c>
      <c r="J17">
        <f t="shared" si="1"/>
        <v>3.8175044164784779</v>
      </c>
      <c r="L17">
        <f t="shared" si="2"/>
        <v>0.79996533651389679</v>
      </c>
      <c r="M17">
        <f t="shared" si="3"/>
        <v>6.7081832572146407</v>
      </c>
    </row>
    <row r="18" spans="1:13" x14ac:dyDescent="0.25">
      <c r="D18" s="4"/>
      <c r="E18" s="4"/>
      <c r="G18" s="4"/>
      <c r="I18">
        <v>90</v>
      </c>
      <c r="J18">
        <f t="shared" si="1"/>
        <v>3.665206630656118</v>
      </c>
      <c r="L18">
        <f t="shared" si="2"/>
        <v>0.36083399271759786</v>
      </c>
      <c r="M18">
        <f t="shared" si="3"/>
        <v>6.8239451473474961</v>
      </c>
    </row>
    <row r="19" spans="1:13" x14ac:dyDescent="0.25">
      <c r="A19" t="s">
        <v>47</v>
      </c>
      <c r="B19" s="1">
        <v>42654.560648148145</v>
      </c>
      <c r="C19">
        <v>98.227409362792969</v>
      </c>
      <c r="D19" s="4">
        <v>2.0480276180267336</v>
      </c>
      <c r="E19" s="4">
        <v>18.964508874511719</v>
      </c>
      <c r="G19" s="4">
        <f>24*(B19-$B$19)</f>
        <v>0</v>
      </c>
      <c r="I19">
        <v>96</v>
      </c>
      <c r="J19">
        <f t="shared" si="1"/>
        <v>3.4971023435772284</v>
      </c>
      <c r="L19">
        <f t="shared" si="2"/>
        <v>-0.11555004731194085</v>
      </c>
      <c r="M19">
        <f t="shared" si="3"/>
        <v>6.9545990123819568</v>
      </c>
    </row>
    <row r="20" spans="1:13" x14ac:dyDescent="0.25">
      <c r="A20" t="s">
        <v>48</v>
      </c>
      <c r="B20" s="1">
        <v>42654.674444444441</v>
      </c>
      <c r="C20">
        <v>98.078605651855469</v>
      </c>
      <c r="D20" s="4">
        <v>2.0245917869567873</v>
      </c>
      <c r="E20" s="4">
        <v>18.025412423706054</v>
      </c>
      <c r="G20" s="4">
        <f t="shared" ref="G20:G25" si="8">24*(B20-$B$19)</f>
        <v>2.7311111111193895</v>
      </c>
      <c r="I20">
        <v>102</v>
      </c>
      <c r="J20">
        <f t="shared" si="1"/>
        <v>3.320698339184172</v>
      </c>
      <c r="L20">
        <f t="shared" si="2"/>
        <v>-0.61194286497754469</v>
      </c>
      <c r="M20">
        <f t="shared" si="3"/>
        <v>7.0929003731685514</v>
      </c>
    </row>
    <row r="21" spans="1:13" x14ac:dyDescent="0.25">
      <c r="A21" t="s">
        <v>49</v>
      </c>
      <c r="B21" s="1">
        <v>42655.366099537037</v>
      </c>
      <c r="C21">
        <v>97.322311401367188</v>
      </c>
      <c r="D21" s="4">
        <v>2.6537526679992678</v>
      </c>
      <c r="E21" s="4">
        <v>19.065733773803711</v>
      </c>
      <c r="G21" s="4">
        <f t="shared" si="8"/>
        <v>19.330833333428018</v>
      </c>
      <c r="I21">
        <v>108</v>
      </c>
      <c r="J21">
        <f t="shared" si="1"/>
        <v>3.1395337305524573</v>
      </c>
      <c r="L21">
        <f t="shared" si="2"/>
        <v>-1.1200470631977586</v>
      </c>
      <c r="M21">
        <f t="shared" si="3"/>
        <v>7.2354964729528906</v>
      </c>
    </row>
    <row r="22" spans="1:13" x14ac:dyDescent="0.25">
      <c r="A22" t="s">
        <v>50</v>
      </c>
      <c r="B22" s="1">
        <v>42656.367314814815</v>
      </c>
      <c r="C22">
        <v>90.393516540527344</v>
      </c>
      <c r="D22" s="4">
        <v>3.5199755264282229</v>
      </c>
      <c r="E22" s="4">
        <v>18.176314218139648</v>
      </c>
      <c r="G22" s="4">
        <f t="shared" si="8"/>
        <v>43.360000000102445</v>
      </c>
      <c r="I22">
        <v>114</v>
      </c>
      <c r="J22">
        <f t="shared" si="1"/>
        <v>2.9554250701017439</v>
      </c>
      <c r="L22">
        <f t="shared" si="2"/>
        <v>-1.6355133964782427</v>
      </c>
      <c r="M22">
        <f t="shared" si="3"/>
        <v>7.3807029315891004</v>
      </c>
    </row>
    <row r="23" spans="1:13" x14ac:dyDescent="0.25">
      <c r="A23" t="s">
        <v>51</v>
      </c>
      <c r="B23" s="1">
        <v>42657.395138888889</v>
      </c>
      <c r="C23">
        <v>87.434555053710938</v>
      </c>
      <c r="D23" s="4">
        <v>3.612817390060425</v>
      </c>
      <c r="E23" s="4">
        <v>18.409535272216797</v>
      </c>
      <c r="G23" s="4">
        <f t="shared" si="8"/>
        <v>68.027777777868323</v>
      </c>
      <c r="I23">
        <v>120</v>
      </c>
      <c r="J23">
        <f>$R$3+$O$3*SQRT(1+(I23-$Q$3)^2/$P$3^2)</f>
        <v>2.7693823661263632</v>
      </c>
      <c r="L23">
        <f t="shared" si="2"/>
        <v>-2.1558797533524876</v>
      </c>
      <c r="M23">
        <f t="shared" si="3"/>
        <v>7.5276006880717761</v>
      </c>
    </row>
    <row r="24" spans="1:13" x14ac:dyDescent="0.25">
      <c r="A24" t="s">
        <v>52</v>
      </c>
      <c r="B24" s="1">
        <v>42658.493726851855</v>
      </c>
      <c r="C24">
        <v>71.92559814453125</v>
      </c>
      <c r="D24" s="4">
        <v>2.9629248214721682</v>
      </c>
      <c r="E24" s="4">
        <v>17.662127359008789</v>
      </c>
      <c r="G24" s="4">
        <f t="shared" si="8"/>
        <v>94.393888889055233</v>
      </c>
    </row>
    <row r="25" spans="1:13" x14ac:dyDescent="0.25">
      <c r="A25" t="s">
        <v>53</v>
      </c>
      <c r="B25" s="1">
        <v>42659.471909722219</v>
      </c>
      <c r="C25">
        <v>63.148399353027344</v>
      </c>
      <c r="D25" s="4">
        <v>2.5239544940948488</v>
      </c>
      <c r="E25" s="4">
        <v>17.188294274902344</v>
      </c>
      <c r="G25" s="4">
        <f t="shared" si="8"/>
        <v>117.87027777777985</v>
      </c>
    </row>
    <row r="26" spans="1:13" x14ac:dyDescent="0.25">
      <c r="D26" s="4"/>
      <c r="E26" s="4"/>
      <c r="G26" s="4"/>
      <c r="J26" s="4">
        <f>AVERAGE(D2,D11,D19,D27,D35,D43,D51,D59,D67)</f>
        <v>2.0414175688849556</v>
      </c>
      <c r="L26" s="4">
        <f>J26-J28</f>
        <v>0.34552771515316438</v>
      </c>
    </row>
    <row r="27" spans="1:13" x14ac:dyDescent="0.25">
      <c r="A27" t="s">
        <v>54</v>
      </c>
      <c r="B27" s="1">
        <v>42654.560717592591</v>
      </c>
      <c r="C27">
        <v>97.827033996582031</v>
      </c>
      <c r="D27" s="4">
        <v>2.0290988517761233</v>
      </c>
      <c r="E27" s="4">
        <v>19.22432981262207</v>
      </c>
      <c r="G27" s="4">
        <f>24*(B27-$B$27)</f>
        <v>0</v>
      </c>
    </row>
    <row r="28" spans="1:13" x14ac:dyDescent="0.25">
      <c r="A28" t="s">
        <v>55</v>
      </c>
      <c r="B28" s="1">
        <v>42654.674560185187</v>
      </c>
      <c r="C28">
        <v>98.376914978027344</v>
      </c>
      <c r="D28" s="4">
        <v>1.9669037891387939</v>
      </c>
      <c r="E28" s="4">
        <v>18.553534371948242</v>
      </c>
      <c r="G28" s="4">
        <f t="shared" ref="G28:G33" si="9">24*(B28-$B$27)</f>
        <v>2.7322222223156132</v>
      </c>
      <c r="J28" s="4">
        <f>AVERAGE(D75,D91,D105)</f>
        <v>1.6958898537317912</v>
      </c>
    </row>
    <row r="29" spans="1:13" x14ac:dyDescent="0.25">
      <c r="A29" t="s">
        <v>56</v>
      </c>
      <c r="B29" s="1">
        <v>42655.366180555553</v>
      </c>
      <c r="C29">
        <v>97.839508056640625</v>
      </c>
      <c r="D29" s="4">
        <v>2.8574639392852785</v>
      </c>
      <c r="E29" s="4">
        <v>18.839995248413086</v>
      </c>
      <c r="G29" s="4">
        <f t="shared" si="9"/>
        <v>19.331111111096106</v>
      </c>
    </row>
    <row r="30" spans="1:13" x14ac:dyDescent="0.25">
      <c r="A30" t="s">
        <v>57</v>
      </c>
      <c r="B30" s="1">
        <v>42656.367430555554</v>
      </c>
      <c r="C30">
        <v>92.534683227539063</v>
      </c>
      <c r="D30" s="4">
        <v>3.7876845432281496</v>
      </c>
      <c r="E30" s="4">
        <v>18.17739377746582</v>
      </c>
      <c r="G30" s="4">
        <f t="shared" si="9"/>
        <v>43.361111111124046</v>
      </c>
    </row>
    <row r="31" spans="1:13" x14ac:dyDescent="0.25">
      <c r="A31" t="s">
        <v>58</v>
      </c>
      <c r="B31" s="1">
        <v>42657.395231481481</v>
      </c>
      <c r="C31">
        <v>89.082878112792969</v>
      </c>
      <c r="D31" s="4">
        <v>4.0013106895446775</v>
      </c>
      <c r="E31" s="4">
        <v>18.190373284912109</v>
      </c>
      <c r="G31" s="4">
        <f t="shared" si="9"/>
        <v>68.028333333379123</v>
      </c>
    </row>
    <row r="32" spans="1:13" x14ac:dyDescent="0.25">
      <c r="A32" t="s">
        <v>59</v>
      </c>
      <c r="B32" s="1">
        <v>42658.493784722225</v>
      </c>
      <c r="C32">
        <v>76.823402404785156</v>
      </c>
      <c r="D32" s="4">
        <v>3.740812881088257</v>
      </c>
      <c r="E32" s="4">
        <v>17.944870812988281</v>
      </c>
      <c r="G32" s="4">
        <f t="shared" si="9"/>
        <v>94.393611111212522</v>
      </c>
    </row>
    <row r="33" spans="1:18" x14ac:dyDescent="0.25">
      <c r="A33" t="s">
        <v>60</v>
      </c>
      <c r="B33" s="1">
        <v>42659.471956018519</v>
      </c>
      <c r="C33">
        <v>65.698539733886719</v>
      </c>
      <c r="D33" s="4">
        <v>2.7934661937713625</v>
      </c>
      <c r="E33" s="4">
        <v>16.753313882446289</v>
      </c>
      <c r="G33" s="4">
        <f t="shared" si="9"/>
        <v>117.86972222226905</v>
      </c>
    </row>
    <row r="34" spans="1:18" x14ac:dyDescent="0.25">
      <c r="D34" s="4"/>
      <c r="E34" s="4"/>
      <c r="G34" s="4"/>
    </row>
    <row r="35" spans="1:18" x14ac:dyDescent="0.25">
      <c r="A35" t="s">
        <v>61</v>
      </c>
      <c r="B35" s="1">
        <v>42654.560810185183</v>
      </c>
      <c r="C35">
        <v>98.173721313476563</v>
      </c>
      <c r="D35" s="4">
        <v>1.9867340160369873</v>
      </c>
      <c r="E35" s="4">
        <v>18.959429605102539</v>
      </c>
      <c r="G35" s="4">
        <f>24*(B35-$B$35)</f>
        <v>0</v>
      </c>
    </row>
    <row r="36" spans="1:18" x14ac:dyDescent="0.25">
      <c r="A36" t="s">
        <v>62</v>
      </c>
      <c r="B36" s="1">
        <v>42654.674641203703</v>
      </c>
      <c r="C36">
        <v>97.474311828613281</v>
      </c>
      <c r="D36" s="4">
        <v>2.0525344444274904</v>
      </c>
      <c r="E36" s="4">
        <v>18.345755441284179</v>
      </c>
      <c r="G36" s="4">
        <f t="shared" ref="G36:G41" si="10">24*(B36-$B$35)</f>
        <v>2.7319444444729015</v>
      </c>
    </row>
    <row r="37" spans="1:18" x14ac:dyDescent="0.25">
      <c r="A37" t="s">
        <v>63</v>
      </c>
      <c r="B37" s="1">
        <v>42655.366261574076</v>
      </c>
      <c r="C37">
        <v>98.059844970703125</v>
      </c>
      <c r="D37" s="4">
        <v>2.6880050731658938</v>
      </c>
      <c r="E37" s="4">
        <v>18.937411172485351</v>
      </c>
      <c r="G37" s="4">
        <f t="shared" si="10"/>
        <v>19.330833333428018</v>
      </c>
    </row>
    <row r="38" spans="1:18" x14ac:dyDescent="0.25">
      <c r="A38" t="s">
        <v>64</v>
      </c>
      <c r="B38" s="1">
        <v>42656.367511574077</v>
      </c>
      <c r="C38">
        <v>92.219017028808594</v>
      </c>
      <c r="D38" s="4">
        <v>3.7498267723083498</v>
      </c>
      <c r="E38" s="4">
        <v>18.157610757446289</v>
      </c>
      <c r="G38" s="4">
        <f t="shared" si="10"/>
        <v>43.360833333455957</v>
      </c>
      <c r="O38" t="s">
        <v>181</v>
      </c>
      <c r="P38" t="s">
        <v>182</v>
      </c>
      <c r="Q38" t="s">
        <v>183</v>
      </c>
      <c r="R38" t="s">
        <v>184</v>
      </c>
    </row>
    <row r="39" spans="1:18" x14ac:dyDescent="0.25">
      <c r="A39" t="s">
        <v>65</v>
      </c>
      <c r="B39" s="1">
        <v>42657.395300925928</v>
      </c>
      <c r="C39">
        <v>88.661178588867188</v>
      </c>
      <c r="D39" s="4">
        <v>4.1725724769592283</v>
      </c>
      <c r="E39" s="4">
        <v>18.114863259887695</v>
      </c>
      <c r="G39" s="4">
        <f t="shared" si="10"/>
        <v>68.027777777868323</v>
      </c>
      <c r="I39">
        <v>0</v>
      </c>
      <c r="J39">
        <f>$R$39+$O$39*SQRT(1+(I39-$Q$39)^2/$P$39^2)</f>
        <v>1.7452038717750531</v>
      </c>
      <c r="L39">
        <f>$R$45+$O$45*SQRT(1+(I39-$Q$45)^2/$P$45^2)</f>
        <v>-4.8149592001931012</v>
      </c>
      <c r="M39">
        <f>$R$46+$O$46*SQRT(1+(I39-$Q46)^2/$P$46^2)</f>
        <v>5.3169651757277805</v>
      </c>
      <c r="O39">
        <v>-2.86</v>
      </c>
      <c r="P39">
        <v>70</v>
      </c>
      <c r="Q39">
        <v>75.775000000000006</v>
      </c>
      <c r="R39">
        <v>5.96</v>
      </c>
    </row>
    <row r="40" spans="1:18" x14ac:dyDescent="0.25">
      <c r="A40" t="s">
        <v>66</v>
      </c>
      <c r="B40" s="1">
        <v>42658.493842592594</v>
      </c>
      <c r="C40">
        <v>74.583564758300781</v>
      </c>
      <c r="D40" s="4">
        <v>3.5920857025146486</v>
      </c>
      <c r="E40" s="4">
        <v>17.748713357543945</v>
      </c>
      <c r="G40" s="4">
        <f t="shared" si="10"/>
        <v>94.39277777785901</v>
      </c>
      <c r="I40">
        <v>6</v>
      </c>
      <c r="J40">
        <f t="shared" ref="J40:J59" si="11">$R$39+$O$39*SQRT(1+(I40-$Q$39)^2/$P$39^2)</f>
        <v>1.9218443113513679</v>
      </c>
      <c r="L40">
        <f t="shared" ref="L40:L59" si="12">$R$45+$O$45*SQRT(1+(I40-$Q$45)^2/$P$45^2)</f>
        <v>-4.2607059453691454</v>
      </c>
      <c r="M40">
        <f t="shared" ref="M40:M59" si="13">$R$46+$O$46*SQRT(1+(I40-$Q47)^2/$P$46^2)</f>
        <v>5.9302325966042915</v>
      </c>
      <c r="O40">
        <v>2.84</v>
      </c>
      <c r="P40">
        <v>41.140999999999998</v>
      </c>
      <c r="Q40">
        <v>1.3220000000000001</v>
      </c>
      <c r="R40">
        <v>2.819</v>
      </c>
    </row>
    <row r="41" spans="1:18" x14ac:dyDescent="0.25">
      <c r="A41" t="s">
        <v>67</v>
      </c>
      <c r="B41" s="1">
        <v>42659.472013888888</v>
      </c>
      <c r="C41">
        <v>68.332695007324219</v>
      </c>
      <c r="D41" s="4">
        <v>3.2288309169769289</v>
      </c>
      <c r="E41" s="4">
        <v>16.815588815307617</v>
      </c>
      <c r="G41" s="4">
        <f t="shared" si="10"/>
        <v>117.86888888891554</v>
      </c>
      <c r="I41">
        <v>12</v>
      </c>
      <c r="J41">
        <f t="shared" si="11"/>
        <v>2.0910096446428121</v>
      </c>
      <c r="L41">
        <f t="shared" si="12"/>
        <v>-3.7137781356218857</v>
      </c>
      <c r="M41">
        <f t="shared" si="13"/>
        <v>5.9178420209781821</v>
      </c>
    </row>
    <row r="42" spans="1:18" x14ac:dyDescent="0.25">
      <c r="D42" s="4"/>
      <c r="E42" s="4"/>
      <c r="G42" s="4"/>
      <c r="I42">
        <v>18</v>
      </c>
      <c r="J42">
        <f t="shared" si="11"/>
        <v>2.2516767381005067</v>
      </c>
      <c r="L42">
        <f t="shared" si="12"/>
        <v>-3.1760787451602868</v>
      </c>
      <c r="M42">
        <f t="shared" si="13"/>
        <v>5.8973094522730971</v>
      </c>
      <c r="O42">
        <f>O39-_xlfn.T.DIST(O39,17,TRUE)*O40</f>
        <v>-2.8753966536229441</v>
      </c>
      <c r="P42">
        <f t="shared" ref="P42:R42" si="14">P39-_xlfn.T.DIST(P39,17,TRUE)*P40</f>
        <v>28.859000000000002</v>
      </c>
      <c r="Q42">
        <f t="shared" si="14"/>
        <v>74.453000000000003</v>
      </c>
      <c r="R42">
        <f t="shared" si="14"/>
        <v>3.141021871591362</v>
      </c>
    </row>
    <row r="43" spans="1:18" x14ac:dyDescent="0.25">
      <c r="A43" t="s">
        <v>68</v>
      </c>
      <c r="B43" s="1">
        <v>42654.560891203706</v>
      </c>
      <c r="C43">
        <v>98.064804077148438</v>
      </c>
      <c r="D43" s="4">
        <v>1.964199645614624</v>
      </c>
      <c r="E43" s="4">
        <v>19.100575311279297</v>
      </c>
      <c r="G43" s="4">
        <f>24*(B43-$B$43)</f>
        <v>0</v>
      </c>
      <c r="I43">
        <v>24</v>
      </c>
      <c r="J43">
        <f t="shared" si="11"/>
        <v>2.4026939265141687</v>
      </c>
      <c r="L43">
        <f t="shared" si="12"/>
        <v>-2.6501788559078037</v>
      </c>
      <c r="M43">
        <f t="shared" si="13"/>
        <v>5.8688072216901697</v>
      </c>
      <c r="O43">
        <f>O39+_xlfn.T.DIST(O39,17,TRUE)*O40</f>
        <v>-2.8446033463770557</v>
      </c>
      <c r="P43">
        <f t="shared" ref="P43:R43" si="15">P39+_xlfn.T.DIST(P39,17,TRUE)*P40</f>
        <v>111.14099999999999</v>
      </c>
      <c r="Q43">
        <f t="shared" si="15"/>
        <v>77.097000000000008</v>
      </c>
      <c r="R43">
        <f t="shared" si="15"/>
        <v>8.7789781284086388</v>
      </c>
    </row>
    <row r="44" spans="1:18" x14ac:dyDescent="0.25">
      <c r="A44" t="s">
        <v>69</v>
      </c>
      <c r="B44" s="1">
        <v>42654.674826388888</v>
      </c>
      <c r="C44">
        <v>98.050018310546875</v>
      </c>
      <c r="D44" s="4">
        <v>2.0849841667175295</v>
      </c>
      <c r="E44" s="4">
        <v>18.368243081665039</v>
      </c>
      <c r="G44" s="4">
        <f t="shared" ref="G44:G49" si="16">24*(B44-$B$43)</f>
        <v>2.7344444443588145</v>
      </c>
      <c r="I44">
        <v>30</v>
      </c>
      <c r="J44">
        <f t="shared" si="11"/>
        <v>2.5427815950703714</v>
      </c>
      <c r="L44">
        <f t="shared" si="12"/>
        <v>-2.1396049975368836</v>
      </c>
      <c r="M44">
        <f t="shared" si="13"/>
        <v>5.8325666046883331</v>
      </c>
    </row>
    <row r="45" spans="1:18" x14ac:dyDescent="0.25">
      <c r="A45" t="s">
        <v>70</v>
      </c>
      <c r="B45" s="1">
        <v>42655.366354166668</v>
      </c>
      <c r="C45">
        <v>97.730667114257813</v>
      </c>
      <c r="D45" s="4">
        <v>2.9503055644989016</v>
      </c>
      <c r="E45" s="4">
        <v>18.837683541870117</v>
      </c>
      <c r="G45" s="4">
        <f t="shared" si="16"/>
        <v>19.331111111096106</v>
      </c>
      <c r="I45">
        <v>36</v>
      </c>
      <c r="J45">
        <f t="shared" si="11"/>
        <v>2.6705430851982976</v>
      </c>
      <c r="L45">
        <f t="shared" si="12"/>
        <v>-1.6492602700450769</v>
      </c>
      <c r="M45">
        <f t="shared" si="13"/>
        <v>5.7888689595948284</v>
      </c>
      <c r="O45">
        <f>O42</f>
        <v>-2.8753966536229441</v>
      </c>
      <c r="P45">
        <f t="shared" ref="P45:R45" si="17">P42</f>
        <v>28.859000000000002</v>
      </c>
      <c r="Q45">
        <f t="shared" si="17"/>
        <v>74.453000000000003</v>
      </c>
      <c r="R45">
        <f t="shared" si="17"/>
        <v>3.141021871591362</v>
      </c>
    </row>
    <row r="46" spans="1:18" x14ac:dyDescent="0.25">
      <c r="A46" t="s">
        <v>71</v>
      </c>
      <c r="B46" s="1">
        <v>42656.367592592593</v>
      </c>
      <c r="C46">
        <v>92.538597106933594</v>
      </c>
      <c r="D46" s="4">
        <v>3.8904415203094485</v>
      </c>
      <c r="E46" s="4">
        <v>18.265513284301758</v>
      </c>
      <c r="G46" s="4">
        <f t="shared" si="16"/>
        <v>43.360833333281334</v>
      </c>
      <c r="I46">
        <v>42</v>
      </c>
      <c r="J46">
        <f t="shared" si="11"/>
        <v>2.7844902767429605</v>
      </c>
      <c r="L46">
        <f t="shared" si="12"/>
        <v>-1.1860272918400288</v>
      </c>
      <c r="M46">
        <f t="shared" si="13"/>
        <v>5.7380357367727175</v>
      </c>
      <c r="O46">
        <f>O43</f>
        <v>-2.8446033463770557</v>
      </c>
      <c r="P46">
        <f t="shared" ref="P46:R46" si="18">P43</f>
        <v>111.14099999999999</v>
      </c>
      <c r="Q46">
        <f t="shared" si="18"/>
        <v>77.097000000000008</v>
      </c>
      <c r="R46">
        <f t="shared" si="18"/>
        <v>8.7789781284086388</v>
      </c>
    </row>
    <row r="47" spans="1:18" x14ac:dyDescent="0.25">
      <c r="A47" t="s">
        <v>72</v>
      </c>
      <c r="B47" s="1">
        <v>42657.39539351852</v>
      </c>
      <c r="C47">
        <v>88.399681091308594</v>
      </c>
      <c r="D47" s="4">
        <v>3.9634529186248781</v>
      </c>
      <c r="E47" s="4">
        <v>18.132923944091797</v>
      </c>
      <c r="G47" s="4">
        <f t="shared" si="16"/>
        <v>68.028055555536412</v>
      </c>
      <c r="I47">
        <v>48</v>
      </c>
      <c r="J47">
        <f t="shared" si="11"/>
        <v>2.8830880331930859</v>
      </c>
      <c r="L47">
        <f t="shared" si="12"/>
        <v>-0.75957738105855777</v>
      </c>
      <c r="M47">
        <f t="shared" si="13"/>
        <v>5.6804181030769101</v>
      </c>
    </row>
    <row r="48" spans="1:18" x14ac:dyDescent="0.25">
      <c r="A48" t="s">
        <v>73</v>
      </c>
      <c r="B48" s="1">
        <v>42658.49391203704</v>
      </c>
      <c r="C48">
        <v>73.635307312011719</v>
      </c>
      <c r="D48" s="4">
        <v>3.4289365840911867</v>
      </c>
      <c r="E48" s="4">
        <v>17.905682427978515</v>
      </c>
      <c r="G48" s="4">
        <f t="shared" si="16"/>
        <v>94.392500000016298</v>
      </c>
      <c r="I48">
        <v>54</v>
      </c>
      <c r="J48">
        <f t="shared" si="11"/>
        <v>2.9648201153727829</v>
      </c>
      <c r="L48">
        <f t="shared" si="12"/>
        <v>-0.38328844356867364</v>
      </c>
      <c r="M48">
        <f t="shared" si="13"/>
        <v>5.6163868419110443</v>
      </c>
    </row>
    <row r="49" spans="1:13" x14ac:dyDescent="0.25">
      <c r="A49" t="s">
        <v>74</v>
      </c>
      <c r="B49" s="1">
        <v>42659.472175925926</v>
      </c>
      <c r="C49">
        <v>68.054130554199219</v>
      </c>
      <c r="D49" s="4">
        <v>2.9917689395904543</v>
      </c>
      <c r="E49" s="4">
        <v>16.924820764160156</v>
      </c>
      <c r="G49" s="4">
        <f t="shared" si="16"/>
        <v>117.87083333329065</v>
      </c>
      <c r="I49">
        <v>60</v>
      </c>
      <c r="J49">
        <f t="shared" si="11"/>
        <v>3.0282756146104468</v>
      </c>
      <c r="L49">
        <f t="shared" si="12"/>
        <v>-7.4817127186912025E-2</v>
      </c>
      <c r="M49">
        <f t="shared" si="13"/>
        <v>5.5463230472425957</v>
      </c>
    </row>
    <row r="50" spans="1:13" x14ac:dyDescent="0.25">
      <c r="D50" s="4"/>
      <c r="E50" s="4"/>
      <c r="G50" s="4"/>
      <c r="I50">
        <v>66</v>
      </c>
      <c r="J50">
        <f t="shared" si="11"/>
        <v>3.07224944925703</v>
      </c>
      <c r="L50">
        <f t="shared" si="12"/>
        <v>0.14481654896532747</v>
      </c>
      <c r="M50">
        <f t="shared" si="13"/>
        <v>5.4706099633372016</v>
      </c>
    </row>
    <row r="51" spans="1:13" x14ac:dyDescent="0.25">
      <c r="A51" t="s">
        <v>75</v>
      </c>
      <c r="B51" s="1">
        <v>42654.560972222222</v>
      </c>
      <c r="C51">
        <v>98.609977722167969</v>
      </c>
      <c r="D51" s="4">
        <v>2.1742204261779787</v>
      </c>
      <c r="E51" s="4">
        <v>18.857716424560547</v>
      </c>
      <c r="G51" s="4">
        <f>24*(B51-$B$51)</f>
        <v>0</v>
      </c>
      <c r="I51">
        <v>72</v>
      </c>
      <c r="J51">
        <f t="shared" si="11"/>
        <v>3.0958441635341796</v>
      </c>
      <c r="L51">
        <f t="shared" si="12"/>
        <v>0.255256668850258</v>
      </c>
      <c r="M51">
        <f t="shared" si="13"/>
        <v>5.3896261592205708</v>
      </c>
    </row>
    <row r="52" spans="1:13" x14ac:dyDescent="0.25">
      <c r="A52" t="s">
        <v>76</v>
      </c>
      <c r="B52" s="1">
        <v>42654.674953703703</v>
      </c>
      <c r="C52">
        <v>97.898422241210938</v>
      </c>
      <c r="D52" s="4">
        <v>2.0155781341552736</v>
      </c>
      <c r="E52" s="4">
        <v>18.396311624145508</v>
      </c>
      <c r="G52" s="4">
        <f t="shared" ref="G52:G57" si="19">24*(B52-$B$51)</f>
        <v>2.7355555555550382</v>
      </c>
      <c r="I52">
        <v>78</v>
      </c>
      <c r="J52">
        <f t="shared" si="11"/>
        <v>3.0985555905063524</v>
      </c>
      <c r="L52">
        <f t="shared" si="12"/>
        <v>0.24398823766169508</v>
      </c>
      <c r="M52">
        <f t="shared" si="13"/>
        <v>5.3037400876506666</v>
      </c>
    </row>
    <row r="53" spans="1:13" x14ac:dyDescent="0.25">
      <c r="A53" t="s">
        <v>77</v>
      </c>
      <c r="B53" s="1">
        <v>42655.366435185184</v>
      </c>
      <c r="C53">
        <v>97.550521850585938</v>
      </c>
      <c r="D53" s="4">
        <v>2.871885879135132</v>
      </c>
      <c r="E53" s="4">
        <v>18.793259484863281</v>
      </c>
      <c r="G53" s="4">
        <f t="shared" si="19"/>
        <v>19.331111111096106</v>
      </c>
      <c r="I53">
        <v>84</v>
      </c>
      <c r="J53">
        <f t="shared" si="11"/>
        <v>3.0803247400965503</v>
      </c>
      <c r="L53">
        <f t="shared" si="12"/>
        <v>0.11236944061854315</v>
      </c>
      <c r="M53">
        <f t="shared" si="13"/>
        <v>5.2133059726524529</v>
      </c>
    </row>
    <row r="54" spans="1:13" x14ac:dyDescent="0.25">
      <c r="A54" t="s">
        <v>78</v>
      </c>
      <c r="B54" s="1">
        <v>42656.367685185185</v>
      </c>
      <c r="C54">
        <v>93.079742431640625</v>
      </c>
      <c r="D54" s="4">
        <v>3.6614917350769045</v>
      </c>
      <c r="E54" s="4">
        <v>18.272673471069336</v>
      </c>
      <c r="G54" s="4">
        <f t="shared" si="19"/>
        <v>43.361111111124046</v>
      </c>
      <c r="I54">
        <v>90</v>
      </c>
      <c r="J54">
        <f t="shared" si="11"/>
        <v>3.0415440491256551</v>
      </c>
      <c r="L54">
        <f t="shared" si="12"/>
        <v>-0.12508220205737919</v>
      </c>
      <c r="M54">
        <f t="shared" si="13"/>
        <v>5.1186608992261728</v>
      </c>
    </row>
    <row r="55" spans="1:13" x14ac:dyDescent="0.25">
      <c r="A55" t="s">
        <v>79</v>
      </c>
      <c r="B55" s="1">
        <v>42657.395486111112</v>
      </c>
      <c r="C55">
        <v>89.372528076171875</v>
      </c>
      <c r="D55" s="4">
        <v>4.2753294540405271</v>
      </c>
      <c r="E55" s="4">
        <v>18.061438424682617</v>
      </c>
      <c r="G55" s="4">
        <f t="shared" si="19"/>
        <v>68.028333333379123</v>
      </c>
      <c r="I55">
        <v>96</v>
      </c>
      <c r="J55">
        <f t="shared" si="11"/>
        <v>2.9830165078213686</v>
      </c>
      <c r="L55">
        <f t="shared" si="12"/>
        <v>-0.447418554683225</v>
      </c>
      <c r="M55">
        <f t="shared" si="13"/>
        <v>5.020122939966762</v>
      </c>
    </row>
    <row r="56" spans="1:13" x14ac:dyDescent="0.25">
      <c r="A56" t="s">
        <v>80</v>
      </c>
      <c r="B56" s="1">
        <v>42658.494004629632</v>
      </c>
      <c r="C56">
        <v>75.809974670410156</v>
      </c>
      <c r="D56" s="4">
        <v>3.7543335987091067</v>
      </c>
      <c r="E56" s="4">
        <v>17.450657708740234</v>
      </c>
      <c r="G56" s="4">
        <f t="shared" si="19"/>
        <v>94.39277777785901</v>
      </c>
      <c r="I56">
        <v>102</v>
      </c>
      <c r="J56">
        <f t="shared" si="11"/>
        <v>2.905877158817836</v>
      </c>
      <c r="L56">
        <f t="shared" si="12"/>
        <v>-0.83404318028993707</v>
      </c>
      <c r="M56">
        <f t="shared" si="13"/>
        <v>4.9179901394847914</v>
      </c>
    </row>
    <row r="57" spans="1:13" x14ac:dyDescent="0.25">
      <c r="A57" t="s">
        <v>81</v>
      </c>
      <c r="B57" s="1">
        <v>42659.472233796296</v>
      </c>
      <c r="C57">
        <v>71.743080139160156</v>
      </c>
      <c r="D57" s="4">
        <v>3.2017897201538088</v>
      </c>
      <c r="E57" s="4">
        <v>16.828644616699219</v>
      </c>
      <c r="G57" s="4">
        <f t="shared" si="19"/>
        <v>117.87027777777985</v>
      </c>
      <c r="I57">
        <v>108</v>
      </c>
      <c r="J57">
        <f t="shared" si="11"/>
        <v>2.8114936896722806</v>
      </c>
      <c r="L57">
        <f t="shared" si="12"/>
        <v>-1.2680764762802212</v>
      </c>
      <c r="M57">
        <f t="shared" si="13"/>
        <v>4.8125401814512685</v>
      </c>
    </row>
    <row r="58" spans="1:13" x14ac:dyDescent="0.25">
      <c r="D58" s="4"/>
      <c r="E58" s="4"/>
      <c r="G58" s="4"/>
      <c r="I58">
        <v>114</v>
      </c>
      <c r="J58">
        <f t="shared" si="11"/>
        <v>2.70136413753659</v>
      </c>
      <c r="L58">
        <f t="shared" si="12"/>
        <v>-1.7368796153668624</v>
      </c>
      <c r="M58">
        <f t="shared" si="13"/>
        <v>4.7040305781910945</v>
      </c>
    </row>
    <row r="59" spans="1:13" x14ac:dyDescent="0.25">
      <c r="A59" t="s">
        <v>82</v>
      </c>
      <c r="B59" s="1">
        <v>42654.561064814814</v>
      </c>
      <c r="C59">
        <v>98.099029541015625</v>
      </c>
      <c r="D59" s="4">
        <v>2.0002547336578371</v>
      </c>
      <c r="E59" s="4">
        <v>19.002741677856445</v>
      </c>
      <c r="G59" s="4">
        <f>24*(B59-$B$59)</f>
        <v>0</v>
      </c>
      <c r="I59">
        <v>120</v>
      </c>
      <c r="J59">
        <f t="shared" si="11"/>
        <v>2.5770259500096424</v>
      </c>
      <c r="L59">
        <f t="shared" si="12"/>
        <v>-2.2313580658743524</v>
      </c>
      <c r="M59">
        <f t="shared" si="13"/>
        <v>4.5926992437073446</v>
      </c>
    </row>
    <row r="60" spans="1:13" x14ac:dyDescent="0.25">
      <c r="A60" t="s">
        <v>83</v>
      </c>
      <c r="B60" s="1">
        <v>42654.675057870372</v>
      </c>
      <c r="C60">
        <v>98.031661987304688</v>
      </c>
      <c r="D60" s="4">
        <v>2.065153701400757</v>
      </c>
      <c r="E60" s="4">
        <v>18.28580556640625</v>
      </c>
      <c r="G60" s="4">
        <f t="shared" ref="G60:G65" si="20">24*(B60-$B$59)</f>
        <v>2.7358333333977498</v>
      </c>
    </row>
    <row r="61" spans="1:13" x14ac:dyDescent="0.25">
      <c r="A61" t="s">
        <v>84</v>
      </c>
      <c r="B61" s="1">
        <v>42655.366516203707</v>
      </c>
      <c r="C61">
        <v>97.939727783203125</v>
      </c>
      <c r="D61" s="4">
        <v>2.870984418487549</v>
      </c>
      <c r="E61" s="4">
        <v>18.859829766845703</v>
      </c>
      <c r="G61" s="4">
        <f t="shared" si="20"/>
        <v>19.330833333428018</v>
      </c>
    </row>
    <row r="62" spans="1:13" x14ac:dyDescent="0.25">
      <c r="A62" t="s">
        <v>85</v>
      </c>
      <c r="B62" s="1">
        <v>42656.367766203701</v>
      </c>
      <c r="C62">
        <v>92.483963012695313</v>
      </c>
      <c r="D62" s="4">
        <v>3.6380559040069582</v>
      </c>
      <c r="E62" s="4">
        <v>18.250948770141601</v>
      </c>
      <c r="G62" s="4">
        <f t="shared" si="20"/>
        <v>43.360833333281334</v>
      </c>
    </row>
    <row r="63" spans="1:13" x14ac:dyDescent="0.25">
      <c r="A63" t="s">
        <v>86</v>
      </c>
      <c r="B63" s="1">
        <v>42657.395555555559</v>
      </c>
      <c r="C63">
        <v>89.618515014648438</v>
      </c>
      <c r="D63" s="4">
        <v>3.8751181198120119</v>
      </c>
      <c r="E63" s="4">
        <v>18.211884362792969</v>
      </c>
      <c r="G63" s="4">
        <f t="shared" si="20"/>
        <v>68.027777777868323</v>
      </c>
    </row>
    <row r="64" spans="1:13" x14ac:dyDescent="0.25">
      <c r="A64" t="s">
        <v>87</v>
      </c>
      <c r="B64" s="1">
        <v>42658.494039351855</v>
      </c>
      <c r="C64">
        <v>78.266517639160156</v>
      </c>
      <c r="D64" s="4">
        <v>3.8012050224304201</v>
      </c>
      <c r="E64" s="4">
        <v>17.635041101074219</v>
      </c>
      <c r="G64" s="4">
        <f t="shared" si="20"/>
        <v>94.391388888994697</v>
      </c>
    </row>
    <row r="65" spans="1:31" x14ac:dyDescent="0.25">
      <c r="A65" t="s">
        <v>88</v>
      </c>
      <c r="B65" s="1">
        <v>42659.472268518519</v>
      </c>
      <c r="C65">
        <v>70.805503845214844</v>
      </c>
      <c r="D65" s="4">
        <v>3.2486613822937014</v>
      </c>
      <c r="E65" s="4">
        <v>16.867318017578125</v>
      </c>
      <c r="G65" s="4">
        <f t="shared" si="20"/>
        <v>117.86888888891554</v>
      </c>
    </row>
    <row r="66" spans="1:31" x14ac:dyDescent="0.25">
      <c r="D66" s="4"/>
      <c r="E66" s="4"/>
      <c r="G66" s="4"/>
    </row>
    <row r="67" spans="1:31" x14ac:dyDescent="0.25">
      <c r="A67" t="s">
        <v>89</v>
      </c>
      <c r="B67" s="1">
        <v>42654.561157407406</v>
      </c>
      <c r="C67">
        <v>98.503524780273438</v>
      </c>
      <c r="D67" s="4">
        <v>2.0173808170318606</v>
      </c>
      <c r="E67" s="4">
        <v>19.171946389770508</v>
      </c>
      <c r="G67" s="4">
        <f>24*(B67-$B$67)</f>
        <v>0</v>
      </c>
    </row>
    <row r="68" spans="1:31" x14ac:dyDescent="0.25">
      <c r="A68" t="s">
        <v>90</v>
      </c>
      <c r="B68" s="1">
        <v>42654.675138888888</v>
      </c>
      <c r="C68">
        <v>98.563583374023438</v>
      </c>
      <c r="D68" s="4">
        <v>2.103011710739136</v>
      </c>
      <c r="E68" s="4">
        <v>18.197878701782226</v>
      </c>
      <c r="G68" s="4">
        <f t="shared" ref="G68:G73" si="21">24*(B68-$B$67)</f>
        <v>2.7355555555550382</v>
      </c>
    </row>
    <row r="69" spans="1:31" x14ac:dyDescent="0.25">
      <c r="A69" t="s">
        <v>91</v>
      </c>
      <c r="B69" s="1">
        <v>42655.366597222222</v>
      </c>
      <c r="C69">
        <v>97.952110290527344</v>
      </c>
      <c r="D69" s="4">
        <v>2.8024798465728762</v>
      </c>
      <c r="E69" s="4">
        <v>18.721180780029297</v>
      </c>
      <c r="G69" s="4">
        <f t="shared" si="21"/>
        <v>19.330555555585306</v>
      </c>
    </row>
    <row r="70" spans="1:31" x14ac:dyDescent="0.25">
      <c r="A70" t="s">
        <v>92</v>
      </c>
      <c r="B70" s="1">
        <v>42656.367858796293</v>
      </c>
      <c r="C70">
        <v>92.41192626953125</v>
      </c>
      <c r="D70" s="4">
        <v>3.6885331703186037</v>
      </c>
      <c r="E70" s="4">
        <v>18.386711938476562</v>
      </c>
      <c r="G70" s="4">
        <f t="shared" si="21"/>
        <v>43.360833333281334</v>
      </c>
    </row>
    <row r="71" spans="1:31" x14ac:dyDescent="0.25">
      <c r="A71" t="s">
        <v>93</v>
      </c>
      <c r="B71" s="1">
        <v>42657.395648148151</v>
      </c>
      <c r="C71">
        <v>89.288665771484375</v>
      </c>
      <c r="D71" s="4">
        <v>3.8922442031860354</v>
      </c>
      <c r="E71" s="4">
        <v>18.106112344360351</v>
      </c>
      <c r="G71" s="4">
        <f t="shared" si="21"/>
        <v>68.027777777868323</v>
      </c>
    </row>
    <row r="72" spans="1:31" x14ac:dyDescent="0.25">
      <c r="A72" t="s">
        <v>94</v>
      </c>
      <c r="B72" s="1">
        <v>42658.494097222225</v>
      </c>
      <c r="C72">
        <v>78.292007446289063</v>
      </c>
      <c r="D72" s="4">
        <v>3.8426683975219729</v>
      </c>
      <c r="E72" s="4">
        <v>17.611296517944336</v>
      </c>
      <c r="G72" s="4">
        <f t="shared" si="21"/>
        <v>94.390555555641185</v>
      </c>
    </row>
    <row r="73" spans="1:31" x14ac:dyDescent="0.25">
      <c r="A73" t="s">
        <v>95</v>
      </c>
      <c r="B73" s="1">
        <v>42659.472303240742</v>
      </c>
      <c r="C73">
        <v>72.527908325195313</v>
      </c>
      <c r="D73" s="4">
        <v>3.2793081832885744</v>
      </c>
      <c r="E73" s="4">
        <v>16.878289086914062</v>
      </c>
      <c r="G73" s="4">
        <f t="shared" si="21"/>
        <v>117.86750000005122</v>
      </c>
    </row>
    <row r="74" spans="1:31" x14ac:dyDescent="0.25">
      <c r="D74" s="4"/>
      <c r="E74" s="4"/>
      <c r="G74" s="4"/>
    </row>
    <row r="75" spans="1:31" x14ac:dyDescent="0.25">
      <c r="A75" t="s">
        <v>135</v>
      </c>
      <c r="B75" s="1">
        <v>42661.433020833334</v>
      </c>
      <c r="C75">
        <v>98.616096496582031</v>
      </c>
      <c r="D75" s="4">
        <v>1.7343486381530762</v>
      </c>
      <c r="E75" s="4">
        <v>19.119473321533203</v>
      </c>
      <c r="G75" s="4">
        <f>24*(B75-$B$75)</f>
        <v>0</v>
      </c>
      <c r="I75">
        <f>24*(S75-$S$75)</f>
        <v>0</v>
      </c>
      <c r="S75" s="1">
        <v>42661.442361111112</v>
      </c>
      <c r="T75">
        <v>2720</v>
      </c>
      <c r="U75" t="s">
        <v>135</v>
      </c>
      <c r="V75" t="s">
        <v>135</v>
      </c>
      <c r="W75">
        <v>7.0659999999999998</v>
      </c>
      <c r="X75">
        <v>28.2</v>
      </c>
      <c r="Y75">
        <v>151</v>
      </c>
      <c r="Z75">
        <v>4.4000000000000004</v>
      </c>
      <c r="AA75">
        <v>105</v>
      </c>
      <c r="AB75">
        <v>0.08</v>
      </c>
      <c r="AC75">
        <v>83</v>
      </c>
      <c r="AD75">
        <v>272</v>
      </c>
      <c r="AE75">
        <v>115</v>
      </c>
    </row>
    <row r="76" spans="1:31" x14ac:dyDescent="0.25">
      <c r="A76" t="s">
        <v>136</v>
      </c>
      <c r="B76" s="1">
        <v>42661.679988425924</v>
      </c>
      <c r="C76">
        <v>98.541984558105469</v>
      </c>
      <c r="D76" s="4">
        <v>1.7667981220245361</v>
      </c>
      <c r="E76" s="4">
        <v>18.638544900512695</v>
      </c>
      <c r="G76" s="4">
        <f t="shared" ref="G76:G81" si="22">24*(B76-$B$75)</f>
        <v>5.9272222221479751</v>
      </c>
      <c r="I76">
        <f t="shared" ref="I76:I89" si="23">24*(S76-$S$75)</f>
        <v>5.9500000000116415</v>
      </c>
      <c r="S76" s="1">
        <v>42661.69027777778</v>
      </c>
      <c r="T76">
        <v>2731</v>
      </c>
      <c r="U76" t="s">
        <v>136</v>
      </c>
      <c r="V76" t="s">
        <v>136</v>
      </c>
      <c r="W76">
        <v>7.0030000000000001</v>
      </c>
      <c r="X76">
        <v>28.6</v>
      </c>
      <c r="Y76">
        <v>124</v>
      </c>
      <c r="Z76">
        <v>4.4000000000000004</v>
      </c>
      <c r="AA76">
        <v>104</v>
      </c>
      <c r="AB76">
        <v>0.08</v>
      </c>
      <c r="AC76">
        <v>82</v>
      </c>
      <c r="AD76">
        <v>251</v>
      </c>
      <c r="AE76">
        <v>125</v>
      </c>
    </row>
    <row r="77" spans="1:31" x14ac:dyDescent="0.25">
      <c r="A77" t="s">
        <v>137</v>
      </c>
      <c r="B77" s="1">
        <v>42662.454594907409</v>
      </c>
      <c r="C77">
        <v>97.140838623046875</v>
      </c>
      <c r="D77" s="4">
        <v>2.4806884361267092</v>
      </c>
      <c r="E77" s="4">
        <v>18.749562127685547</v>
      </c>
      <c r="G77" s="4">
        <f t="shared" si="22"/>
        <v>24.517777777800802</v>
      </c>
      <c r="I77">
        <f t="shared" si="23"/>
        <v>6.5833333333139308</v>
      </c>
      <c r="S77" s="1">
        <v>42661.716666666667</v>
      </c>
      <c r="T77">
        <v>2742</v>
      </c>
      <c r="U77" t="s">
        <v>137</v>
      </c>
      <c r="V77" t="s">
        <v>137</v>
      </c>
      <c r="W77">
        <v>7.1369999999999996</v>
      </c>
      <c r="X77">
        <v>25</v>
      </c>
      <c r="Y77">
        <v>138</v>
      </c>
      <c r="Z77">
        <v>4.4000000000000004</v>
      </c>
      <c r="AA77">
        <v>106</v>
      </c>
      <c r="AB77">
        <v>0.08</v>
      </c>
      <c r="AC77">
        <v>82</v>
      </c>
      <c r="AD77">
        <v>244</v>
      </c>
      <c r="AE77">
        <v>126</v>
      </c>
    </row>
    <row r="78" spans="1:31" x14ac:dyDescent="0.25">
      <c r="A78" t="s">
        <v>140</v>
      </c>
      <c r="B78" s="1">
        <v>42663.372141203705</v>
      </c>
      <c r="C78">
        <v>92.75531005859375</v>
      </c>
      <c r="D78" s="4">
        <v>2.873688562011719</v>
      </c>
      <c r="E78" s="4">
        <v>18.40047727355957</v>
      </c>
      <c r="G78" s="4">
        <f t="shared" si="22"/>
        <v>46.538888888899237</v>
      </c>
      <c r="I78">
        <f t="shared" si="23"/>
        <v>7.0666666666511446</v>
      </c>
      <c r="S78" s="1">
        <v>42661.736805555556</v>
      </c>
      <c r="T78">
        <v>2751</v>
      </c>
      <c r="U78" t="s">
        <v>138</v>
      </c>
      <c r="V78" t="s">
        <v>138</v>
      </c>
      <c r="W78">
        <v>7.1970000000000001</v>
      </c>
      <c r="X78">
        <v>24.9</v>
      </c>
      <c r="Y78">
        <v>133</v>
      </c>
      <c r="Z78">
        <v>4.4000000000000004</v>
      </c>
      <c r="AA78">
        <v>108</v>
      </c>
      <c r="AB78">
        <v>7.0000000000000007E-2</v>
      </c>
      <c r="AC78">
        <v>82</v>
      </c>
      <c r="AD78">
        <v>241</v>
      </c>
      <c r="AE78">
        <v>128</v>
      </c>
    </row>
    <row r="79" spans="1:31" x14ac:dyDescent="0.25">
      <c r="A79" t="s">
        <v>142</v>
      </c>
      <c r="B79" s="1">
        <v>42664.36954861111</v>
      </c>
      <c r="C79">
        <v>83.900779724121094</v>
      </c>
      <c r="D79" s="4">
        <v>3.1098493171691897</v>
      </c>
      <c r="E79" s="4">
        <v>17.749308450317383</v>
      </c>
      <c r="G79" s="4">
        <f t="shared" si="22"/>
        <v>70.476666666625533</v>
      </c>
      <c r="I79">
        <f t="shared" si="23"/>
        <v>24.449999999895226</v>
      </c>
      <c r="S79" s="1">
        <v>42662.461111111108</v>
      </c>
      <c r="T79">
        <v>2767</v>
      </c>
      <c r="U79" t="s">
        <v>137</v>
      </c>
      <c r="V79" t="s">
        <v>137</v>
      </c>
      <c r="W79">
        <v>6.976</v>
      </c>
      <c r="X79">
        <v>28.8</v>
      </c>
      <c r="Y79">
        <v>133</v>
      </c>
      <c r="Z79">
        <v>4.2</v>
      </c>
      <c r="AA79">
        <v>109</v>
      </c>
      <c r="AB79">
        <v>0.08</v>
      </c>
      <c r="AC79">
        <v>83</v>
      </c>
      <c r="AD79">
        <v>173</v>
      </c>
      <c r="AE79">
        <v>154</v>
      </c>
    </row>
    <row r="80" spans="1:31" x14ac:dyDescent="0.25">
      <c r="A80" t="s">
        <v>143</v>
      </c>
      <c r="B80" s="1">
        <v>42665.44195601852</v>
      </c>
      <c r="C80">
        <v>73.491477966308594</v>
      </c>
      <c r="D80" s="4">
        <v>2.8763927055358889</v>
      </c>
      <c r="E80" s="4">
        <v>17.727837426757812</v>
      </c>
      <c r="G80" s="4">
        <f t="shared" si="22"/>
        <v>96.214444444456603</v>
      </c>
      <c r="I80">
        <f t="shared" si="23"/>
        <v>27.116666666697711</v>
      </c>
      <c r="S80" s="1">
        <v>42662.572222222225</v>
      </c>
      <c r="T80">
        <v>2778</v>
      </c>
      <c r="U80" t="s">
        <v>138</v>
      </c>
      <c r="V80" t="s">
        <v>138</v>
      </c>
      <c r="W80">
        <v>7.165</v>
      </c>
      <c r="X80">
        <v>30.7</v>
      </c>
      <c r="Y80">
        <v>138</v>
      </c>
      <c r="Z80">
        <v>4.0999999999999996</v>
      </c>
      <c r="AA80">
        <v>113</v>
      </c>
      <c r="AB80">
        <v>7.0000000000000007E-2</v>
      </c>
      <c r="AC80">
        <v>82</v>
      </c>
      <c r="AD80">
        <v>309</v>
      </c>
      <c r="AE80">
        <v>162</v>
      </c>
    </row>
    <row r="81" spans="1:31" x14ac:dyDescent="0.25">
      <c r="A81" t="s">
        <v>147</v>
      </c>
      <c r="B81" s="1">
        <v>42666.529074074075</v>
      </c>
      <c r="C81">
        <v>64.239006042480469</v>
      </c>
      <c r="D81" s="4">
        <v>2.5681220127105715</v>
      </c>
      <c r="E81" s="4">
        <v>17.242392404174804</v>
      </c>
      <c r="G81" s="4">
        <f t="shared" si="22"/>
        <v>122.30527777777752</v>
      </c>
      <c r="I81">
        <f t="shared" si="23"/>
        <v>27.516666666604578</v>
      </c>
      <c r="S81" s="1">
        <v>42662.588888888888</v>
      </c>
      <c r="T81">
        <v>2787</v>
      </c>
      <c r="U81" t="s">
        <v>139</v>
      </c>
      <c r="V81" t="s">
        <v>139</v>
      </c>
      <c r="W81">
        <v>7.11</v>
      </c>
      <c r="X81">
        <v>32.4</v>
      </c>
      <c r="Y81">
        <v>130</v>
      </c>
      <c r="Z81">
        <v>4.0999999999999996</v>
      </c>
      <c r="AA81">
        <v>113</v>
      </c>
      <c r="AB81">
        <v>7.0000000000000007E-2</v>
      </c>
      <c r="AC81">
        <v>82</v>
      </c>
      <c r="AD81">
        <v>324</v>
      </c>
      <c r="AE81">
        <v>162</v>
      </c>
    </row>
    <row r="82" spans="1:31" x14ac:dyDescent="0.25">
      <c r="D82" s="4"/>
      <c r="E82" s="4"/>
      <c r="G82" s="4"/>
      <c r="I82">
        <f t="shared" si="23"/>
        <v>27.616666666581295</v>
      </c>
      <c r="S82" s="1">
        <v>42662.593055555553</v>
      </c>
      <c r="T82">
        <v>2788</v>
      </c>
      <c r="U82" t="s">
        <v>139</v>
      </c>
      <c r="V82" t="s">
        <v>139</v>
      </c>
      <c r="W82">
        <v>7.1420000000000003</v>
      </c>
      <c r="X82">
        <v>29.6</v>
      </c>
      <c r="Y82">
        <v>134</v>
      </c>
      <c r="Z82">
        <v>4.0999999999999996</v>
      </c>
      <c r="AA82">
        <v>112</v>
      </c>
      <c r="AB82">
        <v>7.0000000000000007E-2</v>
      </c>
      <c r="AC82">
        <v>82</v>
      </c>
      <c r="AD82">
        <v>460</v>
      </c>
      <c r="AE82">
        <v>162</v>
      </c>
    </row>
    <row r="83" spans="1:31" x14ac:dyDescent="0.25">
      <c r="D83" s="4"/>
      <c r="E83" s="4"/>
      <c r="G83" s="4"/>
      <c r="I83">
        <f t="shared" si="23"/>
        <v>46.450000000011642</v>
      </c>
      <c r="S83" s="1">
        <v>42663.37777777778</v>
      </c>
      <c r="T83">
        <v>2793</v>
      </c>
      <c r="U83" t="s">
        <v>140</v>
      </c>
      <c r="V83" t="s">
        <v>140</v>
      </c>
      <c r="W83">
        <v>6.7779999999999996</v>
      </c>
      <c r="X83">
        <v>29.6</v>
      </c>
      <c r="Y83">
        <v>132</v>
      </c>
      <c r="Z83">
        <v>3.9</v>
      </c>
      <c r="AA83">
        <v>113</v>
      </c>
      <c r="AB83">
        <v>7.0000000000000007E-2</v>
      </c>
      <c r="AC83">
        <v>82</v>
      </c>
      <c r="AD83">
        <v>344</v>
      </c>
      <c r="AE83">
        <v>219</v>
      </c>
    </row>
    <row r="84" spans="1:31" x14ac:dyDescent="0.25">
      <c r="D84" s="4"/>
      <c r="E84" s="4"/>
      <c r="G84" s="4"/>
      <c r="I84">
        <f t="shared" si="23"/>
        <v>47.050000000046566</v>
      </c>
      <c r="S84" s="1">
        <v>42663.402777777781</v>
      </c>
      <c r="T84">
        <v>2803</v>
      </c>
      <c r="U84" t="s">
        <v>141</v>
      </c>
      <c r="V84" t="s">
        <v>141</v>
      </c>
      <c r="W84">
        <v>7.4080000000000004</v>
      </c>
      <c r="X84">
        <v>17.3</v>
      </c>
      <c r="Y84">
        <v>146</v>
      </c>
      <c r="Z84">
        <v>3.9</v>
      </c>
      <c r="AA84">
        <v>120</v>
      </c>
      <c r="AB84">
        <v>0.06</v>
      </c>
      <c r="AC84">
        <v>83</v>
      </c>
      <c r="AD84">
        <v>334</v>
      </c>
      <c r="AE84">
        <v>220</v>
      </c>
    </row>
    <row r="85" spans="1:31" x14ac:dyDescent="0.25">
      <c r="D85" s="4"/>
      <c r="E85" s="4"/>
      <c r="G85" s="4"/>
      <c r="I85">
        <f t="shared" si="23"/>
        <v>70.383333333302289</v>
      </c>
      <c r="S85" s="1">
        <v>42664.375</v>
      </c>
      <c r="T85">
        <v>2834</v>
      </c>
      <c r="U85" t="s">
        <v>142</v>
      </c>
      <c r="V85" t="s">
        <v>142</v>
      </c>
      <c r="W85">
        <v>6.6619999999999999</v>
      </c>
      <c r="X85">
        <v>25.4</v>
      </c>
      <c r="Y85">
        <v>140</v>
      </c>
      <c r="Z85">
        <v>3.8</v>
      </c>
      <c r="AA85">
        <v>121</v>
      </c>
      <c r="AB85">
        <v>0.06</v>
      </c>
      <c r="AC85">
        <v>83</v>
      </c>
      <c r="AD85">
        <v>182</v>
      </c>
      <c r="AE85">
        <v>304</v>
      </c>
    </row>
    <row r="86" spans="1:31" x14ac:dyDescent="0.25">
      <c r="D86" s="4"/>
      <c r="E86" s="4"/>
      <c r="G86" s="4"/>
      <c r="I86">
        <f t="shared" si="23"/>
        <v>96.049999999988358</v>
      </c>
      <c r="S86" s="1">
        <v>42665.444444444445</v>
      </c>
      <c r="T86">
        <v>2886</v>
      </c>
      <c r="U86" t="s">
        <v>143</v>
      </c>
      <c r="V86" t="s">
        <v>144</v>
      </c>
      <c r="W86">
        <v>6.39</v>
      </c>
      <c r="X86">
        <v>30.5</v>
      </c>
      <c r="Y86">
        <v>109</v>
      </c>
      <c r="Z86">
        <v>3.8</v>
      </c>
      <c r="AA86">
        <v>129</v>
      </c>
      <c r="AB86">
        <v>0.05</v>
      </c>
      <c r="AC86">
        <v>85</v>
      </c>
      <c r="AD86">
        <v>234</v>
      </c>
      <c r="AE86">
        <v>435</v>
      </c>
    </row>
    <row r="87" spans="1:31" x14ac:dyDescent="0.25">
      <c r="D87" s="4"/>
      <c r="E87" s="4"/>
      <c r="G87" s="4"/>
      <c r="I87">
        <f t="shared" si="23"/>
        <v>96.266666666662786</v>
      </c>
      <c r="S87" s="1">
        <v>42665.453472222223</v>
      </c>
      <c r="T87">
        <v>2894</v>
      </c>
      <c r="U87" t="s">
        <v>145</v>
      </c>
      <c r="V87" t="s">
        <v>144</v>
      </c>
      <c r="W87">
        <v>6.9260000000000002</v>
      </c>
      <c r="X87">
        <v>31.7</v>
      </c>
      <c r="Y87">
        <v>61.9</v>
      </c>
      <c r="Z87">
        <v>3.8</v>
      </c>
      <c r="AA87">
        <v>105</v>
      </c>
      <c r="AB87">
        <v>0.05</v>
      </c>
      <c r="AC87">
        <v>55</v>
      </c>
      <c r="AD87">
        <v>308</v>
      </c>
      <c r="AE87">
        <v>253</v>
      </c>
    </row>
    <row r="88" spans="1:31" x14ac:dyDescent="0.25">
      <c r="D88" s="4"/>
      <c r="E88" s="4"/>
      <c r="G88" s="4"/>
      <c r="I88">
        <f t="shared" si="23"/>
        <v>96.999999999941792</v>
      </c>
      <c r="S88" s="1">
        <v>42665.484027777777</v>
      </c>
      <c r="T88">
        <v>2897</v>
      </c>
      <c r="U88" t="s">
        <v>146</v>
      </c>
      <c r="V88" t="s">
        <v>144</v>
      </c>
      <c r="W88">
        <v>7.4560000000000004</v>
      </c>
      <c r="X88">
        <v>20.5</v>
      </c>
      <c r="Y88">
        <v>139</v>
      </c>
      <c r="Z88">
        <v>3.8</v>
      </c>
      <c r="AA88">
        <v>145</v>
      </c>
      <c r="AB88">
        <v>0.05</v>
      </c>
      <c r="AC88">
        <v>80</v>
      </c>
      <c r="AD88">
        <v>207</v>
      </c>
      <c r="AE88">
        <v>428</v>
      </c>
    </row>
    <row r="89" spans="1:31" x14ac:dyDescent="0.25">
      <c r="D89" s="4"/>
      <c r="E89" s="4"/>
      <c r="G89" s="4"/>
      <c r="I89">
        <f t="shared" si="23"/>
        <v>122.13333333330229</v>
      </c>
      <c r="S89" s="1">
        <v>42666.53125</v>
      </c>
      <c r="T89">
        <v>2918</v>
      </c>
      <c r="U89" t="s">
        <v>147</v>
      </c>
      <c r="V89" t="s">
        <v>144</v>
      </c>
      <c r="W89">
        <v>6.3769999999999998</v>
      </c>
      <c r="X89">
        <v>27.4</v>
      </c>
      <c r="Y89">
        <v>123</v>
      </c>
      <c r="Z89">
        <v>3.8</v>
      </c>
      <c r="AA89">
        <v>146</v>
      </c>
      <c r="AB89">
        <v>0.05</v>
      </c>
      <c r="AC89">
        <v>84</v>
      </c>
      <c r="AD89">
        <v>6</v>
      </c>
      <c r="AE89">
        <v>620</v>
      </c>
    </row>
    <row r="90" spans="1:31" x14ac:dyDescent="0.25">
      <c r="D90" s="4"/>
      <c r="E90" s="4"/>
      <c r="G90" s="4"/>
    </row>
    <row r="91" spans="1:31" x14ac:dyDescent="0.25">
      <c r="A91" t="s">
        <v>148</v>
      </c>
      <c r="B91" s="1">
        <v>42661.433148148149</v>
      </c>
      <c r="C91">
        <v>98.219894409179688</v>
      </c>
      <c r="D91" s="4">
        <v>1.691082460975647</v>
      </c>
      <c r="E91" s="4">
        <v>19.113804681396484</v>
      </c>
      <c r="G91" s="4">
        <f>24*(B91-$B$91)</f>
        <v>0</v>
      </c>
      <c r="I91">
        <f>24*(S91-$S$91)</f>
        <v>0</v>
      </c>
      <c r="S91" s="1">
        <v>42661.443055555559</v>
      </c>
      <c r="T91">
        <v>2721</v>
      </c>
      <c r="U91" t="s">
        <v>148</v>
      </c>
      <c r="V91" t="s">
        <v>148</v>
      </c>
      <c r="W91">
        <v>7.0979999999999999</v>
      </c>
      <c r="X91">
        <v>26.3</v>
      </c>
      <c r="Y91">
        <v>153</v>
      </c>
      <c r="Z91">
        <v>4.4000000000000004</v>
      </c>
      <c r="AA91">
        <v>105</v>
      </c>
      <c r="AB91">
        <v>0.08</v>
      </c>
      <c r="AC91">
        <v>83</v>
      </c>
      <c r="AD91">
        <v>271</v>
      </c>
      <c r="AE91">
        <v>115</v>
      </c>
    </row>
    <row r="92" spans="1:31" x14ac:dyDescent="0.25">
      <c r="A92" t="s">
        <v>149</v>
      </c>
      <c r="B92" s="1">
        <v>42661.680312500001</v>
      </c>
      <c r="C92">
        <v>97.331390380859375</v>
      </c>
      <c r="D92" s="4">
        <v>1.8082614971160889</v>
      </c>
      <c r="E92" s="4">
        <v>19.073664529418945</v>
      </c>
      <c r="G92" s="4">
        <f t="shared" ref="G92:G97" si="24">24*(B92-$B$91)</f>
        <v>5.9319444444263354</v>
      </c>
      <c r="I92">
        <f t="shared" ref="I92:I103" si="25">24*(S92-$S$91)</f>
        <v>5.9499999998370185</v>
      </c>
      <c r="S92" s="1">
        <v>42661.690972222219</v>
      </c>
      <c r="T92">
        <v>2732</v>
      </c>
      <c r="U92" t="s">
        <v>149</v>
      </c>
      <c r="V92" t="s">
        <v>149</v>
      </c>
      <c r="W92">
        <v>7.0289999999999999</v>
      </c>
      <c r="X92">
        <v>29</v>
      </c>
      <c r="Y92">
        <v>155</v>
      </c>
      <c r="Z92">
        <v>4.4000000000000004</v>
      </c>
      <c r="AA92">
        <v>104</v>
      </c>
      <c r="AB92">
        <v>0.08</v>
      </c>
      <c r="AC92">
        <v>82</v>
      </c>
      <c r="AD92">
        <v>249</v>
      </c>
      <c r="AE92">
        <v>125</v>
      </c>
    </row>
    <row r="93" spans="1:31" x14ac:dyDescent="0.25">
      <c r="A93" t="s">
        <v>150</v>
      </c>
      <c r="B93" s="1">
        <v>42662.455069444448</v>
      </c>
      <c r="C93">
        <v>97.483589172363281</v>
      </c>
      <c r="D93" s="4">
        <v>2.4094797206878664</v>
      </c>
      <c r="E93" s="4">
        <v>18.918911798095703</v>
      </c>
      <c r="G93" s="4">
        <f t="shared" si="24"/>
        <v>24.526111111161299</v>
      </c>
      <c r="I93">
        <f t="shared" si="25"/>
        <v>6.6166666665812954</v>
      </c>
      <c r="S93" s="1">
        <v>42661.71875</v>
      </c>
      <c r="T93">
        <v>2743</v>
      </c>
      <c r="U93" t="s">
        <v>150</v>
      </c>
      <c r="V93" t="s">
        <v>150</v>
      </c>
      <c r="W93">
        <v>7.1289999999999996</v>
      </c>
      <c r="X93">
        <v>24.9</v>
      </c>
      <c r="Y93">
        <v>142</v>
      </c>
      <c r="Z93">
        <v>4.4000000000000004</v>
      </c>
      <c r="AA93">
        <v>106</v>
      </c>
      <c r="AB93">
        <v>0.08</v>
      </c>
      <c r="AC93">
        <v>82</v>
      </c>
      <c r="AD93">
        <v>244</v>
      </c>
      <c r="AE93">
        <v>126</v>
      </c>
    </row>
    <row r="94" spans="1:31" x14ac:dyDescent="0.25">
      <c r="A94" t="s">
        <v>153</v>
      </c>
      <c r="B94" s="1">
        <v>42663.372337962966</v>
      </c>
      <c r="C94">
        <v>93.168235778808594</v>
      </c>
      <c r="D94" s="4">
        <v>2.9503055644989016</v>
      </c>
      <c r="E94" s="4">
        <v>18.486164910888672</v>
      </c>
      <c r="G94" s="4">
        <f t="shared" si="24"/>
        <v>46.540555555606261</v>
      </c>
      <c r="I94">
        <f t="shared" si="25"/>
        <v>7.0833333331975155</v>
      </c>
      <c r="S94" s="1">
        <v>42661.738194444442</v>
      </c>
      <c r="T94">
        <v>2752</v>
      </c>
      <c r="U94" t="s">
        <v>151</v>
      </c>
      <c r="V94" t="s">
        <v>151</v>
      </c>
      <c r="W94">
        <v>7.226</v>
      </c>
      <c r="X94">
        <v>23.4</v>
      </c>
      <c r="Y94">
        <v>143</v>
      </c>
      <c r="Z94">
        <v>4.4000000000000004</v>
      </c>
      <c r="AA94">
        <v>108</v>
      </c>
      <c r="AB94">
        <v>7.0000000000000007E-2</v>
      </c>
      <c r="AC94">
        <v>83</v>
      </c>
      <c r="AD94">
        <v>239</v>
      </c>
      <c r="AE94">
        <v>127</v>
      </c>
    </row>
    <row r="95" spans="1:31" x14ac:dyDescent="0.25">
      <c r="A95" t="s">
        <v>155</v>
      </c>
      <c r="B95" s="1">
        <v>42664.370162037034</v>
      </c>
      <c r="C95">
        <v>83.53424072265625</v>
      </c>
      <c r="D95" s="4">
        <v>2.9358836246490481</v>
      </c>
      <c r="E95" s="4">
        <v>17.852085931396484</v>
      </c>
      <c r="G95" s="4">
        <f t="shared" si="24"/>
        <v>70.488333333225455</v>
      </c>
      <c r="I95">
        <f t="shared" si="25"/>
        <v>24.449999999895226</v>
      </c>
      <c r="S95" s="1">
        <v>42662.461805555555</v>
      </c>
      <c r="T95">
        <v>2768</v>
      </c>
      <c r="U95" t="s">
        <v>150</v>
      </c>
      <c r="V95" t="s">
        <v>150</v>
      </c>
      <c r="W95">
        <v>6.968</v>
      </c>
      <c r="X95">
        <v>30.2</v>
      </c>
      <c r="Y95">
        <v>131</v>
      </c>
      <c r="Z95">
        <v>4.0999999999999996</v>
      </c>
      <c r="AA95">
        <v>108</v>
      </c>
      <c r="AB95">
        <v>7.0000000000000007E-2</v>
      </c>
      <c r="AC95">
        <v>83</v>
      </c>
      <c r="AD95">
        <v>173</v>
      </c>
      <c r="AE95">
        <v>155</v>
      </c>
    </row>
    <row r="96" spans="1:31" x14ac:dyDescent="0.25">
      <c r="A96" t="s">
        <v>156</v>
      </c>
      <c r="B96" s="1">
        <v>42665.442210648151</v>
      </c>
      <c r="C96">
        <v>73.397514343261719</v>
      </c>
      <c r="D96" s="4">
        <v>2.8178032470703127</v>
      </c>
      <c r="E96" s="4">
        <v>17.952769143676758</v>
      </c>
      <c r="G96" s="4">
        <f t="shared" si="24"/>
        <v>96.21750000002794</v>
      </c>
      <c r="I96">
        <f t="shared" si="25"/>
        <v>27.133333333244082</v>
      </c>
      <c r="S96" s="1">
        <v>42662.573611111111</v>
      </c>
      <c r="T96">
        <v>2779</v>
      </c>
      <c r="U96" t="s">
        <v>151</v>
      </c>
      <c r="V96" t="s">
        <v>151</v>
      </c>
      <c r="W96">
        <v>7.1870000000000003</v>
      </c>
      <c r="X96">
        <v>28.6</v>
      </c>
      <c r="Y96">
        <v>139</v>
      </c>
      <c r="Z96">
        <v>4.0999999999999996</v>
      </c>
      <c r="AA96">
        <v>113</v>
      </c>
      <c r="AB96">
        <v>7.0000000000000007E-2</v>
      </c>
      <c r="AC96">
        <v>83</v>
      </c>
      <c r="AD96">
        <v>306</v>
      </c>
      <c r="AE96">
        <v>161</v>
      </c>
    </row>
    <row r="97" spans="1:31" x14ac:dyDescent="0.25">
      <c r="A97" t="s">
        <v>158</v>
      </c>
      <c r="B97" s="1">
        <v>42666.529270833336</v>
      </c>
      <c r="C97">
        <v>63.814182281494141</v>
      </c>
      <c r="D97" s="4">
        <v>2.5879522396087649</v>
      </c>
      <c r="E97" s="4">
        <v>17.494610650634765</v>
      </c>
      <c r="G97" s="4">
        <f t="shared" si="24"/>
        <v>122.30694444448454</v>
      </c>
      <c r="I97">
        <f t="shared" si="25"/>
        <v>27.633333333302289</v>
      </c>
      <c r="S97" s="1">
        <v>42662.594444444447</v>
      </c>
      <c r="T97">
        <v>2789</v>
      </c>
      <c r="U97" t="s">
        <v>152</v>
      </c>
      <c r="V97" t="s">
        <v>152</v>
      </c>
      <c r="W97">
        <v>7.157</v>
      </c>
      <c r="X97">
        <v>28.8</v>
      </c>
      <c r="Y97">
        <v>140</v>
      </c>
      <c r="Z97">
        <v>4.0999999999999996</v>
      </c>
      <c r="AA97">
        <v>112</v>
      </c>
      <c r="AB97">
        <v>7.0000000000000007E-2</v>
      </c>
      <c r="AC97">
        <v>82</v>
      </c>
      <c r="AD97">
        <v>455</v>
      </c>
      <c r="AE97">
        <v>163</v>
      </c>
    </row>
    <row r="98" spans="1:31" x14ac:dyDescent="0.25">
      <c r="D98" s="4"/>
      <c r="E98" s="4"/>
      <c r="G98" s="4"/>
      <c r="I98">
        <f t="shared" si="25"/>
        <v>46.449999999837019</v>
      </c>
      <c r="S98" s="1">
        <v>42663.378472222219</v>
      </c>
      <c r="T98">
        <v>2794</v>
      </c>
      <c r="U98" t="s">
        <v>153</v>
      </c>
      <c r="V98" t="s">
        <v>153</v>
      </c>
      <c r="W98">
        <v>6.8390000000000004</v>
      </c>
      <c r="X98">
        <v>27.1</v>
      </c>
      <c r="Y98">
        <v>144</v>
      </c>
      <c r="Z98">
        <v>3.9</v>
      </c>
      <c r="AA98">
        <v>114</v>
      </c>
      <c r="AB98">
        <v>7.0000000000000007E-2</v>
      </c>
      <c r="AC98">
        <v>82</v>
      </c>
      <c r="AD98">
        <v>340</v>
      </c>
      <c r="AE98">
        <v>222</v>
      </c>
    </row>
    <row r="99" spans="1:31" x14ac:dyDescent="0.25">
      <c r="D99" s="4"/>
      <c r="E99" s="4"/>
      <c r="G99" s="4"/>
      <c r="I99">
        <f t="shared" si="25"/>
        <v>47.099999999860302</v>
      </c>
      <c r="S99" s="1">
        <v>42663.405555555553</v>
      </c>
      <c r="T99">
        <v>2805</v>
      </c>
      <c r="U99" t="s">
        <v>154</v>
      </c>
      <c r="V99" t="s">
        <v>154</v>
      </c>
      <c r="W99">
        <v>7.4690000000000003</v>
      </c>
      <c r="X99">
        <v>15</v>
      </c>
      <c r="Y99">
        <v>149</v>
      </c>
      <c r="Z99">
        <v>3.9</v>
      </c>
      <c r="AA99">
        <v>121</v>
      </c>
      <c r="AB99">
        <v>0.06</v>
      </c>
      <c r="AC99">
        <v>83</v>
      </c>
      <c r="AD99">
        <v>330</v>
      </c>
      <c r="AE99">
        <v>224</v>
      </c>
    </row>
    <row r="100" spans="1:31" x14ac:dyDescent="0.25">
      <c r="D100" s="4"/>
      <c r="E100" s="4"/>
      <c r="G100" s="4"/>
      <c r="I100">
        <f t="shared" si="25"/>
        <v>70.383333333302289</v>
      </c>
      <c r="S100" s="1">
        <v>42664.375694444447</v>
      </c>
      <c r="T100">
        <v>2835</v>
      </c>
      <c r="U100" t="s">
        <v>155</v>
      </c>
      <c r="V100" t="s">
        <v>155</v>
      </c>
      <c r="W100">
        <v>6.6859999999999999</v>
      </c>
      <c r="X100">
        <v>23.2</v>
      </c>
      <c r="Y100">
        <v>146</v>
      </c>
      <c r="Z100">
        <v>3.8</v>
      </c>
      <c r="AA100">
        <v>121</v>
      </c>
      <c r="AB100">
        <v>0.06</v>
      </c>
      <c r="AC100">
        <v>82</v>
      </c>
      <c r="AD100">
        <v>177</v>
      </c>
      <c r="AE100">
        <v>307</v>
      </c>
    </row>
    <row r="101" spans="1:31" x14ac:dyDescent="0.25">
      <c r="D101" s="4"/>
      <c r="E101" s="4"/>
      <c r="G101" s="4"/>
      <c r="I101">
        <f t="shared" si="25"/>
        <v>96.049999999988358</v>
      </c>
      <c r="S101" s="1">
        <v>42665.445138888892</v>
      </c>
      <c r="T101">
        <v>2887</v>
      </c>
      <c r="U101" t="s">
        <v>156</v>
      </c>
      <c r="V101" t="s">
        <v>144</v>
      </c>
      <c r="W101">
        <v>6.3970000000000002</v>
      </c>
      <c r="X101">
        <v>27</v>
      </c>
      <c r="Y101">
        <v>113</v>
      </c>
      <c r="Z101">
        <v>3.7</v>
      </c>
      <c r="AA101">
        <v>129</v>
      </c>
      <c r="AB101">
        <v>0.05</v>
      </c>
      <c r="AC101">
        <v>85</v>
      </c>
      <c r="AD101">
        <v>225</v>
      </c>
      <c r="AE101">
        <v>443</v>
      </c>
    </row>
    <row r="102" spans="1:31" x14ac:dyDescent="0.25">
      <c r="D102" s="4"/>
      <c r="E102" s="4"/>
      <c r="G102" s="4"/>
      <c r="I102">
        <f t="shared" si="25"/>
        <v>97.016666666662786</v>
      </c>
      <c r="S102" s="1">
        <v>42665.48541666667</v>
      </c>
      <c r="T102">
        <v>2898</v>
      </c>
      <c r="U102" t="s">
        <v>157</v>
      </c>
      <c r="V102" t="s">
        <v>144</v>
      </c>
      <c r="W102">
        <v>7.476</v>
      </c>
      <c r="X102">
        <v>20.399999999999999</v>
      </c>
      <c r="Y102">
        <v>149</v>
      </c>
      <c r="Z102">
        <v>3.8</v>
      </c>
      <c r="AA102">
        <v>145</v>
      </c>
      <c r="AB102">
        <v>0.05</v>
      </c>
      <c r="AC102">
        <v>80</v>
      </c>
      <c r="AD102">
        <v>200</v>
      </c>
      <c r="AE102">
        <v>437</v>
      </c>
    </row>
    <row r="103" spans="1:31" x14ac:dyDescent="0.25">
      <c r="D103" s="4"/>
      <c r="E103" s="4"/>
      <c r="G103" s="4"/>
      <c r="I103">
        <f t="shared" si="25"/>
        <v>122.14999999984866</v>
      </c>
      <c r="S103" s="1">
        <v>42666.532638888886</v>
      </c>
      <c r="T103">
        <v>2919</v>
      </c>
      <c r="U103" t="s">
        <v>158</v>
      </c>
      <c r="V103" t="s">
        <v>144</v>
      </c>
      <c r="W103">
        <v>6.4119999999999999</v>
      </c>
      <c r="X103">
        <v>27.1</v>
      </c>
      <c r="Y103">
        <v>122</v>
      </c>
      <c r="Z103">
        <v>3.9</v>
      </c>
      <c r="AA103">
        <v>146</v>
      </c>
      <c r="AB103">
        <v>0.04</v>
      </c>
      <c r="AC103">
        <v>84</v>
      </c>
      <c r="AD103">
        <v>4</v>
      </c>
      <c r="AE103">
        <v>631</v>
      </c>
    </row>
    <row r="104" spans="1:31" x14ac:dyDescent="0.25">
      <c r="D104" s="4"/>
      <c r="E104" s="4"/>
      <c r="G104" s="4"/>
    </row>
    <row r="105" spans="1:31" x14ac:dyDescent="0.25">
      <c r="A105" t="s">
        <v>159</v>
      </c>
      <c r="B105" s="1">
        <v>42661.433229166665</v>
      </c>
      <c r="C105">
        <v>98.715202331542969</v>
      </c>
      <c r="D105" s="4">
        <v>1.6622384620666504</v>
      </c>
      <c r="E105" s="4">
        <v>19.125185830688476</v>
      </c>
      <c r="G105" s="4">
        <f>24*(B105-$B$105)</f>
        <v>0</v>
      </c>
      <c r="I105">
        <f>24*(S105-$S$105)</f>
        <v>0</v>
      </c>
      <c r="S105" s="1">
        <v>42661.444444444445</v>
      </c>
      <c r="T105">
        <v>2722</v>
      </c>
      <c r="U105" t="s">
        <v>159</v>
      </c>
      <c r="V105" t="s">
        <v>159</v>
      </c>
      <c r="W105">
        <v>7.101</v>
      </c>
      <c r="X105">
        <v>26.7</v>
      </c>
      <c r="Y105">
        <v>159</v>
      </c>
      <c r="Z105">
        <v>4.4000000000000004</v>
      </c>
      <c r="AA105">
        <v>105</v>
      </c>
      <c r="AB105">
        <v>0.08</v>
      </c>
      <c r="AC105">
        <v>83</v>
      </c>
      <c r="AD105">
        <v>272</v>
      </c>
      <c r="AE105">
        <v>115</v>
      </c>
    </row>
    <row r="106" spans="1:31" x14ac:dyDescent="0.25">
      <c r="A106" t="s">
        <v>160</v>
      </c>
      <c r="B106" s="1">
        <v>42661.68037037037</v>
      </c>
      <c r="C106">
        <v>99.029129028320313</v>
      </c>
      <c r="D106" s="4">
        <v>1.8389082981109619</v>
      </c>
      <c r="E106" s="4">
        <v>18.896729333496094</v>
      </c>
      <c r="G106" s="4">
        <f t="shared" ref="G106:G111" si="26">24*(B106-$B$105)</f>
        <v>5.9313888889155351</v>
      </c>
      <c r="I106">
        <f t="shared" ref="I106:I117" si="27">24*(S106-$S$105)</f>
        <v>5.9333333332906477</v>
      </c>
      <c r="S106" s="1">
        <v>42661.691666666666</v>
      </c>
      <c r="T106">
        <v>2733</v>
      </c>
      <c r="U106" t="s">
        <v>160</v>
      </c>
      <c r="V106" t="s">
        <v>160</v>
      </c>
      <c r="W106">
        <v>7.0010000000000003</v>
      </c>
      <c r="X106">
        <v>30.4</v>
      </c>
      <c r="Y106">
        <v>145</v>
      </c>
      <c r="Z106">
        <v>4.4000000000000004</v>
      </c>
      <c r="AA106">
        <v>104</v>
      </c>
      <c r="AB106">
        <v>0.08</v>
      </c>
      <c r="AC106">
        <v>82</v>
      </c>
      <c r="AD106">
        <v>251</v>
      </c>
      <c r="AE106">
        <v>126</v>
      </c>
    </row>
    <row r="107" spans="1:31" x14ac:dyDescent="0.25">
      <c r="A107" t="s">
        <v>161</v>
      </c>
      <c r="B107" s="1">
        <v>42662.455358796295</v>
      </c>
      <c r="C107">
        <v>96.868247985839844</v>
      </c>
      <c r="D107" s="4">
        <v>2.4257043434143069</v>
      </c>
      <c r="E107" s="4">
        <v>18.874159677124023</v>
      </c>
      <c r="G107" s="4">
        <f t="shared" si="26"/>
        <v>24.531111111107748</v>
      </c>
      <c r="I107">
        <f t="shared" si="27"/>
        <v>6.6000000000349246</v>
      </c>
      <c r="S107" s="1">
        <v>42661.719444444447</v>
      </c>
      <c r="T107">
        <v>2744</v>
      </c>
      <c r="U107" t="s">
        <v>161</v>
      </c>
      <c r="V107" t="s">
        <v>161</v>
      </c>
      <c r="W107">
        <v>7.16</v>
      </c>
      <c r="X107">
        <v>24.1</v>
      </c>
      <c r="Y107">
        <v>150</v>
      </c>
      <c r="Z107">
        <v>4.4000000000000004</v>
      </c>
      <c r="AA107">
        <v>106</v>
      </c>
      <c r="AB107">
        <v>0.08</v>
      </c>
      <c r="AC107">
        <v>82</v>
      </c>
      <c r="AD107">
        <v>245</v>
      </c>
      <c r="AE107">
        <v>127</v>
      </c>
    </row>
    <row r="108" spans="1:31" x14ac:dyDescent="0.25">
      <c r="A108" t="s">
        <v>164</v>
      </c>
      <c r="B108" s="1">
        <v>42663.372569444444</v>
      </c>
      <c r="C108">
        <v>92.348915100097656</v>
      </c>
      <c r="D108" s="4">
        <v>2.7961703372955324</v>
      </c>
      <c r="E108" s="4">
        <v>18.431649072265625</v>
      </c>
      <c r="G108" s="4">
        <f t="shared" si="26"/>
        <v>46.544166666688398</v>
      </c>
      <c r="I108">
        <f t="shared" si="27"/>
        <v>7.0666666666511446</v>
      </c>
      <c r="S108" s="1">
        <v>42661.738888888889</v>
      </c>
      <c r="T108">
        <v>2753</v>
      </c>
      <c r="U108" t="s">
        <v>162</v>
      </c>
      <c r="V108" t="s">
        <v>162</v>
      </c>
      <c r="W108">
        <v>7.2229999999999999</v>
      </c>
      <c r="X108">
        <v>24</v>
      </c>
      <c r="Y108">
        <v>144</v>
      </c>
      <c r="Z108">
        <v>4.4000000000000004</v>
      </c>
      <c r="AA108">
        <v>108</v>
      </c>
      <c r="AB108">
        <v>7.0000000000000007E-2</v>
      </c>
      <c r="AC108">
        <v>83</v>
      </c>
      <c r="AD108">
        <v>241</v>
      </c>
      <c r="AE108">
        <v>129</v>
      </c>
    </row>
    <row r="109" spans="1:31" x14ac:dyDescent="0.25">
      <c r="A109" t="s">
        <v>166</v>
      </c>
      <c r="B109" s="1">
        <v>42664.370358796295</v>
      </c>
      <c r="C109">
        <v>84.76788330078125</v>
      </c>
      <c r="D109" s="4">
        <v>3.0449501110076906</v>
      </c>
      <c r="E109" s="4">
        <v>17.974495751953125</v>
      </c>
      <c r="G109" s="4">
        <f t="shared" si="26"/>
        <v>70.491111111128703</v>
      </c>
      <c r="I109">
        <f t="shared" si="27"/>
        <v>24.449999999895226</v>
      </c>
      <c r="S109" s="1">
        <v>42662.463194444441</v>
      </c>
      <c r="T109">
        <v>2769</v>
      </c>
      <c r="U109" t="s">
        <v>161</v>
      </c>
      <c r="V109" t="s">
        <v>161</v>
      </c>
      <c r="W109">
        <v>6.9960000000000004</v>
      </c>
      <c r="X109">
        <v>30.1</v>
      </c>
      <c r="Y109">
        <v>141</v>
      </c>
      <c r="Z109">
        <v>4.2</v>
      </c>
      <c r="AA109">
        <v>108</v>
      </c>
      <c r="AB109">
        <v>7.0000000000000007E-2</v>
      </c>
      <c r="AC109">
        <v>83</v>
      </c>
      <c r="AD109">
        <v>173</v>
      </c>
      <c r="AE109">
        <v>156</v>
      </c>
    </row>
    <row r="110" spans="1:31" x14ac:dyDescent="0.25">
      <c r="A110" t="s">
        <v>167</v>
      </c>
      <c r="B110" s="1">
        <v>42665.44226851852</v>
      </c>
      <c r="C110">
        <v>74.105010986328125</v>
      </c>
      <c r="D110" s="4">
        <v>2.7988742424011233</v>
      </c>
      <c r="E110" s="4">
        <v>17.971543176269531</v>
      </c>
      <c r="G110" s="4">
        <f t="shared" si="26"/>
        <v>96.216944444517139</v>
      </c>
      <c r="I110">
        <f t="shared" si="27"/>
        <v>27.133333333244082</v>
      </c>
      <c r="S110" s="1">
        <v>42662.574999999997</v>
      </c>
      <c r="T110">
        <v>2780</v>
      </c>
      <c r="U110" t="s">
        <v>162</v>
      </c>
      <c r="V110" t="s">
        <v>162</v>
      </c>
      <c r="W110">
        <v>7.1589999999999998</v>
      </c>
      <c r="X110">
        <v>31</v>
      </c>
      <c r="Y110">
        <v>138</v>
      </c>
      <c r="Z110">
        <v>4.0999999999999996</v>
      </c>
      <c r="AA110">
        <v>113</v>
      </c>
      <c r="AB110">
        <v>7.0000000000000007E-2</v>
      </c>
      <c r="AC110">
        <v>83</v>
      </c>
      <c r="AD110">
        <v>308</v>
      </c>
      <c r="AE110">
        <v>162</v>
      </c>
    </row>
    <row r="111" spans="1:31" x14ac:dyDescent="0.25">
      <c r="A111" t="s">
        <v>169</v>
      </c>
      <c r="B111" s="1">
        <v>42666.529340277775</v>
      </c>
      <c r="C111">
        <v>63.923023223876953</v>
      </c>
      <c r="D111" s="4">
        <v>2.485195262527466</v>
      </c>
      <c r="E111" s="4">
        <v>17.226256234741211</v>
      </c>
      <c r="G111" s="4">
        <f t="shared" si="26"/>
        <v>122.30666666664183</v>
      </c>
      <c r="I111">
        <f t="shared" si="27"/>
        <v>27.616666666581295</v>
      </c>
      <c r="S111" s="1">
        <v>42662.595138888886</v>
      </c>
      <c r="T111">
        <v>2790</v>
      </c>
      <c r="U111" t="s">
        <v>163</v>
      </c>
      <c r="V111" t="s">
        <v>163</v>
      </c>
      <c r="W111">
        <v>7.157</v>
      </c>
      <c r="X111">
        <v>29.1</v>
      </c>
      <c r="Y111">
        <v>135</v>
      </c>
      <c r="Z111">
        <v>4.0999999999999996</v>
      </c>
      <c r="AA111">
        <v>113</v>
      </c>
      <c r="AB111">
        <v>7.0000000000000007E-2</v>
      </c>
      <c r="AC111">
        <v>82</v>
      </c>
      <c r="AD111">
        <v>453</v>
      </c>
      <c r="AE111">
        <v>164</v>
      </c>
    </row>
    <row r="112" spans="1:31" x14ac:dyDescent="0.25">
      <c r="D112" s="4"/>
      <c r="E112" s="4"/>
      <c r="G112" s="4"/>
      <c r="I112">
        <f t="shared" si="27"/>
        <v>46.450000000011642</v>
      </c>
      <c r="S112" s="1">
        <v>42663.379861111112</v>
      </c>
      <c r="T112">
        <v>2795</v>
      </c>
      <c r="U112" t="s">
        <v>164</v>
      </c>
      <c r="V112" t="s">
        <v>164</v>
      </c>
      <c r="W112">
        <v>6.8129999999999997</v>
      </c>
      <c r="X112">
        <v>28</v>
      </c>
      <c r="Y112">
        <v>135</v>
      </c>
      <c r="Z112">
        <v>3.9</v>
      </c>
      <c r="AA112">
        <v>114</v>
      </c>
      <c r="AB112">
        <v>7.0000000000000007E-2</v>
      </c>
      <c r="AC112">
        <v>82</v>
      </c>
      <c r="AD112">
        <v>342</v>
      </c>
      <c r="AE112">
        <v>223</v>
      </c>
    </row>
    <row r="113" spans="1:31" x14ac:dyDescent="0.25">
      <c r="D113" s="4"/>
      <c r="E113" s="4"/>
      <c r="G113" s="4"/>
      <c r="I113">
        <f t="shared" si="27"/>
        <v>47.083333333313931</v>
      </c>
      <c r="S113" s="1">
        <v>42663.40625</v>
      </c>
      <c r="T113">
        <v>2806</v>
      </c>
      <c r="U113" t="s">
        <v>165</v>
      </c>
      <c r="V113" t="s">
        <v>165</v>
      </c>
      <c r="W113">
        <v>7.4790000000000001</v>
      </c>
      <c r="X113">
        <v>15.3</v>
      </c>
      <c r="Y113">
        <v>155</v>
      </c>
      <c r="Z113">
        <v>3.9</v>
      </c>
      <c r="AA113">
        <v>121</v>
      </c>
      <c r="AB113">
        <v>0.06</v>
      </c>
      <c r="AC113">
        <v>83</v>
      </c>
      <c r="AD113">
        <v>331</v>
      </c>
      <c r="AE113">
        <v>225</v>
      </c>
    </row>
    <row r="114" spans="1:31" x14ac:dyDescent="0.25">
      <c r="D114" s="4"/>
      <c r="E114" s="4"/>
      <c r="G114" s="4"/>
      <c r="I114">
        <f t="shared" si="27"/>
        <v>70.366666666581295</v>
      </c>
      <c r="S114" s="1">
        <v>42664.376388888886</v>
      </c>
      <c r="T114">
        <v>2836</v>
      </c>
      <c r="U114" t="s">
        <v>166</v>
      </c>
      <c r="V114" t="s">
        <v>166</v>
      </c>
      <c r="W114">
        <v>6.6609999999999996</v>
      </c>
      <c r="X114">
        <v>25.4</v>
      </c>
      <c r="Y114">
        <v>143</v>
      </c>
      <c r="Z114">
        <v>3.8</v>
      </c>
      <c r="AA114">
        <v>121</v>
      </c>
      <c r="AB114">
        <v>0.06</v>
      </c>
      <c r="AC114">
        <v>82</v>
      </c>
      <c r="AD114">
        <v>178</v>
      </c>
      <c r="AE114">
        <v>309</v>
      </c>
    </row>
    <row r="115" spans="1:31" x14ac:dyDescent="0.25">
      <c r="D115" s="4"/>
      <c r="E115" s="4"/>
      <c r="G115" s="4"/>
      <c r="I115">
        <f t="shared" si="27"/>
        <v>96.049999999988358</v>
      </c>
      <c r="S115" s="1">
        <v>42665.446527777778</v>
      </c>
      <c r="T115">
        <v>2888</v>
      </c>
      <c r="U115" t="s">
        <v>167</v>
      </c>
      <c r="V115" t="s">
        <v>144</v>
      </c>
      <c r="W115">
        <v>6.3789999999999996</v>
      </c>
      <c r="X115">
        <v>29.5</v>
      </c>
      <c r="Y115">
        <v>111</v>
      </c>
      <c r="Z115">
        <v>3.7</v>
      </c>
      <c r="AA115">
        <v>129</v>
      </c>
      <c r="AB115">
        <v>0.05</v>
      </c>
      <c r="AC115">
        <v>85</v>
      </c>
      <c r="AD115">
        <v>233</v>
      </c>
      <c r="AE115">
        <v>450</v>
      </c>
    </row>
    <row r="116" spans="1:31" x14ac:dyDescent="0.25">
      <c r="D116" s="4"/>
      <c r="E116" s="4"/>
      <c r="G116" s="4"/>
      <c r="I116">
        <f t="shared" si="27"/>
        <v>96.999999999941792</v>
      </c>
      <c r="S116" s="1">
        <v>42665.486111111109</v>
      </c>
      <c r="T116">
        <v>2899</v>
      </c>
      <c r="U116" t="s">
        <v>168</v>
      </c>
      <c r="V116" t="s">
        <v>144</v>
      </c>
      <c r="W116">
        <v>7.4619999999999997</v>
      </c>
      <c r="X116">
        <v>20.5</v>
      </c>
      <c r="Y116">
        <v>151</v>
      </c>
      <c r="Z116">
        <v>3.8</v>
      </c>
      <c r="AA116">
        <v>145</v>
      </c>
      <c r="AB116">
        <v>0.05</v>
      </c>
      <c r="AC116">
        <v>80</v>
      </c>
      <c r="AD116">
        <v>207</v>
      </c>
      <c r="AE116">
        <v>442</v>
      </c>
    </row>
    <row r="117" spans="1:31" x14ac:dyDescent="0.25">
      <c r="D117" s="4"/>
      <c r="E117" s="4"/>
      <c r="G117" s="4"/>
      <c r="I117">
        <f t="shared" si="27"/>
        <v>122.13333333330229</v>
      </c>
      <c r="S117" s="1">
        <v>42666.533333333333</v>
      </c>
      <c r="T117">
        <v>2920</v>
      </c>
      <c r="U117" t="s">
        <v>169</v>
      </c>
      <c r="V117" t="s">
        <v>144</v>
      </c>
      <c r="W117">
        <v>6.3959999999999999</v>
      </c>
      <c r="X117">
        <v>25.2</v>
      </c>
      <c r="Y117">
        <v>131</v>
      </c>
      <c r="Z117">
        <v>3.9</v>
      </c>
      <c r="AA117">
        <v>146</v>
      </c>
      <c r="AB117">
        <v>0.04</v>
      </c>
      <c r="AC117">
        <v>84</v>
      </c>
      <c r="AD117">
        <v>9</v>
      </c>
      <c r="AE117">
        <v>644</v>
      </c>
    </row>
    <row r="118" spans="1:31" x14ac:dyDescent="0.25">
      <c r="D118" s="4"/>
      <c r="E118" s="4"/>
      <c r="G118" s="4"/>
    </row>
    <row r="119" spans="1:31" x14ac:dyDescent="0.25">
      <c r="A119" t="s">
        <v>170</v>
      </c>
      <c r="B119" s="1">
        <v>42661.43577546296</v>
      </c>
      <c r="C119">
        <v>98.522979736328125</v>
      </c>
      <c r="D119" s="4">
        <v>1.6234792304992676</v>
      </c>
      <c r="E119" s="4">
        <v>19.494170053100586</v>
      </c>
      <c r="G119" s="4">
        <f>24*(B119-$B$119)</f>
        <v>0</v>
      </c>
      <c r="I119">
        <f>24*(S119-$S$119)</f>
        <v>0</v>
      </c>
      <c r="S119" s="1">
        <v>42661.445138888892</v>
      </c>
      <c r="T119">
        <v>2723</v>
      </c>
      <c r="U119" t="s">
        <v>170</v>
      </c>
      <c r="V119" t="s">
        <v>170</v>
      </c>
      <c r="W119">
        <v>6.9290000000000003</v>
      </c>
      <c r="X119">
        <v>21.5</v>
      </c>
      <c r="Y119">
        <v>172</v>
      </c>
      <c r="Z119">
        <v>8.1</v>
      </c>
      <c r="AA119">
        <v>108</v>
      </c>
      <c r="AB119">
        <v>7.0000000000000007E-2</v>
      </c>
      <c r="AC119">
        <v>92</v>
      </c>
      <c r="AD119">
        <v>436</v>
      </c>
      <c r="AE119">
        <v>112</v>
      </c>
    </row>
    <row r="120" spans="1:31" x14ac:dyDescent="0.25">
      <c r="A120" t="s">
        <v>171</v>
      </c>
      <c r="B120" s="1">
        <v>42661.682615740741</v>
      </c>
      <c r="C120">
        <v>98.201858520507813</v>
      </c>
      <c r="D120" s="4">
        <v>1.5261305404663086</v>
      </c>
      <c r="E120" s="4">
        <v>19.433014733886719</v>
      </c>
      <c r="G120" s="4">
        <f t="shared" ref="G120:G125" si="28">24*(B120-$B$119)</f>
        <v>5.9241666667512618</v>
      </c>
      <c r="I120">
        <f t="shared" ref="I120:I130" si="29">24*(S120-$S$119)</f>
        <v>5.9333333332906477</v>
      </c>
      <c r="S120" s="1">
        <v>42661.692361111112</v>
      </c>
      <c r="T120">
        <v>2734</v>
      </c>
      <c r="U120" t="s">
        <v>171</v>
      </c>
      <c r="V120" t="s">
        <v>171</v>
      </c>
      <c r="W120">
        <v>6.8760000000000003</v>
      </c>
      <c r="X120">
        <v>25.3</v>
      </c>
      <c r="Y120">
        <v>164</v>
      </c>
      <c r="Z120">
        <v>8.1</v>
      </c>
      <c r="AA120">
        <v>108</v>
      </c>
      <c r="AB120">
        <v>7.0000000000000007E-2</v>
      </c>
      <c r="AC120">
        <v>92</v>
      </c>
      <c r="AD120">
        <v>423</v>
      </c>
      <c r="AE120">
        <v>114</v>
      </c>
    </row>
    <row r="121" spans="1:31" x14ac:dyDescent="0.25">
      <c r="A121" t="s">
        <v>172</v>
      </c>
      <c r="B121" s="1">
        <v>42662.455937500003</v>
      </c>
      <c r="C121">
        <v>97.452507019042969</v>
      </c>
      <c r="D121" s="4">
        <v>2.034506900405884</v>
      </c>
      <c r="E121" s="4">
        <v>19.072430474853515</v>
      </c>
      <c r="G121" s="4">
        <f t="shared" si="28"/>
        <v>24.483888889022637</v>
      </c>
      <c r="I121">
        <f t="shared" si="29"/>
        <v>6.5999999998603016</v>
      </c>
      <c r="S121" s="1">
        <v>42661.720138888886</v>
      </c>
      <c r="T121">
        <v>2745</v>
      </c>
      <c r="U121" t="s">
        <v>172</v>
      </c>
      <c r="V121" t="s">
        <v>172</v>
      </c>
      <c r="W121">
        <v>7.07</v>
      </c>
      <c r="X121">
        <v>23</v>
      </c>
      <c r="Y121">
        <v>146</v>
      </c>
      <c r="Z121">
        <v>8</v>
      </c>
      <c r="AA121">
        <v>110</v>
      </c>
      <c r="AB121">
        <v>0.06</v>
      </c>
      <c r="AC121">
        <v>91</v>
      </c>
      <c r="AD121">
        <v>416</v>
      </c>
      <c r="AE121">
        <v>116</v>
      </c>
    </row>
    <row r="122" spans="1:31" x14ac:dyDescent="0.25">
      <c r="A122" t="s">
        <v>174</v>
      </c>
      <c r="B122" s="1">
        <v>42663.372754629629</v>
      </c>
      <c r="C122">
        <v>93.530349731445313</v>
      </c>
      <c r="D122" s="4">
        <v>2.1111239028930666</v>
      </c>
      <c r="E122" s="4">
        <v>18.547528131103515</v>
      </c>
      <c r="G122" s="4">
        <f t="shared" si="28"/>
        <v>46.487500000046566</v>
      </c>
      <c r="I122">
        <f t="shared" si="29"/>
        <v>7.0666666666511446</v>
      </c>
      <c r="S122" s="1">
        <v>42661.739583333336</v>
      </c>
      <c r="T122">
        <v>2754</v>
      </c>
      <c r="U122" t="s">
        <v>173</v>
      </c>
      <c r="V122" t="s">
        <v>173</v>
      </c>
      <c r="W122">
        <v>7.2690000000000001</v>
      </c>
      <c r="X122">
        <v>19.5</v>
      </c>
      <c r="Y122">
        <v>155</v>
      </c>
      <c r="Z122">
        <v>8</v>
      </c>
      <c r="AA122">
        <v>112</v>
      </c>
      <c r="AB122">
        <v>0.06</v>
      </c>
      <c r="AC122">
        <v>92</v>
      </c>
      <c r="AD122">
        <v>411</v>
      </c>
      <c r="AE122">
        <v>117</v>
      </c>
    </row>
    <row r="123" spans="1:31" x14ac:dyDescent="0.25">
      <c r="A123" t="s">
        <v>176</v>
      </c>
      <c r="B123" s="1">
        <v>42664.370648148149</v>
      </c>
      <c r="C123">
        <v>84.275093078613281</v>
      </c>
      <c r="D123" s="4">
        <v>2.0435207916259768</v>
      </c>
      <c r="E123" s="4">
        <v>18.306317193603515</v>
      </c>
      <c r="G123" s="4">
        <f t="shared" si="28"/>
        <v>70.436944444547407</v>
      </c>
      <c r="I123">
        <f t="shared" si="29"/>
        <v>24.449999999895226</v>
      </c>
      <c r="S123" s="1">
        <v>42662.463888888888</v>
      </c>
      <c r="T123">
        <v>2770</v>
      </c>
      <c r="U123" t="s">
        <v>172</v>
      </c>
      <c r="V123" t="s">
        <v>172</v>
      </c>
      <c r="W123">
        <v>6.8970000000000002</v>
      </c>
      <c r="X123">
        <v>24.9</v>
      </c>
      <c r="Y123">
        <v>153</v>
      </c>
      <c r="Z123">
        <v>7.9</v>
      </c>
      <c r="AA123">
        <v>113</v>
      </c>
      <c r="AB123">
        <v>0.06</v>
      </c>
      <c r="AC123">
        <v>92</v>
      </c>
      <c r="AD123">
        <v>341</v>
      </c>
      <c r="AE123">
        <v>156</v>
      </c>
    </row>
    <row r="124" spans="1:31" x14ac:dyDescent="0.25">
      <c r="A124" t="s">
        <v>177</v>
      </c>
      <c r="B124" s="1">
        <v>42665.442326388889</v>
      </c>
      <c r="C124">
        <v>69.943595886230469</v>
      </c>
      <c r="D124" s="4">
        <v>1.5648897720336914</v>
      </c>
      <c r="E124" s="4">
        <v>18.069083078002929</v>
      </c>
      <c r="G124" s="4">
        <f t="shared" si="28"/>
        <v>96.157222222303972</v>
      </c>
      <c r="I124">
        <f t="shared" si="29"/>
        <v>27.133333333244082</v>
      </c>
      <c r="S124" s="1">
        <v>42662.575694444444</v>
      </c>
      <c r="T124">
        <v>2781</v>
      </c>
      <c r="U124" t="s">
        <v>173</v>
      </c>
      <c r="V124" t="s">
        <v>173</v>
      </c>
      <c r="W124">
        <v>7.1449999999999996</v>
      </c>
      <c r="X124">
        <v>30.3</v>
      </c>
      <c r="Y124">
        <v>144</v>
      </c>
      <c r="Z124">
        <v>7.7</v>
      </c>
      <c r="AA124">
        <v>120</v>
      </c>
      <c r="AB124">
        <v>0.06</v>
      </c>
      <c r="AC124">
        <v>92</v>
      </c>
      <c r="AD124">
        <v>466</v>
      </c>
      <c r="AE124">
        <v>166</v>
      </c>
    </row>
    <row r="125" spans="1:31" x14ac:dyDescent="0.25">
      <c r="A125" t="s">
        <v>179</v>
      </c>
      <c r="B125" s="1">
        <v>42666.529398148145</v>
      </c>
      <c r="C125">
        <v>59.901653289794922</v>
      </c>
      <c r="D125" s="4">
        <v>1.207944614982605</v>
      </c>
      <c r="E125" s="4">
        <v>16.74520383605957</v>
      </c>
      <c r="G125" s="4">
        <f t="shared" si="28"/>
        <v>122.24694444442866</v>
      </c>
      <c r="I125">
        <f t="shared" si="29"/>
        <v>46.450000000011642</v>
      </c>
      <c r="S125" s="1">
        <v>42663.380555555559</v>
      </c>
      <c r="T125">
        <v>2796</v>
      </c>
      <c r="U125" t="s">
        <v>174</v>
      </c>
      <c r="V125" t="s">
        <v>174</v>
      </c>
      <c r="W125">
        <v>6.7889999999999997</v>
      </c>
      <c r="X125">
        <v>19.7</v>
      </c>
      <c r="Y125">
        <v>160</v>
      </c>
      <c r="Z125">
        <v>7.8</v>
      </c>
      <c r="AA125">
        <v>121</v>
      </c>
      <c r="AB125">
        <v>0.06</v>
      </c>
      <c r="AC125">
        <v>91</v>
      </c>
      <c r="AD125">
        <v>364</v>
      </c>
      <c r="AE125">
        <v>234</v>
      </c>
    </row>
    <row r="126" spans="1:31" x14ac:dyDescent="0.25">
      <c r="I126">
        <f t="shared" si="29"/>
        <v>47.083333333313931</v>
      </c>
      <c r="S126" s="1">
        <v>42663.406944444447</v>
      </c>
      <c r="T126">
        <v>2807</v>
      </c>
      <c r="U126" t="s">
        <v>175</v>
      </c>
      <c r="V126" t="s">
        <v>175</v>
      </c>
      <c r="W126">
        <v>7.5190000000000001</v>
      </c>
      <c r="X126">
        <v>12.9</v>
      </c>
      <c r="Y126">
        <v>155</v>
      </c>
      <c r="Z126">
        <v>7.7</v>
      </c>
      <c r="AA126">
        <v>128</v>
      </c>
      <c r="AB126">
        <v>0.05</v>
      </c>
      <c r="AC126">
        <v>93</v>
      </c>
      <c r="AD126">
        <v>353</v>
      </c>
      <c r="AE126">
        <v>232</v>
      </c>
    </row>
    <row r="127" spans="1:31" x14ac:dyDescent="0.25">
      <c r="I127">
        <f t="shared" si="29"/>
        <v>70.383333333302289</v>
      </c>
      <c r="S127" s="1">
        <v>42664.37777777778</v>
      </c>
      <c r="T127">
        <v>2837</v>
      </c>
      <c r="U127" t="s">
        <v>176</v>
      </c>
      <c r="V127" t="s">
        <v>176</v>
      </c>
      <c r="W127">
        <v>6.6260000000000003</v>
      </c>
      <c r="X127">
        <v>18.100000000000001</v>
      </c>
      <c r="Y127">
        <v>166</v>
      </c>
      <c r="Z127">
        <v>7.9</v>
      </c>
      <c r="AA127">
        <v>129</v>
      </c>
      <c r="AB127">
        <v>0.06</v>
      </c>
      <c r="AC127">
        <v>91</v>
      </c>
      <c r="AD127">
        <v>243</v>
      </c>
      <c r="AE127">
        <v>311</v>
      </c>
    </row>
    <row r="128" spans="1:31" x14ac:dyDescent="0.25">
      <c r="I128">
        <f t="shared" si="29"/>
        <v>96.049999999988358</v>
      </c>
      <c r="S128" s="1">
        <v>42665.447222222225</v>
      </c>
      <c r="T128">
        <v>2889</v>
      </c>
      <c r="U128" t="s">
        <v>177</v>
      </c>
      <c r="V128" t="s">
        <v>144</v>
      </c>
      <c r="W128">
        <v>6.4009999999999998</v>
      </c>
      <c r="X128">
        <v>25.9</v>
      </c>
      <c r="Y128">
        <v>135</v>
      </c>
      <c r="Z128">
        <v>7.9</v>
      </c>
      <c r="AA128">
        <v>136</v>
      </c>
      <c r="AB128">
        <v>0.05</v>
      </c>
      <c r="AC128">
        <v>95</v>
      </c>
      <c r="AD128">
        <v>280</v>
      </c>
      <c r="AE128">
        <v>430</v>
      </c>
    </row>
    <row r="129" spans="1:31" x14ac:dyDescent="0.25">
      <c r="I129">
        <f t="shared" si="29"/>
        <v>97.016666666662786</v>
      </c>
      <c r="S129" s="1">
        <v>42665.487500000003</v>
      </c>
      <c r="T129">
        <v>2900</v>
      </c>
      <c r="U129" t="s">
        <v>178</v>
      </c>
      <c r="V129" t="s">
        <v>144</v>
      </c>
      <c r="W129">
        <v>7.5730000000000004</v>
      </c>
      <c r="X129">
        <v>17.2</v>
      </c>
      <c r="Y129">
        <v>161</v>
      </c>
      <c r="Z129">
        <v>7.8</v>
      </c>
      <c r="AA129">
        <v>152</v>
      </c>
      <c r="AB129">
        <v>0.04</v>
      </c>
      <c r="AC129">
        <v>89</v>
      </c>
      <c r="AD129">
        <v>255</v>
      </c>
      <c r="AE129">
        <v>410</v>
      </c>
    </row>
    <row r="130" spans="1:31" x14ac:dyDescent="0.25">
      <c r="I130">
        <f t="shared" si="29"/>
        <v>122.14999999984866</v>
      </c>
      <c r="S130" s="1">
        <v>42666.534722222219</v>
      </c>
      <c r="T130">
        <v>2921</v>
      </c>
      <c r="U130" t="s">
        <v>179</v>
      </c>
      <c r="V130" t="s">
        <v>144</v>
      </c>
      <c r="W130">
        <v>6.8019999999999996</v>
      </c>
      <c r="X130">
        <v>24.9</v>
      </c>
      <c r="Y130">
        <v>146</v>
      </c>
      <c r="Z130">
        <v>8</v>
      </c>
      <c r="AA130">
        <v>153</v>
      </c>
      <c r="AB130">
        <v>0.04</v>
      </c>
      <c r="AC130">
        <v>92</v>
      </c>
      <c r="AD130">
        <v>119</v>
      </c>
      <c r="AE130">
        <v>573</v>
      </c>
    </row>
    <row r="132" spans="1:31" x14ac:dyDescent="0.25">
      <c r="A132" t="s">
        <v>187</v>
      </c>
      <c r="B132" s="1">
        <v>42661.435868055552</v>
      </c>
      <c r="C132">
        <v>97.984321594238281</v>
      </c>
      <c r="D132" s="4">
        <v>1.577509029006958</v>
      </c>
      <c r="E132">
        <v>19.67960439453125</v>
      </c>
      <c r="G132" s="4">
        <f>24*(B132-$B$132)</f>
        <v>0</v>
      </c>
    </row>
    <row r="133" spans="1:31" x14ac:dyDescent="0.25">
      <c r="A133" t="s">
        <v>188</v>
      </c>
      <c r="B133" s="1">
        <v>42661.682673611111</v>
      </c>
      <c r="C133">
        <v>97.9097900390625</v>
      </c>
      <c r="D133" s="4">
        <v>1.6045503450393677</v>
      </c>
      <c r="E133">
        <v>18.90664182434082</v>
      </c>
      <c r="G133" s="4">
        <f t="shared" ref="G133:G138" si="30">24*(B133-$B$132)</f>
        <v>5.9233333333977498</v>
      </c>
    </row>
    <row r="134" spans="1:31" x14ac:dyDescent="0.25">
      <c r="A134" t="s">
        <v>189</v>
      </c>
      <c r="B134" s="1">
        <v>42662.45621527778</v>
      </c>
      <c r="C134">
        <v>96.750572204589844</v>
      </c>
      <c r="D134" s="4">
        <v>1.9056101871490478</v>
      </c>
      <c r="E134">
        <v>18.932169778442383</v>
      </c>
      <c r="G134" s="4">
        <f t="shared" si="30"/>
        <v>24.488333333458286</v>
      </c>
    </row>
    <row r="135" spans="1:31" x14ac:dyDescent="0.25">
      <c r="A135" t="s">
        <v>190</v>
      </c>
      <c r="B135" s="1">
        <v>42663.372974537036</v>
      </c>
      <c r="C135">
        <v>93.227088928222656</v>
      </c>
      <c r="D135" s="4">
        <v>2.3202434612274172</v>
      </c>
      <c r="E135">
        <v>18.643494470214844</v>
      </c>
      <c r="G135" s="4">
        <f t="shared" si="30"/>
        <v>46.490555555617902</v>
      </c>
    </row>
    <row r="136" spans="1:31" x14ac:dyDescent="0.25">
      <c r="A136" t="s">
        <v>191</v>
      </c>
      <c r="B136" s="1">
        <v>42664.370868055557</v>
      </c>
      <c r="C136">
        <v>83.365272521972656</v>
      </c>
      <c r="D136" s="4">
        <v>1.9605941606521606</v>
      </c>
      <c r="E136">
        <v>18.364252908325195</v>
      </c>
      <c r="G136" s="4">
        <f t="shared" si="30"/>
        <v>70.440000000118744</v>
      </c>
    </row>
    <row r="137" spans="1:31" x14ac:dyDescent="0.25">
      <c r="A137" t="s">
        <v>192</v>
      </c>
      <c r="B137" s="1">
        <v>42665.442384259259</v>
      </c>
      <c r="C137">
        <v>69.040870666503906</v>
      </c>
      <c r="D137" s="4">
        <v>1.5378484560012817</v>
      </c>
      <c r="E137">
        <v>18.033793313598633</v>
      </c>
      <c r="G137" s="4">
        <f t="shared" si="30"/>
        <v>96.15638888895046</v>
      </c>
    </row>
    <row r="138" spans="1:31" x14ac:dyDescent="0.25">
      <c r="A138" t="s">
        <v>193</v>
      </c>
      <c r="B138" s="1">
        <v>42666.529444444444</v>
      </c>
      <c r="C138">
        <v>59.572612762451172</v>
      </c>
      <c r="D138" s="4">
        <v>1.2313804460525513</v>
      </c>
      <c r="E138">
        <v>16.990958078002929</v>
      </c>
      <c r="G138" s="4">
        <f t="shared" si="30"/>
        <v>122.24583333340706</v>
      </c>
    </row>
    <row r="139" spans="1:31" x14ac:dyDescent="0.25">
      <c r="D139" s="4"/>
    </row>
    <row r="140" spans="1:31" x14ac:dyDescent="0.25">
      <c r="A140" t="s">
        <v>194</v>
      </c>
      <c r="B140" s="1">
        <v>42661.435925925929</v>
      </c>
      <c r="C140">
        <v>98.834747314453125</v>
      </c>
      <c r="D140" s="4">
        <v>1.6820686889648437</v>
      </c>
      <c r="E140">
        <v>19.280281884765625</v>
      </c>
      <c r="G140" s="4">
        <f>24*(B140-$B$140)</f>
        <v>0</v>
      </c>
    </row>
    <row r="141" spans="1:31" x14ac:dyDescent="0.25">
      <c r="A141" t="s">
        <v>195</v>
      </c>
      <c r="B141" s="1">
        <v>42661.68273148148</v>
      </c>
      <c r="C141">
        <v>97.021766662597656</v>
      </c>
      <c r="D141" s="4">
        <v>1.5270320011138916</v>
      </c>
      <c r="E141">
        <v>19.128342492675781</v>
      </c>
      <c r="G141" s="4">
        <f t="shared" ref="G141:G146" si="31">24*(B141-$B$140)</f>
        <v>5.9233333332231268</v>
      </c>
    </row>
    <row r="142" spans="1:31" x14ac:dyDescent="0.25">
      <c r="A142" t="s">
        <v>196</v>
      </c>
      <c r="B142" s="1">
        <v>42662.456388888888</v>
      </c>
      <c r="C142">
        <v>96.666664123535156</v>
      </c>
      <c r="D142" s="4">
        <v>1.9083142114639282</v>
      </c>
      <c r="E142">
        <v>18.922352655029297</v>
      </c>
      <c r="G142" s="4">
        <f t="shared" si="31"/>
        <v>24.491111111012287</v>
      </c>
    </row>
    <row r="143" spans="1:31" x14ac:dyDescent="0.25">
      <c r="A143" t="s">
        <v>197</v>
      </c>
      <c r="B143" s="1">
        <v>42663.373171296298</v>
      </c>
      <c r="C143">
        <v>93.833465576171875</v>
      </c>
      <c r="D143" s="4">
        <v>2.1534887386322024</v>
      </c>
      <c r="E143">
        <v>18.609562738037109</v>
      </c>
      <c r="G143" s="4">
        <f t="shared" si="31"/>
        <v>46.493888888857327</v>
      </c>
    </row>
    <row r="144" spans="1:31" x14ac:dyDescent="0.25">
      <c r="A144" t="s">
        <v>198</v>
      </c>
      <c r="B144" s="1">
        <v>42664.371099537035</v>
      </c>
      <c r="C144">
        <v>84.360733032226563</v>
      </c>
      <c r="D144" s="4">
        <v>1.9984519315719604</v>
      </c>
      <c r="E144">
        <v>18.194607598876953</v>
      </c>
      <c r="G144" s="4">
        <f t="shared" si="31"/>
        <v>70.444166666537058</v>
      </c>
    </row>
    <row r="145" spans="1:18" x14ac:dyDescent="0.25">
      <c r="A145" t="s">
        <v>199</v>
      </c>
      <c r="B145" s="1">
        <v>42665.442418981482</v>
      </c>
      <c r="C145">
        <v>73.999176025390625</v>
      </c>
      <c r="D145" s="4">
        <v>1.6162682605743408</v>
      </c>
      <c r="E145">
        <v>18.330715997314453</v>
      </c>
      <c r="G145" s="4">
        <f t="shared" si="31"/>
        <v>96.155833333265036</v>
      </c>
    </row>
    <row r="146" spans="1:18" x14ac:dyDescent="0.25">
      <c r="A146" t="s">
        <v>200</v>
      </c>
      <c r="B146" s="1">
        <v>42666.529490740744</v>
      </c>
      <c r="C146">
        <v>57.199298858642578</v>
      </c>
      <c r="D146" s="4">
        <v>1.174593670463562</v>
      </c>
      <c r="E146">
        <v>16.542393548583984</v>
      </c>
      <c r="G146" s="4">
        <f t="shared" si="31"/>
        <v>122.24555555556435</v>
      </c>
    </row>
    <row r="147" spans="1:18" x14ac:dyDescent="0.25">
      <c r="D147" s="4"/>
    </row>
    <row r="148" spans="1:18" x14ac:dyDescent="0.25">
      <c r="A148" t="s">
        <v>201</v>
      </c>
      <c r="B148" s="1">
        <v>42661.439131944448</v>
      </c>
      <c r="C148">
        <v>98.153663635253906</v>
      </c>
      <c r="D148" s="4">
        <v>1.4855686260223389</v>
      </c>
      <c r="E148">
        <v>18.308562142944336</v>
      </c>
      <c r="G148" s="4">
        <f>24*(B148-$B$148)</f>
        <v>0</v>
      </c>
      <c r="O148" t="s">
        <v>181</v>
      </c>
      <c r="P148" t="s">
        <v>182</v>
      </c>
      <c r="Q148" t="s">
        <v>183</v>
      </c>
      <c r="R148" t="s">
        <v>184</v>
      </c>
    </row>
    <row r="149" spans="1:18" x14ac:dyDescent="0.25">
      <c r="A149" t="s">
        <v>202</v>
      </c>
      <c r="B149" s="1">
        <v>42661.687118055554</v>
      </c>
      <c r="C149">
        <v>97.692741394042969</v>
      </c>
      <c r="D149" s="4">
        <v>1.5648897720336914</v>
      </c>
      <c r="E149">
        <v>18.183791024780273</v>
      </c>
      <c r="G149" s="4">
        <f t="shared" ref="G149:G154" si="32">24*(B149-$B$148)</f>
        <v>5.9516666665440425</v>
      </c>
      <c r="I149">
        <v>0</v>
      </c>
      <c r="J149">
        <f>$R$149+$O$149*SQRT(1+(I149-$Q$149)^2/$P$149^2)</f>
        <v>1.5544705103594607</v>
      </c>
      <c r="L149">
        <f>$R$45+$O$45*SQRT(1+(I149-$Q$45)^2/$P$45^2)</f>
        <v>-4.8149592001931012</v>
      </c>
      <c r="M149">
        <f>$R$46+$O$46*SQRT(1+(I149-$Q156)^2/$P$46^2)</f>
        <v>5.6528316785393269</v>
      </c>
      <c r="O149">
        <v>-0.128</v>
      </c>
      <c r="P149">
        <v>8.218</v>
      </c>
      <c r="Q149">
        <v>49.433999999999997</v>
      </c>
      <c r="R149">
        <v>2.335</v>
      </c>
    </row>
    <row r="150" spans="1:18" x14ac:dyDescent="0.25">
      <c r="A150" t="s">
        <v>203</v>
      </c>
      <c r="B150" s="1">
        <v>42662.456585648149</v>
      </c>
      <c r="C150">
        <v>96.194587707519531</v>
      </c>
      <c r="D150" s="4">
        <v>2.2102755142211916</v>
      </c>
      <c r="E150">
        <v>18.253662927246094</v>
      </c>
      <c r="G150" s="4">
        <f t="shared" si="32"/>
        <v>24.418888888845686</v>
      </c>
      <c r="I150">
        <v>6</v>
      </c>
      <c r="J150">
        <f t="shared" ref="J150:J169" si="33">$R$149+$O$149*SQRT(1+(I150-$Q$149)^2/$P$149^2)</f>
        <v>1.6464881279323107</v>
      </c>
      <c r="L150">
        <f t="shared" ref="L150:L169" si="34">$R$45+$O$45*SQRT(1+(I150-$Q$45)^2/$P$45^2)</f>
        <v>-4.2607059453691454</v>
      </c>
      <c r="M150">
        <f t="shared" ref="M150:M169" si="35">$R$46+$O$46*SQRT(1+(I150-$Q157)^2/$P$46^2)</f>
        <v>5.9302325966042915</v>
      </c>
      <c r="O150">
        <v>0.12</v>
      </c>
      <c r="P150">
        <v>7.0380000000000003</v>
      </c>
      <c r="Q150">
        <v>1.2230000000000001</v>
      </c>
      <c r="R150">
        <v>9.1999999999999998E-2</v>
      </c>
    </row>
    <row r="151" spans="1:18" x14ac:dyDescent="0.25">
      <c r="A151" t="s">
        <v>204</v>
      </c>
      <c r="B151" s="1">
        <v>42663.373402777775</v>
      </c>
      <c r="C151">
        <v>93.312400817871094</v>
      </c>
      <c r="D151" s="4">
        <v>2.678991181945801</v>
      </c>
      <c r="E151">
        <v>18.014117105102539</v>
      </c>
      <c r="G151" s="4">
        <f t="shared" si="32"/>
        <v>46.422499999869615</v>
      </c>
      <c r="I151">
        <v>12</v>
      </c>
      <c r="J151">
        <f t="shared" si="33"/>
        <v>1.7380594788198436</v>
      </c>
      <c r="L151">
        <f t="shared" si="34"/>
        <v>-3.7137781356218857</v>
      </c>
      <c r="M151">
        <f t="shared" si="35"/>
        <v>5.9178420209781821</v>
      </c>
    </row>
    <row r="152" spans="1:18" x14ac:dyDescent="0.25">
      <c r="A152" t="s">
        <v>205</v>
      </c>
      <c r="B152" s="1">
        <v>42664.371192129627</v>
      </c>
      <c r="C152">
        <v>89.001380920410156</v>
      </c>
      <c r="D152" s="4">
        <v>3.486624820327759</v>
      </c>
      <c r="E152">
        <v>18.108244760131836</v>
      </c>
      <c r="G152" s="4">
        <f t="shared" si="32"/>
        <v>70.36944444430992</v>
      </c>
      <c r="I152">
        <v>18</v>
      </c>
      <c r="J152">
        <f t="shared" si="33"/>
        <v>1.8289422486073672</v>
      </c>
      <c r="L152">
        <f t="shared" si="34"/>
        <v>-3.1760787451602868</v>
      </c>
      <c r="M152">
        <f t="shared" si="35"/>
        <v>5.8973094522730971</v>
      </c>
      <c r="O152">
        <f>O149-_xlfn.T.DIST(O149,17,TRUE)*O150</f>
        <v>-0.18197905852131702</v>
      </c>
      <c r="P152">
        <f t="shared" ref="P152:R152" si="36">P149-_xlfn.T.DIST(P149,17,TRUE)*P150</f>
        <v>1.1800008889847415</v>
      </c>
      <c r="Q152">
        <f t="shared" si="36"/>
        <v>48.210999999999999</v>
      </c>
      <c r="R152">
        <f t="shared" si="36"/>
        <v>2.2444748103052414</v>
      </c>
    </row>
    <row r="153" spans="1:18" x14ac:dyDescent="0.25">
      <c r="A153" t="s">
        <v>206</v>
      </c>
      <c r="B153" s="1">
        <v>42665.442465277774</v>
      </c>
      <c r="C153">
        <v>84.442794799804688</v>
      </c>
      <c r="D153" s="4">
        <v>4.1049688888549802</v>
      </c>
      <c r="E153">
        <v>18.128559930419922</v>
      </c>
      <c r="G153" s="4">
        <f t="shared" si="32"/>
        <v>96.079999999841675</v>
      </c>
      <c r="I153">
        <v>24</v>
      </c>
      <c r="J153">
        <f t="shared" si="33"/>
        <v>1.9186852347906129</v>
      </c>
      <c r="L153">
        <f t="shared" si="34"/>
        <v>-2.6501788559078037</v>
      </c>
      <c r="M153">
        <f t="shared" si="35"/>
        <v>5.8688072216901697</v>
      </c>
      <c r="O153">
        <f>O149+_xlfn.T.DIST(O149,17,TRUE)*O150</f>
        <v>-7.4020941478682989E-2</v>
      </c>
      <c r="P153">
        <f t="shared" ref="P153:R153" si="37">P149+_xlfn.T.DIST(P149,17,TRUE)*P150</f>
        <v>15.255999111015258</v>
      </c>
      <c r="Q153">
        <f t="shared" si="37"/>
        <v>50.656999999999996</v>
      </c>
      <c r="R153">
        <f t="shared" si="37"/>
        <v>2.4255251896947585</v>
      </c>
    </row>
    <row r="154" spans="1:18" x14ac:dyDescent="0.25">
      <c r="A154" t="s">
        <v>207</v>
      </c>
      <c r="B154" s="1">
        <v>42666.52952546296</v>
      </c>
      <c r="C154">
        <v>84.290428161621094</v>
      </c>
      <c r="D154" s="4">
        <v>4.6043318344116209</v>
      </c>
      <c r="E154">
        <v>18.199162347412109</v>
      </c>
      <c r="G154" s="4">
        <f t="shared" si="32"/>
        <v>122.16944444429828</v>
      </c>
      <c r="I154">
        <v>30</v>
      </c>
      <c r="J154">
        <f t="shared" si="33"/>
        <v>2.0063533907261863</v>
      </c>
      <c r="L154">
        <f t="shared" si="34"/>
        <v>-2.1396049975368836</v>
      </c>
      <c r="M154">
        <f t="shared" si="35"/>
        <v>5.8325666046883331</v>
      </c>
    </row>
    <row r="155" spans="1:18" x14ac:dyDescent="0.25">
      <c r="D155" s="4"/>
      <c r="I155">
        <v>36</v>
      </c>
      <c r="J155">
        <f t="shared" si="33"/>
        <v>2.0897118471836622</v>
      </c>
      <c r="L155">
        <f t="shared" si="34"/>
        <v>-1.6492602700450769</v>
      </c>
      <c r="M155">
        <f t="shared" si="35"/>
        <v>5.7888689595948284</v>
      </c>
      <c r="O155">
        <f>O152</f>
        <v>-0.18197905852131702</v>
      </c>
      <c r="P155">
        <f t="shared" ref="P155:R155" si="38">P152</f>
        <v>1.1800008889847415</v>
      </c>
      <c r="Q155">
        <f t="shared" si="38"/>
        <v>48.210999999999999</v>
      </c>
      <c r="R155">
        <f t="shared" si="38"/>
        <v>2.2444748103052414</v>
      </c>
    </row>
    <row r="156" spans="1:18" x14ac:dyDescent="0.25">
      <c r="A156" t="s">
        <v>208</v>
      </c>
      <c r="B156" s="1">
        <v>42661.43922453704</v>
      </c>
      <c r="C156">
        <v>98.589164733886719</v>
      </c>
      <c r="D156" s="4">
        <v>1.5748048854827881</v>
      </c>
      <c r="E156">
        <v>18.28512082824707</v>
      </c>
      <c r="G156" s="4">
        <f>24*(B156-$B$156)</f>
        <v>0</v>
      </c>
      <c r="I156">
        <v>42</v>
      </c>
      <c r="J156">
        <f t="shared" si="33"/>
        <v>2.1623992001583541</v>
      </c>
      <c r="L156">
        <f t="shared" si="34"/>
        <v>-1.1860272918400288</v>
      </c>
      <c r="M156">
        <f t="shared" si="35"/>
        <v>5.7380357367727175</v>
      </c>
      <c r="O156">
        <f>O153</f>
        <v>-7.4020941478682989E-2</v>
      </c>
      <c r="P156">
        <f t="shared" ref="P156:R156" si="39">P153</f>
        <v>15.255999111015258</v>
      </c>
      <c r="Q156">
        <f t="shared" si="39"/>
        <v>50.656999999999996</v>
      </c>
      <c r="R156">
        <f t="shared" si="39"/>
        <v>2.4255251896947585</v>
      </c>
    </row>
    <row r="157" spans="1:18" x14ac:dyDescent="0.25">
      <c r="A157" t="s">
        <v>209</v>
      </c>
      <c r="B157" s="1">
        <v>42661.6871875</v>
      </c>
      <c r="C157">
        <v>97.934783935546875</v>
      </c>
      <c r="D157" s="4">
        <v>1.6243806911468506</v>
      </c>
      <c r="E157">
        <v>18.379042489624023</v>
      </c>
      <c r="G157" s="4">
        <f t="shared" ref="G157:G162" si="40">24*(B157-$B$156)</f>
        <v>5.9511111110332422</v>
      </c>
      <c r="I157">
        <v>48</v>
      </c>
      <c r="J157">
        <f t="shared" si="33"/>
        <v>2.2050659075956234</v>
      </c>
      <c r="L157">
        <f t="shared" si="34"/>
        <v>-0.75957738105855777</v>
      </c>
      <c r="M157">
        <f t="shared" si="35"/>
        <v>5.6804181030769101</v>
      </c>
    </row>
    <row r="158" spans="1:18" x14ac:dyDescent="0.25">
      <c r="A158" t="s">
        <v>210</v>
      </c>
      <c r="B158" s="1">
        <v>42662.456875000003</v>
      </c>
      <c r="C158">
        <v>97.006439208984375</v>
      </c>
      <c r="D158" s="4">
        <v>2.3076242042541506</v>
      </c>
      <c r="E158">
        <v>18.310252053833008</v>
      </c>
      <c r="G158" s="4">
        <f t="shared" si="40"/>
        <v>24.423611111124046</v>
      </c>
      <c r="I158">
        <v>54</v>
      </c>
      <c r="J158">
        <f t="shared" si="33"/>
        <v>2.188569898241616</v>
      </c>
      <c r="L158">
        <f t="shared" si="34"/>
        <v>-0.38328844356867364</v>
      </c>
      <c r="M158">
        <f t="shared" si="35"/>
        <v>5.6163868419110443</v>
      </c>
    </row>
    <row r="159" spans="1:18" x14ac:dyDescent="0.25">
      <c r="A159" t="s">
        <v>211</v>
      </c>
      <c r="B159" s="1">
        <v>42663.373738425929</v>
      </c>
      <c r="C159">
        <v>93.033035278320313</v>
      </c>
      <c r="D159" s="4">
        <v>2.7925647331237795</v>
      </c>
      <c r="E159">
        <v>18.084908349609375</v>
      </c>
      <c r="G159" s="4">
        <f t="shared" si="40"/>
        <v>46.428333333344199</v>
      </c>
      <c r="I159">
        <v>60</v>
      </c>
      <c r="J159">
        <f t="shared" si="33"/>
        <v>2.1265107794104434</v>
      </c>
      <c r="L159">
        <f t="shared" si="34"/>
        <v>-7.4817127186912025E-2</v>
      </c>
      <c r="M159">
        <f t="shared" si="35"/>
        <v>5.5463230472425957</v>
      </c>
    </row>
    <row r="160" spans="1:18" x14ac:dyDescent="0.25">
      <c r="A160" t="s">
        <v>212</v>
      </c>
      <c r="B160" s="1">
        <v>42664.371249999997</v>
      </c>
      <c r="C160">
        <v>88.329414367675781</v>
      </c>
      <c r="D160" s="4">
        <v>3.3838678432464602</v>
      </c>
      <c r="E160">
        <v>17.804631097412109</v>
      </c>
      <c r="G160" s="4">
        <f t="shared" si="40"/>
        <v>70.368611110956408</v>
      </c>
      <c r="I160">
        <v>66</v>
      </c>
      <c r="J160">
        <f t="shared" si="33"/>
        <v>2.0469708181934347</v>
      </c>
      <c r="L160">
        <f t="shared" si="34"/>
        <v>0.14481654896532747</v>
      </c>
      <c r="M160">
        <f t="shared" si="35"/>
        <v>5.4706099633372016</v>
      </c>
    </row>
    <row r="161" spans="1:13" x14ac:dyDescent="0.25">
      <c r="A161" t="s">
        <v>213</v>
      </c>
      <c r="B161" s="1">
        <v>42665.442523148151</v>
      </c>
      <c r="C161">
        <v>84.893173217773438</v>
      </c>
      <c r="D161" s="4">
        <v>4.0472811294555662</v>
      </c>
      <c r="E161">
        <v>18.117428643798828</v>
      </c>
      <c r="G161" s="4">
        <f t="shared" si="40"/>
        <v>96.079166666662786</v>
      </c>
      <c r="I161">
        <v>72</v>
      </c>
      <c r="J161">
        <f t="shared" si="33"/>
        <v>1.9609399271355916</v>
      </c>
      <c r="L161">
        <f t="shared" si="34"/>
        <v>0.255256668850258</v>
      </c>
      <c r="M161">
        <f t="shared" si="35"/>
        <v>5.3896261592205708</v>
      </c>
    </row>
    <row r="162" spans="1:13" x14ac:dyDescent="0.25">
      <c r="A162" t="s">
        <v>214</v>
      </c>
      <c r="B162" s="1">
        <v>42666.529583333337</v>
      </c>
      <c r="C162">
        <v>84.750358581542969</v>
      </c>
      <c r="D162" s="4">
        <v>4.789113862609863</v>
      </c>
      <c r="E162">
        <v>18.290146691894531</v>
      </c>
      <c r="G162" s="4">
        <f t="shared" si="40"/>
        <v>122.16861111111939</v>
      </c>
      <c r="I162">
        <v>78</v>
      </c>
      <c r="J162">
        <f t="shared" si="33"/>
        <v>1.8720225267688049</v>
      </c>
      <c r="L162">
        <f t="shared" si="34"/>
        <v>0.24398823766169508</v>
      </c>
      <c r="M162">
        <f t="shared" si="35"/>
        <v>5.3037400876506666</v>
      </c>
    </row>
    <row r="163" spans="1:13" x14ac:dyDescent="0.25">
      <c r="D163" s="4"/>
      <c r="I163">
        <v>84</v>
      </c>
      <c r="J163">
        <f t="shared" si="33"/>
        <v>1.7816082604548511</v>
      </c>
      <c r="L163">
        <f t="shared" si="34"/>
        <v>0.11236944061854315</v>
      </c>
      <c r="M163">
        <f t="shared" si="35"/>
        <v>5.2133059726524529</v>
      </c>
    </row>
    <row r="164" spans="1:13" x14ac:dyDescent="0.25">
      <c r="A164" t="s">
        <v>215</v>
      </c>
      <c r="B164" s="1">
        <v>42661.439282407409</v>
      </c>
      <c r="C164">
        <v>97.720268249511719</v>
      </c>
      <c r="D164" s="4">
        <v>1.4296833110809326</v>
      </c>
      <c r="E164">
        <v>18.518179757690429</v>
      </c>
      <c r="G164" s="4">
        <f>24*(B164-$B$164)</f>
        <v>0</v>
      </c>
      <c r="I164">
        <v>90</v>
      </c>
      <c r="J164">
        <f t="shared" si="33"/>
        <v>1.6903266190208266</v>
      </c>
      <c r="L164">
        <f t="shared" si="34"/>
        <v>-0.12508220205737919</v>
      </c>
      <c r="M164">
        <f t="shared" si="35"/>
        <v>5.1186608992261728</v>
      </c>
    </row>
    <row r="165" spans="1:13" x14ac:dyDescent="0.25">
      <c r="A165" t="s">
        <v>216</v>
      </c>
      <c r="B165" s="1">
        <v>42661.687291666669</v>
      </c>
      <c r="C165">
        <v>98.009681701660156</v>
      </c>
      <c r="D165" s="4">
        <v>1.6424081159591675</v>
      </c>
      <c r="E165">
        <v>18.345621926879883</v>
      </c>
      <c r="G165" s="4">
        <f t="shared" ref="G165:G170" si="41">24*(B165-$B$164)</f>
        <v>5.9522222222294658</v>
      </c>
      <c r="I165">
        <v>96</v>
      </c>
      <c r="J165">
        <f t="shared" si="33"/>
        <v>1.5985000387247266</v>
      </c>
      <c r="L165">
        <f t="shared" si="34"/>
        <v>-0.447418554683225</v>
      </c>
      <c r="M165">
        <f t="shared" si="35"/>
        <v>5.020122939966762</v>
      </c>
    </row>
    <row r="166" spans="1:13" x14ac:dyDescent="0.25">
      <c r="A166" t="s">
        <v>217</v>
      </c>
      <c r="B166" s="1">
        <v>42662.457129629627</v>
      </c>
      <c r="C166">
        <v>96.875</v>
      </c>
      <c r="D166" s="4">
        <v>2.0399151874542238</v>
      </c>
      <c r="E166">
        <v>18.460516793823242</v>
      </c>
      <c r="G166" s="4">
        <f t="shared" si="41"/>
        <v>24.428333333227783</v>
      </c>
      <c r="I166">
        <v>102</v>
      </c>
      <c r="J166">
        <f t="shared" si="33"/>
        <v>1.506309652618731</v>
      </c>
      <c r="L166">
        <f t="shared" si="34"/>
        <v>-0.83404318028993707</v>
      </c>
      <c r="M166">
        <f t="shared" si="35"/>
        <v>4.9179901394847914</v>
      </c>
    </row>
    <row r="167" spans="1:13" x14ac:dyDescent="0.25">
      <c r="A167" t="s">
        <v>218</v>
      </c>
      <c r="B167" s="1">
        <v>42663.37400462963</v>
      </c>
      <c r="C167">
        <v>91.842018127441406</v>
      </c>
      <c r="D167" s="4">
        <v>2.5573054386138918</v>
      </c>
      <c r="E167">
        <v>18.033326013183594</v>
      </c>
      <c r="G167" s="4">
        <f t="shared" si="41"/>
        <v>46.433333333290648</v>
      </c>
      <c r="I167">
        <v>108</v>
      </c>
      <c r="J167">
        <f t="shared" si="33"/>
        <v>1.4138646870321676</v>
      </c>
      <c r="L167">
        <f t="shared" si="34"/>
        <v>-1.2680764762802212</v>
      </c>
      <c r="M167">
        <f t="shared" si="35"/>
        <v>4.8125401814512685</v>
      </c>
    </row>
    <row r="168" spans="1:13" x14ac:dyDescent="0.25">
      <c r="A168" t="s">
        <v>219</v>
      </c>
      <c r="B168" s="1">
        <v>42664.371319444443</v>
      </c>
      <c r="C168">
        <v>87.00579833984375</v>
      </c>
      <c r="D168" s="4">
        <v>2.9755440784454348</v>
      </c>
      <c r="E168">
        <v>17.877871377563476</v>
      </c>
      <c r="G168" s="4">
        <f t="shared" si="41"/>
        <v>70.36888888879912</v>
      </c>
      <c r="I168">
        <v>114</v>
      </c>
      <c r="J168">
        <f t="shared" si="33"/>
        <v>1.3212347846671535</v>
      </c>
      <c r="L168">
        <f t="shared" si="34"/>
        <v>-1.7368796153668624</v>
      </c>
      <c r="M168">
        <f t="shared" si="35"/>
        <v>4.7040305781910945</v>
      </c>
    </row>
    <row r="169" spans="1:13" x14ac:dyDescent="0.25">
      <c r="A169" t="s">
        <v>220</v>
      </c>
      <c r="B169" s="1">
        <v>42665.442557870374</v>
      </c>
      <c r="C169">
        <v>82.715286254882813</v>
      </c>
      <c r="D169" s="4">
        <v>3.6191271377563479</v>
      </c>
      <c r="E169">
        <v>18.088354928588867</v>
      </c>
      <c r="G169" s="4">
        <f t="shared" si="41"/>
        <v>96.078611111151986</v>
      </c>
      <c r="I169">
        <v>120</v>
      </c>
      <c r="J169">
        <f t="shared" si="33"/>
        <v>1.2284663887118443</v>
      </c>
      <c r="L169">
        <f t="shared" si="34"/>
        <v>-2.2313580658743524</v>
      </c>
      <c r="M169">
        <f t="shared" si="35"/>
        <v>4.5926992437073446</v>
      </c>
    </row>
    <row r="170" spans="1:13" x14ac:dyDescent="0.25">
      <c r="A170" t="s">
        <v>221</v>
      </c>
      <c r="B170" s="1">
        <v>42666.529629629629</v>
      </c>
      <c r="C170">
        <v>83.711265563964844</v>
      </c>
      <c r="D170" s="4">
        <v>4.3591574264526365</v>
      </c>
      <c r="E170">
        <v>18.231013162231445</v>
      </c>
      <c r="G170" s="4">
        <f t="shared" si="41"/>
        <v>122.16833333327668</v>
      </c>
    </row>
  </sheetData>
  <protectedRanges>
    <protectedRange sqref="A2:E9" name="Range1"/>
    <protectedRange sqref="A11:E17" name="Range1_1"/>
    <protectedRange sqref="A19:E25" name="Range1_2"/>
    <protectedRange sqref="A27:E33" name="Range1_3"/>
    <protectedRange sqref="A35:E41" name="Range1_4"/>
    <protectedRange sqref="A43:E49" name="Range1_5"/>
    <protectedRange sqref="A51:E57" name="Range1_6"/>
    <protectedRange sqref="A59:E65" name="Range1_7"/>
    <protectedRange sqref="A67:E73" name="Range1_8"/>
    <protectedRange sqref="A75:E81" name="Range1_9"/>
    <protectedRange sqref="A91:E97" name="Range1_11"/>
    <protectedRange sqref="A105:E111" name="Range1_10"/>
    <protectedRange sqref="A119:E125" name="Range1_12"/>
    <protectedRange sqref="A132:E138" name="Range1_13"/>
    <protectedRange sqref="A140:E146" name="Range1_14"/>
    <protectedRange sqref="A148:E154" name="Range1_15"/>
    <protectedRange sqref="A156:E162" name="Range1_16"/>
    <protectedRange sqref="A164:E170" name="Range1_17"/>
  </protectedRange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opLeftCell="B1" workbookViewId="0">
      <pane ySplit="1" topLeftCell="A2" activePane="bottomLeft" state="frozen"/>
      <selection pane="bottomLeft" activeCell="V4" sqref="V4"/>
    </sheetView>
  </sheetViews>
  <sheetFormatPr defaultRowHeight="15" x14ac:dyDescent="0.25"/>
  <cols>
    <col min="1" max="1" width="20.5703125" bestFit="1" customWidth="1"/>
    <col min="2" max="2" width="20.140625" customWidth="1"/>
    <col min="3" max="5" width="12" bestFit="1" customWidth="1"/>
  </cols>
  <sheetData>
    <row r="1" spans="1:2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 t="s">
        <v>17</v>
      </c>
    </row>
    <row r="2" spans="1:27" x14ac:dyDescent="0.25">
      <c r="A2" t="s">
        <v>222</v>
      </c>
      <c r="B2" s="1">
        <v>42678.38658564815</v>
      </c>
      <c r="C2" s="4">
        <v>97.760208129882813</v>
      </c>
      <c r="D2" s="4">
        <v>1.3377429080963135</v>
      </c>
      <c r="E2" s="4">
        <v>19.201796395874023</v>
      </c>
      <c r="G2" s="4">
        <f>24*(B2-$B$2)</f>
        <v>0</v>
      </c>
      <c r="S2" t="s">
        <v>181</v>
      </c>
      <c r="T2" t="s">
        <v>182</v>
      </c>
      <c r="U2" t="s">
        <v>183</v>
      </c>
      <c r="V2" t="s">
        <v>184</v>
      </c>
    </row>
    <row r="3" spans="1:27" x14ac:dyDescent="0.25">
      <c r="A3" t="s">
        <v>223</v>
      </c>
      <c r="B3" s="1">
        <v>42678.477673611109</v>
      </c>
      <c r="C3" s="4">
        <v>97.781883239746094</v>
      </c>
      <c r="D3" s="4">
        <v>1.4305846525192261</v>
      </c>
      <c r="E3" s="4">
        <v>19.240414483642578</v>
      </c>
      <c r="G3" s="4">
        <f>24*(B3-$B$3)</f>
        <v>0</v>
      </c>
      <c r="I3" s="4">
        <f>AVERAGE(D2,D10,D17,D24,D31,D38,D45,D52,D59,D66,D73,D80)</f>
        <v>1.4477108253002167</v>
      </c>
      <c r="K3">
        <v>0</v>
      </c>
      <c r="L3">
        <f t="shared" ref="L3:L23" si="0">$V$3+$S$3*SQRT(1+(K3-$U$3)^2/$T$3^2)</f>
        <v>1.4785311662678819</v>
      </c>
      <c r="N3">
        <f>$V$5+$S$5*SQRT(1+(K3-$U$5)^2/$T$5^2)</f>
        <v>1.7452038717750531</v>
      </c>
      <c r="P3">
        <f>$V$7+$S$7*SQRT(1+(K3-$U$7)^2/$T$7^2)</f>
        <v>1.9393435687405312</v>
      </c>
      <c r="S3">
        <v>-0.92400000000000004</v>
      </c>
      <c r="T3">
        <v>25.085000000000001</v>
      </c>
      <c r="U3">
        <v>72.198999999999998</v>
      </c>
      <c r="V3">
        <f>2.966*I3</f>
        <v>4.2939103078404433</v>
      </c>
      <c r="X3">
        <v>0</v>
      </c>
      <c r="Y3">
        <f t="shared" ref="Y3:Y23" si="1">$V$3+$S$3/$T$3*X3-$S$3/$T$3*$U$3</f>
        <v>6.9533432757495524</v>
      </c>
      <c r="AA3">
        <f>$V$7+$S$7/$T$7*X3-$S$7/$T$7*$U$7</f>
        <v>9.3953685593001719</v>
      </c>
    </row>
    <row r="4" spans="1:27" x14ac:dyDescent="0.25">
      <c r="A4" t="s">
        <v>224</v>
      </c>
      <c r="B4" s="1">
        <v>42679.460057870368</v>
      </c>
      <c r="C4" s="4">
        <v>96.721946716308594</v>
      </c>
      <c r="D4" s="4">
        <v>2.260752542114258</v>
      </c>
      <c r="E4" s="4">
        <v>18.831179483032226</v>
      </c>
      <c r="G4" s="4">
        <f t="shared" ref="G4:G8" si="2">24*(B4-$B$3)</f>
        <v>23.577222222229466</v>
      </c>
      <c r="K4">
        <v>6</v>
      </c>
      <c r="L4">
        <f t="shared" si="0"/>
        <v>1.6862888744017619</v>
      </c>
      <c r="N4">
        <f t="shared" ref="N4:N23" si="3">$V$5+$S$5*SQRT(1+(K4-$U$5)^2/$T$5^2)</f>
        <v>1.9218443113513679</v>
      </c>
      <c r="P4">
        <f t="shared" ref="P4:P23" si="4">$V$7+$S$7*SQRT(1+(K4-$U$7)^2/$T$7^2)</f>
        <v>2.1874156898561186</v>
      </c>
      <c r="X4">
        <v>6</v>
      </c>
      <c r="Y4">
        <f t="shared" si="1"/>
        <v>6.7323347048904729</v>
      </c>
      <c r="AA4">
        <f t="shared" ref="AA4:AA23" si="5">$V$7+$S$7/$T$7*X4-$S$7/$T$7*$U$7</f>
        <v>9.1014123220525818</v>
      </c>
    </row>
    <row r="5" spans="1:27" x14ac:dyDescent="0.25">
      <c r="A5" t="s">
        <v>225</v>
      </c>
      <c r="B5" s="1">
        <v>42680.530173611114</v>
      </c>
      <c r="C5" s="4">
        <v>91.7213134765625</v>
      </c>
      <c r="D5" s="4">
        <v>3.0260213447570803</v>
      </c>
      <c r="E5" s="4">
        <v>18.346312387084961</v>
      </c>
      <c r="G5" s="4">
        <f t="shared" si="2"/>
        <v>49.260000000125729</v>
      </c>
      <c r="I5" s="4">
        <v>1.6958898537317912</v>
      </c>
      <c r="K5">
        <v>12</v>
      </c>
      <c r="L5">
        <f t="shared" si="0"/>
        <v>1.8916803133890179</v>
      </c>
      <c r="N5">
        <f t="shared" si="3"/>
        <v>2.0910096446428121</v>
      </c>
      <c r="P5">
        <f t="shared" si="4"/>
        <v>2.4284384254422284</v>
      </c>
      <c r="S5">
        <v>-2.86</v>
      </c>
      <c r="T5">
        <v>70</v>
      </c>
      <c r="U5">
        <v>75.775000000000006</v>
      </c>
      <c r="V5">
        <v>5.96</v>
      </c>
      <c r="X5">
        <v>12</v>
      </c>
      <c r="Y5">
        <f t="shared" si="1"/>
        <v>6.5113261340313944</v>
      </c>
      <c r="AA5">
        <f t="shared" si="5"/>
        <v>8.8074560848049916</v>
      </c>
    </row>
    <row r="6" spans="1:27" x14ac:dyDescent="0.25">
      <c r="A6" t="s">
        <v>226</v>
      </c>
      <c r="B6" s="1">
        <v>42681.401886574073</v>
      </c>
      <c r="C6" s="4">
        <v>87.863960266113281</v>
      </c>
      <c r="D6" s="4">
        <v>3.2369433475494387</v>
      </c>
      <c r="E6" s="4">
        <v>18.469633920288086</v>
      </c>
      <c r="G6" s="4">
        <f t="shared" si="2"/>
        <v>70.181111111131031</v>
      </c>
      <c r="K6">
        <v>18</v>
      </c>
      <c r="L6">
        <f t="shared" si="0"/>
        <v>2.0940426006494546</v>
      </c>
      <c r="N6">
        <f t="shared" si="3"/>
        <v>2.2516767381005067</v>
      </c>
      <c r="P6">
        <f t="shared" si="4"/>
        <v>2.6608664059369063</v>
      </c>
      <c r="X6">
        <v>18</v>
      </c>
      <c r="Y6">
        <f t="shared" si="1"/>
        <v>6.2903175631723149</v>
      </c>
      <c r="AA6">
        <f t="shared" si="5"/>
        <v>8.5134998475574015</v>
      </c>
    </row>
    <row r="7" spans="1:27" x14ac:dyDescent="0.25">
      <c r="A7" t="s">
        <v>227</v>
      </c>
      <c r="B7" s="1">
        <v>42682.487118055556</v>
      </c>
      <c r="C7" s="4">
        <v>74.780914306640625</v>
      </c>
      <c r="D7" s="4">
        <v>2.7691289020538332</v>
      </c>
      <c r="E7" s="4">
        <v>18.750601632690429</v>
      </c>
      <c r="G7" s="4">
        <f t="shared" si="2"/>
        <v>96.226666666741949</v>
      </c>
      <c r="I7">
        <v>2.04</v>
      </c>
      <c r="K7">
        <v>24</v>
      </c>
      <c r="L7">
        <f t="shared" si="0"/>
        <v>2.2924567138673724</v>
      </c>
      <c r="N7">
        <f t="shared" si="3"/>
        <v>2.4026939265141687</v>
      </c>
      <c r="P7">
        <f t="shared" si="4"/>
        <v>2.8827515006272417</v>
      </c>
      <c r="S7">
        <v>-2.089</v>
      </c>
      <c r="T7">
        <v>42.639000000000003</v>
      </c>
      <c r="U7">
        <v>70.12</v>
      </c>
      <c r="V7">
        <v>5.96</v>
      </c>
      <c r="X7">
        <v>24</v>
      </c>
      <c r="Y7">
        <f t="shared" si="1"/>
        <v>6.0693089923132355</v>
      </c>
      <c r="AA7">
        <f t="shared" si="5"/>
        <v>8.2195436103098096</v>
      </c>
    </row>
    <row r="8" spans="1:27" x14ac:dyDescent="0.25">
      <c r="A8" t="s">
        <v>228</v>
      </c>
      <c r="B8" s="1">
        <v>42683.475787037038</v>
      </c>
      <c r="C8" s="4">
        <v>61.528327941894531</v>
      </c>
      <c r="D8" s="4">
        <v>2.1048143936157229</v>
      </c>
      <c r="E8" s="4">
        <v>18.648129327392578</v>
      </c>
      <c r="G8" s="4">
        <f t="shared" si="2"/>
        <v>119.95472222229</v>
      </c>
      <c r="K8">
        <v>30</v>
      </c>
      <c r="L8">
        <f t="shared" si="0"/>
        <v>2.4856225471950162</v>
      </c>
      <c r="N8">
        <f t="shared" si="3"/>
        <v>2.5427815950703714</v>
      </c>
      <c r="P8">
        <f t="shared" si="4"/>
        <v>3.0916459909659615</v>
      </c>
      <c r="X8">
        <v>30</v>
      </c>
      <c r="Y8">
        <f t="shared" si="1"/>
        <v>5.848300421454157</v>
      </c>
      <c r="AA8">
        <f t="shared" si="5"/>
        <v>7.9255873730622195</v>
      </c>
    </row>
    <row r="9" spans="1:27" x14ac:dyDescent="0.25">
      <c r="C9" s="4"/>
      <c r="D9" s="4"/>
      <c r="E9" s="4"/>
      <c r="G9" s="4"/>
      <c r="I9" s="4"/>
      <c r="K9">
        <v>36</v>
      </c>
      <c r="L9">
        <f t="shared" si="0"/>
        <v>2.6716642295407516</v>
      </c>
      <c r="N9">
        <f t="shared" si="3"/>
        <v>2.6705430851982976</v>
      </c>
      <c r="P9">
        <f t="shared" si="4"/>
        <v>3.2845053440111474</v>
      </c>
      <c r="X9">
        <v>36</v>
      </c>
      <c r="Y9">
        <f t="shared" si="1"/>
        <v>5.6272918505950775</v>
      </c>
      <c r="AA9">
        <f t="shared" si="5"/>
        <v>7.6316311358146294</v>
      </c>
    </row>
    <row r="10" spans="1:27" x14ac:dyDescent="0.25">
      <c r="A10" t="s">
        <v>229</v>
      </c>
      <c r="B10" s="1">
        <v>42678.478090277778</v>
      </c>
      <c r="C10" s="4">
        <v>97.813507080078125</v>
      </c>
      <c r="D10" s="4">
        <v>1.3710938526153564</v>
      </c>
      <c r="E10" s="4">
        <v>19.789374215698242</v>
      </c>
      <c r="G10" s="4">
        <f>24*(B10-$B$10)</f>
        <v>0</v>
      </c>
      <c r="K10">
        <v>42</v>
      </c>
      <c r="L10">
        <f t="shared" si="0"/>
        <v>2.8478295256558002</v>
      </c>
      <c r="N10">
        <f t="shared" si="3"/>
        <v>2.7844902767429605</v>
      </c>
      <c r="P10">
        <f t="shared" si="4"/>
        <v>3.4576193083102438</v>
      </c>
      <c r="X10">
        <v>42</v>
      </c>
      <c r="Y10">
        <f t="shared" si="1"/>
        <v>5.4062832797359981</v>
      </c>
      <c r="AA10">
        <f t="shared" si="5"/>
        <v>7.3376748985670392</v>
      </c>
    </row>
    <row r="11" spans="1:27" x14ac:dyDescent="0.25">
      <c r="A11" t="s">
        <v>230</v>
      </c>
      <c r="B11" s="1">
        <v>42679.460868055554</v>
      </c>
      <c r="C11" s="4">
        <v>95.934326171875</v>
      </c>
      <c r="D11" s="4">
        <v>2.2120781970977785</v>
      </c>
      <c r="E11" s="4">
        <v>18.836506707763672</v>
      </c>
      <c r="G11" s="4">
        <f t="shared" ref="G11:G15" si="6">24*(B11-$B$10)</f>
        <v>23.586666666611563</v>
      </c>
      <c r="K11">
        <v>48</v>
      </c>
      <c r="L11">
        <f t="shared" si="0"/>
        <v>3.0100464149627304</v>
      </c>
      <c r="N11">
        <f t="shared" si="3"/>
        <v>2.8830880331930859</v>
      </c>
      <c r="P11">
        <f t="shared" si="4"/>
        <v>3.6066264349041357</v>
      </c>
      <c r="X11">
        <v>48</v>
      </c>
      <c r="Y11">
        <f t="shared" si="1"/>
        <v>5.1852747088769195</v>
      </c>
      <c r="AA11">
        <f t="shared" si="5"/>
        <v>7.0437186613194491</v>
      </c>
    </row>
    <row r="12" spans="1:27" x14ac:dyDescent="0.25">
      <c r="A12" t="s">
        <v>231</v>
      </c>
      <c r="B12" s="1">
        <v>42680.531331018516</v>
      </c>
      <c r="C12" s="4">
        <v>91.529090881347656</v>
      </c>
      <c r="D12" s="4">
        <v>3.0485557151794436</v>
      </c>
      <c r="E12" s="4">
        <v>18.445050103759765</v>
      </c>
      <c r="G12" s="4">
        <f t="shared" si="6"/>
        <v>49.2777777776937</v>
      </c>
      <c r="K12">
        <v>54</v>
      </c>
      <c r="L12">
        <f t="shared" si="0"/>
        <v>3.1523530648373486</v>
      </c>
      <c r="N12">
        <f t="shared" si="3"/>
        <v>2.9648201153727829</v>
      </c>
      <c r="P12">
        <f t="shared" si="4"/>
        <v>3.7266962395419969</v>
      </c>
      <c r="X12">
        <v>54</v>
      </c>
      <c r="Y12">
        <f t="shared" si="1"/>
        <v>4.9642661380178401</v>
      </c>
      <c r="AA12">
        <f t="shared" si="5"/>
        <v>6.749762424071859</v>
      </c>
    </row>
    <row r="13" spans="1:27" x14ac:dyDescent="0.25">
      <c r="A13" t="s">
        <v>232</v>
      </c>
      <c r="B13" s="1">
        <v>42681.402141203704</v>
      </c>
      <c r="C13" s="4">
        <v>86.373054504394531</v>
      </c>
      <c r="D13" s="4">
        <v>3.0052896572113039</v>
      </c>
      <c r="E13" s="4">
        <v>18.384739739990234</v>
      </c>
      <c r="G13" s="4">
        <f t="shared" si="6"/>
        <v>70.177222222206183</v>
      </c>
      <c r="K13">
        <v>60</v>
      </c>
      <c r="L13">
        <f t="shared" si="0"/>
        <v>3.2664430531520598</v>
      </c>
      <c r="N13">
        <f t="shared" si="3"/>
        <v>3.0282756146104468</v>
      </c>
      <c r="P13">
        <f t="shared" si="4"/>
        <v>3.812968380555791</v>
      </c>
      <c r="X13">
        <v>60</v>
      </c>
      <c r="Y13">
        <f t="shared" si="1"/>
        <v>4.7432575671587607</v>
      </c>
      <c r="AA13">
        <f t="shared" si="5"/>
        <v>6.4558061868242689</v>
      </c>
    </row>
    <row r="14" spans="1:27" x14ac:dyDescent="0.25">
      <c r="A14" t="s">
        <v>233</v>
      </c>
      <c r="B14" s="1">
        <v>42682.487291666665</v>
      </c>
      <c r="C14" s="4">
        <v>72.377784729003906</v>
      </c>
      <c r="D14" s="4">
        <v>2.7492986751556399</v>
      </c>
      <c r="E14" s="4">
        <v>18.64844976196289</v>
      </c>
      <c r="G14" s="4">
        <f t="shared" si="6"/>
        <v>96.220833333267365</v>
      </c>
      <c r="K14">
        <v>66</v>
      </c>
      <c r="L14">
        <f t="shared" si="0"/>
        <v>3.3421148693940905</v>
      </c>
      <c r="N14">
        <f t="shared" si="3"/>
        <v>3.07224944925703</v>
      </c>
      <c r="P14">
        <f t="shared" si="4"/>
        <v>3.8612707649284275</v>
      </c>
      <c r="X14">
        <v>66</v>
      </c>
      <c r="Y14">
        <f t="shared" si="1"/>
        <v>4.5222489962996821</v>
      </c>
      <c r="AA14">
        <f t="shared" si="5"/>
        <v>6.1618499495766788</v>
      </c>
    </row>
    <row r="15" spans="1:27" x14ac:dyDescent="0.25">
      <c r="A15" t="s">
        <v>234</v>
      </c>
      <c r="B15" s="1">
        <v>42683.476180555554</v>
      </c>
      <c r="C15" s="4">
        <v>64.040351867675781</v>
      </c>
      <c r="D15" s="4">
        <v>2.1174336505889895</v>
      </c>
      <c r="E15" s="4">
        <v>18.854605538940429</v>
      </c>
      <c r="G15" s="4">
        <f t="shared" si="6"/>
        <v>119.95416666660458</v>
      </c>
      <c r="K15">
        <v>72</v>
      </c>
      <c r="L15">
        <f t="shared" si="0"/>
        <v>3.3698812332848682</v>
      </c>
      <c r="N15">
        <f t="shared" si="3"/>
        <v>3.0958441635341796</v>
      </c>
      <c r="P15">
        <f t="shared" si="4"/>
        <v>3.8689704525692332</v>
      </c>
      <c r="X15">
        <v>72</v>
      </c>
      <c r="Y15">
        <f t="shared" si="1"/>
        <v>4.3012404254406027</v>
      </c>
      <c r="AA15">
        <f t="shared" si="5"/>
        <v>5.8678937123290886</v>
      </c>
    </row>
    <row r="16" spans="1:27" x14ac:dyDescent="0.25">
      <c r="C16" s="4"/>
      <c r="D16" s="4"/>
      <c r="E16" s="4"/>
      <c r="G16" s="4"/>
      <c r="K16">
        <v>78</v>
      </c>
      <c r="L16">
        <f t="shared" si="0"/>
        <v>3.3455251111048949</v>
      </c>
      <c r="N16">
        <f t="shared" si="3"/>
        <v>3.0985555905063524</v>
      </c>
      <c r="P16">
        <f t="shared" si="4"/>
        <v>3.8356259102628725</v>
      </c>
      <c r="X16">
        <v>78</v>
      </c>
      <c r="Y16">
        <f t="shared" si="1"/>
        <v>4.0802318545815233</v>
      </c>
      <c r="AA16">
        <f t="shared" si="5"/>
        <v>5.5739374750814985</v>
      </c>
    </row>
    <row r="17" spans="1:27" x14ac:dyDescent="0.25">
      <c r="A17" t="s">
        <v>235</v>
      </c>
      <c r="B17" s="1">
        <v>42678.478229166663</v>
      </c>
      <c r="C17" s="4">
        <v>98.128021240234375</v>
      </c>
      <c r="D17" s="4">
        <v>1.4648369384765625</v>
      </c>
      <c r="E17" s="4">
        <v>19.321278436279297</v>
      </c>
      <c r="G17" s="4">
        <f>24*(B17-$B$17)</f>
        <v>0</v>
      </c>
      <c r="K17">
        <v>84</v>
      </c>
      <c r="L17">
        <f t="shared" si="0"/>
        <v>3.2727693729364695</v>
      </c>
      <c r="N17">
        <f t="shared" si="3"/>
        <v>3.0803247400965503</v>
      </c>
      <c r="P17">
        <f t="shared" si="4"/>
        <v>3.7631052558445357</v>
      </c>
      <c r="X17">
        <v>84</v>
      </c>
      <c r="Y17">
        <f t="shared" si="1"/>
        <v>3.8592232837224443</v>
      </c>
      <c r="AA17">
        <f t="shared" si="5"/>
        <v>5.2799812378339084</v>
      </c>
    </row>
    <row r="18" spans="1:27" x14ac:dyDescent="0.25">
      <c r="A18" t="s">
        <v>236</v>
      </c>
      <c r="B18" s="1">
        <v>42679.461898148147</v>
      </c>
      <c r="C18" s="4">
        <v>96.073715209960938</v>
      </c>
      <c r="D18" s="4">
        <v>2.1616011692047121</v>
      </c>
      <c r="E18" s="4">
        <v>19.061816079711914</v>
      </c>
      <c r="G18" s="4">
        <f t="shared" ref="G18:G22" si="7">24*(B18-$B$17)</f>
        <v>23.608055555610918</v>
      </c>
      <c r="K18">
        <v>90</v>
      </c>
      <c r="L18">
        <f t="shared" si="0"/>
        <v>3.1608998430730852</v>
      </c>
      <c r="N18">
        <f t="shared" si="3"/>
        <v>3.0415440491256551</v>
      </c>
      <c r="P18">
        <f t="shared" si="4"/>
        <v>3.6551034080716591</v>
      </c>
      <c r="X18">
        <v>90</v>
      </c>
      <c r="Y18">
        <f t="shared" si="1"/>
        <v>3.6382147128633653</v>
      </c>
      <c r="AA18">
        <f t="shared" si="5"/>
        <v>4.9860250005863183</v>
      </c>
    </row>
    <row r="19" spans="1:27" x14ac:dyDescent="0.25">
      <c r="A19" t="s">
        <v>237</v>
      </c>
      <c r="B19" s="1">
        <v>42680.532349537039</v>
      </c>
      <c r="C19" s="4">
        <v>91.490982055664063</v>
      </c>
      <c r="D19" s="4">
        <v>3.2468584609985354</v>
      </c>
      <c r="E19" s="4">
        <v>18.647604806518554</v>
      </c>
      <c r="G19" s="4">
        <f t="shared" si="7"/>
        <v>49.298888889024965</v>
      </c>
      <c r="K19">
        <v>96</v>
      </c>
      <c r="L19">
        <f t="shared" si="0"/>
        <v>3.0201810609459265</v>
      </c>
      <c r="N19">
        <f t="shared" si="3"/>
        <v>2.9830165078213686</v>
      </c>
      <c r="P19">
        <f t="shared" si="4"/>
        <v>3.5163202703911089</v>
      </c>
      <c r="X19">
        <v>96</v>
      </c>
      <c r="Y19">
        <f t="shared" si="1"/>
        <v>3.4172061420042859</v>
      </c>
      <c r="AA19">
        <f t="shared" si="5"/>
        <v>4.6920687633387281</v>
      </c>
    </row>
    <row r="20" spans="1:27" x14ac:dyDescent="0.25">
      <c r="A20" t="s">
        <v>238</v>
      </c>
      <c r="B20" s="1">
        <v>42681.402187500003</v>
      </c>
      <c r="C20" s="4">
        <v>88.376426696777344</v>
      </c>
      <c r="D20" s="4">
        <v>3.4199229312896731</v>
      </c>
      <c r="E20" s="4">
        <v>18.404682977294922</v>
      </c>
      <c r="G20" s="4">
        <f t="shared" si="7"/>
        <v>70.175000000162981</v>
      </c>
      <c r="K20">
        <v>102</v>
      </c>
      <c r="L20">
        <f t="shared" si="0"/>
        <v>2.8590760831639668</v>
      </c>
      <c r="N20">
        <f t="shared" si="3"/>
        <v>2.905877158817836</v>
      </c>
      <c r="P20">
        <f t="shared" si="4"/>
        <v>3.3516646149021772</v>
      </c>
      <c r="X20">
        <v>102</v>
      </c>
      <c r="Y20">
        <f t="shared" si="1"/>
        <v>3.1961975711452069</v>
      </c>
      <c r="AA20">
        <f t="shared" si="5"/>
        <v>4.398112526091138</v>
      </c>
    </row>
    <row r="21" spans="1:27" x14ac:dyDescent="0.25">
      <c r="A21" t="s">
        <v>239</v>
      </c>
      <c r="B21" s="1">
        <v>42682.48741898148</v>
      </c>
      <c r="C21" s="4">
        <v>73.0660400390625</v>
      </c>
      <c r="D21" s="4">
        <v>2.7925647331237795</v>
      </c>
      <c r="E21" s="4">
        <v>18.647339685058594</v>
      </c>
      <c r="G21" s="4">
        <f t="shared" si="7"/>
        <v>96.220555555599276</v>
      </c>
      <c r="K21">
        <v>108</v>
      </c>
      <c r="L21">
        <f t="shared" si="0"/>
        <v>2.6836923452658841</v>
      </c>
      <c r="N21">
        <f t="shared" si="3"/>
        <v>2.8114936896722806</v>
      </c>
      <c r="P21">
        <f t="shared" si="4"/>
        <v>3.1657063718644465</v>
      </c>
      <c r="X21">
        <v>108</v>
      </c>
      <c r="Y21">
        <f t="shared" si="1"/>
        <v>2.9751890002861279</v>
      </c>
      <c r="AA21">
        <f t="shared" si="5"/>
        <v>4.1041562888435479</v>
      </c>
    </row>
    <row r="22" spans="1:27" x14ac:dyDescent="0.25">
      <c r="A22" t="s">
        <v>240</v>
      </c>
      <c r="B22" s="1">
        <v>42683.476238425923</v>
      </c>
      <c r="C22" s="4">
        <v>62.611667633056641</v>
      </c>
      <c r="D22" s="4">
        <v>2.1480804515838625</v>
      </c>
      <c r="E22" s="4">
        <v>18.559250695800781</v>
      </c>
      <c r="G22" s="4">
        <f t="shared" si="7"/>
        <v>119.95222222222947</v>
      </c>
      <c r="K22">
        <v>114</v>
      </c>
      <c r="L22">
        <f t="shared" si="0"/>
        <v>2.4982087461997216</v>
      </c>
      <c r="N22">
        <f t="shared" si="3"/>
        <v>2.70136413753659</v>
      </c>
      <c r="P22">
        <f t="shared" si="4"/>
        <v>2.9624074963134119</v>
      </c>
      <c r="X22">
        <v>114</v>
      </c>
      <c r="Y22">
        <f t="shared" si="1"/>
        <v>2.7541804294270484</v>
      </c>
      <c r="AA22">
        <f t="shared" si="5"/>
        <v>3.8102000515959573</v>
      </c>
    </row>
    <row r="23" spans="1:27" x14ac:dyDescent="0.25">
      <c r="K23">
        <v>120</v>
      </c>
      <c r="L23">
        <f t="shared" si="0"/>
        <v>2.3054496251146226</v>
      </c>
      <c r="N23">
        <f t="shared" si="3"/>
        <v>2.5770259500096424</v>
      </c>
      <c r="P23">
        <f t="shared" si="4"/>
        <v>2.7450559421802345</v>
      </c>
      <c r="X23">
        <v>120</v>
      </c>
      <c r="Y23">
        <f t="shared" si="1"/>
        <v>2.5331718585679699</v>
      </c>
      <c r="AA23">
        <f t="shared" si="5"/>
        <v>3.5162438143483672</v>
      </c>
    </row>
    <row r="24" spans="1:27" x14ac:dyDescent="0.25">
      <c r="A24" t="s">
        <v>241</v>
      </c>
      <c r="B24" s="1">
        <v>42678.478310185186</v>
      </c>
      <c r="C24" s="4">
        <v>98.653396606445313</v>
      </c>
      <c r="D24" s="4">
        <v>1.5189195705413818</v>
      </c>
      <c r="E24" s="4">
        <v>19.410109384155273</v>
      </c>
      <c r="G24" s="4">
        <f>24*(B24-$B$24)</f>
        <v>0</v>
      </c>
    </row>
    <row r="25" spans="1:27" x14ac:dyDescent="0.25">
      <c r="A25" t="s">
        <v>242</v>
      </c>
      <c r="B25" s="1">
        <v>42679.462951388887</v>
      </c>
      <c r="C25" s="4">
        <v>96.565658569335938</v>
      </c>
      <c r="D25" s="4">
        <v>2.1543901992797854</v>
      </c>
      <c r="E25" s="4">
        <v>19.178364617919922</v>
      </c>
      <c r="G25" s="4">
        <f t="shared" ref="G25:G29" si="8">24*(B25-$B$24)</f>
        <v>23.631388888810761</v>
      </c>
    </row>
    <row r="26" spans="1:27" x14ac:dyDescent="0.25">
      <c r="A26" t="s">
        <v>243</v>
      </c>
      <c r="B26" s="1">
        <v>42680.533425925925</v>
      </c>
      <c r="C26" s="4">
        <v>93.924636840820313</v>
      </c>
      <c r="D26" s="4">
        <v>3.3027437759399416</v>
      </c>
      <c r="E26" s="4">
        <v>18.578928811645508</v>
      </c>
      <c r="G26" s="4">
        <f t="shared" si="8"/>
        <v>49.32277777773561</v>
      </c>
    </row>
    <row r="27" spans="1:27" x14ac:dyDescent="0.25">
      <c r="A27" t="s">
        <v>244</v>
      </c>
      <c r="B27" s="1">
        <v>42681.402407407404</v>
      </c>
      <c r="C27" s="4">
        <v>89.019699096679688</v>
      </c>
      <c r="D27" s="4">
        <v>3.3397003246307375</v>
      </c>
      <c r="E27" s="4">
        <v>18.427872521972656</v>
      </c>
      <c r="G27" s="4">
        <f t="shared" si="8"/>
        <v>70.178333333227783</v>
      </c>
    </row>
    <row r="28" spans="1:27" x14ac:dyDescent="0.25">
      <c r="A28" t="s">
        <v>245</v>
      </c>
      <c r="B28" s="1">
        <v>42682.487453703703</v>
      </c>
      <c r="C28" s="4">
        <v>75.816261291503906</v>
      </c>
      <c r="D28" s="4">
        <v>3.035034997558594</v>
      </c>
      <c r="E28" s="4">
        <v>19.047818048095703</v>
      </c>
      <c r="G28" s="4">
        <f t="shared" si="8"/>
        <v>96.219444444403052</v>
      </c>
    </row>
    <row r="29" spans="1:27" x14ac:dyDescent="0.25">
      <c r="A29" t="s">
        <v>246</v>
      </c>
      <c r="B29" s="1">
        <v>42683.476400462961</v>
      </c>
      <c r="C29" s="4">
        <v>65.575592041015625</v>
      </c>
      <c r="D29" s="4">
        <v>2.1309543682098391</v>
      </c>
      <c r="E29" s="4">
        <v>18.611399514770508</v>
      </c>
      <c r="G29" s="4">
        <f t="shared" si="8"/>
        <v>119.95416666660458</v>
      </c>
    </row>
    <row r="30" spans="1:27" x14ac:dyDescent="0.25">
      <c r="C30" s="4"/>
      <c r="D30" s="4"/>
      <c r="E30" s="4"/>
    </row>
    <row r="31" spans="1:27" x14ac:dyDescent="0.25">
      <c r="A31" t="s">
        <v>247</v>
      </c>
      <c r="B31" s="1">
        <v>42678.478391203702</v>
      </c>
      <c r="C31" s="4">
        <v>97.878608703613281</v>
      </c>
      <c r="D31" s="4">
        <v>1.497286541557312</v>
      </c>
      <c r="E31" s="4">
        <v>19.385361535644531</v>
      </c>
      <c r="G31" s="4">
        <f>24*(B31-$B$31)</f>
        <v>0</v>
      </c>
    </row>
    <row r="32" spans="1:27" x14ac:dyDescent="0.25">
      <c r="A32" t="s">
        <v>248</v>
      </c>
      <c r="B32" s="1">
        <v>42679.464004629626</v>
      </c>
      <c r="C32" s="4">
        <v>96.13653564453125</v>
      </c>
      <c r="D32" s="4">
        <v>2.3103283477783205</v>
      </c>
      <c r="E32" s="4">
        <v>19.123267037963867</v>
      </c>
      <c r="G32" s="4">
        <f t="shared" ref="G32:G36" si="9">24*(B32-$B$31)</f>
        <v>23.654722222185228</v>
      </c>
    </row>
    <row r="33" spans="1:7" x14ac:dyDescent="0.25">
      <c r="A33" t="s">
        <v>249</v>
      </c>
      <c r="B33" s="1">
        <v>42680.534884259258</v>
      </c>
      <c r="C33" s="4">
        <v>93.896469116210938</v>
      </c>
      <c r="D33" s="4">
        <v>3.2865191532135012</v>
      </c>
      <c r="E33" s="4">
        <v>18.427908761596679</v>
      </c>
      <c r="G33" s="4">
        <f t="shared" si="9"/>
        <v>49.355833333334886</v>
      </c>
    </row>
    <row r="34" spans="1:7" x14ac:dyDescent="0.25">
      <c r="A34" t="s">
        <v>250</v>
      </c>
      <c r="B34" s="1">
        <v>42681.416076388887</v>
      </c>
      <c r="C34" s="4">
        <v>89.3271484375</v>
      </c>
      <c r="D34" s="4">
        <v>3.1233700347900393</v>
      </c>
      <c r="E34" s="4">
        <v>18.62308583984375</v>
      </c>
      <c r="G34" s="4">
        <f t="shared" si="9"/>
        <v>70.504444444435649</v>
      </c>
    </row>
    <row r="35" spans="1:7" x14ac:dyDescent="0.25">
      <c r="A35" t="s">
        <v>251</v>
      </c>
      <c r="B35" s="1">
        <v>42682.487511574072</v>
      </c>
      <c r="C35" s="4">
        <v>80.040412902832031</v>
      </c>
      <c r="D35" s="4">
        <v>3.2135075164794924</v>
      </c>
      <c r="E35" s="4">
        <v>18.376717431640625</v>
      </c>
      <c r="G35" s="4">
        <f t="shared" si="9"/>
        <v>96.218888888892252</v>
      </c>
    </row>
    <row r="36" spans="1:7" x14ac:dyDescent="0.25">
      <c r="A36" t="s">
        <v>252</v>
      </c>
      <c r="B36" s="1">
        <v>42683.476435185185</v>
      </c>
      <c r="C36" s="4">
        <v>68.306266784667969</v>
      </c>
      <c r="D36" s="4">
        <v>2.6537526679992678</v>
      </c>
      <c r="E36" s="4">
        <v>18.657156808471679</v>
      </c>
      <c r="G36" s="4">
        <f t="shared" si="9"/>
        <v>119.95305555558298</v>
      </c>
    </row>
    <row r="37" spans="1:7" x14ac:dyDescent="0.25">
      <c r="C37" s="4"/>
      <c r="D37" s="4"/>
      <c r="E37" s="4"/>
    </row>
    <row r="38" spans="1:7" x14ac:dyDescent="0.25">
      <c r="A38" t="s">
        <v>253</v>
      </c>
      <c r="B38" s="1">
        <v>42678.478483796294</v>
      </c>
      <c r="C38" s="4">
        <v>97.401847839355469</v>
      </c>
      <c r="D38" s="4">
        <v>1.5207223726272583</v>
      </c>
      <c r="E38" s="4">
        <v>19.267353875732422</v>
      </c>
      <c r="G38" s="4">
        <f>24*(B38-$B$38)</f>
        <v>0</v>
      </c>
    </row>
    <row r="39" spans="1:7" x14ac:dyDescent="0.25">
      <c r="A39" t="s">
        <v>254</v>
      </c>
      <c r="B39" s="1">
        <v>42679.464942129627</v>
      </c>
      <c r="C39" s="4">
        <v>96.167884826660156</v>
      </c>
      <c r="D39" s="4">
        <v>2.3752273155212404</v>
      </c>
      <c r="E39" s="4">
        <v>19.02462278137207</v>
      </c>
      <c r="G39" s="4">
        <f t="shared" ref="G39:G43" si="10">24*(B39-$B$38)</f>
        <v>23.674999999988358</v>
      </c>
    </row>
    <row r="40" spans="1:7" x14ac:dyDescent="0.25">
      <c r="A40" t="s">
        <v>255</v>
      </c>
      <c r="B40" s="1">
        <v>42680.534953703704</v>
      </c>
      <c r="C40" s="4">
        <v>93.153472900390625</v>
      </c>
      <c r="D40" s="4">
        <v>3.2991384101867678</v>
      </c>
      <c r="E40" s="4">
        <v>18.603211267089844</v>
      </c>
      <c r="G40" s="4">
        <f t="shared" si="10"/>
        <v>49.355277777824085</v>
      </c>
    </row>
    <row r="41" spans="1:7" x14ac:dyDescent="0.25">
      <c r="A41" t="s">
        <v>256</v>
      </c>
      <c r="B41" s="1">
        <v>42681.416145833333</v>
      </c>
      <c r="C41" s="4">
        <v>88.683967590332031</v>
      </c>
      <c r="D41" s="4">
        <v>3.5109618736267092</v>
      </c>
      <c r="E41" s="4">
        <v>18.530567987060547</v>
      </c>
      <c r="G41" s="4">
        <f t="shared" si="10"/>
        <v>70.503888888924848</v>
      </c>
    </row>
    <row r="42" spans="1:7" x14ac:dyDescent="0.25">
      <c r="A42" t="s">
        <v>257</v>
      </c>
      <c r="B42" s="1">
        <v>42682.487546296295</v>
      </c>
      <c r="C42" s="4">
        <v>80.074577331542969</v>
      </c>
      <c r="D42" s="4">
        <v>3.0972300601959231</v>
      </c>
      <c r="E42" s="4">
        <v>18.612444741821289</v>
      </c>
      <c r="G42" s="4">
        <f t="shared" si="10"/>
        <v>96.21750000002794</v>
      </c>
    </row>
    <row r="43" spans="1:7" x14ac:dyDescent="0.25">
      <c r="A43" t="s">
        <v>258</v>
      </c>
      <c r="B43" s="1">
        <v>42683.476469907408</v>
      </c>
      <c r="C43" s="4">
        <v>63.939746856689453</v>
      </c>
      <c r="D43" s="4">
        <v>2.4869979454040529</v>
      </c>
      <c r="E43" s="4">
        <v>18.336130960083008</v>
      </c>
      <c r="G43" s="4">
        <f t="shared" si="10"/>
        <v>119.95166666671867</v>
      </c>
    </row>
    <row r="45" spans="1:7" x14ac:dyDescent="0.25">
      <c r="A45" t="s">
        <v>259</v>
      </c>
      <c r="B45" s="1">
        <v>42678.47861111111</v>
      </c>
      <c r="C45" s="4">
        <v>98.94146728515625</v>
      </c>
      <c r="D45" s="4">
        <v>1.4323874546051025</v>
      </c>
      <c r="E45" s="4">
        <v>19.236311776733398</v>
      </c>
      <c r="G45" s="4">
        <f>24*(B45-$B$45)</f>
        <v>0</v>
      </c>
    </row>
    <row r="46" spans="1:7" x14ac:dyDescent="0.25">
      <c r="A46" t="s">
        <v>260</v>
      </c>
      <c r="B46" s="1">
        <v>42679.466064814813</v>
      </c>
      <c r="C46" s="4">
        <v>96.271186828613281</v>
      </c>
      <c r="D46" s="4">
        <v>2.3040186000823977</v>
      </c>
      <c r="E46" s="4">
        <v>19.150362832641601</v>
      </c>
      <c r="G46" s="4">
        <f t="shared" ref="G46:G50" si="11">24*(B46-$B$45)</f>
        <v>23.698888888873626</v>
      </c>
    </row>
    <row r="47" spans="1:7" x14ac:dyDescent="0.25">
      <c r="A47" t="s">
        <v>261</v>
      </c>
      <c r="B47" s="1">
        <v>42680.53497685185</v>
      </c>
      <c r="C47" s="4">
        <v>93.240509033203125</v>
      </c>
      <c r="D47" s="4">
        <v>3.3198700977325442</v>
      </c>
      <c r="E47" s="4">
        <v>18.682988031005859</v>
      </c>
      <c r="G47" s="4">
        <f t="shared" si="11"/>
        <v>49.352777777763549</v>
      </c>
    </row>
    <row r="48" spans="1:7" x14ac:dyDescent="0.25">
      <c r="A48" t="s">
        <v>262</v>
      </c>
      <c r="B48" s="1">
        <v>42681.416203703702</v>
      </c>
      <c r="C48" s="4">
        <v>90.405372619628906</v>
      </c>
      <c r="D48" s="4">
        <v>3.3973883224487307</v>
      </c>
      <c r="E48" s="4">
        <v>18.696173532104492</v>
      </c>
      <c r="G48" s="4">
        <f t="shared" si="11"/>
        <v>70.502222222217824</v>
      </c>
    </row>
    <row r="49" spans="1:7" x14ac:dyDescent="0.25">
      <c r="A49" t="s">
        <v>263</v>
      </c>
      <c r="B49" s="1">
        <v>42682.487581018519</v>
      </c>
      <c r="C49" s="4">
        <v>80.124359130859375</v>
      </c>
      <c r="D49" s="4">
        <v>3.2522667480468752</v>
      </c>
      <c r="E49" s="4">
        <v>18.660494668579101</v>
      </c>
      <c r="G49" s="4">
        <f t="shared" si="11"/>
        <v>96.215277777810115</v>
      </c>
    </row>
    <row r="50" spans="1:7" x14ac:dyDescent="0.25">
      <c r="A50" t="s">
        <v>264</v>
      </c>
      <c r="B50" s="1">
        <v>42683.476527777777</v>
      </c>
      <c r="C50" s="4">
        <v>65.526641845703125</v>
      </c>
      <c r="D50" s="4">
        <v>2.3833397460937502</v>
      </c>
      <c r="E50" s="4">
        <v>18.598206384277344</v>
      </c>
      <c r="G50" s="4">
        <f t="shared" si="11"/>
        <v>119.95000000001164</v>
      </c>
    </row>
    <row r="51" spans="1:7" x14ac:dyDescent="0.25">
      <c r="C51" s="4"/>
      <c r="D51" s="4"/>
      <c r="E51" s="4"/>
      <c r="G51" s="4"/>
    </row>
    <row r="52" spans="1:7" x14ac:dyDescent="0.25">
      <c r="A52" t="s">
        <v>265</v>
      </c>
      <c r="B52" s="1">
        <v>42678.478668981479</v>
      </c>
      <c r="C52" s="4">
        <v>98.376426696777344</v>
      </c>
      <c r="D52" s="4">
        <v>1.4747521711349487</v>
      </c>
      <c r="E52" s="4">
        <v>19.299565179443359</v>
      </c>
      <c r="G52" s="4">
        <f>24*(B52-$B$52)</f>
        <v>0</v>
      </c>
    </row>
    <row r="53" spans="1:7" x14ac:dyDescent="0.25">
      <c r="A53" t="s">
        <v>266</v>
      </c>
      <c r="B53" s="1">
        <v>42679.467152777775</v>
      </c>
      <c r="C53" s="4">
        <v>97.04119873046875</v>
      </c>
      <c r="D53" s="4">
        <v>2.3355668617248537</v>
      </c>
      <c r="E53" s="4">
        <v>18.950569970703125</v>
      </c>
      <c r="G53" s="4">
        <f t="shared" ref="G53:G57" si="12">24*(B53-$B$52)</f>
        <v>23.723611111112405</v>
      </c>
    </row>
    <row r="54" spans="1:7" x14ac:dyDescent="0.25">
      <c r="A54" t="s">
        <v>267</v>
      </c>
      <c r="B54" s="1">
        <v>42680.53502314815</v>
      </c>
      <c r="C54" s="4">
        <v>94.093292236328125</v>
      </c>
      <c r="D54" s="4">
        <v>3.0728927684783938</v>
      </c>
      <c r="E54" s="4">
        <v>18.878990991210937</v>
      </c>
      <c r="G54" s="4">
        <f t="shared" si="12"/>
        <v>49.352500000095461</v>
      </c>
    </row>
    <row r="55" spans="1:7" x14ac:dyDescent="0.25">
      <c r="A55" t="s">
        <v>268</v>
      </c>
      <c r="B55" s="1">
        <v>42681.416273148148</v>
      </c>
      <c r="C55" s="4">
        <v>89.185989379882813</v>
      </c>
      <c r="D55" s="4">
        <v>3.3973883224487307</v>
      </c>
      <c r="E55" s="4">
        <v>18.622862680053711</v>
      </c>
      <c r="G55" s="4">
        <f t="shared" si="12"/>
        <v>70.502500000060536</v>
      </c>
    </row>
    <row r="56" spans="1:7" x14ac:dyDescent="0.25">
      <c r="A56" t="s">
        <v>269</v>
      </c>
      <c r="B56" s="1">
        <v>42682.487627314818</v>
      </c>
      <c r="C56" s="4">
        <v>77.595870971679688</v>
      </c>
      <c r="D56" s="4">
        <v>3.1188629699707033</v>
      </c>
      <c r="E56" s="4">
        <v>18.788906915283203</v>
      </c>
      <c r="G56" s="4">
        <f t="shared" si="12"/>
        <v>96.215000000142027</v>
      </c>
    </row>
    <row r="57" spans="1:7" x14ac:dyDescent="0.25">
      <c r="A57" t="s">
        <v>270</v>
      </c>
      <c r="B57" s="1">
        <v>42683.4765625</v>
      </c>
      <c r="C57" s="4">
        <v>66.273353576660156</v>
      </c>
      <c r="D57" s="4">
        <v>2.4302114082336428</v>
      </c>
      <c r="E57" s="4">
        <v>18.631216867065429</v>
      </c>
      <c r="G57" s="4">
        <f t="shared" si="12"/>
        <v>119.94944444450084</v>
      </c>
    </row>
    <row r="58" spans="1:7" x14ac:dyDescent="0.25">
      <c r="C58" s="4"/>
      <c r="D58" s="4"/>
      <c r="E58" s="4"/>
      <c r="G58" s="4"/>
    </row>
    <row r="59" spans="1:7" x14ac:dyDescent="0.25">
      <c r="A59" t="s">
        <v>271</v>
      </c>
      <c r="B59" s="1">
        <v>42678.478738425925</v>
      </c>
      <c r="C59" s="4">
        <v>99.1510009765625</v>
      </c>
      <c r="D59" s="4">
        <v>1.4738507104873657</v>
      </c>
      <c r="E59" s="4">
        <v>19.28626714477539</v>
      </c>
      <c r="G59" s="4">
        <f>24*(B59-$B$59)</f>
        <v>0</v>
      </c>
    </row>
    <row r="60" spans="1:7" x14ac:dyDescent="0.25">
      <c r="A60" t="s">
        <v>272</v>
      </c>
      <c r="B60" s="1">
        <v>42679.467210648145</v>
      </c>
      <c r="C60" s="4">
        <v>97.169448852539063</v>
      </c>
      <c r="D60" s="4">
        <v>2.2589498592376711</v>
      </c>
      <c r="E60" s="4">
        <v>18.984295709228515</v>
      </c>
      <c r="G60" s="4">
        <f t="shared" ref="G60:G64" si="13">24*(B60-$B$59)</f>
        <v>23.723333333269693</v>
      </c>
    </row>
    <row r="61" spans="1:7" x14ac:dyDescent="0.25">
      <c r="A61" t="s">
        <v>273</v>
      </c>
      <c r="B61" s="1">
        <v>42680.535069444442</v>
      </c>
      <c r="C61" s="4">
        <v>94.458229064941406</v>
      </c>
      <c r="D61" s="4">
        <v>3.0882161689758303</v>
      </c>
      <c r="E61" s="4">
        <v>18.88668332824707</v>
      </c>
      <c r="G61" s="4">
        <f t="shared" si="13"/>
        <v>49.351944444410037</v>
      </c>
    </row>
    <row r="62" spans="1:7" x14ac:dyDescent="0.25">
      <c r="A62" t="s">
        <v>274</v>
      </c>
      <c r="B62" s="1">
        <v>42681.416493055556</v>
      </c>
      <c r="C62" s="4">
        <v>85.603492736816406</v>
      </c>
      <c r="D62" s="4">
        <v>3.1837621761322024</v>
      </c>
      <c r="E62" s="4">
        <v>18.572478158569336</v>
      </c>
      <c r="G62" s="4">
        <f t="shared" si="13"/>
        <v>70.506111111142673</v>
      </c>
    </row>
    <row r="63" spans="1:7" x14ac:dyDescent="0.25">
      <c r="A63" t="s">
        <v>275</v>
      </c>
      <c r="B63" s="1">
        <v>42682.487662037034</v>
      </c>
      <c r="C63" s="4">
        <v>76.683700561523438</v>
      </c>
      <c r="D63" s="4">
        <v>2.9764455390930178</v>
      </c>
      <c r="E63" s="4">
        <v>18.764990670776367</v>
      </c>
      <c r="G63" s="4">
        <f t="shared" si="13"/>
        <v>96.214166666613892</v>
      </c>
    </row>
    <row r="64" spans="1:7" x14ac:dyDescent="0.25">
      <c r="A64" t="s">
        <v>276</v>
      </c>
      <c r="B64" s="1">
        <v>42683.476597222223</v>
      </c>
      <c r="C64" s="4">
        <v>65.799346923828125</v>
      </c>
      <c r="D64" s="4">
        <v>2.3707204891204836</v>
      </c>
      <c r="E64" s="4">
        <v>18.769804818725586</v>
      </c>
      <c r="G64" s="4">
        <f t="shared" si="13"/>
        <v>119.94861111114733</v>
      </c>
    </row>
    <row r="65" spans="1:7" x14ac:dyDescent="0.25">
      <c r="C65" s="4"/>
      <c r="D65" s="4"/>
      <c r="E65" s="4"/>
      <c r="G65" s="4"/>
    </row>
    <row r="66" spans="1:7" x14ac:dyDescent="0.25">
      <c r="A66" t="s">
        <v>277</v>
      </c>
      <c r="B66" s="1">
        <v>42678.479467592595</v>
      </c>
      <c r="C66" s="4">
        <v>98.589820861816406</v>
      </c>
      <c r="D66" s="4">
        <v>1.449513537979126</v>
      </c>
      <c r="E66" s="4">
        <v>19.296934945678711</v>
      </c>
      <c r="G66" s="4">
        <f>24*(B66-$B$66)</f>
        <v>0</v>
      </c>
    </row>
    <row r="67" spans="1:7" x14ac:dyDescent="0.25">
      <c r="A67" t="s">
        <v>278</v>
      </c>
      <c r="B67" s="1">
        <v>42679.467245370368</v>
      </c>
      <c r="C67" s="4">
        <v>96.511627197265625</v>
      </c>
      <c r="D67" s="4">
        <v>2.3941563201904299</v>
      </c>
      <c r="E67" s="4">
        <v>19.023274285888672</v>
      </c>
      <c r="G67" s="4">
        <f t="shared" ref="G67:G70" si="14">24*(B67-$B$66)</f>
        <v>23.706666666548699</v>
      </c>
    </row>
    <row r="68" spans="1:7" x14ac:dyDescent="0.25">
      <c r="A68" t="s">
        <v>279</v>
      </c>
      <c r="B68" s="1">
        <v>42680.535104166665</v>
      </c>
      <c r="C68" s="4">
        <v>93.884796142578125</v>
      </c>
      <c r="D68" s="4">
        <v>3.099934203720093</v>
      </c>
      <c r="E68" s="4">
        <v>18.993779046630859</v>
      </c>
      <c r="G68" s="4">
        <f t="shared" si="14"/>
        <v>49.335277777689043</v>
      </c>
    </row>
    <row r="69" spans="1:7" x14ac:dyDescent="0.25">
      <c r="A69" t="s">
        <v>280</v>
      </c>
      <c r="B69" s="1">
        <v>42681.416597222225</v>
      </c>
      <c r="C69" s="4">
        <v>89.297409057617188</v>
      </c>
      <c r="D69" s="4">
        <v>3.196381433105469</v>
      </c>
      <c r="E69" s="4">
        <v>18.581290109252929</v>
      </c>
      <c r="G69" s="4">
        <f t="shared" si="14"/>
        <v>70.491111111128703</v>
      </c>
    </row>
    <row r="70" spans="1:7" x14ac:dyDescent="0.25">
      <c r="A70" t="s">
        <v>281</v>
      </c>
      <c r="B70" s="1">
        <v>42682.488541666666</v>
      </c>
      <c r="C70" s="4">
        <v>74.954132080078125</v>
      </c>
      <c r="D70" s="4">
        <v>2.9457987380981447</v>
      </c>
      <c r="E70" s="4">
        <v>18.497073037719726</v>
      </c>
      <c r="G70" s="4">
        <f t="shared" si="14"/>
        <v>96.217777777696028</v>
      </c>
    </row>
    <row r="71" spans="1:7" x14ac:dyDescent="0.25">
      <c r="A71" t="s">
        <v>282</v>
      </c>
      <c r="B71" s="1">
        <v>42683.479247685187</v>
      </c>
      <c r="C71" s="4">
        <v>64.698585510253906</v>
      </c>
      <c r="D71" s="4">
        <v>2.3508902622222903</v>
      </c>
      <c r="E71" s="4">
        <v>18.524443490600586</v>
      </c>
      <c r="G71" s="4">
        <f>24*(B71-$B$66)</f>
        <v>119.99472222221084</v>
      </c>
    </row>
    <row r="72" spans="1:7" x14ac:dyDescent="0.25">
      <c r="C72" s="4"/>
      <c r="D72" s="4"/>
      <c r="E72" s="4"/>
    </row>
    <row r="73" spans="1:7" x14ac:dyDescent="0.25">
      <c r="A73" t="s">
        <v>283</v>
      </c>
      <c r="B73" s="1">
        <v>42678.481319444443</v>
      </c>
      <c r="C73" s="4">
        <v>98.446243286132813</v>
      </c>
      <c r="D73" s="4">
        <v>1.4278805089950561</v>
      </c>
      <c r="E73" s="4">
        <v>19.283188684082031</v>
      </c>
      <c r="G73" s="4">
        <f>24*(B73-$B$73)</f>
        <v>0</v>
      </c>
    </row>
    <row r="74" spans="1:7" x14ac:dyDescent="0.25">
      <c r="A74" t="s">
        <v>284</v>
      </c>
      <c r="B74" s="1">
        <v>42679.467280092591</v>
      </c>
      <c r="C74" s="4">
        <v>96.472282409667969</v>
      </c>
      <c r="D74" s="4">
        <v>2.4157892299652102</v>
      </c>
      <c r="E74" s="4">
        <v>19.033507211303711</v>
      </c>
      <c r="G74" s="4">
        <f t="shared" ref="G74:G78" si="15">24*(B74-$B$73)</f>
        <v>23.663055555545725</v>
      </c>
    </row>
    <row r="75" spans="1:7" x14ac:dyDescent="0.25">
      <c r="A75" t="s">
        <v>285</v>
      </c>
      <c r="B75" s="1">
        <v>42680.535150462965</v>
      </c>
      <c r="C75" s="4">
        <v>94.545455932617188</v>
      </c>
      <c r="D75" s="4">
        <v>3.2811108661651613</v>
      </c>
      <c r="E75" s="4">
        <v>18.71920285949707</v>
      </c>
      <c r="G75" s="4">
        <f t="shared" si="15"/>
        <v>49.291944444528781</v>
      </c>
    </row>
    <row r="76" spans="1:7" x14ac:dyDescent="0.25">
      <c r="A76" t="s">
        <v>286</v>
      </c>
      <c r="B76" s="1">
        <v>42681.422083333331</v>
      </c>
      <c r="C76" s="4">
        <v>90.396957397460938</v>
      </c>
      <c r="D76" s="4">
        <v>3.4280351234436037</v>
      </c>
      <c r="E76" s="4">
        <v>18.685530526733398</v>
      </c>
      <c r="G76" s="4">
        <f t="shared" si="15"/>
        <v>70.578333333309274</v>
      </c>
    </row>
    <row r="77" spans="1:7" x14ac:dyDescent="0.25">
      <c r="A77" t="s">
        <v>287</v>
      </c>
      <c r="B77" s="1">
        <v>42682.492719907408</v>
      </c>
      <c r="C77" s="4">
        <v>80.255775451660156</v>
      </c>
      <c r="D77" s="4">
        <v>3.2243240905761721</v>
      </c>
      <c r="E77" s="4">
        <v>18.501091821289062</v>
      </c>
      <c r="G77" s="4">
        <f t="shared" si="15"/>
        <v>96.273611111158971</v>
      </c>
    </row>
    <row r="78" spans="1:7" x14ac:dyDescent="0.25">
      <c r="A78" t="s">
        <v>288</v>
      </c>
      <c r="B78" s="1">
        <v>42683.479409722226</v>
      </c>
      <c r="C78" s="4">
        <v>67.412139892578125</v>
      </c>
      <c r="D78" s="4">
        <v>2.6627665592193606</v>
      </c>
      <c r="E78" s="4">
        <v>18.775526864624023</v>
      </c>
      <c r="G78" s="4">
        <f t="shared" si="15"/>
        <v>119.9541666667792</v>
      </c>
    </row>
    <row r="79" spans="1:7" x14ac:dyDescent="0.25">
      <c r="C79" s="4"/>
      <c r="D79" s="4"/>
      <c r="E79" s="4"/>
      <c r="G79" s="4"/>
    </row>
    <row r="80" spans="1:7" x14ac:dyDescent="0.25">
      <c r="A80" t="s">
        <v>289</v>
      </c>
      <c r="B80" s="1">
        <v>42678.483287037037</v>
      </c>
      <c r="C80" s="4">
        <v>97.678794860839844</v>
      </c>
      <c r="D80" s="4">
        <v>1.4035433364868164</v>
      </c>
      <c r="E80" s="4">
        <v>19.240042550659179</v>
      </c>
      <c r="G80" s="4">
        <f>24*(B80-$B$80)</f>
        <v>0</v>
      </c>
    </row>
    <row r="81" spans="1:7" x14ac:dyDescent="0.25">
      <c r="A81" t="s">
        <v>290</v>
      </c>
      <c r="B81" s="1">
        <v>42679.46733796296</v>
      </c>
      <c r="C81" s="4">
        <v>96.377357482910156</v>
      </c>
      <c r="D81" s="4">
        <v>2.3022159172058108</v>
      </c>
      <c r="E81" s="4">
        <v>18.943190438842773</v>
      </c>
      <c r="G81" s="4">
        <f t="shared" ref="G81:G85" si="16">24*(B81-$B$80)</f>
        <v>23.617222222150303</v>
      </c>
    </row>
    <row r="82" spans="1:7" x14ac:dyDescent="0.25">
      <c r="A82" t="s">
        <v>291</v>
      </c>
      <c r="B82" s="1">
        <v>42680.539224537039</v>
      </c>
      <c r="C82" s="4">
        <v>93.098854064941406</v>
      </c>
      <c r="D82" s="4">
        <v>3.1495097709655764</v>
      </c>
      <c r="E82" s="4">
        <v>18.759184701538086</v>
      </c>
      <c r="G82" s="4">
        <f t="shared" si="16"/>
        <v>49.34250000002794</v>
      </c>
    </row>
    <row r="83" spans="1:7" x14ac:dyDescent="0.25">
      <c r="A83" t="s">
        <v>292</v>
      </c>
      <c r="B83" s="1">
        <v>42681.422129629631</v>
      </c>
      <c r="C83" s="4">
        <v>89.746742248535156</v>
      </c>
      <c r="D83" s="4">
        <v>3.290124518966675</v>
      </c>
      <c r="E83" s="4">
        <v>18.574862344360351</v>
      </c>
      <c r="G83" s="4">
        <f t="shared" si="16"/>
        <v>70.532222222245764</v>
      </c>
    </row>
    <row r="84" spans="1:7" x14ac:dyDescent="0.25">
      <c r="A84" t="s">
        <v>293</v>
      </c>
      <c r="B84" s="1">
        <v>42682.492800925924</v>
      </c>
      <c r="C84" s="4">
        <v>78.175895690917969</v>
      </c>
      <c r="D84" s="4">
        <v>3.2450557781219485</v>
      </c>
      <c r="E84" s="4">
        <v>18.677237374877929</v>
      </c>
      <c r="G84" s="4">
        <f t="shared" si="16"/>
        <v>96.22833333327435</v>
      </c>
    </row>
    <row r="85" spans="1:7" x14ac:dyDescent="0.25">
      <c r="A85" t="s">
        <v>294</v>
      </c>
      <c r="B85" s="1">
        <v>42683.48746527778</v>
      </c>
      <c r="C85" s="4">
        <v>67.745170593261719</v>
      </c>
      <c r="D85" s="4">
        <v>2.4347182346343996</v>
      </c>
      <c r="E85" s="4">
        <v>18.609429223632812</v>
      </c>
      <c r="G85" s="4">
        <f t="shared" si="16"/>
        <v>120.10027777781943</v>
      </c>
    </row>
  </sheetData>
  <protectedRanges>
    <protectedRange sqref="A2:E8" name="Range1"/>
    <protectedRange sqref="A10:E15" name="Range1_1"/>
    <protectedRange sqref="A17:E22" name="Range1_2"/>
    <protectedRange sqref="A24:E29" name="Range1_3"/>
    <protectedRange sqref="A31:E36" name="Range1_4"/>
    <protectedRange sqref="A38:E43" name="Range1_5"/>
    <protectedRange sqref="A45:E50" name="Range1_6"/>
    <protectedRange sqref="A52:E57" name="Range1_7"/>
    <protectedRange sqref="A59:E64" name="Range1_8"/>
    <protectedRange sqref="A66:E71" name="Range1_9"/>
    <protectedRange sqref="A73:E78" name="Range1_11"/>
    <protectedRange sqref="A80:E85" name="Range1_10"/>
  </protectedRange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D201</vt:lpstr>
      <vt:lpstr>Sheet1</vt:lpstr>
      <vt:lpstr>D401</vt:lpstr>
      <vt:lpstr>D301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2016-11-30T19:31:26Z</dcterms:created>
  <dcterms:modified xsi:type="dcterms:W3CDTF">2016-12-04T20:26:59Z</dcterms:modified>
</cp:coreProperties>
</file>