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/Desktop/SGS_Lab/RPackages/TSAR/QuantStudioOutput/"/>
    </mc:Choice>
  </mc:AlternateContent>
  <xr:revisionPtr revIDLastSave="0" documentId="8_{B316F350-5C6F-C840-8962-A9611C520D7A}" xr6:coauthVersionLast="47" xr6:coauthVersionMax="47" xr10:uidLastSave="{00000000-0000-0000-0000-000000000000}"/>
  <bookViews>
    <workbookView xWindow="780" yWindow="1000" windowWidth="27640" windowHeight="15920" xr2:uid="{F9314267-FE7A-5F48-9CD4-FAAB516BA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G24" i="1" s="1"/>
  <c r="F24" i="1" s="1"/>
  <c r="D23" i="1"/>
  <c r="G23" i="1" s="1"/>
  <c r="F23" i="1" s="1"/>
  <c r="D22" i="1"/>
  <c r="G22" i="1" s="1"/>
  <c r="F22" i="1" s="1"/>
  <c r="D20" i="1"/>
  <c r="G20" i="1" s="1"/>
  <c r="F15" i="1"/>
  <c r="I15" i="1" s="1"/>
  <c r="H15" i="1" s="1"/>
  <c r="D15" i="1"/>
  <c r="F14" i="1"/>
  <c r="I14" i="1" s="1"/>
  <c r="H14" i="1" s="1"/>
  <c r="D14" i="1"/>
</calcChain>
</file>

<file path=xl/sharedStrings.xml><?xml version="1.0" encoding="utf-8"?>
<sst xmlns="http://schemas.openxmlformats.org/spreadsheetml/2006/main" count="90" uniqueCount="39">
  <si>
    <t>5.12.22</t>
  </si>
  <si>
    <t>A</t>
  </si>
  <si>
    <t>Protein</t>
  </si>
  <si>
    <t>20 uM CA121 (Hex)</t>
  </si>
  <si>
    <t>-</t>
  </si>
  <si>
    <t>Buffer</t>
  </si>
  <si>
    <t>50 mM Tris (pH 8)</t>
  </si>
  <si>
    <t>Ligand</t>
  </si>
  <si>
    <t>1% DMSO</t>
  </si>
  <si>
    <t>20 uM PF74</t>
  </si>
  <si>
    <t>20 uM IP6</t>
  </si>
  <si>
    <t>B</t>
  </si>
  <si>
    <t>20 uM CA FL (Mono)</t>
  </si>
  <si>
    <t>C</t>
  </si>
  <si>
    <t>2 uM IP6</t>
  </si>
  <si>
    <t>200 uM IP6</t>
  </si>
  <si>
    <t xml:space="preserve"> Stock Concentration</t>
  </si>
  <si>
    <t>Reaction Conc.</t>
  </si>
  <si>
    <t>N</t>
  </si>
  <si>
    <t xml:space="preserve"> Protein Mix </t>
  </si>
  <si>
    <t>Item</t>
  </si>
  <si>
    <t>MW (Da)</t>
  </si>
  <si>
    <t>mg/mL</t>
  </si>
  <si>
    <t>uM</t>
  </si>
  <si>
    <t>Final Conc</t>
  </si>
  <si>
    <t>2X Conc</t>
  </si>
  <si>
    <t>(Biol.)</t>
  </si>
  <si>
    <t>Vol TRIS uL</t>
  </si>
  <si>
    <t>Vol Protein</t>
  </si>
  <si>
    <t>CA</t>
  </si>
  <si>
    <t xml:space="preserve">CA FL </t>
  </si>
  <si>
    <t>IP6</t>
  </si>
  <si>
    <t xml:space="preserve">CA 121 </t>
  </si>
  <si>
    <t>Conc Goal</t>
  </si>
  <si>
    <t>CE</t>
  </si>
  <si>
    <t>M</t>
  </si>
  <si>
    <t>mM</t>
  </si>
  <si>
    <t>Vol TRIS</t>
  </si>
  <si>
    <t>Vol CE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</si>
</sst>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/>
    <xf numFmtId="0" fontId="2" fillId="0" borderId="18" xfId="0" applyFont="1" applyBorder="1"/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shrinkToFit="1"/>
    </xf>
    <xf numFmtId="0" fontId="1" fillId="0" borderId="16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shrinkToFit="1"/>
    </xf>
    <xf numFmtId="1" fontId="4" fillId="0" borderId="16" xfId="0" applyNumberFormat="1" applyFont="1" applyBorder="1" applyAlignment="1">
      <alignment horizontal="center"/>
    </xf>
    <xf numFmtId="0" fontId="0" fillId="3" borderId="13" xfId="0" applyFill="1" applyBorder="1"/>
    <xf numFmtId="0" fontId="0" fillId="3" borderId="0" xfId="0" applyFill="1"/>
    <xf numFmtId="0" fontId="0" fillId="3" borderId="14" xfId="0" applyFill="1" applyBorder="1"/>
    <xf numFmtId="1" fontId="0" fillId="0" borderId="16" xfId="0" applyNumberForma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0" fillId="0" borderId="16" xfId="0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7E9B-14F0-6647-959F-248E9F3A4A20}">
  <dimension ref="A1:N24"/>
  <sheetViews>
    <sheetView tabSelected="1" workbookViewId="0">
      <selection activeCell="F20" sqref="F20"/>
    </sheetView>
  </sheetViews>
  <sheetFormatPr baseColWidth="10" defaultRowHeight="16" x14ac:dyDescent="0.2"/>
  <sheetData>
    <row r="1" spans="1:14" ht="17" thickBot="1" x14ac:dyDescent="0.25">
      <c r="A1" s="1" t="s">
        <v>0</v>
      </c>
      <c r="B1" s="2"/>
      <c r="C1" s="3">
        <v>1</v>
      </c>
      <c r="D1" s="4">
        <v>2</v>
      </c>
      <c r="E1" s="5">
        <v>3</v>
      </c>
      <c r="F1" s="4">
        <v>4</v>
      </c>
      <c r="G1" s="5">
        <v>5</v>
      </c>
      <c r="H1" s="4">
        <v>6</v>
      </c>
      <c r="I1" s="5">
        <v>7</v>
      </c>
      <c r="J1" s="4">
        <v>8</v>
      </c>
      <c r="K1" s="5">
        <v>9</v>
      </c>
      <c r="L1" s="4">
        <v>10</v>
      </c>
      <c r="M1" s="5">
        <v>11</v>
      </c>
      <c r="N1" s="6">
        <v>12</v>
      </c>
    </row>
    <row r="2" spans="1:14" x14ac:dyDescent="0.2">
      <c r="A2" s="7" t="s">
        <v>1</v>
      </c>
      <c r="B2" s="8" t="s">
        <v>2</v>
      </c>
      <c r="C2" s="9" t="s">
        <v>3</v>
      </c>
      <c r="D2" s="10"/>
      <c r="E2" s="9" t="s">
        <v>3</v>
      </c>
      <c r="F2" s="10"/>
      <c r="G2" s="9" t="s">
        <v>3</v>
      </c>
      <c r="H2" s="10"/>
      <c r="I2" s="9" t="s">
        <v>3</v>
      </c>
      <c r="J2" s="10"/>
      <c r="K2" s="11"/>
      <c r="L2" s="12"/>
      <c r="M2" s="13" t="s">
        <v>4</v>
      </c>
      <c r="N2" s="14"/>
    </row>
    <row r="3" spans="1:14" x14ac:dyDescent="0.2">
      <c r="A3" s="7"/>
      <c r="B3" s="15" t="s">
        <v>5</v>
      </c>
      <c r="C3" s="16" t="s">
        <v>6</v>
      </c>
      <c r="D3" s="17"/>
      <c r="E3" s="16" t="s">
        <v>6</v>
      </c>
      <c r="F3" s="17"/>
      <c r="G3" s="16" t="s">
        <v>6</v>
      </c>
      <c r="H3" s="17"/>
      <c r="I3" s="16" t="s">
        <v>6</v>
      </c>
      <c r="J3" s="17"/>
      <c r="K3" s="18"/>
      <c r="L3" s="19"/>
      <c r="M3" s="16" t="s">
        <v>6</v>
      </c>
      <c r="N3" s="17"/>
    </row>
    <row r="4" spans="1:14" x14ac:dyDescent="0.2">
      <c r="A4" s="7"/>
      <c r="B4" s="15" t="s">
        <v>7</v>
      </c>
      <c r="C4" s="16" t="s">
        <v>5</v>
      </c>
      <c r="D4" s="17"/>
      <c r="E4" s="16" t="s">
        <v>8</v>
      </c>
      <c r="F4" s="17"/>
      <c r="G4" s="16" t="s">
        <v>9</v>
      </c>
      <c r="H4" s="17"/>
      <c r="I4" s="16" t="s">
        <v>10</v>
      </c>
      <c r="J4" s="17"/>
      <c r="K4" s="18"/>
      <c r="L4" s="19"/>
      <c r="M4" s="16" t="s">
        <v>8</v>
      </c>
      <c r="N4" s="17"/>
    </row>
    <row r="5" spans="1:14" x14ac:dyDescent="0.2">
      <c r="A5" s="20" t="s">
        <v>11</v>
      </c>
      <c r="B5" s="21" t="s">
        <v>2</v>
      </c>
      <c r="C5" s="13" t="s">
        <v>12</v>
      </c>
      <c r="D5" s="14"/>
      <c r="E5" s="13" t="s">
        <v>12</v>
      </c>
      <c r="F5" s="14"/>
      <c r="G5" s="13" t="s">
        <v>12</v>
      </c>
      <c r="H5" s="14"/>
      <c r="I5" s="13" t="s">
        <v>12</v>
      </c>
      <c r="J5" s="14"/>
      <c r="K5" s="11"/>
      <c r="L5" s="12"/>
      <c r="M5" s="13" t="s">
        <v>4</v>
      </c>
      <c r="N5" s="14"/>
    </row>
    <row r="6" spans="1:14" x14ac:dyDescent="0.2">
      <c r="A6" s="22"/>
      <c r="B6" s="15" t="s">
        <v>5</v>
      </c>
      <c r="C6" s="16" t="s">
        <v>6</v>
      </c>
      <c r="D6" s="17"/>
      <c r="E6" s="16" t="s">
        <v>6</v>
      </c>
      <c r="F6" s="17"/>
      <c r="G6" s="16" t="s">
        <v>6</v>
      </c>
      <c r="H6" s="17"/>
      <c r="I6" s="16" t="s">
        <v>6</v>
      </c>
      <c r="J6" s="17"/>
      <c r="K6" s="23"/>
      <c r="L6" s="24"/>
      <c r="M6" s="16" t="s">
        <v>6</v>
      </c>
      <c r="N6" s="17"/>
    </row>
    <row r="7" spans="1:14" x14ac:dyDescent="0.2">
      <c r="A7" s="25"/>
      <c r="B7" s="15" t="s">
        <v>7</v>
      </c>
      <c r="C7" s="9" t="s">
        <v>5</v>
      </c>
      <c r="D7" s="10"/>
      <c r="E7" s="9" t="s">
        <v>8</v>
      </c>
      <c r="F7" s="10"/>
      <c r="G7" s="9" t="s">
        <v>9</v>
      </c>
      <c r="H7" s="10"/>
      <c r="I7" s="9" t="s">
        <v>10</v>
      </c>
      <c r="J7" s="10"/>
      <c r="K7" s="18"/>
      <c r="L7" s="19"/>
      <c r="M7" s="9" t="s">
        <v>9</v>
      </c>
      <c r="N7" s="10"/>
    </row>
    <row r="8" spans="1:14" x14ac:dyDescent="0.2">
      <c r="A8" s="20" t="s">
        <v>13</v>
      </c>
      <c r="B8" s="21" t="s">
        <v>2</v>
      </c>
      <c r="C8" s="9" t="s">
        <v>3</v>
      </c>
      <c r="D8" s="10"/>
      <c r="E8" s="9" t="s">
        <v>3</v>
      </c>
      <c r="F8" s="10"/>
      <c r="G8" s="9" t="s">
        <v>3</v>
      </c>
      <c r="H8" s="10"/>
      <c r="I8" s="9" t="s">
        <v>3</v>
      </c>
      <c r="J8" s="10"/>
      <c r="K8" s="11"/>
      <c r="L8" s="12"/>
      <c r="M8" s="13" t="s">
        <v>4</v>
      </c>
      <c r="N8" s="14"/>
    </row>
    <row r="9" spans="1:14" x14ac:dyDescent="0.2">
      <c r="A9" s="22"/>
      <c r="B9" s="15" t="s">
        <v>5</v>
      </c>
      <c r="C9" s="16" t="s">
        <v>6</v>
      </c>
      <c r="D9" s="17"/>
      <c r="E9" s="16" t="s">
        <v>6</v>
      </c>
      <c r="F9" s="17"/>
      <c r="G9" s="16" t="s">
        <v>6</v>
      </c>
      <c r="H9" s="17"/>
      <c r="I9" s="16" t="s">
        <v>6</v>
      </c>
      <c r="J9" s="17"/>
      <c r="K9" s="18"/>
      <c r="L9" s="19"/>
      <c r="M9" s="26" t="s">
        <v>6</v>
      </c>
      <c r="N9" s="27"/>
    </row>
    <row r="10" spans="1:14" x14ac:dyDescent="0.2">
      <c r="A10" s="25"/>
      <c r="B10" s="8" t="s">
        <v>7</v>
      </c>
      <c r="C10" s="9" t="s">
        <v>5</v>
      </c>
      <c r="D10" s="10"/>
      <c r="E10" s="9" t="s">
        <v>14</v>
      </c>
      <c r="F10" s="10"/>
      <c r="G10" s="9" t="s">
        <v>10</v>
      </c>
      <c r="H10" s="10"/>
      <c r="I10" s="9" t="s">
        <v>15</v>
      </c>
      <c r="J10" s="10"/>
      <c r="K10" s="23"/>
      <c r="L10" s="24"/>
      <c r="M10" s="9" t="s">
        <v>10</v>
      </c>
      <c r="N10" s="10"/>
    </row>
    <row r="12" spans="1:14" x14ac:dyDescent="0.2">
      <c r="B12" s="28" t="s">
        <v>16</v>
      </c>
      <c r="C12" s="29"/>
      <c r="D12" s="30"/>
      <c r="E12" s="31" t="s">
        <v>17</v>
      </c>
      <c r="F12" s="32"/>
      <c r="G12" s="33" t="s">
        <v>18</v>
      </c>
      <c r="H12" s="28" t="s">
        <v>19</v>
      </c>
      <c r="I12" s="30"/>
      <c r="K12" s="33" t="s">
        <v>20</v>
      </c>
      <c r="L12" s="33" t="s">
        <v>21</v>
      </c>
    </row>
    <row r="13" spans="1:14" x14ac:dyDescent="0.2">
      <c r="B13" s="34" t="s">
        <v>2</v>
      </c>
      <c r="C13" s="35" t="s">
        <v>22</v>
      </c>
      <c r="D13" s="35" t="s">
        <v>23</v>
      </c>
      <c r="E13" s="35" t="s">
        <v>24</v>
      </c>
      <c r="F13" s="35" t="s">
        <v>25</v>
      </c>
      <c r="G13" s="35" t="s">
        <v>26</v>
      </c>
      <c r="H13" s="35" t="s">
        <v>27</v>
      </c>
      <c r="I13" s="36" t="s">
        <v>28</v>
      </c>
      <c r="K13" s="33" t="s">
        <v>29</v>
      </c>
      <c r="L13" s="35">
        <v>25430</v>
      </c>
    </row>
    <row r="14" spans="1:14" x14ac:dyDescent="0.2">
      <c r="B14" s="37" t="s">
        <v>30</v>
      </c>
      <c r="C14" s="35">
        <v>15.3</v>
      </c>
      <c r="D14" s="38">
        <f>C14/1000/$L$13*10^9</f>
        <v>601.651592607157</v>
      </c>
      <c r="E14" s="35">
        <v>20</v>
      </c>
      <c r="F14" s="35">
        <f>E14 * 2</f>
        <v>40</v>
      </c>
      <c r="G14" s="35">
        <v>4</v>
      </c>
      <c r="H14" s="39">
        <f>30*G14 - I14</f>
        <v>112.02196078431373</v>
      </c>
      <c r="I14" s="39">
        <f>(30*G14) *F14 / D14</f>
        <v>7.9780392156862732</v>
      </c>
      <c r="K14" s="33" t="s">
        <v>31</v>
      </c>
      <c r="L14" s="35">
        <v>600.04</v>
      </c>
    </row>
    <row r="15" spans="1:14" x14ac:dyDescent="0.2">
      <c r="B15" s="37" t="s">
        <v>32</v>
      </c>
      <c r="C15" s="35">
        <v>10.9</v>
      </c>
      <c r="D15" s="38">
        <f>C15/1000/$L$13*10^9</f>
        <v>428.62760519071963</v>
      </c>
      <c r="E15" s="35">
        <v>20</v>
      </c>
      <c r="F15" s="35">
        <f>E15 * 2</f>
        <v>40</v>
      </c>
      <c r="G15" s="35">
        <v>8</v>
      </c>
      <c r="H15" s="39">
        <f>30*G15 - I15</f>
        <v>217.60293577981651</v>
      </c>
      <c r="I15" s="39">
        <f>(30*G15) *F15 / D15</f>
        <v>22.397064220183484</v>
      </c>
    </row>
    <row r="18" spans="2:7" x14ac:dyDescent="0.2">
      <c r="B18" s="28" t="s">
        <v>16</v>
      </c>
      <c r="C18" s="29"/>
      <c r="D18" s="30"/>
      <c r="E18" s="31" t="s">
        <v>33</v>
      </c>
      <c r="F18" s="28" t="s">
        <v>19</v>
      </c>
      <c r="G18" s="30"/>
    </row>
    <row r="19" spans="2:7" x14ac:dyDescent="0.2">
      <c r="B19" s="34" t="s">
        <v>34</v>
      </c>
      <c r="C19" s="37" t="s">
        <v>35</v>
      </c>
      <c r="D19" s="37" t="s">
        <v>36</v>
      </c>
      <c r="E19" s="37" t="s">
        <v>36</v>
      </c>
      <c r="F19" s="37" t="s">
        <v>37</v>
      </c>
      <c r="G19" s="40" t="s">
        <v>38</v>
      </c>
    </row>
    <row r="20" spans="2:7" x14ac:dyDescent="0.2">
      <c r="B20" s="37" t="s">
        <v>31</v>
      </c>
      <c r="C20" s="35">
        <v>1.0840000000000001</v>
      </c>
      <c r="D20" s="38">
        <f>C20 * 1000</f>
        <v>1084</v>
      </c>
      <c r="E20" s="35">
        <v>2</v>
      </c>
      <c r="F20" s="41">
        <v>1000</v>
      </c>
      <c r="G20" s="39">
        <f>F20 * E20 / D20</f>
        <v>1.8450184501845019</v>
      </c>
    </row>
    <row r="21" spans="2:7" x14ac:dyDescent="0.2">
      <c r="B21" s="42"/>
      <c r="C21" s="43"/>
      <c r="D21" s="43"/>
      <c r="E21" s="37" t="s">
        <v>23</v>
      </c>
      <c r="F21" s="43"/>
      <c r="G21" s="44"/>
    </row>
    <row r="22" spans="2:7" x14ac:dyDescent="0.2">
      <c r="B22" s="37" t="s">
        <v>31</v>
      </c>
      <c r="C22" s="43"/>
      <c r="D22" s="35">
        <f>E20</f>
        <v>2</v>
      </c>
      <c r="E22" s="45">
        <v>400</v>
      </c>
      <c r="F22" s="46">
        <f>$F$20-G22</f>
        <v>800</v>
      </c>
      <c r="G22" s="47">
        <f>E22 * $F$20 / (D22 * 1000)</f>
        <v>200</v>
      </c>
    </row>
    <row r="23" spans="2:7" x14ac:dyDescent="0.2">
      <c r="B23" s="37" t="s">
        <v>31</v>
      </c>
      <c r="C23" s="43"/>
      <c r="D23" s="35">
        <f>E20</f>
        <v>2</v>
      </c>
      <c r="E23" s="45">
        <v>40</v>
      </c>
      <c r="F23" s="46">
        <f t="shared" ref="F23:F24" si="0">$F$20-G23</f>
        <v>980</v>
      </c>
      <c r="G23" s="47">
        <f>E23 * $F$20 / (D23 * 1000)</f>
        <v>20</v>
      </c>
    </row>
    <row r="24" spans="2:7" x14ac:dyDescent="0.2">
      <c r="B24" s="37" t="s">
        <v>31</v>
      </c>
      <c r="C24" s="48"/>
      <c r="D24" s="35">
        <f>E20</f>
        <v>2</v>
      </c>
      <c r="E24" s="45">
        <v>4</v>
      </c>
      <c r="F24" s="46">
        <f t="shared" si="0"/>
        <v>998</v>
      </c>
      <c r="G24" s="47">
        <f t="shared" ref="G24" si="1">E24 * $F$20 / (D24 * 1000)</f>
        <v>2</v>
      </c>
    </row>
  </sheetData>
  <mergeCells count="62">
    <mergeCell ref="B12:D12"/>
    <mergeCell ref="H12:I12"/>
    <mergeCell ref="B18:D18"/>
    <mergeCell ref="F18:G18"/>
    <mergeCell ref="G9:H9"/>
    <mergeCell ref="I9:J9"/>
    <mergeCell ref="K9:L9"/>
    <mergeCell ref="M9:N9"/>
    <mergeCell ref="C10:D10"/>
    <mergeCell ref="E10:F10"/>
    <mergeCell ref="G10:H10"/>
    <mergeCell ref="I10:J10"/>
    <mergeCell ref="K10:L10"/>
    <mergeCell ref="M10:N10"/>
    <mergeCell ref="M7:N7"/>
    <mergeCell ref="A8:A10"/>
    <mergeCell ref="C8:D8"/>
    <mergeCell ref="E8:F8"/>
    <mergeCell ref="G8:H8"/>
    <mergeCell ref="I8:J8"/>
    <mergeCell ref="K8:L8"/>
    <mergeCell ref="M8:N8"/>
    <mergeCell ref="C9:D9"/>
    <mergeCell ref="E9:F9"/>
    <mergeCell ref="E6:F6"/>
    <mergeCell ref="G6:H6"/>
    <mergeCell ref="I6:J6"/>
    <mergeCell ref="K6:L6"/>
    <mergeCell ref="M6:N6"/>
    <mergeCell ref="C7:D7"/>
    <mergeCell ref="E7:F7"/>
    <mergeCell ref="G7:H7"/>
    <mergeCell ref="I7:J7"/>
    <mergeCell ref="K7:L7"/>
    <mergeCell ref="K4:L4"/>
    <mergeCell ref="M4:N4"/>
    <mergeCell ref="A5:A7"/>
    <mergeCell ref="C5:D5"/>
    <mergeCell ref="E5:F5"/>
    <mergeCell ref="G5:H5"/>
    <mergeCell ref="I5:J5"/>
    <mergeCell ref="K5:L5"/>
    <mergeCell ref="M5:N5"/>
    <mergeCell ref="C6:D6"/>
    <mergeCell ref="K2:L2"/>
    <mergeCell ref="M2:N2"/>
    <mergeCell ref="C3:D3"/>
    <mergeCell ref="E3:F3"/>
    <mergeCell ref="G3:H3"/>
    <mergeCell ref="I3:J3"/>
    <mergeCell ref="K3:L3"/>
    <mergeCell ref="M3:N3"/>
    <mergeCell ref="A1:B1"/>
    <mergeCell ref="A2:A4"/>
    <mergeCell ref="C2:D2"/>
    <mergeCell ref="E2:F2"/>
    <mergeCell ref="G2:H2"/>
    <mergeCell ref="I2:J2"/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 Jr, William Michael</dc:creator>
  <cp:lastModifiedBy>McFadden Jr, William Michael</cp:lastModifiedBy>
  <dcterms:created xsi:type="dcterms:W3CDTF">2022-05-16T14:21:01Z</dcterms:created>
  <dcterms:modified xsi:type="dcterms:W3CDTF">2022-05-16T14:21:18Z</dcterms:modified>
</cp:coreProperties>
</file>