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9661624813381/Documents/R/North-Pacific-Zooplankton-AA-CSIA-Reanalysis/Data/"/>
    </mc:Choice>
  </mc:AlternateContent>
  <xr:revisionPtr revIDLastSave="915" documentId="13_ncr:1_{47D0C447-CF42-44CE-A2DC-F04BD3ED6669}" xr6:coauthVersionLast="47" xr6:coauthVersionMax="47" xr10:uidLastSave="{EA34C2EB-11BC-4F8C-8D5D-0B33BA0F71C5}"/>
  <bookViews>
    <workbookView xWindow="-90" yWindow="-90" windowWidth="19380" windowHeight="11460" firstSheet="1" activeTab="2" xr2:uid="{8FC557E2-921B-4618-B5F4-A9A2FDF78F4B}"/>
  </bookViews>
  <sheets>
    <sheet name="Zooplankton Biomass Data" sheetId="1" r:id="rId1"/>
    <sheet name="d15N original" sheetId="15" r:id="rId2"/>
    <sheet name="d15N" sheetId="10" r:id="rId3"/>
    <sheet name="d13C" sheetId="11" r:id="rId4"/>
    <sheet name="d15N_common" sheetId="13" r:id="rId5"/>
    <sheet name="d13C_common" sheetId="14" r:id="rId6"/>
  </sheets>
  <definedNames>
    <definedName name="_xlnm._FilterDatabase" localSheetId="3" hidden="1">d13C!$A$1:$AM$274</definedName>
    <definedName name="_xlnm._FilterDatabase" localSheetId="5" hidden="1">d13C_common!$A$1:$AM$273</definedName>
    <definedName name="_xlnm._FilterDatabase" localSheetId="2" hidden="1">d15N!$A$1:$AN$145</definedName>
    <definedName name="_xlnm._FilterDatabase" localSheetId="1" hidden="1">'d15N original'!$A$1:$AN$145</definedName>
    <definedName name="_xlnm._FilterDatabase" localSheetId="4" hidden="1">d15N_common!$A$1:$AM$241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5" i="15" l="1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A35" i="10"/>
  <c r="AA34" i="10"/>
  <c r="F26" i="14"/>
  <c r="F25" i="14"/>
  <c r="F24" i="14"/>
  <c r="F23" i="14"/>
  <c r="F22" i="14"/>
  <c r="F21" i="14"/>
  <c r="F20" i="14"/>
  <c r="F35" i="14"/>
  <c r="F34" i="14"/>
  <c r="F33" i="14"/>
  <c r="F32" i="14"/>
  <c r="F31" i="14"/>
  <c r="F30" i="14"/>
  <c r="F29" i="14"/>
  <c r="F28" i="14"/>
  <c r="F19" i="11"/>
  <c r="F18" i="11"/>
  <c r="F17" i="11"/>
  <c r="F16" i="11"/>
  <c r="F15" i="11"/>
  <c r="F14" i="11"/>
  <c r="F13" i="11"/>
  <c r="F12" i="11"/>
  <c r="F10" i="11"/>
  <c r="F9" i="11"/>
  <c r="F8" i="11"/>
  <c r="F7" i="11"/>
  <c r="F6" i="11"/>
  <c r="F5" i="11"/>
  <c r="F4" i="11"/>
  <c r="F3" i="11"/>
  <c r="I7" i="1"/>
  <c r="I12" i="1"/>
  <c r="I17" i="1"/>
  <c r="I22" i="1"/>
  <c r="I27" i="1"/>
  <c r="I32" i="1"/>
  <c r="I37" i="1"/>
  <c r="I42" i="1"/>
  <c r="I47" i="1"/>
  <c r="I52" i="1"/>
  <c r="I57" i="1"/>
  <c r="I62" i="1"/>
  <c r="I67" i="1"/>
  <c r="I72" i="1"/>
  <c r="I77" i="1"/>
  <c r="I83" i="1"/>
  <c r="I89" i="1"/>
  <c r="I94" i="1"/>
  <c r="I99" i="1"/>
  <c r="I104" i="1"/>
  <c r="I109" i="1"/>
  <c r="I114" i="1"/>
  <c r="I119" i="1"/>
  <c r="I124" i="1"/>
  <c r="I129" i="1"/>
  <c r="I134" i="1"/>
  <c r="I139" i="1"/>
  <c r="I144" i="1"/>
  <c r="I149" i="1"/>
  <c r="I154" i="1"/>
  <c r="I159" i="1"/>
  <c r="I164" i="1"/>
  <c r="I169" i="1"/>
  <c r="I174" i="1"/>
  <c r="I180" i="1"/>
  <c r="I185" i="1"/>
  <c r="I190" i="1"/>
  <c r="I195" i="1"/>
  <c r="I200" i="1"/>
  <c r="I205" i="1"/>
  <c r="I210" i="1"/>
  <c r="I215" i="1"/>
  <c r="I220" i="1"/>
  <c r="I225" i="1"/>
  <c r="I230" i="1"/>
  <c r="I235" i="1"/>
  <c r="I240" i="1"/>
  <c r="I245" i="1"/>
  <c r="I250" i="1"/>
  <c r="I255" i="1"/>
  <c r="I260" i="1"/>
  <c r="I265" i="1"/>
  <c r="I270" i="1"/>
  <c r="I2" i="1"/>
  <c r="P7" i="1"/>
  <c r="S7" i="1"/>
  <c r="Q7" i="1"/>
  <c r="P6" i="1"/>
  <c r="S6" i="1"/>
  <c r="Q6" i="1"/>
  <c r="P5" i="1"/>
  <c r="S5" i="1"/>
  <c r="Q5" i="1"/>
  <c r="P4" i="1"/>
  <c r="S4" i="1"/>
  <c r="Q4" i="1"/>
  <c r="T5" i="1"/>
  <c r="P3" i="1"/>
  <c r="S3" i="1"/>
  <c r="Q3" i="1"/>
  <c r="T4" i="1"/>
  <c r="P12" i="1"/>
  <c r="S12" i="1"/>
  <c r="Q12" i="1"/>
  <c r="P11" i="1"/>
  <c r="S11" i="1"/>
  <c r="Q11" i="1"/>
  <c r="P10" i="1"/>
  <c r="S10" i="1"/>
  <c r="Q10" i="1"/>
  <c r="T11" i="1"/>
  <c r="P9" i="1"/>
  <c r="S9" i="1"/>
  <c r="Q9" i="1"/>
  <c r="T10" i="1"/>
  <c r="P8" i="1"/>
  <c r="S8" i="1"/>
  <c r="Q8" i="1"/>
  <c r="P17" i="1"/>
  <c r="S17" i="1"/>
  <c r="Q17" i="1"/>
  <c r="P16" i="1"/>
  <c r="S16" i="1"/>
  <c r="Q16" i="1"/>
  <c r="P15" i="1"/>
  <c r="S15" i="1"/>
  <c r="Q15" i="1"/>
  <c r="T16" i="1"/>
  <c r="P14" i="1"/>
  <c r="S14" i="1"/>
  <c r="Q14" i="1"/>
  <c r="P13" i="1"/>
  <c r="S13" i="1"/>
  <c r="Q13" i="1"/>
  <c r="P22" i="1"/>
  <c r="S22" i="1"/>
  <c r="Q22" i="1"/>
  <c r="T13" i="1"/>
  <c r="P21" i="1"/>
  <c r="S21" i="1"/>
  <c r="Q21" i="1"/>
  <c r="P20" i="1"/>
  <c r="S20" i="1"/>
  <c r="Q20" i="1"/>
  <c r="P19" i="1"/>
  <c r="S19" i="1"/>
  <c r="Q19" i="1"/>
  <c r="P18" i="1"/>
  <c r="S18" i="1"/>
  <c r="Q18" i="1"/>
  <c r="T19" i="1"/>
  <c r="P27" i="1"/>
  <c r="S27" i="1"/>
  <c r="Q27" i="1"/>
  <c r="T18" i="1"/>
  <c r="P26" i="1"/>
  <c r="S26" i="1"/>
  <c r="Q26" i="1"/>
  <c r="P25" i="1"/>
  <c r="S25" i="1"/>
  <c r="Q25" i="1"/>
  <c r="P24" i="1"/>
  <c r="S24" i="1"/>
  <c r="Q24" i="1"/>
  <c r="T25" i="1"/>
  <c r="P23" i="1"/>
  <c r="S23" i="1"/>
  <c r="Q23" i="1"/>
  <c r="T24" i="1"/>
  <c r="P32" i="1"/>
  <c r="S32" i="1"/>
  <c r="Q32" i="1"/>
  <c r="P31" i="1"/>
  <c r="S31" i="1"/>
  <c r="Q31" i="1"/>
  <c r="P30" i="1"/>
  <c r="S30" i="1"/>
  <c r="Q30" i="1"/>
  <c r="T31" i="1"/>
  <c r="P29" i="1"/>
  <c r="S29" i="1"/>
  <c r="Q29" i="1"/>
  <c r="T30" i="1"/>
  <c r="P28" i="1"/>
  <c r="S28" i="1"/>
  <c r="Q28" i="1"/>
  <c r="P37" i="1"/>
  <c r="S37" i="1"/>
  <c r="Q37" i="1"/>
  <c r="P36" i="1"/>
  <c r="S36" i="1"/>
  <c r="Q36" i="1"/>
  <c r="P35" i="1"/>
  <c r="S35" i="1"/>
  <c r="Q35" i="1"/>
  <c r="T36" i="1"/>
  <c r="P34" i="1"/>
  <c r="S34" i="1"/>
  <c r="Q34" i="1"/>
  <c r="P33" i="1"/>
  <c r="S33" i="1"/>
  <c r="Q33" i="1"/>
  <c r="P42" i="1"/>
  <c r="S42" i="1"/>
  <c r="Q42" i="1"/>
  <c r="T33" i="1"/>
  <c r="P41" i="1"/>
  <c r="S41" i="1"/>
  <c r="Q41" i="1"/>
  <c r="P40" i="1"/>
  <c r="S40" i="1"/>
  <c r="Q40" i="1"/>
  <c r="P39" i="1"/>
  <c r="S39" i="1"/>
  <c r="Q39" i="1"/>
  <c r="P38" i="1"/>
  <c r="S38" i="1"/>
  <c r="Q38" i="1"/>
  <c r="T39" i="1"/>
  <c r="P47" i="1"/>
  <c r="S47" i="1"/>
  <c r="Q47" i="1"/>
  <c r="T38" i="1"/>
  <c r="P46" i="1"/>
  <c r="S46" i="1"/>
  <c r="Q46" i="1"/>
  <c r="P45" i="1"/>
  <c r="S45" i="1"/>
  <c r="Q45" i="1"/>
  <c r="P44" i="1"/>
  <c r="S44" i="1"/>
  <c r="Q44" i="1"/>
  <c r="T45" i="1"/>
  <c r="P43" i="1"/>
  <c r="S43" i="1"/>
  <c r="Q43" i="1"/>
  <c r="T44" i="1"/>
  <c r="P52" i="1"/>
  <c r="S52" i="1"/>
  <c r="Q52" i="1"/>
  <c r="P51" i="1"/>
  <c r="S51" i="1"/>
  <c r="Q51" i="1"/>
  <c r="P50" i="1"/>
  <c r="S50" i="1"/>
  <c r="Q50" i="1"/>
  <c r="T51" i="1"/>
  <c r="P49" i="1"/>
  <c r="S49" i="1"/>
  <c r="Q49" i="1"/>
  <c r="T50" i="1"/>
  <c r="P48" i="1"/>
  <c r="S48" i="1"/>
  <c r="Q48" i="1"/>
  <c r="P57" i="1"/>
  <c r="S57" i="1"/>
  <c r="Q57" i="1"/>
  <c r="P56" i="1"/>
  <c r="S56" i="1"/>
  <c r="Q56" i="1"/>
  <c r="P55" i="1"/>
  <c r="S55" i="1"/>
  <c r="Q55" i="1"/>
  <c r="T56" i="1"/>
  <c r="P54" i="1"/>
  <c r="S54" i="1"/>
  <c r="Q54" i="1"/>
  <c r="P53" i="1"/>
  <c r="S53" i="1"/>
  <c r="Q53" i="1"/>
  <c r="P62" i="1"/>
  <c r="S62" i="1"/>
  <c r="Q62" i="1"/>
  <c r="T53" i="1"/>
  <c r="P61" i="1"/>
  <c r="S61" i="1"/>
  <c r="Q61" i="1"/>
  <c r="P60" i="1"/>
  <c r="S60" i="1"/>
  <c r="Q60" i="1"/>
  <c r="P59" i="1"/>
  <c r="S59" i="1"/>
  <c r="Q59" i="1"/>
  <c r="P58" i="1"/>
  <c r="S58" i="1"/>
  <c r="Q58" i="1"/>
  <c r="T59" i="1"/>
  <c r="P67" i="1"/>
  <c r="S67" i="1"/>
  <c r="Q67" i="1"/>
  <c r="T58" i="1"/>
  <c r="P66" i="1"/>
  <c r="S66" i="1"/>
  <c r="Q66" i="1"/>
  <c r="P65" i="1"/>
  <c r="S65" i="1"/>
  <c r="Q65" i="1"/>
  <c r="P64" i="1"/>
  <c r="S64" i="1"/>
  <c r="Q64" i="1"/>
  <c r="T65" i="1"/>
  <c r="P63" i="1"/>
  <c r="S63" i="1"/>
  <c r="Q63" i="1"/>
  <c r="T64" i="1"/>
  <c r="P72" i="1"/>
  <c r="S72" i="1"/>
  <c r="Q72" i="1"/>
  <c r="P71" i="1"/>
  <c r="S71" i="1"/>
  <c r="Q71" i="1"/>
  <c r="P70" i="1"/>
  <c r="S70" i="1"/>
  <c r="Q70" i="1"/>
  <c r="T71" i="1"/>
  <c r="P69" i="1"/>
  <c r="S69" i="1"/>
  <c r="Q69" i="1"/>
  <c r="T70" i="1"/>
  <c r="P68" i="1"/>
  <c r="S68" i="1"/>
  <c r="Q68" i="1"/>
  <c r="P77" i="1"/>
  <c r="S77" i="1"/>
  <c r="Q77" i="1"/>
  <c r="P76" i="1"/>
  <c r="S76" i="1"/>
  <c r="Q76" i="1"/>
  <c r="T77" i="1"/>
  <c r="P75" i="1"/>
  <c r="S75" i="1"/>
  <c r="Q75" i="1"/>
  <c r="T76" i="1"/>
  <c r="P74" i="1"/>
  <c r="S74" i="1"/>
  <c r="Q74" i="1"/>
  <c r="P73" i="1"/>
  <c r="S73" i="1"/>
  <c r="Q73" i="1"/>
  <c r="P83" i="1"/>
  <c r="S83" i="1"/>
  <c r="Q83" i="1"/>
  <c r="T73" i="1"/>
  <c r="P82" i="1"/>
  <c r="S82" i="1"/>
  <c r="Q82" i="1"/>
  <c r="P81" i="1"/>
  <c r="S81" i="1"/>
  <c r="Q81" i="1"/>
  <c r="P80" i="1"/>
  <c r="S80" i="1"/>
  <c r="Q80" i="1"/>
  <c r="P79" i="1"/>
  <c r="S79" i="1"/>
  <c r="Q79" i="1"/>
  <c r="T80" i="1"/>
  <c r="P78" i="1"/>
  <c r="S78" i="1"/>
  <c r="Q78" i="1"/>
  <c r="T79" i="1"/>
  <c r="P89" i="1"/>
  <c r="S89" i="1"/>
  <c r="Q89" i="1"/>
  <c r="P88" i="1"/>
  <c r="S88" i="1"/>
  <c r="Q88" i="1"/>
  <c r="P87" i="1"/>
  <c r="S87" i="1"/>
  <c r="Q87" i="1"/>
  <c r="T88" i="1"/>
  <c r="P86" i="1"/>
  <c r="S86" i="1"/>
  <c r="Q86" i="1"/>
  <c r="T87" i="1"/>
  <c r="P85" i="1"/>
  <c r="S85" i="1"/>
  <c r="Q85" i="1"/>
  <c r="P84" i="1"/>
  <c r="S84" i="1"/>
  <c r="Q84" i="1"/>
  <c r="T84" i="1"/>
  <c r="P94" i="1"/>
  <c r="S94" i="1"/>
  <c r="Q94" i="1"/>
  <c r="P93" i="1"/>
  <c r="S93" i="1"/>
  <c r="Q93" i="1"/>
  <c r="P92" i="1"/>
  <c r="S92" i="1"/>
  <c r="Q92" i="1"/>
  <c r="T93" i="1"/>
  <c r="P91" i="1"/>
  <c r="S91" i="1"/>
  <c r="Q91" i="1"/>
  <c r="P90" i="1"/>
  <c r="S90" i="1"/>
  <c r="Q90" i="1"/>
  <c r="P99" i="1"/>
  <c r="S99" i="1"/>
  <c r="Q99" i="1"/>
  <c r="P98" i="1"/>
  <c r="S98" i="1"/>
  <c r="Q98" i="1"/>
  <c r="P97" i="1"/>
  <c r="S97" i="1"/>
  <c r="Q97" i="1"/>
  <c r="P96" i="1"/>
  <c r="S96" i="1"/>
  <c r="Q96" i="1"/>
  <c r="P95" i="1"/>
  <c r="S95" i="1"/>
  <c r="Q95" i="1"/>
  <c r="P104" i="1"/>
  <c r="S104" i="1"/>
  <c r="Q104" i="1"/>
  <c r="T95" i="1"/>
  <c r="P103" i="1"/>
  <c r="S103" i="1"/>
  <c r="Q103" i="1"/>
  <c r="P102" i="1"/>
  <c r="S102" i="1"/>
  <c r="Q102" i="1"/>
  <c r="P101" i="1"/>
  <c r="S101" i="1"/>
  <c r="Q101" i="1"/>
  <c r="P100" i="1"/>
  <c r="S100" i="1"/>
  <c r="Q100" i="1"/>
  <c r="T101" i="1"/>
  <c r="P109" i="1"/>
  <c r="S109" i="1"/>
  <c r="Q109" i="1"/>
  <c r="P108" i="1"/>
  <c r="S108" i="1"/>
  <c r="Q108" i="1"/>
  <c r="P107" i="1"/>
  <c r="S107" i="1"/>
  <c r="Q107" i="1"/>
  <c r="P106" i="1"/>
  <c r="S106" i="1"/>
  <c r="Q106" i="1"/>
  <c r="T107" i="1"/>
  <c r="P105" i="1"/>
  <c r="S105" i="1"/>
  <c r="Q105" i="1"/>
  <c r="P114" i="1"/>
  <c r="S114" i="1"/>
  <c r="Q114" i="1"/>
  <c r="P113" i="1"/>
  <c r="S113" i="1"/>
  <c r="Q113" i="1"/>
  <c r="P112" i="1"/>
  <c r="S112" i="1"/>
  <c r="Q112" i="1"/>
  <c r="T113" i="1"/>
  <c r="P111" i="1"/>
  <c r="S111" i="1"/>
  <c r="Q111" i="1"/>
  <c r="P110" i="1"/>
  <c r="S110" i="1"/>
  <c r="Q110" i="1"/>
  <c r="P119" i="1"/>
  <c r="S119" i="1"/>
  <c r="Q119" i="1"/>
  <c r="P118" i="1"/>
  <c r="S118" i="1"/>
  <c r="Q118" i="1"/>
  <c r="P117" i="1"/>
  <c r="S117" i="1"/>
  <c r="Q117" i="1"/>
  <c r="P116" i="1"/>
  <c r="S116" i="1"/>
  <c r="Q116" i="1"/>
  <c r="P115" i="1"/>
  <c r="S115" i="1"/>
  <c r="Q115" i="1"/>
  <c r="P124" i="1"/>
  <c r="S124" i="1"/>
  <c r="Q124" i="1"/>
  <c r="T115" i="1"/>
  <c r="P123" i="1"/>
  <c r="S123" i="1"/>
  <c r="Q123" i="1"/>
  <c r="P122" i="1"/>
  <c r="S122" i="1"/>
  <c r="Q122" i="1"/>
  <c r="P121" i="1"/>
  <c r="S121" i="1"/>
  <c r="Q121" i="1"/>
  <c r="P120" i="1"/>
  <c r="S120" i="1"/>
  <c r="Q120" i="1"/>
  <c r="T121" i="1"/>
  <c r="P129" i="1"/>
  <c r="S129" i="1"/>
  <c r="Q129" i="1"/>
  <c r="P128" i="1"/>
  <c r="S128" i="1"/>
  <c r="Q128" i="1"/>
  <c r="P127" i="1"/>
  <c r="S127" i="1"/>
  <c r="Q127" i="1"/>
  <c r="P126" i="1"/>
  <c r="S126" i="1"/>
  <c r="Q126" i="1"/>
  <c r="T127" i="1"/>
  <c r="P125" i="1"/>
  <c r="S125" i="1"/>
  <c r="Q125" i="1"/>
  <c r="P134" i="1"/>
  <c r="S134" i="1"/>
  <c r="Q134" i="1"/>
  <c r="P133" i="1"/>
  <c r="S133" i="1"/>
  <c r="Q133" i="1"/>
  <c r="P132" i="1"/>
  <c r="S132" i="1"/>
  <c r="Q132" i="1"/>
  <c r="T133" i="1"/>
  <c r="P131" i="1"/>
  <c r="S131" i="1"/>
  <c r="Q131" i="1"/>
  <c r="P130" i="1"/>
  <c r="S130" i="1"/>
  <c r="Q130" i="1"/>
  <c r="P139" i="1"/>
  <c r="S139" i="1"/>
  <c r="Q139" i="1"/>
  <c r="P138" i="1"/>
  <c r="S138" i="1"/>
  <c r="Q138" i="1"/>
  <c r="P137" i="1"/>
  <c r="S137" i="1"/>
  <c r="Q137" i="1"/>
  <c r="P136" i="1"/>
  <c r="S136" i="1"/>
  <c r="Q136" i="1"/>
  <c r="P135" i="1"/>
  <c r="S135" i="1"/>
  <c r="Q135" i="1"/>
  <c r="P144" i="1"/>
  <c r="S144" i="1"/>
  <c r="Q144" i="1"/>
  <c r="T135" i="1"/>
  <c r="P143" i="1"/>
  <c r="S143" i="1"/>
  <c r="Q143" i="1"/>
  <c r="P142" i="1"/>
  <c r="S142" i="1"/>
  <c r="Q142" i="1"/>
  <c r="P141" i="1"/>
  <c r="S141" i="1"/>
  <c r="Q141" i="1"/>
  <c r="P140" i="1"/>
  <c r="S140" i="1"/>
  <c r="Q140" i="1"/>
  <c r="T141" i="1"/>
  <c r="P149" i="1"/>
  <c r="S149" i="1"/>
  <c r="Q149" i="1"/>
  <c r="T140" i="1"/>
  <c r="P148" i="1"/>
  <c r="S148" i="1"/>
  <c r="Q148" i="1"/>
  <c r="P147" i="1"/>
  <c r="S147" i="1"/>
  <c r="Q147" i="1"/>
  <c r="P146" i="1"/>
  <c r="S146" i="1"/>
  <c r="Q146" i="1"/>
  <c r="T147" i="1"/>
  <c r="P145" i="1"/>
  <c r="S145" i="1"/>
  <c r="Q145" i="1"/>
  <c r="T146" i="1"/>
  <c r="P154" i="1"/>
  <c r="S154" i="1"/>
  <c r="Q154" i="1"/>
  <c r="P153" i="1"/>
  <c r="S153" i="1"/>
  <c r="Q153" i="1"/>
  <c r="P152" i="1"/>
  <c r="S152" i="1"/>
  <c r="Q152" i="1"/>
  <c r="T153" i="1"/>
  <c r="P151" i="1"/>
  <c r="S151" i="1"/>
  <c r="Q151" i="1"/>
  <c r="T152" i="1"/>
  <c r="P150" i="1"/>
  <c r="S150" i="1"/>
  <c r="Q150" i="1"/>
  <c r="P159" i="1"/>
  <c r="S159" i="1"/>
  <c r="Q159" i="1"/>
  <c r="P158" i="1"/>
  <c r="S158" i="1"/>
  <c r="Q158" i="1"/>
  <c r="P157" i="1"/>
  <c r="S157" i="1"/>
  <c r="Q157" i="1"/>
  <c r="T158" i="1"/>
  <c r="P156" i="1"/>
  <c r="S156" i="1"/>
  <c r="Q156" i="1"/>
  <c r="P155" i="1"/>
  <c r="S155" i="1"/>
  <c r="Q155" i="1"/>
  <c r="P164" i="1"/>
  <c r="S164" i="1"/>
  <c r="Q164" i="1"/>
  <c r="T155" i="1"/>
  <c r="P163" i="1"/>
  <c r="S163" i="1"/>
  <c r="Q163" i="1"/>
  <c r="P162" i="1"/>
  <c r="S162" i="1"/>
  <c r="Q162" i="1"/>
  <c r="P161" i="1"/>
  <c r="S161" i="1"/>
  <c r="Q161" i="1"/>
  <c r="P160" i="1"/>
  <c r="S160" i="1"/>
  <c r="Q160" i="1"/>
  <c r="T161" i="1"/>
  <c r="P169" i="1"/>
  <c r="S169" i="1"/>
  <c r="Q169" i="1"/>
  <c r="T160" i="1"/>
  <c r="P168" i="1"/>
  <c r="S168" i="1"/>
  <c r="Q168" i="1"/>
  <c r="P167" i="1"/>
  <c r="S167" i="1"/>
  <c r="Q167" i="1"/>
  <c r="P166" i="1"/>
  <c r="S166" i="1"/>
  <c r="Q166" i="1"/>
  <c r="T167" i="1"/>
  <c r="P165" i="1"/>
  <c r="S165" i="1"/>
  <c r="Q165" i="1"/>
  <c r="T166" i="1"/>
  <c r="P174" i="1"/>
  <c r="S174" i="1"/>
  <c r="Q174" i="1"/>
  <c r="P173" i="1"/>
  <c r="S173" i="1"/>
  <c r="Q173" i="1"/>
  <c r="P172" i="1"/>
  <c r="S172" i="1"/>
  <c r="Q172" i="1"/>
  <c r="T173" i="1"/>
  <c r="P171" i="1"/>
  <c r="S171" i="1"/>
  <c r="Q171" i="1"/>
  <c r="T172" i="1"/>
  <c r="P170" i="1"/>
  <c r="S170" i="1"/>
  <c r="Q170" i="1"/>
  <c r="P180" i="1"/>
  <c r="S180" i="1"/>
  <c r="Q180" i="1"/>
  <c r="P179" i="1"/>
  <c r="S179" i="1"/>
  <c r="Q179" i="1"/>
  <c r="P178" i="1"/>
  <c r="S178" i="1"/>
  <c r="Q178" i="1"/>
  <c r="T179" i="1"/>
  <c r="P176" i="1"/>
  <c r="S176" i="1"/>
  <c r="Q176" i="1"/>
  <c r="P177" i="1"/>
  <c r="S177" i="1"/>
  <c r="Q177" i="1"/>
  <c r="T176" i="1"/>
  <c r="P175" i="1"/>
  <c r="S175" i="1"/>
  <c r="Q175" i="1"/>
  <c r="P185" i="1"/>
  <c r="S185" i="1"/>
  <c r="Q185" i="1"/>
  <c r="T175" i="1"/>
  <c r="P184" i="1"/>
  <c r="S184" i="1"/>
  <c r="Q184" i="1"/>
  <c r="P183" i="1"/>
  <c r="S183" i="1"/>
  <c r="Q183" i="1"/>
  <c r="P182" i="1"/>
  <c r="S182" i="1"/>
  <c r="Q182" i="1"/>
  <c r="T183" i="1"/>
  <c r="P181" i="1"/>
  <c r="S181" i="1"/>
  <c r="Q181" i="1"/>
  <c r="T182" i="1"/>
  <c r="P190" i="1"/>
  <c r="S190" i="1"/>
  <c r="Q190" i="1"/>
  <c r="P189" i="1"/>
  <c r="S189" i="1"/>
  <c r="Q189" i="1"/>
  <c r="P188" i="1"/>
  <c r="S188" i="1"/>
  <c r="Q188" i="1"/>
  <c r="T189" i="1"/>
  <c r="P187" i="1"/>
  <c r="S187" i="1"/>
  <c r="Q187" i="1"/>
  <c r="T188" i="1"/>
  <c r="P186" i="1"/>
  <c r="S186" i="1"/>
  <c r="Q186" i="1"/>
  <c r="P195" i="1"/>
  <c r="S195" i="1"/>
  <c r="Q195" i="1"/>
  <c r="P194" i="1"/>
  <c r="S194" i="1"/>
  <c r="Q194" i="1"/>
  <c r="P193" i="1"/>
  <c r="S193" i="1"/>
  <c r="Q193" i="1"/>
  <c r="T194" i="1"/>
  <c r="P192" i="1"/>
  <c r="S192" i="1"/>
  <c r="Q192" i="1"/>
  <c r="P191" i="1"/>
  <c r="S191" i="1"/>
  <c r="Q191" i="1"/>
  <c r="P200" i="1"/>
  <c r="S200" i="1"/>
  <c r="Q200" i="1"/>
  <c r="P199" i="1"/>
  <c r="S199" i="1"/>
  <c r="Q199" i="1"/>
  <c r="P198" i="1"/>
  <c r="S198" i="1"/>
  <c r="Q198" i="1"/>
  <c r="P197" i="1"/>
  <c r="S197" i="1"/>
  <c r="Q197" i="1"/>
  <c r="P196" i="1"/>
  <c r="S196" i="1"/>
  <c r="Q196" i="1"/>
  <c r="T197" i="1"/>
  <c r="P205" i="1"/>
  <c r="S205" i="1"/>
  <c r="Q205" i="1"/>
  <c r="T196" i="1"/>
  <c r="P204" i="1"/>
  <c r="S204" i="1"/>
  <c r="Q204" i="1"/>
  <c r="P203" i="1"/>
  <c r="S203" i="1"/>
  <c r="Q203" i="1"/>
  <c r="P202" i="1"/>
  <c r="S202" i="1"/>
  <c r="Q202" i="1"/>
  <c r="T203" i="1"/>
  <c r="P201" i="1"/>
  <c r="S201" i="1"/>
  <c r="Q201" i="1"/>
  <c r="T202" i="1"/>
  <c r="P210" i="1"/>
  <c r="S210" i="1"/>
  <c r="Q210" i="1"/>
  <c r="P209" i="1"/>
  <c r="S209" i="1"/>
  <c r="Q209" i="1"/>
  <c r="P208" i="1"/>
  <c r="S208" i="1"/>
  <c r="Q208" i="1"/>
  <c r="T209" i="1"/>
  <c r="P207" i="1"/>
  <c r="S207" i="1"/>
  <c r="Q207" i="1"/>
  <c r="T208" i="1"/>
  <c r="P206" i="1"/>
  <c r="S206" i="1"/>
  <c r="Q206" i="1"/>
  <c r="P215" i="1"/>
  <c r="S215" i="1"/>
  <c r="Q215" i="1"/>
  <c r="P214" i="1"/>
  <c r="S214" i="1"/>
  <c r="Q214" i="1"/>
  <c r="P213" i="1"/>
  <c r="S213" i="1"/>
  <c r="Q213" i="1"/>
  <c r="T214" i="1"/>
  <c r="P212" i="1"/>
  <c r="S212" i="1"/>
  <c r="Q212" i="1"/>
  <c r="P211" i="1"/>
  <c r="S211" i="1"/>
  <c r="Q211" i="1"/>
  <c r="P220" i="1"/>
  <c r="S220" i="1"/>
  <c r="Q220" i="1"/>
  <c r="T211" i="1"/>
  <c r="P219" i="1"/>
  <c r="S219" i="1"/>
  <c r="Q219" i="1"/>
  <c r="P218" i="1"/>
  <c r="S218" i="1"/>
  <c r="Q218" i="1"/>
  <c r="P217" i="1"/>
  <c r="S217" i="1"/>
  <c r="Q217" i="1"/>
  <c r="P216" i="1"/>
  <c r="S216" i="1"/>
  <c r="Q216" i="1"/>
  <c r="T217" i="1"/>
  <c r="P225" i="1"/>
  <c r="S225" i="1"/>
  <c r="Q225" i="1"/>
  <c r="T216" i="1"/>
  <c r="P224" i="1"/>
  <c r="S224" i="1"/>
  <c r="Q224" i="1"/>
  <c r="P223" i="1"/>
  <c r="S223" i="1"/>
  <c r="Q223" i="1"/>
  <c r="P222" i="1"/>
  <c r="S222" i="1"/>
  <c r="Q222" i="1"/>
  <c r="T223" i="1"/>
  <c r="P221" i="1"/>
  <c r="S221" i="1"/>
  <c r="Q221" i="1"/>
  <c r="T222" i="1"/>
  <c r="P230" i="1"/>
  <c r="S230" i="1"/>
  <c r="Q230" i="1"/>
  <c r="P229" i="1"/>
  <c r="S229" i="1"/>
  <c r="Q229" i="1"/>
  <c r="P228" i="1"/>
  <c r="S228" i="1"/>
  <c r="Q228" i="1"/>
  <c r="T229" i="1"/>
  <c r="P227" i="1"/>
  <c r="S227" i="1"/>
  <c r="Q227" i="1"/>
  <c r="T228" i="1"/>
  <c r="P226" i="1"/>
  <c r="S226" i="1"/>
  <c r="Q226" i="1"/>
  <c r="T227" i="1"/>
  <c r="P235" i="1"/>
  <c r="S235" i="1"/>
  <c r="Q235" i="1"/>
  <c r="P234" i="1"/>
  <c r="S234" i="1"/>
  <c r="Q234" i="1"/>
  <c r="P233" i="1"/>
  <c r="S233" i="1"/>
  <c r="Q233" i="1"/>
  <c r="T234" i="1"/>
  <c r="P232" i="1"/>
  <c r="S232" i="1"/>
  <c r="Q232" i="1"/>
  <c r="T233" i="1"/>
  <c r="P231" i="1"/>
  <c r="S231" i="1"/>
  <c r="Q231" i="1"/>
  <c r="P240" i="1"/>
  <c r="S240" i="1"/>
  <c r="Q240" i="1"/>
  <c r="T231" i="1"/>
  <c r="P239" i="1"/>
  <c r="S239" i="1"/>
  <c r="Q239" i="1"/>
  <c r="P238" i="1"/>
  <c r="S238" i="1"/>
  <c r="Q238" i="1"/>
  <c r="T239" i="1"/>
  <c r="P237" i="1"/>
  <c r="S237" i="1"/>
  <c r="Q237" i="1"/>
  <c r="P236" i="1"/>
  <c r="S236" i="1"/>
  <c r="Q236" i="1"/>
  <c r="T237" i="1"/>
  <c r="P245" i="1"/>
  <c r="S245" i="1"/>
  <c r="Q245" i="1"/>
  <c r="T236" i="1"/>
  <c r="P244" i="1"/>
  <c r="S244" i="1"/>
  <c r="Q244" i="1"/>
  <c r="P243" i="1"/>
  <c r="S243" i="1"/>
  <c r="Q243" i="1"/>
  <c r="P242" i="1"/>
  <c r="S242" i="1"/>
  <c r="Q242" i="1"/>
  <c r="T243" i="1"/>
  <c r="P241" i="1"/>
  <c r="S241" i="1"/>
  <c r="Q241" i="1"/>
  <c r="T242" i="1"/>
  <c r="P250" i="1"/>
  <c r="S250" i="1"/>
  <c r="Q250" i="1"/>
  <c r="T241" i="1"/>
  <c r="P249" i="1"/>
  <c r="S249" i="1"/>
  <c r="Q249" i="1"/>
  <c r="P248" i="1"/>
  <c r="S248" i="1"/>
  <c r="Q248" i="1"/>
  <c r="T249" i="1"/>
  <c r="P247" i="1"/>
  <c r="S247" i="1"/>
  <c r="Q247" i="1"/>
  <c r="T248" i="1"/>
  <c r="P246" i="1"/>
  <c r="S246" i="1"/>
  <c r="Q246" i="1"/>
  <c r="T247" i="1"/>
  <c r="P255" i="1"/>
  <c r="S255" i="1"/>
  <c r="Q255" i="1"/>
  <c r="P254" i="1"/>
  <c r="S254" i="1"/>
  <c r="Q254" i="1"/>
  <c r="P253" i="1"/>
  <c r="S253" i="1"/>
  <c r="Q253" i="1"/>
  <c r="T254" i="1"/>
  <c r="P252" i="1"/>
  <c r="S252" i="1"/>
  <c r="Q252" i="1"/>
  <c r="T253" i="1"/>
  <c r="P251" i="1"/>
  <c r="S251" i="1"/>
  <c r="Q251" i="1"/>
  <c r="P260" i="1"/>
  <c r="S260" i="1"/>
  <c r="Q260" i="1"/>
  <c r="T251" i="1"/>
  <c r="P259" i="1"/>
  <c r="S259" i="1"/>
  <c r="Q259" i="1"/>
  <c r="P258" i="1"/>
  <c r="S258" i="1"/>
  <c r="Q258" i="1"/>
  <c r="T259" i="1"/>
  <c r="P257" i="1"/>
  <c r="S257" i="1"/>
  <c r="Q257" i="1"/>
  <c r="P256" i="1"/>
  <c r="S256" i="1"/>
  <c r="Q256" i="1"/>
  <c r="T257" i="1"/>
  <c r="P265" i="1"/>
  <c r="S265" i="1"/>
  <c r="Q265" i="1"/>
  <c r="T256" i="1"/>
  <c r="P264" i="1"/>
  <c r="S264" i="1"/>
  <c r="Q264" i="1"/>
  <c r="P263" i="1"/>
  <c r="S263" i="1"/>
  <c r="Q263" i="1"/>
  <c r="P262" i="1"/>
  <c r="S262" i="1"/>
  <c r="Q262" i="1"/>
  <c r="T263" i="1"/>
  <c r="P261" i="1"/>
  <c r="S261" i="1"/>
  <c r="Q261" i="1"/>
  <c r="T262" i="1"/>
  <c r="P270" i="1"/>
  <c r="S270" i="1"/>
  <c r="Q270" i="1"/>
  <c r="T261" i="1"/>
  <c r="P269" i="1"/>
  <c r="S269" i="1"/>
  <c r="Q269" i="1"/>
  <c r="T270" i="1"/>
  <c r="P268" i="1"/>
  <c r="S268" i="1"/>
  <c r="Q268" i="1"/>
  <c r="T269" i="1"/>
  <c r="P267" i="1"/>
  <c r="S267" i="1"/>
  <c r="Q267" i="1"/>
  <c r="T268" i="1"/>
  <c r="P266" i="1"/>
  <c r="S266" i="1"/>
  <c r="Q266" i="1"/>
  <c r="T267" i="1"/>
  <c r="Q2" i="1"/>
  <c r="P2" i="1"/>
  <c r="S2" i="1"/>
  <c r="U2" i="1"/>
  <c r="C7" i="1"/>
  <c r="C12" i="1"/>
  <c r="C17" i="1"/>
  <c r="C22" i="1"/>
  <c r="C27" i="1"/>
  <c r="C32" i="1"/>
  <c r="C37" i="1"/>
  <c r="C42" i="1"/>
  <c r="C47" i="1"/>
  <c r="C52" i="1"/>
  <c r="C57" i="1"/>
  <c r="C62" i="1"/>
  <c r="C67" i="1"/>
  <c r="C72" i="1"/>
  <c r="C77" i="1"/>
  <c r="C83" i="1"/>
  <c r="C89" i="1"/>
  <c r="C94" i="1"/>
  <c r="C99" i="1"/>
  <c r="C104" i="1"/>
  <c r="C109" i="1"/>
  <c r="C114" i="1"/>
  <c r="C119" i="1"/>
  <c r="C124" i="1"/>
  <c r="C129" i="1"/>
  <c r="C134" i="1"/>
  <c r="C139" i="1"/>
  <c r="C144" i="1"/>
  <c r="C149" i="1"/>
  <c r="C154" i="1"/>
  <c r="C159" i="1"/>
  <c r="C164" i="1"/>
  <c r="C169" i="1"/>
  <c r="C174" i="1"/>
  <c r="C180" i="1"/>
  <c r="C185" i="1"/>
  <c r="C190" i="1"/>
  <c r="C195" i="1"/>
  <c r="C200" i="1"/>
  <c r="C205" i="1"/>
  <c r="C210" i="1"/>
  <c r="C215" i="1"/>
  <c r="C220" i="1"/>
  <c r="C225" i="1"/>
  <c r="C230" i="1"/>
  <c r="C235" i="1"/>
  <c r="C240" i="1"/>
  <c r="C245" i="1"/>
  <c r="C250" i="1"/>
  <c r="C255" i="1"/>
  <c r="C260" i="1"/>
  <c r="C265" i="1"/>
  <c r="C270" i="1"/>
  <c r="C2" i="1"/>
  <c r="T266" i="1"/>
  <c r="T221" i="1"/>
  <c r="T219" i="1"/>
  <c r="T213" i="1"/>
  <c r="T207" i="1"/>
  <c r="T201" i="1"/>
  <c r="T199" i="1"/>
  <c r="T193" i="1"/>
  <c r="T187" i="1"/>
  <c r="T181" i="1"/>
  <c r="T178" i="1"/>
  <c r="T171" i="1"/>
  <c r="T165" i="1"/>
  <c r="T145" i="1"/>
  <c r="T143" i="1"/>
  <c r="T137" i="1"/>
  <c r="T131" i="1"/>
  <c r="T125" i="1"/>
  <c r="T123" i="1"/>
  <c r="T117" i="1"/>
  <c r="T111" i="1"/>
  <c r="T105" i="1"/>
  <c r="T103" i="1"/>
  <c r="T97" i="1"/>
  <c r="T191" i="1"/>
  <c r="T177" i="1"/>
  <c r="T264" i="1"/>
  <c r="T258" i="1"/>
  <c r="T252" i="1"/>
  <c r="T246" i="1"/>
  <c r="T244" i="1"/>
  <c r="T238" i="1"/>
  <c r="T232" i="1"/>
  <c r="T226" i="1"/>
  <c r="T224" i="1"/>
  <c r="T218" i="1"/>
  <c r="T212" i="1"/>
  <c r="T206" i="1"/>
  <c r="T204" i="1"/>
  <c r="T198" i="1"/>
  <c r="T192" i="1"/>
  <c r="T186" i="1"/>
  <c r="T184" i="1"/>
  <c r="T170" i="1"/>
  <c r="T168" i="1"/>
  <c r="T162" i="1"/>
  <c r="T156" i="1"/>
  <c r="T150" i="1"/>
  <c r="T148" i="1"/>
  <c r="T142" i="1"/>
  <c r="T136" i="1"/>
  <c r="T130" i="1"/>
  <c r="T128" i="1"/>
  <c r="T122" i="1"/>
  <c r="T116" i="1"/>
  <c r="T110" i="1"/>
  <c r="T108" i="1"/>
  <c r="T102" i="1"/>
  <c r="T96" i="1"/>
  <c r="T90" i="1"/>
  <c r="T83" i="1"/>
  <c r="V83" i="1"/>
  <c r="T91" i="1"/>
  <c r="T57" i="1"/>
  <c r="T37" i="1"/>
  <c r="U37" i="1"/>
  <c r="T17" i="1"/>
  <c r="T260" i="1"/>
  <c r="V260" i="1"/>
  <c r="T240" i="1"/>
  <c r="T220" i="1"/>
  <c r="T200" i="1"/>
  <c r="U200" i="1"/>
  <c r="T164" i="1"/>
  <c r="T144" i="1"/>
  <c r="V144" i="1"/>
  <c r="T138" i="1"/>
  <c r="T132" i="1"/>
  <c r="T126" i="1"/>
  <c r="T120" i="1"/>
  <c r="T124" i="1"/>
  <c r="T118" i="1"/>
  <c r="T112" i="1"/>
  <c r="T106" i="1"/>
  <c r="T100" i="1"/>
  <c r="T104" i="1"/>
  <c r="V104" i="1"/>
  <c r="T98" i="1"/>
  <c r="T92" i="1"/>
  <c r="T85" i="1"/>
  <c r="T89" i="1"/>
  <c r="V89" i="1"/>
  <c r="T81" i="1"/>
  <c r="T74" i="1"/>
  <c r="T68" i="1"/>
  <c r="T72" i="1"/>
  <c r="T66" i="1"/>
  <c r="T60" i="1"/>
  <c r="T54" i="1"/>
  <c r="T48" i="1"/>
  <c r="T52" i="1"/>
  <c r="U52" i="1"/>
  <c r="T46" i="1"/>
  <c r="T40" i="1"/>
  <c r="T34" i="1"/>
  <c r="T28" i="1"/>
  <c r="T32" i="1"/>
  <c r="U32" i="1"/>
  <c r="T26" i="1"/>
  <c r="T20" i="1"/>
  <c r="T14" i="1"/>
  <c r="T8" i="1"/>
  <c r="T12" i="1"/>
  <c r="V12" i="1"/>
  <c r="T6" i="1"/>
  <c r="T255" i="1"/>
  <c r="U255" i="1"/>
  <c r="T235" i="1"/>
  <c r="T215" i="1"/>
  <c r="T195" i="1"/>
  <c r="V195" i="1"/>
  <c r="T180" i="1"/>
  <c r="V180" i="1"/>
  <c r="T159" i="1"/>
  <c r="T139" i="1"/>
  <c r="U139" i="1"/>
  <c r="T119" i="1"/>
  <c r="T99" i="1"/>
  <c r="U99" i="1"/>
  <c r="T86" i="1"/>
  <c r="T78" i="1"/>
  <c r="T82" i="1"/>
  <c r="T75" i="1"/>
  <c r="T69" i="1"/>
  <c r="T63" i="1"/>
  <c r="T67" i="1"/>
  <c r="T61" i="1"/>
  <c r="T55" i="1"/>
  <c r="T49" i="1"/>
  <c r="T43" i="1"/>
  <c r="T47" i="1"/>
  <c r="V47" i="1"/>
  <c r="T41" i="1"/>
  <c r="T35" i="1"/>
  <c r="T29" i="1"/>
  <c r="T23" i="1"/>
  <c r="T27" i="1"/>
  <c r="T21" i="1"/>
  <c r="T15" i="1"/>
  <c r="T9" i="1"/>
  <c r="T3" i="1"/>
  <c r="T7" i="1"/>
  <c r="U7" i="1"/>
  <c r="T250" i="1"/>
  <c r="T230" i="1"/>
  <c r="V230" i="1"/>
  <c r="T210" i="1"/>
  <c r="V210" i="1"/>
  <c r="T190" i="1"/>
  <c r="U190" i="1"/>
  <c r="T174" i="1"/>
  <c r="V174" i="1"/>
  <c r="T154" i="1"/>
  <c r="U154" i="1"/>
  <c r="T134" i="1"/>
  <c r="T114" i="1"/>
  <c r="V114" i="1"/>
  <c r="T94" i="1"/>
  <c r="T62" i="1"/>
  <c r="U62" i="1"/>
  <c r="T42" i="1"/>
  <c r="V42" i="1"/>
  <c r="T22" i="1"/>
  <c r="U22" i="1"/>
  <c r="T2" i="1"/>
  <c r="V2" i="1"/>
  <c r="T265" i="1"/>
  <c r="U265" i="1"/>
  <c r="T245" i="1"/>
  <c r="V245" i="1"/>
  <c r="T225" i="1"/>
  <c r="V225" i="1"/>
  <c r="T205" i="1"/>
  <c r="V205" i="1"/>
  <c r="T185" i="1"/>
  <c r="T169" i="1"/>
  <c r="T163" i="1"/>
  <c r="T157" i="1"/>
  <c r="T151" i="1"/>
  <c r="T149" i="1"/>
  <c r="T129" i="1"/>
  <c r="U129" i="1"/>
  <c r="T109" i="1"/>
  <c r="V109" i="1"/>
  <c r="U260" i="1"/>
  <c r="V215" i="1"/>
  <c r="U215" i="1"/>
  <c r="V119" i="1"/>
  <c r="U119" i="1"/>
  <c r="U270" i="1"/>
  <c r="V270" i="1"/>
  <c r="V250" i="1"/>
  <c r="U250" i="1"/>
  <c r="U230" i="1"/>
  <c r="U134" i="1"/>
  <c r="V134" i="1"/>
  <c r="V149" i="1"/>
  <c r="U149" i="1"/>
  <c r="U42" i="1"/>
  <c r="V200" i="1"/>
  <c r="V129" i="1"/>
  <c r="V255" i="1"/>
  <c r="V32" i="1"/>
  <c r="U169" i="1"/>
  <c r="V169" i="1"/>
  <c r="U205" i="1"/>
  <c r="V99" i="1"/>
  <c r="V240" i="1"/>
  <c r="U240" i="1"/>
  <c r="V220" i="1"/>
  <c r="U220" i="1"/>
  <c r="V124" i="1"/>
  <c r="U124" i="1"/>
  <c r="U104" i="1"/>
  <c r="U83" i="1"/>
  <c r="V62" i="1"/>
  <c r="U109" i="1"/>
  <c r="V94" i="1"/>
  <c r="U94" i="1"/>
  <c r="U89" i="1"/>
  <c r="V72" i="1"/>
  <c r="U72" i="1"/>
  <c r="U185" i="1"/>
  <c r="V185" i="1"/>
  <c r="U12" i="1"/>
  <c r="U235" i="1"/>
  <c r="V235" i="1"/>
  <c r="V159" i="1"/>
  <c r="U159" i="1"/>
  <c r="U77" i="1"/>
  <c r="V77" i="1"/>
  <c r="V57" i="1"/>
  <c r="U57" i="1"/>
  <c r="V17" i="1"/>
  <c r="U17" i="1"/>
  <c r="U67" i="1"/>
  <c r="V67" i="1"/>
  <c r="V27" i="1"/>
  <c r="U27" i="1"/>
  <c r="A201" i="1"/>
  <c r="C201" i="1"/>
  <c r="V139" i="1"/>
  <c r="U225" i="1"/>
  <c r="V37" i="1"/>
  <c r="V7" i="1"/>
  <c r="U114" i="1"/>
  <c r="U180" i="1"/>
  <c r="U47" i="1"/>
  <c r="U195" i="1"/>
  <c r="V265" i="1"/>
  <c r="U210" i="1"/>
  <c r="V154" i="1"/>
  <c r="V164" i="1"/>
  <c r="U164" i="1"/>
  <c r="V22" i="1"/>
  <c r="V190" i="1"/>
  <c r="V52" i="1"/>
  <c r="U245" i="1"/>
  <c r="U174" i="1"/>
  <c r="U144" i="1"/>
  <c r="G63" i="1"/>
  <c r="A105" i="1"/>
  <c r="G64" i="1"/>
  <c r="C105" i="1"/>
  <c r="A106" i="1"/>
  <c r="C106" i="1"/>
  <c r="H63" i="1"/>
  <c r="I63" i="1"/>
  <c r="H64" i="1"/>
  <c r="F43" i="1"/>
  <c r="U43" i="1"/>
  <c r="F13" i="1"/>
  <c r="F14" i="1"/>
  <c r="A175" i="1"/>
  <c r="A176" i="1"/>
  <c r="F33" i="1"/>
  <c r="F34" i="1"/>
  <c r="F160" i="1"/>
  <c r="F161" i="1"/>
  <c r="F162" i="1"/>
  <c r="F163" i="1"/>
  <c r="U163" i="1"/>
  <c r="A95" i="1"/>
  <c r="A63" i="1"/>
  <c r="A64" i="1"/>
  <c r="C64" i="1"/>
  <c r="A236" i="1"/>
  <c r="A8" i="1"/>
  <c r="A9" i="1"/>
  <c r="C9" i="1"/>
  <c r="C8" i="1"/>
  <c r="A155" i="1"/>
  <c r="A156" i="1"/>
  <c r="A157" i="1"/>
  <c r="A58" i="1"/>
  <c r="C58" i="1"/>
  <c r="A59" i="1"/>
  <c r="A60" i="1"/>
  <c r="A61" i="1"/>
  <c r="C59" i="1"/>
  <c r="A38" i="1"/>
  <c r="A39" i="1"/>
  <c r="A170" i="1"/>
  <c r="A171" i="1"/>
  <c r="A165" i="1"/>
  <c r="A166" i="1"/>
  <c r="A120" i="1"/>
  <c r="C120" i="1"/>
  <c r="A110" i="1"/>
  <c r="A130" i="1"/>
  <c r="A131" i="1"/>
  <c r="A246" i="1"/>
  <c r="A247" i="1"/>
  <c r="C247" i="1"/>
  <c r="C246" i="1"/>
  <c r="A43" i="1"/>
  <c r="A211" i="1"/>
  <c r="G145" i="1"/>
  <c r="G146" i="1"/>
  <c r="G147" i="1"/>
  <c r="G148" i="1"/>
  <c r="H145" i="1"/>
  <c r="H146" i="1"/>
  <c r="G266" i="1"/>
  <c r="H266" i="1"/>
  <c r="I266" i="1"/>
  <c r="A84" i="1"/>
  <c r="A85" i="1"/>
  <c r="A186" i="1"/>
  <c r="A187" i="1"/>
  <c r="C187" i="1"/>
  <c r="C186" i="1"/>
  <c r="A13" i="1"/>
  <c r="A14" i="1"/>
  <c r="C13" i="1"/>
  <c r="A115" i="1"/>
  <c r="A116" i="1"/>
  <c r="C116" i="1"/>
  <c r="C115" i="1"/>
  <c r="A221" i="1"/>
  <c r="A222" i="1"/>
  <c r="A48" i="1"/>
  <c r="A49" i="1"/>
  <c r="C49" i="1"/>
  <c r="A50" i="1"/>
  <c r="A51" i="1"/>
  <c r="C51" i="1"/>
  <c r="C221" i="1"/>
  <c r="C61" i="1"/>
  <c r="A33" i="1"/>
  <c r="A145" i="1"/>
  <c r="A146" i="1"/>
  <c r="A226" i="1"/>
  <c r="A227" i="1"/>
  <c r="A117" i="1"/>
  <c r="A118" i="1"/>
  <c r="C118" i="1"/>
  <c r="F236" i="1"/>
  <c r="F237" i="1"/>
  <c r="G130" i="1"/>
  <c r="G131" i="1"/>
  <c r="H130" i="1"/>
  <c r="H131" i="1"/>
  <c r="H132" i="1"/>
  <c r="G73" i="1"/>
  <c r="G74" i="1"/>
  <c r="H73" i="1"/>
  <c r="H74" i="1"/>
  <c r="G84" i="1"/>
  <c r="G85" i="1"/>
  <c r="H84" i="1"/>
  <c r="H85" i="1"/>
  <c r="H86" i="1"/>
  <c r="H87" i="1"/>
  <c r="H88" i="1"/>
  <c r="G196" i="1"/>
  <c r="I196" i="1"/>
  <c r="H196" i="1"/>
  <c r="G221" i="1"/>
  <c r="H221" i="1"/>
  <c r="I221" i="1"/>
  <c r="A181" i="1"/>
  <c r="C38" i="1"/>
  <c r="C48" i="1"/>
  <c r="A216" i="1"/>
  <c r="C216" i="1"/>
  <c r="A217" i="1"/>
  <c r="F78" i="1"/>
  <c r="F79" i="1"/>
  <c r="G33" i="1"/>
  <c r="G34" i="1"/>
  <c r="G35" i="1"/>
  <c r="G36" i="1"/>
  <c r="H33" i="1"/>
  <c r="H34" i="1"/>
  <c r="G18" i="1"/>
  <c r="G19" i="1"/>
  <c r="H18" i="1"/>
  <c r="H19" i="1"/>
  <c r="H20" i="1"/>
  <c r="H21" i="1"/>
  <c r="G181" i="1"/>
  <c r="I181" i="1"/>
  <c r="H181" i="1"/>
  <c r="A90" i="1"/>
  <c r="C90" i="1"/>
  <c r="A196" i="1"/>
  <c r="A197" i="1"/>
  <c r="A23" i="1"/>
  <c r="A125" i="1"/>
  <c r="C125" i="1"/>
  <c r="A231" i="1"/>
  <c r="C231" i="1"/>
  <c r="A232" i="1"/>
  <c r="C232" i="1"/>
  <c r="A206" i="1"/>
  <c r="C206" i="1"/>
  <c r="A207" i="1"/>
  <c r="A18" i="1"/>
  <c r="C18" i="1"/>
  <c r="A53" i="1"/>
  <c r="A54" i="1"/>
  <c r="A241" i="1"/>
  <c r="C241" i="1"/>
  <c r="A242" i="1"/>
  <c r="V13" i="1"/>
  <c r="U13" i="1"/>
  <c r="F90" i="1"/>
  <c r="H197" i="1"/>
  <c r="H198" i="1"/>
  <c r="H199" i="1"/>
  <c r="G135" i="1"/>
  <c r="I135" i="1"/>
  <c r="H135" i="1"/>
  <c r="H136" i="1"/>
  <c r="H137" i="1"/>
  <c r="H138" i="1"/>
  <c r="G160" i="1"/>
  <c r="G161" i="1"/>
  <c r="G162" i="1"/>
  <c r="G163" i="1"/>
  <c r="H160" i="1"/>
  <c r="H161" i="1"/>
  <c r="H162" i="1"/>
  <c r="H163" i="1"/>
  <c r="G95" i="1"/>
  <c r="G96" i="1"/>
  <c r="H95" i="1"/>
  <c r="H96" i="1"/>
  <c r="H97" i="1"/>
  <c r="H98" i="1"/>
  <c r="G222" i="1"/>
  <c r="G223" i="1"/>
  <c r="G224" i="1"/>
  <c r="A78" i="1"/>
  <c r="A79" i="1"/>
  <c r="A135" i="1"/>
  <c r="C135" i="1"/>
  <c r="F8" i="1"/>
  <c r="V8" i="1"/>
  <c r="A100" i="1"/>
  <c r="C100" i="1"/>
  <c r="A251" i="1"/>
  <c r="A28" i="1"/>
  <c r="A29" i="1"/>
  <c r="A256" i="1"/>
  <c r="C256" i="1"/>
  <c r="A257" i="1"/>
  <c r="F18" i="1"/>
  <c r="F100" i="1"/>
  <c r="V100" i="1"/>
  <c r="F231" i="1"/>
  <c r="U231" i="1"/>
  <c r="V231" i="1"/>
  <c r="G226" i="1"/>
  <c r="G227" i="1"/>
  <c r="G228" i="1"/>
  <c r="H226" i="1"/>
  <c r="H227" i="1"/>
  <c r="G246" i="1"/>
  <c r="G247" i="1"/>
  <c r="I247" i="1"/>
  <c r="H246" i="1"/>
  <c r="H247" i="1"/>
  <c r="H248" i="1"/>
  <c r="H249" i="1"/>
  <c r="G120" i="1"/>
  <c r="G121" i="1"/>
  <c r="H120" i="1"/>
  <c r="H121" i="1"/>
  <c r="H122" i="1"/>
  <c r="H123" i="1"/>
  <c r="G251" i="1"/>
  <c r="G252" i="1"/>
  <c r="H251" i="1"/>
  <c r="H252" i="1"/>
  <c r="H253" i="1"/>
  <c r="G261" i="1"/>
  <c r="G262" i="1"/>
  <c r="H261" i="1"/>
  <c r="H262" i="1"/>
  <c r="H263" i="1"/>
  <c r="H264" i="1"/>
  <c r="A140" i="1"/>
  <c r="A141" i="1"/>
  <c r="C141" i="1"/>
  <c r="A73" i="1"/>
  <c r="A74" i="1"/>
  <c r="A150" i="1"/>
  <c r="A151" i="1"/>
  <c r="A152" i="1"/>
  <c r="A153" i="1"/>
  <c r="C153" i="1"/>
  <c r="A160" i="1"/>
  <c r="F216" i="1"/>
  <c r="F217" i="1"/>
  <c r="G140" i="1"/>
  <c r="G141" i="1"/>
  <c r="I141" i="1"/>
  <c r="H140" i="1"/>
  <c r="H141" i="1"/>
  <c r="G43" i="1"/>
  <c r="G44" i="1"/>
  <c r="H43" i="1"/>
  <c r="H44" i="1"/>
  <c r="H45" i="1"/>
  <c r="H46" i="1"/>
  <c r="G206" i="1"/>
  <c r="G207" i="1"/>
  <c r="G208" i="1"/>
  <c r="H206" i="1"/>
  <c r="I206" i="1"/>
  <c r="C196" i="1"/>
  <c r="A191" i="1"/>
  <c r="C191" i="1"/>
  <c r="A192" i="1"/>
  <c r="A193" i="1"/>
  <c r="C226" i="1"/>
  <c r="C53" i="1"/>
  <c r="C155" i="1"/>
  <c r="A261" i="1"/>
  <c r="C73" i="1"/>
  <c r="A202" i="1"/>
  <c r="A266" i="1"/>
  <c r="A267" i="1"/>
  <c r="A3" i="1"/>
  <c r="C3" i="1"/>
  <c r="F266" i="1"/>
  <c r="V266" i="1"/>
  <c r="F256" i="1"/>
  <c r="U256" i="1"/>
  <c r="V256" i="1"/>
  <c r="G236" i="1"/>
  <c r="G237" i="1"/>
  <c r="G238" i="1"/>
  <c r="G239" i="1"/>
  <c r="H236" i="1"/>
  <c r="H237" i="1"/>
  <c r="H238" i="1"/>
  <c r="H239" i="1"/>
  <c r="I239" i="1"/>
  <c r="G191" i="1"/>
  <c r="H191" i="1"/>
  <c r="H192" i="1"/>
  <c r="H193" i="1"/>
  <c r="H194" i="1"/>
  <c r="G175" i="1"/>
  <c r="G176" i="1"/>
  <c r="G177" i="1"/>
  <c r="H175" i="1"/>
  <c r="H176" i="1"/>
  <c r="H177" i="1"/>
  <c r="F226" i="1"/>
  <c r="I84" i="1"/>
  <c r="G28" i="1"/>
  <c r="G29" i="1"/>
  <c r="H28" i="1"/>
  <c r="H29" i="1"/>
  <c r="H30" i="1"/>
  <c r="H31" i="1"/>
  <c r="G231" i="1"/>
  <c r="G232" i="1"/>
  <c r="H231" i="1"/>
  <c r="H232" i="1"/>
  <c r="H233" i="1"/>
  <c r="H234" i="1"/>
  <c r="G201" i="1"/>
  <c r="H201" i="1"/>
  <c r="H202" i="1"/>
  <c r="H203" i="1"/>
  <c r="H204" i="1"/>
  <c r="A10" i="1"/>
  <c r="A11" i="1"/>
  <c r="C11" i="1"/>
  <c r="A188" i="1"/>
  <c r="A189" i="1"/>
  <c r="C189" i="1"/>
  <c r="F3" i="1"/>
  <c r="F4" i="1"/>
  <c r="F5" i="1"/>
  <c r="F6" i="1"/>
  <c r="V6" i="1"/>
  <c r="U6" i="1"/>
  <c r="F191" i="1"/>
  <c r="V191" i="1"/>
  <c r="G110" i="1"/>
  <c r="I110" i="1"/>
  <c r="H110" i="1"/>
  <c r="A107" i="1"/>
  <c r="A108" i="1"/>
  <c r="C108" i="1"/>
  <c r="A68" i="1"/>
  <c r="C68" i="1"/>
  <c r="F175" i="1"/>
  <c r="F140" i="1"/>
  <c r="F141" i="1"/>
  <c r="U141" i="1"/>
  <c r="V141" i="1"/>
  <c r="G38" i="1"/>
  <c r="G39" i="1"/>
  <c r="I39" i="1"/>
  <c r="H38" i="1"/>
  <c r="H39" i="1"/>
  <c r="H40" i="1"/>
  <c r="H41" i="1"/>
  <c r="G13" i="1"/>
  <c r="G14" i="1"/>
  <c r="H13" i="1"/>
  <c r="H14" i="1"/>
  <c r="G155" i="1"/>
  <c r="H155" i="1"/>
  <c r="H156" i="1"/>
  <c r="H157" i="1"/>
  <c r="H158" i="1"/>
  <c r="G216" i="1"/>
  <c r="G217" i="1"/>
  <c r="H216" i="1"/>
  <c r="H217" i="1"/>
  <c r="H218" i="1"/>
  <c r="H219" i="1"/>
  <c r="I160" i="1"/>
  <c r="C84" i="1"/>
  <c r="A248" i="1"/>
  <c r="A249" i="1"/>
  <c r="C249" i="1"/>
  <c r="C78" i="1"/>
  <c r="C151" i="1"/>
  <c r="C150" i="1"/>
  <c r="F145" i="1"/>
  <c r="F146" i="1"/>
  <c r="F105" i="1"/>
  <c r="F106" i="1"/>
  <c r="G90" i="1"/>
  <c r="G91" i="1"/>
  <c r="G92" i="1"/>
  <c r="H90" i="1"/>
  <c r="H91" i="1"/>
  <c r="G23" i="1"/>
  <c r="H23" i="1"/>
  <c r="H24" i="1"/>
  <c r="G48" i="1"/>
  <c r="H48" i="1"/>
  <c r="H49" i="1"/>
  <c r="H50" i="1"/>
  <c r="H51" i="1"/>
  <c r="G115" i="1"/>
  <c r="G116" i="1"/>
  <c r="H115" i="1"/>
  <c r="H116" i="1"/>
  <c r="G100" i="1"/>
  <c r="H100" i="1"/>
  <c r="I100" i="1"/>
  <c r="F28" i="1"/>
  <c r="F29" i="1"/>
  <c r="F58" i="1"/>
  <c r="F73" i="1"/>
  <c r="U161" i="1"/>
  <c r="V161" i="1"/>
  <c r="F38" i="1"/>
  <c r="V38" i="1"/>
  <c r="U38" i="1"/>
  <c r="F201" i="1"/>
  <c r="F202" i="1"/>
  <c r="F181" i="1"/>
  <c r="U181" i="1"/>
  <c r="F241" i="1"/>
  <c r="F242" i="1"/>
  <c r="F243" i="1"/>
  <c r="V243" i="1"/>
  <c r="H142" i="1"/>
  <c r="H143" i="1"/>
  <c r="G78" i="1"/>
  <c r="G79" i="1"/>
  <c r="H78" i="1"/>
  <c r="H79" i="1"/>
  <c r="H80" i="1"/>
  <c r="G165" i="1"/>
  <c r="I165" i="1"/>
  <c r="H165" i="1"/>
  <c r="H166" i="1"/>
  <c r="H167" i="1"/>
  <c r="H168" i="1"/>
  <c r="G111" i="1"/>
  <c r="I111" i="1"/>
  <c r="H111" i="1"/>
  <c r="G218" i="1"/>
  <c r="G219" i="1"/>
  <c r="I251" i="1"/>
  <c r="G105" i="1"/>
  <c r="G106" i="1"/>
  <c r="I106" i="1"/>
  <c r="H105" i="1"/>
  <c r="H106" i="1"/>
  <c r="H107" i="1"/>
  <c r="H108" i="1"/>
  <c r="G132" i="1"/>
  <c r="G133" i="1"/>
  <c r="G229" i="1"/>
  <c r="F115" i="1"/>
  <c r="V115" i="1"/>
  <c r="I246" i="1"/>
  <c r="F120" i="1"/>
  <c r="F121" i="1"/>
  <c r="V121" i="1"/>
  <c r="G3" i="1"/>
  <c r="H3" i="1"/>
  <c r="H4" i="1"/>
  <c r="H5" i="1"/>
  <c r="H6" i="1"/>
  <c r="I236" i="1"/>
  <c r="F155" i="1"/>
  <c r="F156" i="1"/>
  <c r="F157" i="1"/>
  <c r="F158" i="1"/>
  <c r="I261" i="1"/>
  <c r="G53" i="1"/>
  <c r="G54" i="1"/>
  <c r="H53" i="1"/>
  <c r="H54" i="1"/>
  <c r="F48" i="1"/>
  <c r="F49" i="1"/>
  <c r="F261" i="1"/>
  <c r="V261" i="1"/>
  <c r="F150" i="1"/>
  <c r="F151" i="1"/>
  <c r="F152" i="1"/>
  <c r="F206" i="1"/>
  <c r="F63" i="1"/>
  <c r="F64" i="1"/>
  <c r="V64" i="1"/>
  <c r="F65" i="1"/>
  <c r="F66" i="1"/>
  <c r="F221" i="1"/>
  <c r="U221" i="1"/>
  <c r="F110" i="1"/>
  <c r="F111" i="1"/>
  <c r="F112" i="1"/>
  <c r="F135" i="1"/>
  <c r="F136" i="1"/>
  <c r="F137" i="1"/>
  <c r="F138" i="1"/>
  <c r="U241" i="1"/>
  <c r="F53" i="1"/>
  <c r="F54" i="1"/>
  <c r="U120" i="1"/>
  <c r="F182" i="1"/>
  <c r="U236" i="1"/>
  <c r="V236" i="1"/>
  <c r="V105" i="1"/>
  <c r="U105" i="1"/>
  <c r="F196" i="1"/>
  <c r="F197" i="1"/>
  <c r="U197" i="1"/>
  <c r="F130" i="1"/>
  <c r="U130" i="1"/>
  <c r="V130" i="1"/>
  <c r="G68" i="1"/>
  <c r="G69" i="1"/>
  <c r="H68" i="1"/>
  <c r="H69" i="1"/>
  <c r="H70" i="1"/>
  <c r="H71" i="1"/>
  <c r="G267" i="1"/>
  <c r="G101" i="1"/>
  <c r="H101" i="1"/>
  <c r="G75" i="1"/>
  <c r="G76" i="1"/>
  <c r="H75" i="1"/>
  <c r="H76" i="1"/>
  <c r="H178" i="1"/>
  <c r="H179" i="1"/>
  <c r="G8" i="1"/>
  <c r="H8" i="1"/>
  <c r="H9" i="1"/>
  <c r="H10" i="1"/>
  <c r="H11" i="1"/>
  <c r="G211" i="1"/>
  <c r="H211" i="1"/>
  <c r="H212" i="1"/>
  <c r="H213" i="1"/>
  <c r="H214" i="1"/>
  <c r="G65" i="1"/>
  <c r="G66" i="1"/>
  <c r="I33" i="1"/>
  <c r="F232" i="1"/>
  <c r="F233" i="1"/>
  <c r="G170" i="1"/>
  <c r="G171" i="1"/>
  <c r="G172" i="1"/>
  <c r="H170" i="1"/>
  <c r="F23" i="1"/>
  <c r="U64" i="1"/>
  <c r="V140" i="1"/>
  <c r="U140" i="1"/>
  <c r="H81" i="1"/>
  <c r="H82" i="1"/>
  <c r="G112" i="1"/>
  <c r="I112" i="1"/>
  <c r="G113" i="1"/>
  <c r="I113" i="1"/>
  <c r="H112" i="1"/>
  <c r="H113" i="1"/>
  <c r="U196" i="1"/>
  <c r="H182" i="1"/>
  <c r="G20" i="1"/>
  <c r="G241" i="1"/>
  <c r="H241" i="1"/>
  <c r="H242" i="1"/>
  <c r="H243" i="1"/>
  <c r="H244" i="1"/>
  <c r="G58" i="1"/>
  <c r="H58" i="1"/>
  <c r="H59" i="1"/>
  <c r="H60" i="1"/>
  <c r="H61" i="1"/>
  <c r="G256" i="1"/>
  <c r="G257" i="1"/>
  <c r="G258" i="1"/>
  <c r="H256" i="1"/>
  <c r="H257" i="1"/>
  <c r="H258" i="1"/>
  <c r="H259" i="1"/>
  <c r="F165" i="1"/>
  <c r="F166" i="1"/>
  <c r="H15" i="1"/>
  <c r="H16" i="1"/>
  <c r="H117" i="1"/>
  <c r="H118" i="1"/>
  <c r="I216" i="1"/>
  <c r="V63" i="1"/>
  <c r="U63" i="1"/>
  <c r="V33" i="1"/>
  <c r="F68" i="1"/>
  <c r="U68" i="1"/>
  <c r="F69" i="1"/>
  <c r="V69" i="1"/>
  <c r="F84" i="1"/>
  <c r="F186" i="1"/>
  <c r="V186" i="1"/>
  <c r="U121" i="1"/>
  <c r="F170" i="1"/>
  <c r="F211" i="1"/>
  <c r="U211" i="1"/>
  <c r="V237" i="1"/>
  <c r="U110" i="1"/>
  <c r="V110" i="1"/>
  <c r="V145" i="1"/>
  <c r="V156" i="1"/>
  <c r="U156" i="1"/>
  <c r="V4" i="1"/>
  <c r="U4" i="1"/>
  <c r="F95" i="1"/>
  <c r="F96" i="1"/>
  <c r="V96" i="1"/>
  <c r="U232" i="1"/>
  <c r="V232" i="1"/>
  <c r="V68" i="1"/>
  <c r="V201" i="1"/>
  <c r="F246" i="1"/>
  <c r="F251" i="1"/>
  <c r="F252" i="1"/>
  <c r="V251" i="1"/>
  <c r="U251" i="1"/>
  <c r="G186" i="1"/>
  <c r="G187" i="1"/>
  <c r="G188" i="1"/>
  <c r="H186" i="1"/>
  <c r="H187" i="1"/>
  <c r="H188" i="1"/>
  <c r="H189" i="1"/>
  <c r="G150" i="1"/>
  <c r="G151" i="1"/>
  <c r="H150" i="1"/>
  <c r="H151" i="1"/>
  <c r="H147" i="1"/>
  <c r="G268" i="1"/>
  <c r="G269" i="1"/>
  <c r="I28" i="1"/>
  <c r="G125" i="1"/>
  <c r="I125" i="1"/>
  <c r="H125" i="1"/>
  <c r="H126" i="1"/>
  <c r="H127" i="1"/>
  <c r="H128" i="1"/>
  <c r="H25" i="1"/>
  <c r="H26" i="1"/>
  <c r="I53" i="1"/>
  <c r="I13" i="1"/>
  <c r="I105" i="1"/>
  <c r="I38" i="1"/>
  <c r="U3" i="1"/>
  <c r="V3" i="1"/>
  <c r="F39" i="1"/>
  <c r="U53" i="1"/>
  <c r="V53" i="1"/>
  <c r="U155" i="1"/>
  <c r="V155" i="1"/>
  <c r="F257" i="1"/>
  <c r="V257" i="1"/>
  <c r="U257" i="1"/>
  <c r="U69" i="1"/>
  <c r="U54" i="1"/>
  <c r="F125" i="1"/>
  <c r="U160" i="1"/>
  <c r="V160" i="1"/>
  <c r="F142" i="1"/>
  <c r="U142" i="1"/>
  <c r="F143" i="1"/>
  <c r="U143" i="1"/>
  <c r="U165" i="1"/>
  <c r="V165" i="1"/>
  <c r="G102" i="1"/>
  <c r="H152" i="1"/>
  <c r="H153" i="1"/>
  <c r="H55" i="1"/>
  <c r="H56" i="1"/>
  <c r="I150" i="1"/>
  <c r="I175" i="1"/>
  <c r="I145" i="1"/>
  <c r="I73" i="1"/>
  <c r="E236" i="1"/>
  <c r="E237" i="1"/>
  <c r="E238" i="1"/>
  <c r="E239" i="1"/>
  <c r="E160" i="1"/>
  <c r="E161" i="1"/>
  <c r="E162" i="1"/>
  <c r="E163" i="1"/>
  <c r="C152" i="1"/>
  <c r="E135" i="1"/>
  <c r="E136" i="1"/>
  <c r="E137" i="1"/>
  <c r="E138" i="1"/>
  <c r="E110" i="1"/>
  <c r="E111" i="1"/>
  <c r="E112" i="1"/>
  <c r="E113" i="1"/>
  <c r="E84" i="1"/>
  <c r="E85" i="1"/>
  <c r="E86" i="1"/>
  <c r="E87" i="1"/>
  <c r="E88" i="1"/>
  <c r="C60" i="1"/>
  <c r="E256" i="1"/>
  <c r="E257" i="1"/>
  <c r="E258" i="1"/>
  <c r="E259" i="1"/>
  <c r="E246" i="1"/>
  <c r="E247" i="1"/>
  <c r="E248" i="1"/>
  <c r="E249" i="1"/>
  <c r="C188" i="1"/>
  <c r="E120" i="1"/>
  <c r="E121" i="1"/>
  <c r="E122" i="1"/>
  <c r="E123" i="1"/>
  <c r="E95" i="1"/>
  <c r="E96" i="1"/>
  <c r="E97" i="1"/>
  <c r="E98" i="1"/>
  <c r="E68" i="1"/>
  <c r="E69" i="1"/>
  <c r="E70" i="1"/>
  <c r="E71" i="1"/>
  <c r="E43" i="1"/>
  <c r="E44" i="1"/>
  <c r="E45" i="1"/>
  <c r="E46" i="1"/>
  <c r="V5" i="1"/>
  <c r="U5" i="1"/>
  <c r="E28" i="1"/>
  <c r="E29" i="1"/>
  <c r="E30" i="1"/>
  <c r="E31" i="1"/>
  <c r="E3" i="1"/>
  <c r="E4" i="1"/>
  <c r="E5" i="1"/>
  <c r="E6" i="1"/>
  <c r="E78" i="1"/>
  <c r="E79" i="1"/>
  <c r="E80" i="1"/>
  <c r="E81" i="1"/>
  <c r="E82" i="1"/>
  <c r="E53" i="1"/>
  <c r="E54" i="1"/>
  <c r="E55" i="1"/>
  <c r="E56" i="1"/>
  <c r="E196" i="1"/>
  <c r="E197" i="1"/>
  <c r="E198" i="1"/>
  <c r="E199" i="1"/>
  <c r="C107" i="1"/>
  <c r="E38" i="1"/>
  <c r="E39" i="1"/>
  <c r="E40" i="1"/>
  <c r="E41" i="1"/>
  <c r="E13" i="1"/>
  <c r="E14" i="1"/>
  <c r="E15" i="1"/>
  <c r="E16" i="1"/>
  <c r="E201" i="1"/>
  <c r="E202" i="1"/>
  <c r="E203" i="1"/>
  <c r="E204" i="1"/>
  <c r="E150" i="1"/>
  <c r="E151" i="1"/>
  <c r="E152" i="1"/>
  <c r="E153" i="1"/>
  <c r="E33" i="1"/>
  <c r="E34" i="1"/>
  <c r="E35" i="1"/>
  <c r="E36" i="1"/>
  <c r="E241" i="1"/>
  <c r="E242" i="1"/>
  <c r="E243" i="1"/>
  <c r="E244" i="1"/>
  <c r="E231" i="1"/>
  <c r="E232" i="1"/>
  <c r="E233" i="1"/>
  <c r="E234" i="1"/>
  <c r="E155" i="1"/>
  <c r="E156" i="1"/>
  <c r="E157" i="1"/>
  <c r="E158" i="1"/>
  <c r="E125" i="1"/>
  <c r="E126" i="1"/>
  <c r="E127" i="1"/>
  <c r="E128" i="1"/>
  <c r="E251" i="1"/>
  <c r="E252" i="1"/>
  <c r="E253" i="1"/>
  <c r="E254" i="1"/>
  <c r="E206" i="1"/>
  <c r="E207" i="1"/>
  <c r="E208" i="1"/>
  <c r="E209" i="1"/>
  <c r="V142" i="1"/>
  <c r="E115" i="1"/>
  <c r="E116" i="1"/>
  <c r="E117" i="1"/>
  <c r="E118" i="1"/>
  <c r="I75" i="1"/>
  <c r="E175" i="1"/>
  <c r="E176" i="1"/>
  <c r="E177" i="1"/>
  <c r="E178" i="1"/>
  <c r="E179" i="1"/>
  <c r="E216" i="1"/>
  <c r="E217" i="1"/>
  <c r="E218" i="1"/>
  <c r="E219" i="1"/>
  <c r="E191" i="1"/>
  <c r="E192" i="1"/>
  <c r="E193" i="1"/>
  <c r="E194" i="1"/>
  <c r="E165" i="1"/>
  <c r="E166" i="1"/>
  <c r="E167" i="1"/>
  <c r="E168" i="1"/>
  <c r="E73" i="1"/>
  <c r="E74" i="1"/>
  <c r="E75" i="1"/>
  <c r="E76" i="1"/>
  <c r="E261" i="1"/>
  <c r="E262" i="1"/>
  <c r="E263" i="1"/>
  <c r="E264" i="1"/>
  <c r="C248" i="1"/>
  <c r="E221" i="1"/>
  <c r="E222" i="1"/>
  <c r="E223" i="1"/>
  <c r="E224" i="1"/>
  <c r="E181" i="1"/>
  <c r="E182" i="1"/>
  <c r="E183" i="1"/>
  <c r="E184" i="1"/>
  <c r="U157" i="1"/>
  <c r="V157" i="1"/>
  <c r="E140" i="1"/>
  <c r="E141" i="1"/>
  <c r="E142" i="1"/>
  <c r="E143" i="1"/>
  <c r="E100" i="1"/>
  <c r="E101" i="1"/>
  <c r="E102" i="1"/>
  <c r="E103" i="1"/>
  <c r="E58" i="1"/>
  <c r="E59" i="1"/>
  <c r="E60" i="1"/>
  <c r="E61" i="1"/>
  <c r="E18" i="1"/>
  <c r="E19" i="1"/>
  <c r="E20" i="1"/>
  <c r="E21" i="1"/>
  <c r="E211" i="1"/>
  <c r="E212" i="1"/>
  <c r="E213" i="1"/>
  <c r="E214" i="1"/>
  <c r="E170" i="1"/>
  <c r="E171" i="1"/>
  <c r="E172" i="1"/>
  <c r="E173" i="1"/>
  <c r="I162" i="1"/>
  <c r="E130" i="1"/>
  <c r="E131" i="1"/>
  <c r="E132" i="1"/>
  <c r="E133" i="1"/>
  <c r="E90" i="1"/>
  <c r="E91" i="1"/>
  <c r="E92" i="1"/>
  <c r="E93" i="1"/>
  <c r="E48" i="1"/>
  <c r="E49" i="1"/>
  <c r="E50" i="1"/>
  <c r="E51" i="1"/>
  <c r="E8" i="1"/>
  <c r="E9" i="1"/>
  <c r="E10" i="1"/>
  <c r="E11" i="1"/>
  <c r="E266" i="1"/>
  <c r="E267" i="1"/>
  <c r="E268" i="1"/>
  <c r="E269" i="1"/>
  <c r="E226" i="1"/>
  <c r="E227" i="1"/>
  <c r="E228" i="1"/>
  <c r="E229" i="1"/>
  <c r="E186" i="1"/>
  <c r="E187" i="1"/>
  <c r="E188" i="1"/>
  <c r="E189" i="1"/>
  <c r="U162" i="1"/>
  <c r="V162" i="1"/>
  <c r="E145" i="1"/>
  <c r="E146" i="1"/>
  <c r="E147" i="1"/>
  <c r="E148" i="1"/>
  <c r="E105" i="1"/>
  <c r="E106" i="1"/>
  <c r="E107" i="1"/>
  <c r="E108" i="1"/>
  <c r="E63" i="1"/>
  <c r="E64" i="1"/>
  <c r="E65" i="1"/>
  <c r="E66" i="1"/>
  <c r="C50" i="1"/>
  <c r="E23" i="1"/>
  <c r="E24" i="1"/>
  <c r="E25" i="1"/>
  <c r="E26" i="1"/>
  <c r="C10" i="1"/>
  <c r="V49" i="1"/>
  <c r="F50" i="1"/>
  <c r="U49" i="1"/>
  <c r="A158" i="1"/>
  <c r="C158" i="1"/>
  <c r="C157" i="1"/>
  <c r="G80" i="1"/>
  <c r="I79" i="1"/>
  <c r="F147" i="1"/>
  <c r="U146" i="1"/>
  <c r="V146" i="1"/>
  <c r="A80" i="1"/>
  <c r="C79" i="1"/>
  <c r="C54" i="1"/>
  <c r="A55" i="1"/>
  <c r="H35" i="1"/>
  <c r="H36" i="1"/>
  <c r="I34" i="1"/>
  <c r="C222" i="1"/>
  <c r="A223" i="1"/>
  <c r="F113" i="1"/>
  <c r="U112" i="1"/>
  <c r="G209" i="1"/>
  <c r="G253" i="1"/>
  <c r="G254" i="1"/>
  <c r="I252" i="1"/>
  <c r="H228" i="1"/>
  <c r="H229" i="1"/>
  <c r="I227" i="1"/>
  <c r="A15" i="1"/>
  <c r="C14" i="1"/>
  <c r="I228" i="1"/>
  <c r="I132" i="1"/>
  <c r="H133" i="1"/>
  <c r="I133" i="1"/>
  <c r="U202" i="1"/>
  <c r="F203" i="1"/>
  <c r="V203" i="1"/>
  <c r="V202" i="1"/>
  <c r="I96" i="1"/>
  <c r="G97" i="1"/>
  <c r="C85" i="1"/>
  <c r="A86" i="1"/>
  <c r="A177" i="1"/>
  <c r="C176" i="1"/>
  <c r="G189" i="1"/>
  <c r="I189" i="1"/>
  <c r="I188" i="1"/>
  <c r="U29" i="1"/>
  <c r="F30" i="1"/>
  <c r="V29" i="1"/>
  <c r="A40" i="1"/>
  <c r="C39" i="1"/>
  <c r="I91" i="1"/>
  <c r="H92" i="1"/>
  <c r="H93" i="1"/>
  <c r="V106" i="1"/>
  <c r="F107" i="1"/>
  <c r="U106" i="1"/>
  <c r="I229" i="1"/>
  <c r="U34" i="1"/>
  <c r="V34" i="1"/>
  <c r="F35" i="1"/>
  <c r="U35" i="1"/>
  <c r="G259" i="1"/>
  <c r="I258" i="1"/>
  <c r="U138" i="1"/>
  <c r="V138" i="1"/>
  <c r="A194" i="1"/>
  <c r="C194" i="1"/>
  <c r="C193" i="1"/>
  <c r="C131" i="1"/>
  <c r="A132" i="1"/>
  <c r="I36" i="1"/>
  <c r="C117" i="1"/>
  <c r="I226" i="1"/>
  <c r="I176" i="1"/>
  <c r="U242" i="1"/>
  <c r="I147" i="1"/>
  <c r="G182" i="1"/>
  <c r="G183" i="1"/>
  <c r="F262" i="1"/>
  <c r="U115" i="1"/>
  <c r="I130" i="1"/>
  <c r="I90" i="1"/>
  <c r="I217" i="1"/>
  <c r="F192" i="1"/>
  <c r="C145" i="1"/>
  <c r="H222" i="1"/>
  <c r="G197" i="1"/>
  <c r="A126" i="1"/>
  <c r="I182" i="1"/>
  <c r="I140" i="1"/>
  <c r="V143" i="1"/>
  <c r="V242" i="1"/>
  <c r="G126" i="1"/>
  <c r="F131" i="1"/>
  <c r="F198" i="1"/>
  <c r="U261" i="1"/>
  <c r="G166" i="1"/>
  <c r="C140" i="1"/>
  <c r="G40" i="1"/>
  <c r="G41" i="1"/>
  <c r="I41" i="1"/>
  <c r="A69" i="1"/>
  <c r="C156" i="1"/>
  <c r="C192" i="1"/>
  <c r="C175" i="1"/>
  <c r="A101" i="1"/>
  <c r="A233" i="1"/>
  <c r="A121" i="1"/>
  <c r="V163" i="1"/>
  <c r="I219" i="1"/>
  <c r="H183" i="1"/>
  <c r="H184" i="1"/>
  <c r="V135" i="1"/>
  <c r="V28" i="1"/>
  <c r="I241" i="1"/>
  <c r="V196" i="1"/>
  <c r="I43" i="1"/>
  <c r="V241" i="1"/>
  <c r="F101" i="1"/>
  <c r="I18" i="1"/>
  <c r="I74" i="1"/>
  <c r="A65" i="1"/>
  <c r="I29" i="1"/>
  <c r="I19" i="1"/>
  <c r="I238" i="1"/>
  <c r="I218" i="1"/>
  <c r="V150" i="1"/>
  <c r="I120" i="1"/>
  <c r="I95" i="1"/>
  <c r="U28" i="1"/>
  <c r="U48" i="1"/>
  <c r="I231" i="1"/>
  <c r="V197" i="1"/>
  <c r="G30" i="1"/>
  <c r="U191" i="1"/>
  <c r="C266" i="1"/>
  <c r="H207" i="1"/>
  <c r="F44" i="1"/>
  <c r="U44" i="1"/>
  <c r="C170" i="1"/>
  <c r="I146" i="1"/>
  <c r="C130" i="1"/>
  <c r="U135" i="1"/>
  <c r="U150" i="1"/>
  <c r="F258" i="1"/>
  <c r="F259" i="1"/>
  <c r="I78" i="1"/>
  <c r="I237" i="1"/>
  <c r="U201" i="1"/>
  <c r="U145" i="1"/>
  <c r="U33" i="1"/>
  <c r="I161" i="1"/>
  <c r="V48" i="1"/>
  <c r="F267" i="1"/>
  <c r="U266" i="1"/>
  <c r="C28" i="1"/>
  <c r="G248" i="1"/>
  <c r="U100" i="1"/>
  <c r="A136" i="1"/>
  <c r="A19" i="1"/>
  <c r="V43" i="1"/>
  <c r="G107" i="1"/>
  <c r="V181" i="1"/>
  <c r="A142" i="1"/>
  <c r="C63" i="1"/>
  <c r="F153" i="1"/>
  <c r="V152" i="1"/>
  <c r="U152" i="1"/>
  <c r="U246" i="1"/>
  <c r="F247" i="1"/>
  <c r="G21" i="1"/>
  <c r="I21" i="1"/>
  <c r="I20" i="1"/>
  <c r="I64" i="1"/>
  <c r="H65" i="1"/>
  <c r="G93" i="1"/>
  <c r="I93" i="1"/>
  <c r="I92" i="1"/>
  <c r="V113" i="1"/>
  <c r="U113" i="1"/>
  <c r="F59" i="1"/>
  <c r="V58" i="1"/>
  <c r="U58" i="1"/>
  <c r="A182" i="1"/>
  <c r="C181" i="1"/>
  <c r="V258" i="1"/>
  <c r="I259" i="1"/>
  <c r="F55" i="1"/>
  <c r="V54" i="1"/>
  <c r="G24" i="1"/>
  <c r="I23" i="1"/>
  <c r="H254" i="1"/>
  <c r="F80" i="1"/>
  <c r="U79" i="1"/>
  <c r="V79" i="1"/>
  <c r="F183" i="1"/>
  <c r="U182" i="1"/>
  <c r="V182" i="1"/>
  <c r="U258" i="1"/>
  <c r="U217" i="1"/>
  <c r="V217" i="1"/>
  <c r="F218" i="1"/>
  <c r="F24" i="1"/>
  <c r="V23" i="1"/>
  <c r="U23" i="1"/>
  <c r="F85" i="1"/>
  <c r="U84" i="1"/>
  <c r="V84" i="1"/>
  <c r="G242" i="1"/>
  <c r="H171" i="1"/>
  <c r="I170" i="1"/>
  <c r="U151" i="1"/>
  <c r="V151" i="1"/>
  <c r="U259" i="1"/>
  <c r="V259" i="1"/>
  <c r="F40" i="1"/>
  <c r="U39" i="1"/>
  <c r="V39" i="1"/>
  <c r="F253" i="1"/>
  <c r="U252" i="1"/>
  <c r="V252" i="1"/>
  <c r="A243" i="1"/>
  <c r="C242" i="1"/>
  <c r="G9" i="1"/>
  <c r="I8" i="1"/>
  <c r="F204" i="1"/>
  <c r="U203" i="1"/>
  <c r="G142" i="1"/>
  <c r="F36" i="1"/>
  <c r="V35" i="1"/>
  <c r="H148" i="1"/>
  <c r="I148" i="1"/>
  <c r="F171" i="1"/>
  <c r="V170" i="1"/>
  <c r="U170" i="1"/>
  <c r="G212" i="1"/>
  <c r="I211" i="1"/>
  <c r="H102" i="1"/>
  <c r="H103" i="1"/>
  <c r="I101" i="1"/>
  <c r="F244" i="1"/>
  <c r="U243" i="1"/>
  <c r="F222" i="1"/>
  <c r="V221" i="1"/>
  <c r="G103" i="1"/>
  <c r="I103" i="1"/>
  <c r="I102" i="1"/>
  <c r="U125" i="1"/>
  <c r="V125" i="1"/>
  <c r="F126" i="1"/>
  <c r="G173" i="1"/>
  <c r="I151" i="1"/>
  <c r="G152" i="1"/>
  <c r="V246" i="1"/>
  <c r="F97" i="1"/>
  <c r="U96" i="1"/>
  <c r="F234" i="1"/>
  <c r="V233" i="1"/>
  <c r="U233" i="1"/>
  <c r="I177" i="1"/>
  <c r="G178" i="1"/>
  <c r="V112" i="1"/>
  <c r="I68" i="1"/>
  <c r="I256" i="1"/>
  <c r="F167" i="1"/>
  <c r="U166" i="1"/>
  <c r="V166" i="1"/>
  <c r="I121" i="1"/>
  <c r="G122" i="1"/>
  <c r="I69" i="1"/>
  <c r="G70" i="1"/>
  <c r="U66" i="1"/>
  <c r="V66" i="1"/>
  <c r="I3" i="1"/>
  <c r="G4" i="1"/>
  <c r="C257" i="1"/>
  <c r="A258" i="1"/>
  <c r="V137" i="1"/>
  <c r="F70" i="1"/>
  <c r="U136" i="1"/>
  <c r="V136" i="1"/>
  <c r="F122" i="1"/>
  <c r="I116" i="1"/>
  <c r="G117" i="1"/>
  <c r="I163" i="1"/>
  <c r="A262" i="1"/>
  <c r="C261" i="1"/>
  <c r="C74" i="1"/>
  <c r="A75" i="1"/>
  <c r="V90" i="1"/>
  <c r="F91" i="1"/>
  <c r="U90" i="1"/>
  <c r="A96" i="1"/>
  <c r="C95" i="1"/>
  <c r="U137" i="1"/>
  <c r="I187" i="1"/>
  <c r="V211" i="1"/>
  <c r="F212" i="1"/>
  <c r="G59" i="1"/>
  <c r="I58" i="1"/>
  <c r="I54" i="1"/>
  <c r="G55" i="1"/>
  <c r="I80" i="1"/>
  <c r="G81" i="1"/>
  <c r="I14" i="1"/>
  <c r="G15" i="1"/>
  <c r="V175" i="1"/>
  <c r="F176" i="1"/>
  <c r="U175" i="1"/>
  <c r="G202" i="1"/>
  <c r="I201" i="1"/>
  <c r="C267" i="1"/>
  <c r="A268" i="1"/>
  <c r="A30" i="1"/>
  <c r="C29" i="1"/>
  <c r="I35" i="1"/>
  <c r="V95" i="1"/>
  <c r="U95" i="1"/>
  <c r="F187" i="1"/>
  <c r="U186" i="1"/>
  <c r="I257" i="1"/>
  <c r="I76" i="1"/>
  <c r="U111" i="1"/>
  <c r="V111" i="1"/>
  <c r="F207" i="1"/>
  <c r="V206" i="1"/>
  <c r="U206" i="1"/>
  <c r="V158" i="1"/>
  <c r="U158" i="1"/>
  <c r="I48" i="1"/>
  <c r="G49" i="1"/>
  <c r="F45" i="1"/>
  <c r="V44" i="1"/>
  <c r="G45" i="1"/>
  <c r="I44" i="1"/>
  <c r="C251" i="1"/>
  <c r="A252" i="1"/>
  <c r="A198" i="1"/>
  <c r="C197" i="1"/>
  <c r="A172" i="1"/>
  <c r="C171" i="1"/>
  <c r="V14" i="1"/>
  <c r="F15" i="1"/>
  <c r="U14" i="1"/>
  <c r="V65" i="1"/>
  <c r="U65" i="1"/>
  <c r="I186" i="1"/>
  <c r="H267" i="1"/>
  <c r="I232" i="1"/>
  <c r="G233" i="1"/>
  <c r="G86" i="1"/>
  <c r="I85" i="1"/>
  <c r="A34" i="1"/>
  <c r="C33" i="1"/>
  <c r="F238" i="1"/>
  <c r="U237" i="1"/>
  <c r="C211" i="1"/>
  <c r="A212" i="1"/>
  <c r="F116" i="1"/>
  <c r="I115" i="1"/>
  <c r="V216" i="1"/>
  <c r="U216" i="1"/>
  <c r="G136" i="1"/>
  <c r="A208" i="1"/>
  <c r="C207" i="1"/>
  <c r="A91" i="1"/>
  <c r="U78" i="1"/>
  <c r="V78" i="1"/>
  <c r="I131" i="1"/>
  <c r="A228" i="1"/>
  <c r="C227" i="1"/>
  <c r="C165" i="1"/>
  <c r="C202" i="1"/>
  <c r="A203" i="1"/>
  <c r="I262" i="1"/>
  <c r="G263" i="1"/>
  <c r="A218" i="1"/>
  <c r="C217" i="1"/>
  <c r="A167" i="1"/>
  <c r="C166" i="1"/>
  <c r="V120" i="1"/>
  <c r="V226" i="1"/>
  <c r="U226" i="1"/>
  <c r="F227" i="1"/>
  <c r="I191" i="1"/>
  <c r="G192" i="1"/>
  <c r="A4" i="1"/>
  <c r="A161" i="1"/>
  <c r="C160" i="1"/>
  <c r="F19" i="1"/>
  <c r="U18" i="1"/>
  <c r="V18" i="1"/>
  <c r="U8" i="1"/>
  <c r="F9" i="1"/>
  <c r="A44" i="1"/>
  <c r="C43" i="1"/>
  <c r="A111" i="1"/>
  <c r="C110" i="1"/>
  <c r="A237" i="1"/>
  <c r="C236" i="1"/>
  <c r="U73" i="1"/>
  <c r="V73" i="1"/>
  <c r="F74" i="1"/>
  <c r="A24" i="1"/>
  <c r="C23" i="1"/>
  <c r="I155" i="1"/>
  <c r="G156" i="1"/>
  <c r="C146" i="1"/>
  <c r="A147" i="1"/>
  <c r="C121" i="1"/>
  <c r="A122" i="1"/>
  <c r="A20" i="1"/>
  <c r="C19" i="1"/>
  <c r="I30" i="1"/>
  <c r="G31" i="1"/>
  <c r="I31" i="1"/>
  <c r="V192" i="1"/>
  <c r="F193" i="1"/>
  <c r="U192" i="1"/>
  <c r="C86" i="1"/>
  <c r="A87" i="1"/>
  <c r="F148" i="1"/>
  <c r="U147" i="1"/>
  <c r="V147" i="1"/>
  <c r="C136" i="1"/>
  <c r="A137" i="1"/>
  <c r="A234" i="1"/>
  <c r="C234" i="1"/>
  <c r="C233" i="1"/>
  <c r="I166" i="1"/>
  <c r="G167" i="1"/>
  <c r="F31" i="1"/>
  <c r="V30" i="1"/>
  <c r="U30" i="1"/>
  <c r="G98" i="1"/>
  <c r="I98" i="1"/>
  <c r="I97" i="1"/>
  <c r="A56" i="1"/>
  <c r="C56" i="1"/>
  <c r="C55" i="1"/>
  <c r="A41" i="1"/>
  <c r="C41" i="1"/>
  <c r="C40" i="1"/>
  <c r="G249" i="1"/>
  <c r="I249" i="1"/>
  <c r="I248" i="1"/>
  <c r="C101" i="1"/>
  <c r="A102" i="1"/>
  <c r="F108" i="1"/>
  <c r="U107" i="1"/>
  <c r="V107" i="1"/>
  <c r="I253" i="1"/>
  <c r="A143" i="1"/>
  <c r="C143" i="1"/>
  <c r="C142" i="1"/>
  <c r="A66" i="1"/>
  <c r="C66" i="1"/>
  <c r="C65" i="1"/>
  <c r="V198" i="1"/>
  <c r="U198" i="1"/>
  <c r="F199" i="1"/>
  <c r="C126" i="1"/>
  <c r="A127" i="1"/>
  <c r="A16" i="1"/>
  <c r="C16" i="1"/>
  <c r="C15" i="1"/>
  <c r="I40" i="1"/>
  <c r="I254" i="1"/>
  <c r="I207" i="1"/>
  <c r="H208" i="1"/>
  <c r="F132" i="1"/>
  <c r="U131" i="1"/>
  <c r="V131" i="1"/>
  <c r="G198" i="1"/>
  <c r="I197" i="1"/>
  <c r="V262" i="1"/>
  <c r="F263" i="1"/>
  <c r="U262" i="1"/>
  <c r="C132" i="1"/>
  <c r="A133" i="1"/>
  <c r="C133" i="1"/>
  <c r="A224" i="1"/>
  <c r="C224" i="1"/>
  <c r="C223" i="1"/>
  <c r="A81" i="1"/>
  <c r="C80" i="1"/>
  <c r="G108" i="1"/>
  <c r="I108" i="1"/>
  <c r="I107" i="1"/>
  <c r="V267" i="1"/>
  <c r="U267" i="1"/>
  <c r="F268" i="1"/>
  <c r="I184" i="1"/>
  <c r="I126" i="1"/>
  <c r="G127" i="1"/>
  <c r="I222" i="1"/>
  <c r="H223" i="1"/>
  <c r="G184" i="1"/>
  <c r="I183" i="1"/>
  <c r="U50" i="1"/>
  <c r="F51" i="1"/>
  <c r="V50" i="1"/>
  <c r="F102" i="1"/>
  <c r="U101" i="1"/>
  <c r="V101" i="1"/>
  <c r="C69" i="1"/>
  <c r="A70" i="1"/>
  <c r="A178" i="1"/>
  <c r="C177" i="1"/>
  <c r="G157" i="1"/>
  <c r="I156" i="1"/>
  <c r="C4" i="1"/>
  <c r="A5" i="1"/>
  <c r="G203" i="1"/>
  <c r="I202" i="1"/>
  <c r="U222" i="1"/>
  <c r="F223" i="1"/>
  <c r="V222" i="1"/>
  <c r="G143" i="1"/>
  <c r="I143" i="1"/>
  <c r="I142" i="1"/>
  <c r="V9" i="1"/>
  <c r="U9" i="1"/>
  <c r="F10" i="1"/>
  <c r="G137" i="1"/>
  <c r="I136" i="1"/>
  <c r="A199" i="1"/>
  <c r="C199" i="1"/>
  <c r="C198" i="1"/>
  <c r="F177" i="1"/>
  <c r="V176" i="1"/>
  <c r="U176" i="1"/>
  <c r="C96" i="1"/>
  <c r="A97" i="1"/>
  <c r="V234" i="1"/>
  <c r="U234" i="1"/>
  <c r="V126" i="1"/>
  <c r="U126" i="1"/>
  <c r="F127" i="1"/>
  <c r="V204" i="1"/>
  <c r="U204" i="1"/>
  <c r="H172" i="1"/>
  <c r="I171" i="1"/>
  <c r="I24" i="1"/>
  <c r="G25" i="1"/>
  <c r="F46" i="1"/>
  <c r="U45" i="1"/>
  <c r="V45" i="1"/>
  <c r="G50" i="1"/>
  <c r="I49" i="1"/>
  <c r="A263" i="1"/>
  <c r="C262" i="1"/>
  <c r="F71" i="1"/>
  <c r="V70" i="1"/>
  <c r="U70" i="1"/>
  <c r="F254" i="1"/>
  <c r="V253" i="1"/>
  <c r="U253" i="1"/>
  <c r="U247" i="1"/>
  <c r="V247" i="1"/>
  <c r="F248" i="1"/>
  <c r="A229" i="1"/>
  <c r="C229" i="1"/>
  <c r="C228" i="1"/>
  <c r="A25" i="1"/>
  <c r="C24" i="1"/>
  <c r="F228" i="1"/>
  <c r="V227" i="1"/>
  <c r="U227" i="1"/>
  <c r="A219" i="1"/>
  <c r="C219" i="1"/>
  <c r="C218" i="1"/>
  <c r="C34" i="1"/>
  <c r="A35" i="1"/>
  <c r="C252" i="1"/>
  <c r="A253" i="1"/>
  <c r="A259" i="1"/>
  <c r="C259" i="1"/>
  <c r="C258" i="1"/>
  <c r="G123" i="1"/>
  <c r="I123" i="1"/>
  <c r="I122" i="1"/>
  <c r="U171" i="1"/>
  <c r="F172" i="1"/>
  <c r="V171" i="1"/>
  <c r="G243" i="1"/>
  <c r="I242" i="1"/>
  <c r="F184" i="1"/>
  <c r="U183" i="1"/>
  <c r="V183" i="1"/>
  <c r="A183" i="1"/>
  <c r="C182" i="1"/>
  <c r="A173" i="1"/>
  <c r="C173" i="1"/>
  <c r="C172" i="1"/>
  <c r="G56" i="1"/>
  <c r="I56" i="1"/>
  <c r="I55" i="1"/>
  <c r="A168" i="1"/>
  <c r="C168" i="1"/>
  <c r="C167" i="1"/>
  <c r="F239" i="1"/>
  <c r="V238" i="1"/>
  <c r="U238" i="1"/>
  <c r="F208" i="1"/>
  <c r="U207" i="1"/>
  <c r="V207" i="1"/>
  <c r="G179" i="1"/>
  <c r="I179" i="1"/>
  <c r="I178" i="1"/>
  <c r="F98" i="1"/>
  <c r="U97" i="1"/>
  <c r="V97" i="1"/>
  <c r="V244" i="1"/>
  <c r="U244" i="1"/>
  <c r="G10" i="1"/>
  <c r="I9" i="1"/>
  <c r="U40" i="1"/>
  <c r="F41" i="1"/>
  <c r="V40" i="1"/>
  <c r="V24" i="1"/>
  <c r="U24" i="1"/>
  <c r="F25" i="1"/>
  <c r="A209" i="1"/>
  <c r="C209" i="1"/>
  <c r="C208" i="1"/>
  <c r="G193" i="1"/>
  <c r="I192" i="1"/>
  <c r="G71" i="1"/>
  <c r="I71" i="1"/>
  <c r="I70" i="1"/>
  <c r="A123" i="1"/>
  <c r="C123" i="1"/>
  <c r="C122" i="1"/>
  <c r="A238" i="1"/>
  <c r="C237" i="1"/>
  <c r="G16" i="1"/>
  <c r="I16" i="1"/>
  <c r="I15" i="1"/>
  <c r="G60" i="1"/>
  <c r="I59" i="1"/>
  <c r="G118" i="1"/>
  <c r="I118" i="1"/>
  <c r="I117" i="1"/>
  <c r="F20" i="1"/>
  <c r="V19" i="1"/>
  <c r="U19" i="1"/>
  <c r="V116" i="1"/>
  <c r="U116" i="1"/>
  <c r="F117" i="1"/>
  <c r="G87" i="1"/>
  <c r="I86" i="1"/>
  <c r="F16" i="1"/>
  <c r="U15" i="1"/>
  <c r="V15" i="1"/>
  <c r="A269" i="1"/>
  <c r="C269" i="1"/>
  <c r="C268" i="1"/>
  <c r="U212" i="1"/>
  <c r="V212" i="1"/>
  <c r="F213" i="1"/>
  <c r="I4" i="1"/>
  <c r="G5" i="1"/>
  <c r="F219" i="1"/>
  <c r="U218" i="1"/>
  <c r="V218" i="1"/>
  <c r="I65" i="1"/>
  <c r="H66" i="1"/>
  <c r="I66" i="1"/>
  <c r="C44" i="1"/>
  <c r="A45" i="1"/>
  <c r="I267" i="1"/>
  <c r="H268" i="1"/>
  <c r="G213" i="1"/>
  <c r="I212" i="1"/>
  <c r="V91" i="1"/>
  <c r="U91" i="1"/>
  <c r="F92" i="1"/>
  <c r="A148" i="1"/>
  <c r="C148" i="1"/>
  <c r="C147" i="1"/>
  <c r="A112" i="1"/>
  <c r="C111" i="1"/>
  <c r="A204" i="1"/>
  <c r="C204" i="1"/>
  <c r="C203" i="1"/>
  <c r="C91" i="1"/>
  <c r="A92" i="1"/>
  <c r="C212" i="1"/>
  <c r="A213" i="1"/>
  <c r="G234" i="1"/>
  <c r="I234" i="1"/>
  <c r="I233" i="1"/>
  <c r="G46" i="1"/>
  <c r="I46" i="1"/>
  <c r="I45" i="1"/>
  <c r="G82" i="1"/>
  <c r="I82" i="1"/>
  <c r="I81" i="1"/>
  <c r="A76" i="1"/>
  <c r="C76" i="1"/>
  <c r="C75" i="1"/>
  <c r="F123" i="1"/>
  <c r="U122" i="1"/>
  <c r="V122" i="1"/>
  <c r="G153" i="1"/>
  <c r="I153" i="1"/>
  <c r="I152" i="1"/>
  <c r="U36" i="1"/>
  <c r="V36" i="1"/>
  <c r="A244" i="1"/>
  <c r="C244" i="1"/>
  <c r="C243" i="1"/>
  <c r="F86" i="1"/>
  <c r="V85" i="1"/>
  <c r="U85" i="1"/>
  <c r="U80" i="1"/>
  <c r="F81" i="1"/>
  <c r="V80" i="1"/>
  <c r="U59" i="1"/>
  <c r="V59" i="1"/>
  <c r="F60" i="1"/>
  <c r="G264" i="1"/>
  <c r="I264" i="1"/>
  <c r="I263" i="1"/>
  <c r="A31" i="1"/>
  <c r="C31" i="1"/>
  <c r="C30" i="1"/>
  <c r="F75" i="1"/>
  <c r="U74" i="1"/>
  <c r="V74" i="1"/>
  <c r="A162" i="1"/>
  <c r="C161" i="1"/>
  <c r="U187" i="1"/>
  <c r="F188" i="1"/>
  <c r="V187" i="1"/>
  <c r="F168" i="1"/>
  <c r="V167" i="1"/>
  <c r="U167" i="1"/>
  <c r="U55" i="1"/>
  <c r="F56" i="1"/>
  <c r="V55" i="1"/>
  <c r="U153" i="1"/>
  <c r="V153" i="1"/>
  <c r="A82" i="1"/>
  <c r="C82" i="1"/>
  <c r="C81" i="1"/>
  <c r="A103" i="1"/>
  <c r="C103" i="1"/>
  <c r="C102" i="1"/>
  <c r="U51" i="1"/>
  <c r="V51" i="1"/>
  <c r="G199" i="1"/>
  <c r="I199" i="1"/>
  <c r="I198" i="1"/>
  <c r="A138" i="1"/>
  <c r="C138" i="1"/>
  <c r="C137" i="1"/>
  <c r="F194" i="1"/>
  <c r="V193" i="1"/>
  <c r="U193" i="1"/>
  <c r="A179" i="1"/>
  <c r="C179" i="1"/>
  <c r="C178" i="1"/>
  <c r="F269" i="1"/>
  <c r="V268" i="1"/>
  <c r="U268" i="1"/>
  <c r="U102" i="1"/>
  <c r="V102" i="1"/>
  <c r="F103" i="1"/>
  <c r="U108" i="1"/>
  <c r="V108" i="1"/>
  <c r="C70" i="1"/>
  <c r="A71" i="1"/>
  <c r="C71" i="1"/>
  <c r="A128" i="1"/>
  <c r="C128" i="1"/>
  <c r="C127" i="1"/>
  <c r="U132" i="1"/>
  <c r="F133" i="1"/>
  <c r="V132" i="1"/>
  <c r="U31" i="1"/>
  <c r="V31" i="1"/>
  <c r="G128" i="1"/>
  <c r="I128" i="1"/>
  <c r="I127" i="1"/>
  <c r="H224" i="1"/>
  <c r="I224" i="1"/>
  <c r="I223" i="1"/>
  <c r="H209" i="1"/>
  <c r="I209" i="1"/>
  <c r="I208" i="1"/>
  <c r="V199" i="1"/>
  <c r="U199" i="1"/>
  <c r="G168" i="1"/>
  <c r="I168" i="1"/>
  <c r="I167" i="1"/>
  <c r="U148" i="1"/>
  <c r="V148" i="1"/>
  <c r="U263" i="1"/>
  <c r="V263" i="1"/>
  <c r="F264" i="1"/>
  <c r="A88" i="1"/>
  <c r="C88" i="1"/>
  <c r="C87" i="1"/>
  <c r="A21" i="1"/>
  <c r="C21" i="1"/>
  <c r="C20" i="1"/>
  <c r="A254" i="1"/>
  <c r="C254" i="1"/>
  <c r="C253" i="1"/>
  <c r="F118" i="1"/>
  <c r="U117" i="1"/>
  <c r="V117" i="1"/>
  <c r="G51" i="1"/>
  <c r="I51" i="1"/>
  <c r="I50" i="1"/>
  <c r="A98" i="1"/>
  <c r="C98" i="1"/>
  <c r="C97" i="1"/>
  <c r="G138" i="1"/>
  <c r="I138" i="1"/>
  <c r="I137" i="1"/>
  <c r="I60" i="1"/>
  <c r="G61" i="1"/>
  <c r="I61" i="1"/>
  <c r="U172" i="1"/>
  <c r="V172" i="1"/>
  <c r="F173" i="1"/>
  <c r="A36" i="1"/>
  <c r="C36" i="1"/>
  <c r="C35" i="1"/>
  <c r="A26" i="1"/>
  <c r="C26" i="1"/>
  <c r="C25" i="1"/>
  <c r="V254" i="1"/>
  <c r="U254" i="1"/>
  <c r="F11" i="1"/>
  <c r="V10" i="1"/>
  <c r="U10" i="1"/>
  <c r="V188" i="1"/>
  <c r="U188" i="1"/>
  <c r="F189" i="1"/>
  <c r="G244" i="1"/>
  <c r="I244" i="1"/>
  <c r="I243" i="1"/>
  <c r="F224" i="1"/>
  <c r="U223" i="1"/>
  <c r="V223" i="1"/>
  <c r="H173" i="1"/>
  <c r="I173" i="1"/>
  <c r="I172" i="1"/>
  <c r="U56" i="1"/>
  <c r="V56" i="1"/>
  <c r="A163" i="1"/>
  <c r="C163" i="1"/>
  <c r="C162" i="1"/>
  <c r="F61" i="1"/>
  <c r="U60" i="1"/>
  <c r="V60" i="1"/>
  <c r="V86" i="1"/>
  <c r="U86" i="1"/>
  <c r="F87" i="1"/>
  <c r="G214" i="1"/>
  <c r="I214" i="1"/>
  <c r="I213" i="1"/>
  <c r="U41" i="1"/>
  <c r="V41" i="1"/>
  <c r="U98" i="1"/>
  <c r="V98" i="1"/>
  <c r="V239" i="1"/>
  <c r="U239" i="1"/>
  <c r="A184" i="1"/>
  <c r="C184" i="1"/>
  <c r="C183" i="1"/>
  <c r="G204" i="1"/>
  <c r="I204" i="1"/>
  <c r="I203" i="1"/>
  <c r="G88" i="1"/>
  <c r="I88" i="1"/>
  <c r="I87" i="1"/>
  <c r="A113" i="1"/>
  <c r="C113" i="1"/>
  <c r="C112" i="1"/>
  <c r="A214" i="1"/>
  <c r="C214" i="1"/>
  <c r="C213" i="1"/>
  <c r="I5" i="1"/>
  <c r="G6" i="1"/>
  <c r="I6" i="1"/>
  <c r="V248" i="1"/>
  <c r="U248" i="1"/>
  <c r="F249" i="1"/>
  <c r="V71" i="1"/>
  <c r="U71" i="1"/>
  <c r="V46" i="1"/>
  <c r="U46" i="1"/>
  <c r="V177" i="1"/>
  <c r="U177" i="1"/>
  <c r="F178" i="1"/>
  <c r="F209" i="1"/>
  <c r="U208" i="1"/>
  <c r="V208" i="1"/>
  <c r="U228" i="1"/>
  <c r="F229" i="1"/>
  <c r="V228" i="1"/>
  <c r="V123" i="1"/>
  <c r="U123" i="1"/>
  <c r="H269" i="1"/>
  <c r="I269" i="1"/>
  <c r="I268" i="1"/>
  <c r="A6" i="1"/>
  <c r="C6" i="1"/>
  <c r="C5" i="1"/>
  <c r="V168" i="1"/>
  <c r="U168" i="1"/>
  <c r="A46" i="1"/>
  <c r="C46" i="1"/>
  <c r="C45" i="1"/>
  <c r="V16" i="1"/>
  <c r="U16" i="1"/>
  <c r="F21" i="1"/>
  <c r="V20" i="1"/>
  <c r="U20" i="1"/>
  <c r="A239" i="1"/>
  <c r="C239" i="1"/>
  <c r="C238" i="1"/>
  <c r="G11" i="1"/>
  <c r="I11" i="1"/>
  <c r="I10" i="1"/>
  <c r="U184" i="1"/>
  <c r="V184" i="1"/>
  <c r="G26" i="1"/>
  <c r="I26" i="1"/>
  <c r="I25" i="1"/>
  <c r="U219" i="1"/>
  <c r="V219" i="1"/>
  <c r="G194" i="1"/>
  <c r="I194" i="1"/>
  <c r="I193" i="1"/>
  <c r="F128" i="1"/>
  <c r="V127" i="1"/>
  <c r="U127" i="1"/>
  <c r="F76" i="1"/>
  <c r="V75" i="1"/>
  <c r="U75" i="1"/>
  <c r="F82" i="1"/>
  <c r="U81" i="1"/>
  <c r="V81" i="1"/>
  <c r="A93" i="1"/>
  <c r="C93" i="1"/>
  <c r="C92" i="1"/>
  <c r="F93" i="1"/>
  <c r="U92" i="1"/>
  <c r="V92" i="1"/>
  <c r="F214" i="1"/>
  <c r="V213" i="1"/>
  <c r="U213" i="1"/>
  <c r="F26" i="1"/>
  <c r="U25" i="1"/>
  <c r="V25" i="1"/>
  <c r="A264" i="1"/>
  <c r="C264" i="1"/>
  <c r="C263" i="1"/>
  <c r="I157" i="1"/>
  <c r="G158" i="1"/>
  <c r="I158" i="1"/>
  <c r="U269" i="1"/>
  <c r="V269" i="1"/>
  <c r="U264" i="1"/>
  <c r="V264" i="1"/>
  <c r="U133" i="1"/>
  <c r="V133" i="1"/>
  <c r="U103" i="1"/>
  <c r="V103" i="1"/>
  <c r="U194" i="1"/>
  <c r="V194" i="1"/>
  <c r="V61" i="1"/>
  <c r="U61" i="1"/>
  <c r="U173" i="1"/>
  <c r="V173" i="1"/>
  <c r="U76" i="1"/>
  <c r="V76" i="1"/>
  <c r="V224" i="1"/>
  <c r="U224" i="1"/>
  <c r="V11" i="1"/>
  <c r="U11" i="1"/>
  <c r="U26" i="1"/>
  <c r="V26" i="1"/>
  <c r="V21" i="1"/>
  <c r="U21" i="1"/>
  <c r="U128" i="1"/>
  <c r="V128" i="1"/>
  <c r="F88" i="1"/>
  <c r="V87" i="1"/>
  <c r="U87" i="1"/>
  <c r="V93" i="1"/>
  <c r="U93" i="1"/>
  <c r="V189" i="1"/>
  <c r="U189" i="1"/>
  <c r="V214" i="1"/>
  <c r="U214" i="1"/>
  <c r="U118" i="1"/>
  <c r="V118" i="1"/>
  <c r="V229" i="1"/>
  <c r="U229" i="1"/>
  <c r="V209" i="1"/>
  <c r="U209" i="1"/>
  <c r="V249" i="1"/>
  <c r="U249" i="1"/>
  <c r="V82" i="1"/>
  <c r="U82" i="1"/>
  <c r="F179" i="1"/>
  <c r="U178" i="1"/>
  <c r="V178" i="1"/>
  <c r="U179" i="1"/>
  <c r="V179" i="1"/>
  <c r="V88" i="1"/>
  <c r="U88" i="1"/>
</calcChain>
</file>

<file path=xl/sharedStrings.xml><?xml version="1.0" encoding="utf-8"?>
<sst xmlns="http://schemas.openxmlformats.org/spreadsheetml/2006/main" count="2230" uniqueCount="198">
  <si>
    <t>Tow</t>
  </si>
  <si>
    <t>CTNID</t>
  </si>
  <si>
    <t>Net</t>
  </si>
  <si>
    <t>VolFilt</t>
  </si>
  <si>
    <t>Depth</t>
  </si>
  <si>
    <t>DepthStart</t>
  </si>
  <si>
    <t>DepthEnd</t>
  </si>
  <si>
    <t>Size</t>
  </si>
  <si>
    <t>1/2 SPLIT.  Salpida.  From whole sample (sort of).  Weighed in pre-tared aluminum boat.  Returned to centifuge tube.</t>
  </si>
  <si>
    <t>Themisto.</t>
  </si>
  <si>
    <t>WHOLE SAMPLE.  Salpida.  Weighed in pre-tared aluminum boat.  Returned to centifuge tube.</t>
  </si>
  <si>
    <t>Two filters weighed together.</t>
  </si>
  <si>
    <t>Calanoida.  Red migrating copepod layer.  Two filters weighed together.</t>
  </si>
  <si>
    <t>Themisto.  Weighed in pre-tared aluminum boat.  Returned to centifuge tube 15mL.</t>
  </si>
  <si>
    <t>Chaetognatha/Themisto.</t>
  </si>
  <si>
    <t>Missing wet weight.</t>
  </si>
  <si>
    <t>Cnidaria (filter)/Amphipoda (centifuge tube).  Filter and pre-weighed aluminum boat weighed together.  Returned aluminum boat contains to centifuge tube 50mL.  Dry weight filter = 0.14772 and boat = 1.68644.</t>
  </si>
  <si>
    <t>Nothing larger than 5000.</t>
  </si>
  <si>
    <t>Themisto (centifuge tube).  Filter and pre-weighed aluminum boat weighed together.  Returned aluminum boat contains to centifuge tube.  Dry weight filter = 0.26098 and boat = 2.1411.</t>
  </si>
  <si>
    <t>FilterID</t>
  </si>
  <si>
    <t>FilterWeight</t>
  </si>
  <si>
    <t>WetWeightFilter</t>
  </si>
  <si>
    <t>DryWeightfilter</t>
  </si>
  <si>
    <t>Frac</t>
  </si>
  <si>
    <t>BiomassConcDry</t>
  </si>
  <si>
    <t>BiomassConcWet</t>
  </si>
  <si>
    <t>WetWeightTotal</t>
  </si>
  <si>
    <t>DryWeightTotal</t>
  </si>
  <si>
    <t>DryWeightSplit</t>
  </si>
  <si>
    <t>WetWeightSplit</t>
  </si>
  <si>
    <t>EA Sample ID</t>
  </si>
  <si>
    <t>SampleNotes</t>
  </si>
  <si>
    <t>Event</t>
  </si>
  <si>
    <t>Day</t>
  </si>
  <si>
    <t>Night</t>
  </si>
  <si>
    <t>Epoch</t>
  </si>
  <si>
    <t>Epoch 1</t>
  </si>
  <si>
    <t>Epoch 2</t>
  </si>
  <si>
    <t>Epoch 3</t>
  </si>
  <si>
    <t>0.2-0.5 mm</t>
  </si>
  <si>
    <t>0.5-1.0 mm</t>
  </si>
  <si>
    <t>1-2 mm</t>
  </si>
  <si>
    <t>2-5 mm</t>
  </si>
  <si>
    <t>&gt;5 mm</t>
  </si>
  <si>
    <t>Salp</t>
  </si>
  <si>
    <t>Sizemin</t>
  </si>
  <si>
    <t>Ala</t>
  </si>
  <si>
    <t>Gly</t>
  </si>
  <si>
    <t>Thr</t>
  </si>
  <si>
    <t>Ser</t>
  </si>
  <si>
    <t>Val</t>
  </si>
  <si>
    <t>Leu</t>
  </si>
  <si>
    <t>Ile</t>
  </si>
  <si>
    <t>Pro</t>
  </si>
  <si>
    <t>Asx</t>
  </si>
  <si>
    <t>Met</t>
  </si>
  <si>
    <t>Glx</t>
  </si>
  <si>
    <t>Phe</t>
  </si>
  <si>
    <t>Tyr</t>
  </si>
  <si>
    <t>Lys</t>
  </si>
  <si>
    <t>SDAla</t>
  </si>
  <si>
    <t>SDGly</t>
  </si>
  <si>
    <t>SDThr</t>
  </si>
  <si>
    <t>SDSer</t>
  </si>
  <si>
    <t>SDVal</t>
  </si>
  <si>
    <t>SDLeu</t>
  </si>
  <si>
    <t>SDIle</t>
  </si>
  <si>
    <t>SDPro</t>
  </si>
  <si>
    <t>SDAsx</t>
  </si>
  <si>
    <t>SDMet</t>
  </si>
  <si>
    <t>SDGlx</t>
  </si>
  <si>
    <t>SDPhe</t>
  </si>
  <si>
    <t>SDTyr</t>
  </si>
  <si>
    <t>SDLys</t>
  </si>
  <si>
    <t>Group</t>
  </si>
  <si>
    <t>Large</t>
  </si>
  <si>
    <t>Submicron</t>
  </si>
  <si>
    <t>Small</t>
  </si>
  <si>
    <t>&gt;51 μm</t>
  </si>
  <si>
    <t>0.3-1 μm</t>
  </si>
  <si>
    <t>1-6 μm</t>
  </si>
  <si>
    <t>6-51 μm</t>
  </si>
  <si>
    <t>Bulk</t>
  </si>
  <si>
    <t>Type</t>
  </si>
  <si>
    <t>Paticle</t>
  </si>
  <si>
    <t>Zooplankton</t>
  </si>
  <si>
    <t>Metridia</t>
  </si>
  <si>
    <t>Neocalanus</t>
  </si>
  <si>
    <t>Chaetognath</t>
  </si>
  <si>
    <t>Radiolarian</t>
  </si>
  <si>
    <t>Migrant</t>
  </si>
  <si>
    <t>88 MOC-10 1000</t>
  </si>
  <si>
    <t>88 MOC-9 1000</t>
  </si>
  <si>
    <t>88 MOC-8 1000</t>
  </si>
  <si>
    <t>88 MOC-7 1000</t>
  </si>
  <si>
    <t>88 MOC-6 1000</t>
  </si>
  <si>
    <t>88 MOC-5 1000</t>
  </si>
  <si>
    <t>88 MOC-4 1000</t>
  </si>
  <si>
    <t>88 MOC-3 1000</t>
  </si>
  <si>
    <t>88 MOC-2 1000</t>
  </si>
  <si>
    <t>88 MOC-10 200</t>
  </si>
  <si>
    <t>88 MOC-9 200</t>
  </si>
  <si>
    <t>88 MOC-8 200</t>
  </si>
  <si>
    <t>89 MOC-7 200</t>
  </si>
  <si>
    <t>88 MOC-6 200</t>
  </si>
  <si>
    <t>88 MOC-5 200</t>
  </si>
  <si>
    <t>88 MOC-4 200</t>
  </si>
  <si>
    <t>88 MOC-3 200</t>
  </si>
  <si>
    <t>88 MOC-2 200</t>
  </si>
  <si>
    <t>88 MOC-3 5000 rad</t>
  </si>
  <si>
    <t>Tow 89 MOC-10 5000</t>
  </si>
  <si>
    <t>Tow 89 MOC-9 5000</t>
  </si>
  <si>
    <t>Tow 89 MOC-5 5000</t>
  </si>
  <si>
    <t>Tow 89 MOC-3 5000</t>
  </si>
  <si>
    <t>Tow 89 MOC10 2000</t>
  </si>
  <si>
    <t>Tow 89 MOC-9 2000</t>
  </si>
  <si>
    <t>Tow 89 MOC-5 2000</t>
  </si>
  <si>
    <t>Tow 89 MOC-3 2000</t>
  </si>
  <si>
    <t>89 MOC-10 1000</t>
  </si>
  <si>
    <t>89 MOC-9 1000</t>
  </si>
  <si>
    <t>89 MOC-8 1000</t>
  </si>
  <si>
    <t>89 MOC-7 1000</t>
  </si>
  <si>
    <t>89 MOC-6 1000</t>
  </si>
  <si>
    <t>89 MOC-5 1000</t>
  </si>
  <si>
    <t>89 MOC-4 1000</t>
  </si>
  <si>
    <t>89 MOC-3 1000</t>
  </si>
  <si>
    <t>89 MOC-2 1000</t>
  </si>
  <si>
    <t>89 MOC-10 200</t>
  </si>
  <si>
    <t>89 MOC-9 200</t>
  </si>
  <si>
    <t>89 MOC-8 200</t>
  </si>
  <si>
    <t>89 MOC-6 200</t>
  </si>
  <si>
    <t>89 MOC-5 200</t>
  </si>
  <si>
    <t>89 MOC-4 200</t>
  </si>
  <si>
    <t>89 MOC-3 200</t>
  </si>
  <si>
    <t>89 MOC-2 200</t>
  </si>
  <si>
    <t>89 MOC-10 1000 met</t>
  </si>
  <si>
    <t>89 MOC-3 1000 neo</t>
  </si>
  <si>
    <t>89 MOC-3 2000 cha</t>
  </si>
  <si>
    <t>89 MOC-3 5000 cha</t>
  </si>
  <si>
    <t>89 MOC-5 2000 cha</t>
  </si>
  <si>
    <t>89 MOC-5 5000 cha</t>
  </si>
  <si>
    <t>89 MOC-3 5000 rad</t>
  </si>
  <si>
    <t>0.3-1.0</t>
  </si>
  <si>
    <t>"2.5"</t>
  </si>
  <si>
    <t>1-6 um</t>
  </si>
  <si>
    <t>6-51 um</t>
  </si>
  <si>
    <t>&gt;51 um</t>
  </si>
  <si>
    <t>Particle</t>
  </si>
  <si>
    <t>SR791</t>
  </si>
  <si>
    <t>SR795</t>
  </si>
  <si>
    <t>SR1195</t>
  </si>
  <si>
    <t>SR1203</t>
  </si>
  <si>
    <t>SR1194</t>
  </si>
  <si>
    <t>SR1202</t>
  </si>
  <si>
    <t>SR1193</t>
  </si>
  <si>
    <t>SR792</t>
  </si>
  <si>
    <t>SR943</t>
  </si>
  <si>
    <t>QMA</t>
  </si>
  <si>
    <t>GFF</t>
  </si>
  <si>
    <t>NITEX</t>
  </si>
  <si>
    <t>&gt;53 μm</t>
  </si>
  <si>
    <t>0.7-53 μm</t>
  </si>
  <si>
    <t>1-53 μm</t>
  </si>
  <si>
    <t>Pump Cast</t>
  </si>
  <si>
    <t>Location</t>
  </si>
  <si>
    <t>5 N</t>
  </si>
  <si>
    <t>Mixed</t>
  </si>
  <si>
    <t>Surface</t>
  </si>
  <si>
    <t>SizeClass</t>
  </si>
  <si>
    <t>d15NAla</t>
  </si>
  <si>
    <t>d15NGly</t>
  </si>
  <si>
    <t>d15NThr</t>
  </si>
  <si>
    <t>d15NSer</t>
  </si>
  <si>
    <t>d15NVal</t>
  </si>
  <si>
    <t>d15NLeu</t>
  </si>
  <si>
    <t>d15NIle</t>
  </si>
  <si>
    <t>d15NPro</t>
  </si>
  <si>
    <t>d15NAsx</t>
  </si>
  <si>
    <t>d15NMet</t>
  </si>
  <si>
    <t>d15NGlx</t>
  </si>
  <si>
    <t>d15NPhe</t>
  </si>
  <si>
    <t>d15NTyr</t>
  </si>
  <si>
    <t>d15NLys</t>
  </si>
  <si>
    <t>SDd15NAla</t>
  </si>
  <si>
    <t>SDd15NGly</t>
  </si>
  <si>
    <t>SDd15NThr</t>
  </si>
  <si>
    <t>SDd15NSer</t>
  </si>
  <si>
    <t>SDd15NVal</t>
  </si>
  <si>
    <t>SDd15NLeu</t>
  </si>
  <si>
    <t>SDd15NIle</t>
  </si>
  <si>
    <t>SDd15NPro</t>
  </si>
  <si>
    <t>SDd15NAsx</t>
  </si>
  <si>
    <t>SDd15NMet</t>
  </si>
  <si>
    <t>SDd15NGlx</t>
  </si>
  <si>
    <t>SDd15NPhe</t>
  </si>
  <si>
    <t>SDd15NTyr</t>
  </si>
  <si>
    <t>SDd15NLys</t>
  </si>
  <si>
    <t>Sizecat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</si>
</sst>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3" borderId="0" xfId="3"/>
    <xf numFmtId="0" fontId="6" fillId="2" borderId="0" xfId="2"/>
    <xf numFmtId="0" fontId="7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64" fontId="8" fillId="0" borderId="0" xfId="0" applyNumberFormat="1" applyFont="1"/>
    <xf numFmtId="164" fontId="8" fillId="0" borderId="1" xfId="0" applyNumberFormat="1" applyFont="1" applyBorder="1"/>
    <xf numFmtId="164" fontId="9" fillId="0" borderId="0" xfId="0" applyNumberFormat="1" applyFont="1"/>
    <xf numFmtId="164" fontId="10" fillId="0" borderId="0" xfId="0" applyNumberFormat="1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/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64" fontId="9" fillId="0" borderId="1" xfId="0" applyNumberFormat="1" applyFont="1" applyBorder="1"/>
  </cellXfs>
  <cellStyles count="4">
    <cellStyle name="20% - Accent4" xfId="2" builtinId="42"/>
    <cellStyle name="20% - Accent6" xfId="3" builtinId="50"/>
    <cellStyle name="Normal" xfId="0" builtinId="0"/>
    <cellStyle name="Normal 2" xfId="1" xr:uid="{3FE1DD06-1C66-42CD-A68A-D5236BC0AF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C667EA-DF11-443D-8A9F-D8334EB62A93}"/>
            </a:ext>
          </a:extLst>
        </xdr:cNvPr>
        <xdr:cNvSpPr txBox="1"/>
      </xdr:nvSpPr>
      <xdr:spPr>
        <a:xfrm>
          <a:off x="27346275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CE0A95-602B-4EBD-B253-1573CE0582E0}"/>
            </a:ext>
          </a:extLst>
        </xdr:cNvPr>
        <xdr:cNvSpPr txBox="1"/>
      </xdr:nvSpPr>
      <xdr:spPr>
        <a:xfrm>
          <a:off x="2452370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40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A72B26-51DE-481C-BB44-AC80F8193541}"/>
            </a:ext>
          </a:extLst>
        </xdr:cNvPr>
        <xdr:cNvSpPr txBox="1"/>
      </xdr:nvSpPr>
      <xdr:spPr>
        <a:xfrm>
          <a:off x="27346275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34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03DF90-A8CD-4F63-A93B-765E85E2DA4C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231802-F54B-4F17-8D6C-BC54B1F64FEE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54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117342-4E6E-4131-84A9-9413C8D123B5}"/>
            </a:ext>
          </a:extLst>
        </xdr:cNvPr>
        <xdr:cNvSpPr txBox="1"/>
      </xdr:nvSpPr>
      <xdr:spPr>
        <a:xfrm>
          <a:off x="26743025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70EA-C4CF-41CE-90A5-287C0D8EE943}">
  <dimension ref="A1:X270"/>
  <sheetViews>
    <sheetView topLeftCell="S1" zoomScaleNormal="100" workbookViewId="0">
      <selection activeCell="D13" sqref="D13"/>
    </sheetView>
  </sheetViews>
  <sheetFormatPr defaultRowHeight="14.75" x14ac:dyDescent="0.75"/>
  <cols>
    <col min="1" max="2" width="6.76953125" customWidth="1"/>
    <col min="3" max="3" width="4.36328125" bestFit="1" customWidth="1"/>
    <col min="4" max="4" width="5.58984375" bestFit="1" customWidth="1"/>
    <col min="5" max="5" width="3.6328125" bestFit="1" customWidth="1"/>
    <col min="6" max="6" width="6.76953125" bestFit="1" customWidth="1"/>
    <col min="7" max="7" width="9.86328125" bestFit="1" customWidth="1"/>
    <col min="8" max="8" width="9.2265625" bestFit="1" customWidth="1"/>
    <col min="9" max="9" width="5.81640625" bestFit="1" customWidth="1"/>
    <col min="10" max="10" width="7.76953125" bestFit="1" customWidth="1"/>
    <col min="11" max="11" width="9.86328125" bestFit="1" customWidth="1"/>
    <col min="12" max="12" width="7" bestFit="1" customWidth="1"/>
    <col min="13" max="13" width="14.36328125" bestFit="1" customWidth="1"/>
    <col min="14" max="14" width="13.6328125" bestFit="1" customWidth="1"/>
    <col min="15" max="15" width="11.1328125" bestFit="1" customWidth="1"/>
    <col min="16" max="16" width="13.81640625" bestFit="1" customWidth="1"/>
    <col min="17" max="17" width="13.6328125" bestFit="1" customWidth="1"/>
    <col min="18" max="18" width="4.54296875" bestFit="1" customWidth="1"/>
    <col min="19" max="19" width="14.26953125" bestFit="1" customWidth="1"/>
    <col min="20" max="20" width="14.1328125" bestFit="1" customWidth="1"/>
    <col min="21" max="21" width="16.04296875" bestFit="1" customWidth="1"/>
    <col min="22" max="22" width="15.86328125" bestFit="1" customWidth="1"/>
    <col min="23" max="23" width="28.453125" customWidth="1"/>
  </cols>
  <sheetData>
    <row r="1" spans="1:24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4</v>
      </c>
      <c r="J1" s="1" t="s">
        <v>45</v>
      </c>
      <c r="K1" s="1" t="s">
        <v>7</v>
      </c>
      <c r="L1" s="1" t="s">
        <v>19</v>
      </c>
      <c r="M1" s="1" t="s">
        <v>21</v>
      </c>
      <c r="N1" s="1" t="s">
        <v>22</v>
      </c>
      <c r="O1" s="1" t="s">
        <v>20</v>
      </c>
      <c r="P1" s="1" t="s">
        <v>29</v>
      </c>
      <c r="Q1" s="1" t="s">
        <v>28</v>
      </c>
      <c r="R1" s="1" t="s">
        <v>23</v>
      </c>
      <c r="S1" s="1" t="s">
        <v>26</v>
      </c>
      <c r="T1" s="1" t="s">
        <v>27</v>
      </c>
      <c r="U1" s="1" t="s">
        <v>25</v>
      </c>
      <c r="V1" s="1" t="s">
        <v>24</v>
      </c>
      <c r="W1" s="2" t="s">
        <v>31</v>
      </c>
      <c r="X1" s="1"/>
    </row>
    <row r="2" spans="1:24" x14ac:dyDescent="0.75">
      <c r="A2">
        <v>201002</v>
      </c>
      <c r="B2" t="s">
        <v>36</v>
      </c>
      <c r="C2" t="str">
        <f t="shared" ref="C2:C65" si="0">MID(A2,3,2)</f>
        <v>10</v>
      </c>
      <c r="D2" t="s">
        <v>33</v>
      </c>
      <c r="E2">
        <v>2</v>
      </c>
      <c r="F2">
        <v>1057.7</v>
      </c>
      <c r="G2">
        <v>1000</v>
      </c>
      <c r="H2">
        <v>750</v>
      </c>
      <c r="I2">
        <f t="shared" ref="I2:I65" si="1">(G2-H2)/2+H2</f>
        <v>875</v>
      </c>
      <c r="J2">
        <v>5000</v>
      </c>
      <c r="K2" t="s">
        <v>43</v>
      </c>
      <c r="L2">
        <v>2045</v>
      </c>
      <c r="M2">
        <v>1.12025</v>
      </c>
      <c r="N2">
        <v>0.28404000000000001</v>
      </c>
      <c r="O2">
        <v>0.14721000000000001</v>
      </c>
      <c r="P2">
        <f t="shared" ref="P2:P65" si="2">M2-$O2</f>
        <v>0.97303999999999991</v>
      </c>
      <c r="Q2">
        <f t="shared" ref="Q2:Q65" si="3">N2-$O2</f>
        <v>0.13683000000000001</v>
      </c>
      <c r="R2">
        <v>4</v>
      </c>
      <c r="S2">
        <f t="shared" ref="S2:S65" si="4">P2*R2</f>
        <v>3.8921599999999996</v>
      </c>
      <c r="T2">
        <f t="shared" ref="T2:T33" si="5">Q3*R3</f>
        <v>8.6359999999999992E-2</v>
      </c>
      <c r="U2">
        <f>S2/F2</f>
        <v>3.6798336012101723E-3</v>
      </c>
      <c r="V2">
        <f t="shared" ref="V2:V65" si="6">T2/F2</f>
        <v>8.1648860735558283E-5</v>
      </c>
    </row>
    <row r="3" spans="1:24" x14ac:dyDescent="0.75">
      <c r="A3">
        <f>A2</f>
        <v>201002</v>
      </c>
      <c r="B3" t="s">
        <v>36</v>
      </c>
      <c r="C3" t="str">
        <f t="shared" si="0"/>
        <v>10</v>
      </c>
      <c r="D3" t="s">
        <v>33</v>
      </c>
      <c r="E3">
        <f t="shared" ref="E3:H6" si="7">E2</f>
        <v>2</v>
      </c>
      <c r="F3">
        <f t="shared" si="7"/>
        <v>1057.7</v>
      </c>
      <c r="G3">
        <f t="shared" si="7"/>
        <v>1000</v>
      </c>
      <c r="H3">
        <f t="shared" si="7"/>
        <v>750</v>
      </c>
      <c r="I3">
        <f t="shared" si="1"/>
        <v>875</v>
      </c>
      <c r="J3">
        <v>200</v>
      </c>
      <c r="K3" t="s">
        <v>39</v>
      </c>
      <c r="L3">
        <v>2036</v>
      </c>
      <c r="M3">
        <v>0.32341999999999999</v>
      </c>
      <c r="N3">
        <v>0.16500000000000001</v>
      </c>
      <c r="O3">
        <v>0.14341000000000001</v>
      </c>
      <c r="P3">
        <f t="shared" si="2"/>
        <v>0.18000999999999998</v>
      </c>
      <c r="Q3">
        <f t="shared" si="3"/>
        <v>2.1589999999999998E-2</v>
      </c>
      <c r="R3">
        <v>4</v>
      </c>
      <c r="S3">
        <f t="shared" si="4"/>
        <v>0.7200399999999999</v>
      </c>
      <c r="T3">
        <f t="shared" si="5"/>
        <v>0.20960000000000001</v>
      </c>
      <c r="U3">
        <f t="shared" ref="U3:U66" si="8">T3/F3</f>
        <v>1.9816583152122531E-4</v>
      </c>
      <c r="V3">
        <f t="shared" si="6"/>
        <v>1.9816583152122531E-4</v>
      </c>
    </row>
    <row r="4" spans="1:24" x14ac:dyDescent="0.75">
      <c r="A4">
        <f>A3</f>
        <v>201002</v>
      </c>
      <c r="B4" t="s">
        <v>36</v>
      </c>
      <c r="C4" t="str">
        <f t="shared" si="0"/>
        <v>10</v>
      </c>
      <c r="D4" t="s">
        <v>33</v>
      </c>
      <c r="E4">
        <f t="shared" si="7"/>
        <v>2</v>
      </c>
      <c r="F4">
        <f t="shared" si="7"/>
        <v>1057.7</v>
      </c>
      <c r="G4">
        <f t="shared" si="7"/>
        <v>1000</v>
      </c>
      <c r="H4">
        <f t="shared" si="7"/>
        <v>750</v>
      </c>
      <c r="I4">
        <f t="shared" si="1"/>
        <v>875</v>
      </c>
      <c r="J4">
        <v>500</v>
      </c>
      <c r="K4" t="s">
        <v>40</v>
      </c>
      <c r="L4">
        <v>2037</v>
      </c>
      <c r="M4">
        <v>0.50766999999999995</v>
      </c>
      <c r="N4">
        <v>0.19843</v>
      </c>
      <c r="O4">
        <v>0.14602999999999999</v>
      </c>
      <c r="P4">
        <f t="shared" si="2"/>
        <v>0.36163999999999996</v>
      </c>
      <c r="Q4">
        <f t="shared" si="3"/>
        <v>5.2400000000000002E-2</v>
      </c>
      <c r="R4">
        <v>4</v>
      </c>
      <c r="S4">
        <f t="shared" si="4"/>
        <v>1.4465599999999998</v>
      </c>
      <c r="T4">
        <f t="shared" si="5"/>
        <v>0.87999999999999989</v>
      </c>
      <c r="U4">
        <f t="shared" si="8"/>
        <v>8.3199394913491525E-4</v>
      </c>
      <c r="V4">
        <f t="shared" si="6"/>
        <v>8.3199394913491525E-4</v>
      </c>
    </row>
    <row r="5" spans="1:24" x14ac:dyDescent="0.75">
      <c r="A5">
        <f>A4</f>
        <v>201002</v>
      </c>
      <c r="B5" t="s">
        <v>36</v>
      </c>
      <c r="C5" t="str">
        <f t="shared" si="0"/>
        <v>10</v>
      </c>
      <c r="D5" t="s">
        <v>33</v>
      </c>
      <c r="E5">
        <f t="shared" si="7"/>
        <v>2</v>
      </c>
      <c r="F5">
        <f t="shared" si="7"/>
        <v>1057.7</v>
      </c>
      <c r="G5">
        <f t="shared" si="7"/>
        <v>1000</v>
      </c>
      <c r="H5">
        <f t="shared" si="7"/>
        <v>750</v>
      </c>
      <c r="I5">
        <f t="shared" si="1"/>
        <v>875</v>
      </c>
      <c r="J5">
        <v>1000</v>
      </c>
      <c r="K5" t="s">
        <v>41</v>
      </c>
      <c r="L5">
        <v>2038</v>
      </c>
      <c r="M5">
        <v>1.3620099999999999</v>
      </c>
      <c r="N5">
        <v>0.36587999999999998</v>
      </c>
      <c r="O5">
        <v>0.14588000000000001</v>
      </c>
      <c r="P5">
        <f t="shared" si="2"/>
        <v>1.2161299999999999</v>
      </c>
      <c r="Q5">
        <f t="shared" si="3"/>
        <v>0.21999999999999997</v>
      </c>
      <c r="R5">
        <v>4</v>
      </c>
      <c r="S5">
        <f t="shared" si="4"/>
        <v>4.8645199999999997</v>
      </c>
      <c r="T5">
        <f t="shared" si="5"/>
        <v>0.35184000000000004</v>
      </c>
      <c r="U5">
        <f t="shared" si="8"/>
        <v>3.3264630802685074E-4</v>
      </c>
      <c r="V5">
        <f t="shared" si="6"/>
        <v>3.3264630802685074E-4</v>
      </c>
    </row>
    <row r="6" spans="1:24" x14ac:dyDescent="0.75">
      <c r="A6">
        <f>A5</f>
        <v>201002</v>
      </c>
      <c r="B6" t="s">
        <v>36</v>
      </c>
      <c r="C6" t="str">
        <f t="shared" si="0"/>
        <v>10</v>
      </c>
      <c r="D6" t="s">
        <v>33</v>
      </c>
      <c r="E6">
        <f t="shared" si="7"/>
        <v>2</v>
      </c>
      <c r="F6">
        <f t="shared" si="7"/>
        <v>1057.7</v>
      </c>
      <c r="G6">
        <f t="shared" si="7"/>
        <v>1000</v>
      </c>
      <c r="H6">
        <f t="shared" si="7"/>
        <v>750</v>
      </c>
      <c r="I6">
        <f t="shared" si="1"/>
        <v>875</v>
      </c>
      <c r="J6">
        <v>2000</v>
      </c>
      <c r="K6" t="s">
        <v>42</v>
      </c>
      <c r="L6">
        <v>2039</v>
      </c>
      <c r="M6">
        <v>0.60363999999999995</v>
      </c>
      <c r="N6">
        <v>0.23322000000000001</v>
      </c>
      <c r="O6">
        <v>0.14526</v>
      </c>
      <c r="P6">
        <f t="shared" si="2"/>
        <v>0.45837999999999995</v>
      </c>
      <c r="Q6">
        <f t="shared" si="3"/>
        <v>8.796000000000001E-2</v>
      </c>
      <c r="R6">
        <v>4</v>
      </c>
      <c r="S6">
        <f t="shared" si="4"/>
        <v>1.8335199999999998</v>
      </c>
      <c r="T6">
        <f t="shared" si="5"/>
        <v>0.42367999999999995</v>
      </c>
      <c r="U6">
        <f t="shared" si="8"/>
        <v>4.0056726860168284E-4</v>
      </c>
      <c r="V6">
        <f t="shared" si="6"/>
        <v>4.0056726860168284E-4</v>
      </c>
    </row>
    <row r="7" spans="1:24" x14ac:dyDescent="0.75">
      <c r="A7">
        <v>201003</v>
      </c>
      <c r="B7" t="s">
        <v>36</v>
      </c>
      <c r="C7" t="str">
        <f t="shared" si="0"/>
        <v>10</v>
      </c>
      <c r="D7" t="s">
        <v>33</v>
      </c>
      <c r="E7">
        <v>3</v>
      </c>
      <c r="F7">
        <v>1019.1</v>
      </c>
      <c r="G7">
        <v>750</v>
      </c>
      <c r="H7">
        <v>500</v>
      </c>
      <c r="I7">
        <f t="shared" si="1"/>
        <v>625</v>
      </c>
      <c r="J7">
        <v>5000</v>
      </c>
      <c r="K7" t="s">
        <v>43</v>
      </c>
      <c r="L7">
        <v>2040</v>
      </c>
      <c r="M7">
        <v>0.80805000000000005</v>
      </c>
      <c r="N7">
        <v>0.25186999999999998</v>
      </c>
      <c r="O7">
        <v>0.14595</v>
      </c>
      <c r="P7">
        <f t="shared" si="2"/>
        <v>0.66210000000000002</v>
      </c>
      <c r="Q7">
        <f t="shared" si="3"/>
        <v>0.10591999999999999</v>
      </c>
      <c r="R7">
        <v>4</v>
      </c>
      <c r="S7">
        <f t="shared" si="4"/>
        <v>2.6484000000000001</v>
      </c>
      <c r="T7">
        <f t="shared" si="5"/>
        <v>0.23496000000000006</v>
      </c>
      <c r="U7">
        <f t="shared" si="8"/>
        <v>2.3055637327053287E-4</v>
      </c>
      <c r="V7">
        <f t="shared" si="6"/>
        <v>2.3055637327053287E-4</v>
      </c>
    </row>
    <row r="8" spans="1:24" x14ac:dyDescent="0.75">
      <c r="A8">
        <f>A7</f>
        <v>201003</v>
      </c>
      <c r="B8" t="s">
        <v>36</v>
      </c>
      <c r="C8" t="str">
        <f t="shared" si="0"/>
        <v>10</v>
      </c>
      <c r="D8" t="s">
        <v>33</v>
      </c>
      <c r="E8">
        <f t="shared" ref="E8:H11" si="9">E7</f>
        <v>3</v>
      </c>
      <c r="F8">
        <f t="shared" si="9"/>
        <v>1019.1</v>
      </c>
      <c r="G8">
        <f t="shared" si="9"/>
        <v>750</v>
      </c>
      <c r="H8">
        <f t="shared" si="9"/>
        <v>500</v>
      </c>
      <c r="I8">
        <f t="shared" si="1"/>
        <v>625</v>
      </c>
      <c r="J8">
        <v>200</v>
      </c>
      <c r="K8" t="s">
        <v>39</v>
      </c>
      <c r="L8">
        <v>2031</v>
      </c>
      <c r="M8">
        <v>0.43146000000000001</v>
      </c>
      <c r="N8">
        <v>0.20321</v>
      </c>
      <c r="O8">
        <v>0.14446999999999999</v>
      </c>
      <c r="P8">
        <f t="shared" si="2"/>
        <v>0.28699000000000002</v>
      </c>
      <c r="Q8">
        <f t="shared" si="3"/>
        <v>5.8740000000000014E-2</v>
      </c>
      <c r="R8">
        <v>4</v>
      </c>
      <c r="S8">
        <f t="shared" si="4"/>
        <v>1.1479600000000001</v>
      </c>
      <c r="T8">
        <f t="shared" si="5"/>
        <v>0.32984000000000002</v>
      </c>
      <c r="U8">
        <f t="shared" si="8"/>
        <v>3.2365812972230402E-4</v>
      </c>
      <c r="V8">
        <f t="shared" si="6"/>
        <v>3.2365812972230402E-4</v>
      </c>
    </row>
    <row r="9" spans="1:24" x14ac:dyDescent="0.75">
      <c r="A9">
        <f>A8</f>
        <v>201003</v>
      </c>
      <c r="B9" t="s">
        <v>36</v>
      </c>
      <c r="C9" t="str">
        <f t="shared" si="0"/>
        <v>10</v>
      </c>
      <c r="D9" t="s">
        <v>33</v>
      </c>
      <c r="E9">
        <f t="shared" si="9"/>
        <v>3</v>
      </c>
      <c r="F9">
        <f t="shared" si="9"/>
        <v>1019.1</v>
      </c>
      <c r="G9">
        <f t="shared" si="9"/>
        <v>750</v>
      </c>
      <c r="H9">
        <f t="shared" si="9"/>
        <v>500</v>
      </c>
      <c r="I9">
        <f t="shared" si="1"/>
        <v>625</v>
      </c>
      <c r="J9">
        <v>500</v>
      </c>
      <c r="K9" t="s">
        <v>40</v>
      </c>
      <c r="L9">
        <v>2032</v>
      </c>
      <c r="M9">
        <v>0.64688000000000001</v>
      </c>
      <c r="N9">
        <v>0.23043</v>
      </c>
      <c r="O9">
        <v>0.14796999999999999</v>
      </c>
      <c r="P9">
        <f t="shared" si="2"/>
        <v>0.49891000000000002</v>
      </c>
      <c r="Q9">
        <f t="shared" si="3"/>
        <v>8.2460000000000006E-2</v>
      </c>
      <c r="R9">
        <v>4</v>
      </c>
      <c r="S9">
        <f t="shared" si="4"/>
        <v>1.9956400000000001</v>
      </c>
      <c r="T9">
        <f t="shared" si="5"/>
        <v>1.7217200000000001</v>
      </c>
      <c r="U9">
        <f t="shared" si="8"/>
        <v>1.689451476793249E-3</v>
      </c>
      <c r="V9">
        <f t="shared" si="6"/>
        <v>1.689451476793249E-3</v>
      </c>
    </row>
    <row r="10" spans="1:24" x14ac:dyDescent="0.75">
      <c r="A10">
        <f>A9</f>
        <v>201003</v>
      </c>
      <c r="B10" t="s">
        <v>36</v>
      </c>
      <c r="C10" t="str">
        <f t="shared" si="0"/>
        <v>10</v>
      </c>
      <c r="D10" t="s">
        <v>33</v>
      </c>
      <c r="E10">
        <f t="shared" si="9"/>
        <v>3</v>
      </c>
      <c r="F10">
        <f t="shared" si="9"/>
        <v>1019.1</v>
      </c>
      <c r="G10">
        <f t="shared" si="9"/>
        <v>750</v>
      </c>
      <c r="H10">
        <f t="shared" si="9"/>
        <v>500</v>
      </c>
      <c r="I10">
        <f t="shared" si="1"/>
        <v>625</v>
      </c>
      <c r="J10">
        <v>1000</v>
      </c>
      <c r="K10" t="s">
        <v>41</v>
      </c>
      <c r="L10">
        <v>2033</v>
      </c>
      <c r="M10">
        <v>2.6039300000000001</v>
      </c>
      <c r="N10">
        <v>0.57847000000000004</v>
      </c>
      <c r="O10">
        <v>0.14804</v>
      </c>
      <c r="P10">
        <f t="shared" si="2"/>
        <v>2.4558900000000001</v>
      </c>
      <c r="Q10">
        <f t="shared" si="3"/>
        <v>0.43043000000000003</v>
      </c>
      <c r="R10">
        <v>4</v>
      </c>
      <c r="S10">
        <f t="shared" si="4"/>
        <v>9.8235600000000005</v>
      </c>
      <c r="T10">
        <f t="shared" si="5"/>
        <v>0.44116</v>
      </c>
      <c r="U10">
        <f t="shared" si="8"/>
        <v>4.3289176724560887E-4</v>
      </c>
      <c r="V10">
        <f t="shared" si="6"/>
        <v>4.3289176724560887E-4</v>
      </c>
    </row>
    <row r="11" spans="1:24" x14ac:dyDescent="0.75">
      <c r="A11">
        <f>A10</f>
        <v>201003</v>
      </c>
      <c r="B11" t="s">
        <v>36</v>
      </c>
      <c r="C11" t="str">
        <f t="shared" si="0"/>
        <v>10</v>
      </c>
      <c r="D11" t="s">
        <v>33</v>
      </c>
      <c r="E11">
        <f t="shared" si="9"/>
        <v>3</v>
      </c>
      <c r="F11">
        <f t="shared" si="9"/>
        <v>1019.1</v>
      </c>
      <c r="G11">
        <f t="shared" si="9"/>
        <v>750</v>
      </c>
      <c r="H11">
        <f t="shared" si="9"/>
        <v>500</v>
      </c>
      <c r="I11">
        <f t="shared" si="1"/>
        <v>625</v>
      </c>
      <c r="J11">
        <v>2000</v>
      </c>
      <c r="K11" t="s">
        <v>42</v>
      </c>
      <c r="L11">
        <v>2034</v>
      </c>
      <c r="M11">
        <v>0.65817000000000003</v>
      </c>
      <c r="N11">
        <v>0.25736999999999999</v>
      </c>
      <c r="O11">
        <v>0.14707999999999999</v>
      </c>
      <c r="P11">
        <f t="shared" si="2"/>
        <v>0.51109000000000004</v>
      </c>
      <c r="Q11">
        <f t="shared" si="3"/>
        <v>0.11029</v>
      </c>
      <c r="R11">
        <v>4</v>
      </c>
      <c r="S11">
        <f t="shared" si="4"/>
        <v>2.0443600000000002</v>
      </c>
      <c r="T11">
        <f t="shared" si="5"/>
        <v>0.86419999999999997</v>
      </c>
      <c r="U11">
        <f t="shared" si="8"/>
        <v>8.4800314002551262E-4</v>
      </c>
      <c r="V11">
        <f t="shared" si="6"/>
        <v>8.4800314002551262E-4</v>
      </c>
    </row>
    <row r="12" spans="1:24" x14ac:dyDescent="0.75">
      <c r="A12">
        <v>201004</v>
      </c>
      <c r="B12" t="s">
        <v>36</v>
      </c>
      <c r="C12" t="str">
        <f t="shared" si="0"/>
        <v>10</v>
      </c>
      <c r="D12" t="s">
        <v>33</v>
      </c>
      <c r="E12">
        <v>4</v>
      </c>
      <c r="F12">
        <v>387</v>
      </c>
      <c r="G12">
        <v>500</v>
      </c>
      <c r="H12">
        <v>400</v>
      </c>
      <c r="I12">
        <f t="shared" si="1"/>
        <v>450</v>
      </c>
      <c r="J12">
        <v>5000</v>
      </c>
      <c r="K12" t="s">
        <v>43</v>
      </c>
      <c r="L12">
        <v>2035</v>
      </c>
      <c r="M12">
        <v>1.2790299999999999</v>
      </c>
      <c r="N12">
        <v>0.36082999999999998</v>
      </c>
      <c r="O12">
        <v>0.14477999999999999</v>
      </c>
      <c r="P12">
        <f t="shared" si="2"/>
        <v>1.13425</v>
      </c>
      <c r="Q12">
        <f t="shared" si="3"/>
        <v>0.21604999999999999</v>
      </c>
      <c r="R12">
        <v>4</v>
      </c>
      <c r="S12">
        <f t="shared" si="4"/>
        <v>4.5369999999999999</v>
      </c>
      <c r="T12">
        <f t="shared" si="5"/>
        <v>0.22592000000000001</v>
      </c>
      <c r="U12">
        <f t="shared" si="8"/>
        <v>5.837726098191215E-4</v>
      </c>
      <c r="V12">
        <f t="shared" si="6"/>
        <v>5.837726098191215E-4</v>
      </c>
    </row>
    <row r="13" spans="1:24" x14ac:dyDescent="0.75">
      <c r="A13">
        <f>A12</f>
        <v>201004</v>
      </c>
      <c r="B13" t="s">
        <v>36</v>
      </c>
      <c r="C13" t="str">
        <f t="shared" si="0"/>
        <v>10</v>
      </c>
      <c r="D13" t="s">
        <v>33</v>
      </c>
      <c r="E13">
        <f t="shared" ref="E13:H16" si="10">E12</f>
        <v>4</v>
      </c>
      <c r="F13">
        <f t="shared" si="10"/>
        <v>387</v>
      </c>
      <c r="G13">
        <f t="shared" si="10"/>
        <v>500</v>
      </c>
      <c r="H13">
        <f t="shared" si="10"/>
        <v>400</v>
      </c>
      <c r="I13">
        <f t="shared" si="1"/>
        <v>450</v>
      </c>
      <c r="J13">
        <v>200</v>
      </c>
      <c r="K13" t="s">
        <v>39</v>
      </c>
      <c r="L13">
        <v>2026</v>
      </c>
      <c r="M13">
        <v>0.44951000000000002</v>
      </c>
      <c r="N13">
        <v>0.20355999999999999</v>
      </c>
      <c r="O13">
        <v>0.14707999999999999</v>
      </c>
      <c r="P13">
        <f t="shared" si="2"/>
        <v>0.30243000000000003</v>
      </c>
      <c r="Q13">
        <f t="shared" si="3"/>
        <v>5.6480000000000002E-2</v>
      </c>
      <c r="R13">
        <v>4</v>
      </c>
      <c r="S13">
        <f t="shared" si="4"/>
        <v>1.2097200000000001</v>
      </c>
      <c r="T13">
        <f t="shared" si="5"/>
        <v>0.43467999999999996</v>
      </c>
      <c r="U13">
        <f t="shared" si="8"/>
        <v>1.123204134366925E-3</v>
      </c>
      <c r="V13">
        <f t="shared" si="6"/>
        <v>1.123204134366925E-3</v>
      </c>
    </row>
    <row r="14" spans="1:24" x14ac:dyDescent="0.75">
      <c r="A14">
        <f>A13</f>
        <v>201004</v>
      </c>
      <c r="B14" t="s">
        <v>36</v>
      </c>
      <c r="C14" t="str">
        <f t="shared" si="0"/>
        <v>10</v>
      </c>
      <c r="D14" t="s">
        <v>33</v>
      </c>
      <c r="E14">
        <f t="shared" si="10"/>
        <v>4</v>
      </c>
      <c r="F14">
        <f t="shared" si="10"/>
        <v>387</v>
      </c>
      <c r="G14">
        <f t="shared" si="10"/>
        <v>500</v>
      </c>
      <c r="H14">
        <f t="shared" si="10"/>
        <v>400</v>
      </c>
      <c r="I14">
        <f t="shared" si="1"/>
        <v>450</v>
      </c>
      <c r="J14">
        <v>500</v>
      </c>
      <c r="K14" t="s">
        <v>40</v>
      </c>
      <c r="L14">
        <v>2027</v>
      </c>
      <c r="M14">
        <v>0.89242999999999995</v>
      </c>
      <c r="N14">
        <v>0.25594</v>
      </c>
      <c r="O14">
        <v>0.14727000000000001</v>
      </c>
      <c r="P14">
        <f t="shared" si="2"/>
        <v>0.74515999999999993</v>
      </c>
      <c r="Q14">
        <f t="shared" si="3"/>
        <v>0.10866999999999999</v>
      </c>
      <c r="R14">
        <v>4</v>
      </c>
      <c r="S14">
        <f t="shared" si="4"/>
        <v>2.9806399999999997</v>
      </c>
      <c r="T14">
        <f t="shared" si="5"/>
        <v>0.54787999999999992</v>
      </c>
      <c r="U14">
        <f t="shared" si="8"/>
        <v>1.4157105943152454E-3</v>
      </c>
      <c r="V14">
        <f t="shared" si="6"/>
        <v>1.4157105943152454E-3</v>
      </c>
    </row>
    <row r="15" spans="1:24" x14ac:dyDescent="0.75">
      <c r="A15">
        <f>A14</f>
        <v>201004</v>
      </c>
      <c r="B15" t="s">
        <v>36</v>
      </c>
      <c r="C15" t="str">
        <f t="shared" si="0"/>
        <v>10</v>
      </c>
      <c r="D15" t="s">
        <v>33</v>
      </c>
      <c r="E15">
        <f t="shared" si="10"/>
        <v>4</v>
      </c>
      <c r="F15">
        <f t="shared" si="10"/>
        <v>387</v>
      </c>
      <c r="G15">
        <f t="shared" si="10"/>
        <v>500</v>
      </c>
      <c r="H15">
        <f t="shared" si="10"/>
        <v>400</v>
      </c>
      <c r="I15">
        <f t="shared" si="1"/>
        <v>450</v>
      </c>
      <c r="J15">
        <v>1000</v>
      </c>
      <c r="K15" t="s">
        <v>41</v>
      </c>
      <c r="L15">
        <v>2028</v>
      </c>
      <c r="M15">
        <v>0.89942999999999995</v>
      </c>
      <c r="N15">
        <v>0.28571999999999997</v>
      </c>
      <c r="O15">
        <v>0.14874999999999999</v>
      </c>
      <c r="P15">
        <f t="shared" si="2"/>
        <v>0.75068000000000001</v>
      </c>
      <c r="Q15">
        <f t="shared" si="3"/>
        <v>0.13696999999999998</v>
      </c>
      <c r="R15">
        <v>4</v>
      </c>
      <c r="S15">
        <f t="shared" si="4"/>
        <v>3.0027200000000001</v>
      </c>
      <c r="T15">
        <f t="shared" si="5"/>
        <v>0.3283600000000001</v>
      </c>
      <c r="U15">
        <f t="shared" si="8"/>
        <v>8.4847545219638267E-4</v>
      </c>
      <c r="V15">
        <f t="shared" si="6"/>
        <v>8.4847545219638267E-4</v>
      </c>
    </row>
    <row r="16" spans="1:24" x14ac:dyDescent="0.75">
      <c r="A16">
        <f>A15</f>
        <v>201004</v>
      </c>
      <c r="B16" t="s">
        <v>36</v>
      </c>
      <c r="C16" t="str">
        <f t="shared" si="0"/>
        <v>10</v>
      </c>
      <c r="D16" t="s">
        <v>33</v>
      </c>
      <c r="E16">
        <f t="shared" si="10"/>
        <v>4</v>
      </c>
      <c r="F16">
        <f t="shared" si="10"/>
        <v>387</v>
      </c>
      <c r="G16">
        <f t="shared" si="10"/>
        <v>500</v>
      </c>
      <c r="H16">
        <f t="shared" si="10"/>
        <v>400</v>
      </c>
      <c r="I16">
        <f t="shared" si="1"/>
        <v>450</v>
      </c>
      <c r="J16">
        <v>2000</v>
      </c>
      <c r="K16" t="s">
        <v>42</v>
      </c>
      <c r="L16">
        <v>2029</v>
      </c>
      <c r="M16">
        <v>0.58255999999999997</v>
      </c>
      <c r="N16">
        <v>0.22853000000000001</v>
      </c>
      <c r="O16">
        <v>0.14643999999999999</v>
      </c>
      <c r="P16">
        <f t="shared" si="2"/>
        <v>0.43611999999999995</v>
      </c>
      <c r="Q16">
        <f t="shared" si="3"/>
        <v>8.2090000000000024E-2</v>
      </c>
      <c r="R16">
        <v>4</v>
      </c>
      <c r="S16">
        <f t="shared" si="4"/>
        <v>1.7444799999999998</v>
      </c>
      <c r="T16">
        <f t="shared" si="5"/>
        <v>0.96640000000000004</v>
      </c>
      <c r="U16">
        <f t="shared" si="8"/>
        <v>2.4971576227390182E-3</v>
      </c>
      <c r="V16">
        <f t="shared" si="6"/>
        <v>2.4971576227390182E-3</v>
      </c>
    </row>
    <row r="17" spans="1:22" x14ac:dyDescent="0.75">
      <c r="A17">
        <v>201005</v>
      </c>
      <c r="B17" t="s">
        <v>36</v>
      </c>
      <c r="C17" t="str">
        <f t="shared" si="0"/>
        <v>10</v>
      </c>
      <c r="D17" t="s">
        <v>33</v>
      </c>
      <c r="E17">
        <v>5</v>
      </c>
      <c r="F17">
        <v>582.5</v>
      </c>
      <c r="G17">
        <v>400</v>
      </c>
      <c r="H17">
        <v>300</v>
      </c>
      <c r="I17">
        <f t="shared" si="1"/>
        <v>350</v>
      </c>
      <c r="J17">
        <v>5000</v>
      </c>
      <c r="K17" t="s">
        <v>43</v>
      </c>
      <c r="L17">
        <v>2030</v>
      </c>
      <c r="M17">
        <v>1.51227</v>
      </c>
      <c r="N17">
        <v>0.39006000000000002</v>
      </c>
      <c r="O17">
        <v>0.14846000000000001</v>
      </c>
      <c r="P17">
        <f t="shared" si="2"/>
        <v>1.36381</v>
      </c>
      <c r="Q17">
        <f t="shared" si="3"/>
        <v>0.24160000000000001</v>
      </c>
      <c r="R17">
        <v>4</v>
      </c>
      <c r="S17">
        <f t="shared" si="4"/>
        <v>5.4552399999999999</v>
      </c>
      <c r="T17">
        <f t="shared" si="5"/>
        <v>0.12328000000000006</v>
      </c>
      <c r="U17">
        <f t="shared" si="8"/>
        <v>2.1163948497854087E-4</v>
      </c>
      <c r="V17">
        <f t="shared" si="6"/>
        <v>2.1163948497854087E-4</v>
      </c>
    </row>
    <row r="18" spans="1:22" x14ac:dyDescent="0.75">
      <c r="A18">
        <f>A17</f>
        <v>201005</v>
      </c>
      <c r="B18" t="s">
        <v>36</v>
      </c>
      <c r="C18" t="str">
        <f t="shared" si="0"/>
        <v>10</v>
      </c>
      <c r="D18" t="s">
        <v>33</v>
      </c>
      <c r="E18">
        <f t="shared" ref="E18:H21" si="11">E17</f>
        <v>5</v>
      </c>
      <c r="F18">
        <f t="shared" si="11"/>
        <v>582.5</v>
      </c>
      <c r="G18">
        <f t="shared" si="11"/>
        <v>400</v>
      </c>
      <c r="H18">
        <f t="shared" si="11"/>
        <v>300</v>
      </c>
      <c r="I18">
        <f t="shared" si="1"/>
        <v>350</v>
      </c>
      <c r="J18">
        <v>200</v>
      </c>
      <c r="K18" t="s">
        <v>39</v>
      </c>
      <c r="L18">
        <v>2021</v>
      </c>
      <c r="M18">
        <v>0.30508999999999997</v>
      </c>
      <c r="N18">
        <v>0.17913000000000001</v>
      </c>
      <c r="O18">
        <v>0.14831</v>
      </c>
      <c r="P18">
        <f t="shared" si="2"/>
        <v>0.15677999999999997</v>
      </c>
      <c r="Q18">
        <f t="shared" si="3"/>
        <v>3.0820000000000014E-2</v>
      </c>
      <c r="R18">
        <v>4</v>
      </c>
      <c r="S18">
        <f t="shared" si="4"/>
        <v>0.6271199999999999</v>
      </c>
      <c r="T18">
        <f t="shared" si="5"/>
        <v>0.26651999999999998</v>
      </c>
      <c r="U18">
        <f t="shared" si="8"/>
        <v>4.5754506437768234E-4</v>
      </c>
      <c r="V18">
        <f t="shared" si="6"/>
        <v>4.5754506437768234E-4</v>
      </c>
    </row>
    <row r="19" spans="1:22" x14ac:dyDescent="0.75">
      <c r="A19">
        <f>A18</f>
        <v>201005</v>
      </c>
      <c r="B19" t="s">
        <v>36</v>
      </c>
      <c r="C19" t="str">
        <f t="shared" si="0"/>
        <v>10</v>
      </c>
      <c r="D19" t="s">
        <v>33</v>
      </c>
      <c r="E19">
        <f t="shared" si="11"/>
        <v>5</v>
      </c>
      <c r="F19">
        <f t="shared" si="11"/>
        <v>582.5</v>
      </c>
      <c r="G19">
        <f t="shared" si="11"/>
        <v>400</v>
      </c>
      <c r="H19">
        <f t="shared" si="11"/>
        <v>300</v>
      </c>
      <c r="I19">
        <f t="shared" si="1"/>
        <v>350</v>
      </c>
      <c r="J19">
        <v>500</v>
      </c>
      <c r="K19" t="s">
        <v>40</v>
      </c>
      <c r="L19">
        <v>2022</v>
      </c>
      <c r="M19">
        <v>0.48431999999999997</v>
      </c>
      <c r="N19">
        <v>0.21512000000000001</v>
      </c>
      <c r="O19">
        <v>0.14849000000000001</v>
      </c>
      <c r="P19">
        <f t="shared" si="2"/>
        <v>0.33582999999999996</v>
      </c>
      <c r="Q19">
        <f t="shared" si="3"/>
        <v>6.6629999999999995E-2</v>
      </c>
      <c r="R19">
        <v>4</v>
      </c>
      <c r="S19">
        <f t="shared" si="4"/>
        <v>1.3433199999999998</v>
      </c>
      <c r="T19">
        <f t="shared" si="5"/>
        <v>0.26035999999999992</v>
      </c>
      <c r="U19">
        <f t="shared" si="8"/>
        <v>4.4696995708154495E-4</v>
      </c>
      <c r="V19">
        <f t="shared" si="6"/>
        <v>4.4696995708154495E-4</v>
      </c>
    </row>
    <row r="20" spans="1:22" x14ac:dyDescent="0.75">
      <c r="A20">
        <f>A19</f>
        <v>201005</v>
      </c>
      <c r="B20" t="s">
        <v>36</v>
      </c>
      <c r="C20" t="str">
        <f t="shared" si="0"/>
        <v>10</v>
      </c>
      <c r="D20" t="s">
        <v>33</v>
      </c>
      <c r="E20">
        <f t="shared" si="11"/>
        <v>5</v>
      </c>
      <c r="F20">
        <f t="shared" si="11"/>
        <v>582.5</v>
      </c>
      <c r="G20">
        <f t="shared" si="11"/>
        <v>400</v>
      </c>
      <c r="H20">
        <f t="shared" si="11"/>
        <v>300</v>
      </c>
      <c r="I20">
        <f t="shared" si="1"/>
        <v>350</v>
      </c>
      <c r="J20">
        <v>1000</v>
      </c>
      <c r="K20" t="s">
        <v>41</v>
      </c>
      <c r="L20">
        <v>2023</v>
      </c>
      <c r="M20">
        <v>0.46995999999999999</v>
      </c>
      <c r="N20">
        <v>0.21110999999999999</v>
      </c>
      <c r="O20">
        <v>0.14602000000000001</v>
      </c>
      <c r="P20">
        <f t="shared" si="2"/>
        <v>0.32394000000000001</v>
      </c>
      <c r="Q20">
        <f t="shared" si="3"/>
        <v>6.5089999999999981E-2</v>
      </c>
      <c r="R20">
        <v>4</v>
      </c>
      <c r="S20">
        <f t="shared" si="4"/>
        <v>1.29576</v>
      </c>
      <c r="T20">
        <f t="shared" si="5"/>
        <v>0.18759999999999999</v>
      </c>
      <c r="U20">
        <f t="shared" si="8"/>
        <v>3.2206008583690984E-4</v>
      </c>
      <c r="V20">
        <f t="shared" si="6"/>
        <v>3.2206008583690984E-4</v>
      </c>
    </row>
    <row r="21" spans="1:22" x14ac:dyDescent="0.75">
      <c r="A21">
        <f>A20</f>
        <v>201005</v>
      </c>
      <c r="B21" t="s">
        <v>36</v>
      </c>
      <c r="C21" t="str">
        <f t="shared" si="0"/>
        <v>10</v>
      </c>
      <c r="D21" t="s">
        <v>33</v>
      </c>
      <c r="E21">
        <f t="shared" si="11"/>
        <v>5</v>
      </c>
      <c r="F21">
        <f t="shared" si="11"/>
        <v>582.5</v>
      </c>
      <c r="G21">
        <f t="shared" si="11"/>
        <v>400</v>
      </c>
      <c r="H21">
        <f t="shared" si="11"/>
        <v>300</v>
      </c>
      <c r="I21">
        <f t="shared" si="1"/>
        <v>350</v>
      </c>
      <c r="J21">
        <v>2000</v>
      </c>
      <c r="K21" t="s">
        <v>42</v>
      </c>
      <c r="L21">
        <v>2024</v>
      </c>
      <c r="M21">
        <v>0.29202</v>
      </c>
      <c r="N21">
        <v>0.19783000000000001</v>
      </c>
      <c r="O21">
        <v>0.15093000000000001</v>
      </c>
      <c r="P21">
        <f t="shared" si="2"/>
        <v>0.14108999999999999</v>
      </c>
      <c r="Q21">
        <f t="shared" si="3"/>
        <v>4.6899999999999997E-2</v>
      </c>
      <c r="R21">
        <v>4</v>
      </c>
      <c r="S21">
        <f t="shared" si="4"/>
        <v>0.56435999999999997</v>
      </c>
      <c r="T21">
        <f t="shared" si="5"/>
        <v>0.10991999999999991</v>
      </c>
      <c r="U21">
        <f t="shared" si="8"/>
        <v>1.8870386266094403E-4</v>
      </c>
      <c r="V21">
        <f t="shared" si="6"/>
        <v>1.8870386266094403E-4</v>
      </c>
    </row>
    <row r="22" spans="1:22" x14ac:dyDescent="0.75">
      <c r="A22">
        <v>201006</v>
      </c>
      <c r="B22" t="s">
        <v>36</v>
      </c>
      <c r="C22" t="str">
        <f t="shared" si="0"/>
        <v>10</v>
      </c>
      <c r="D22" t="s">
        <v>33</v>
      </c>
      <c r="E22">
        <v>6</v>
      </c>
      <c r="F22">
        <v>550.70000000000005</v>
      </c>
      <c r="G22">
        <v>300</v>
      </c>
      <c r="H22">
        <v>200</v>
      </c>
      <c r="I22">
        <f t="shared" si="1"/>
        <v>250</v>
      </c>
      <c r="J22">
        <v>5000</v>
      </c>
      <c r="K22" t="s">
        <v>43</v>
      </c>
      <c r="L22">
        <v>2025</v>
      </c>
      <c r="M22">
        <v>0.25495000000000001</v>
      </c>
      <c r="N22">
        <v>0.17743999999999999</v>
      </c>
      <c r="O22">
        <v>0.14996000000000001</v>
      </c>
      <c r="P22">
        <f t="shared" si="2"/>
        <v>0.10499</v>
      </c>
      <c r="Q22">
        <f t="shared" si="3"/>
        <v>2.7479999999999977E-2</v>
      </c>
      <c r="R22">
        <v>4</v>
      </c>
      <c r="S22">
        <f t="shared" si="4"/>
        <v>0.41996</v>
      </c>
      <c r="T22">
        <f t="shared" si="5"/>
        <v>0.1038</v>
      </c>
      <c r="U22">
        <f t="shared" si="8"/>
        <v>1.8848737969856546E-4</v>
      </c>
      <c r="V22">
        <f t="shared" si="6"/>
        <v>1.8848737969856546E-4</v>
      </c>
    </row>
    <row r="23" spans="1:22" x14ac:dyDescent="0.75">
      <c r="A23">
        <f>A22</f>
        <v>201006</v>
      </c>
      <c r="B23" t="s">
        <v>36</v>
      </c>
      <c r="C23" t="str">
        <f t="shared" si="0"/>
        <v>10</v>
      </c>
      <c r="D23" t="s">
        <v>33</v>
      </c>
      <c r="E23">
        <f t="shared" ref="E23:H26" si="12">E22</f>
        <v>6</v>
      </c>
      <c r="F23">
        <f t="shared" si="12"/>
        <v>550.70000000000005</v>
      </c>
      <c r="G23">
        <f t="shared" si="12"/>
        <v>300</v>
      </c>
      <c r="H23">
        <f t="shared" si="12"/>
        <v>200</v>
      </c>
      <c r="I23">
        <f t="shared" si="1"/>
        <v>250</v>
      </c>
      <c r="J23">
        <v>200</v>
      </c>
      <c r="K23" t="s">
        <v>39</v>
      </c>
      <c r="L23">
        <v>2016</v>
      </c>
      <c r="M23">
        <v>0.26846999999999999</v>
      </c>
      <c r="N23">
        <v>0.1739</v>
      </c>
      <c r="O23">
        <v>0.14795</v>
      </c>
      <c r="P23">
        <f t="shared" si="2"/>
        <v>0.12051999999999999</v>
      </c>
      <c r="Q23">
        <f t="shared" si="3"/>
        <v>2.5950000000000001E-2</v>
      </c>
      <c r="R23">
        <v>4</v>
      </c>
      <c r="S23">
        <f t="shared" si="4"/>
        <v>0.48207999999999995</v>
      </c>
      <c r="T23">
        <f t="shared" si="5"/>
        <v>9.5839999999999925E-2</v>
      </c>
      <c r="U23">
        <f t="shared" si="8"/>
        <v>1.7403304884692196E-4</v>
      </c>
      <c r="V23">
        <f t="shared" si="6"/>
        <v>1.7403304884692196E-4</v>
      </c>
    </row>
    <row r="24" spans="1:22" x14ac:dyDescent="0.75">
      <c r="A24">
        <f>A23</f>
        <v>201006</v>
      </c>
      <c r="B24" t="s">
        <v>36</v>
      </c>
      <c r="C24" t="str">
        <f t="shared" si="0"/>
        <v>10</v>
      </c>
      <c r="D24" t="s">
        <v>33</v>
      </c>
      <c r="E24">
        <f t="shared" si="12"/>
        <v>6</v>
      </c>
      <c r="F24">
        <f t="shared" si="12"/>
        <v>550.70000000000005</v>
      </c>
      <c r="G24">
        <f t="shared" si="12"/>
        <v>300</v>
      </c>
      <c r="H24">
        <f t="shared" si="12"/>
        <v>200</v>
      </c>
      <c r="I24">
        <f t="shared" si="1"/>
        <v>250</v>
      </c>
      <c r="J24">
        <v>500</v>
      </c>
      <c r="K24" t="s">
        <v>40</v>
      </c>
      <c r="L24">
        <v>2017</v>
      </c>
      <c r="M24">
        <v>0.26423000000000002</v>
      </c>
      <c r="N24">
        <v>0.17152999999999999</v>
      </c>
      <c r="O24">
        <v>0.14757000000000001</v>
      </c>
      <c r="P24">
        <f t="shared" si="2"/>
        <v>0.11666000000000001</v>
      </c>
      <c r="Q24">
        <f t="shared" si="3"/>
        <v>2.3959999999999981E-2</v>
      </c>
      <c r="R24">
        <v>4</v>
      </c>
      <c r="S24">
        <f t="shared" si="4"/>
        <v>0.46664000000000005</v>
      </c>
      <c r="T24">
        <f t="shared" si="5"/>
        <v>4.5679999999999943E-2</v>
      </c>
      <c r="U24">
        <f t="shared" si="8"/>
        <v>8.2948974033048736E-5</v>
      </c>
      <c r="V24">
        <f t="shared" si="6"/>
        <v>8.2948974033048736E-5</v>
      </c>
    </row>
    <row r="25" spans="1:22" x14ac:dyDescent="0.75">
      <c r="A25">
        <f>A24</f>
        <v>201006</v>
      </c>
      <c r="B25" t="s">
        <v>36</v>
      </c>
      <c r="C25" t="str">
        <f t="shared" si="0"/>
        <v>10</v>
      </c>
      <c r="D25" t="s">
        <v>33</v>
      </c>
      <c r="E25">
        <f t="shared" si="12"/>
        <v>6</v>
      </c>
      <c r="F25">
        <f t="shared" si="12"/>
        <v>550.70000000000005</v>
      </c>
      <c r="G25">
        <f t="shared" si="12"/>
        <v>300</v>
      </c>
      <c r="H25">
        <f t="shared" si="12"/>
        <v>200</v>
      </c>
      <c r="I25">
        <f t="shared" si="1"/>
        <v>250</v>
      </c>
      <c r="J25">
        <v>1000</v>
      </c>
      <c r="K25" t="s">
        <v>41</v>
      </c>
      <c r="L25">
        <v>2018</v>
      </c>
      <c r="M25">
        <v>0.22047</v>
      </c>
      <c r="N25">
        <v>0.15995999999999999</v>
      </c>
      <c r="O25">
        <v>0.14854000000000001</v>
      </c>
      <c r="P25">
        <f t="shared" si="2"/>
        <v>7.1929999999999994E-2</v>
      </c>
      <c r="Q25">
        <f t="shared" si="3"/>
        <v>1.1419999999999986E-2</v>
      </c>
      <c r="R25">
        <v>4</v>
      </c>
      <c r="S25">
        <f t="shared" si="4"/>
        <v>0.28771999999999998</v>
      </c>
      <c r="T25">
        <f t="shared" si="5"/>
        <v>5.0640000000000018E-2</v>
      </c>
      <c r="U25">
        <f t="shared" si="8"/>
        <v>9.1955692754675899E-5</v>
      </c>
      <c r="V25">
        <f t="shared" si="6"/>
        <v>9.1955692754675899E-5</v>
      </c>
    </row>
    <row r="26" spans="1:22" x14ac:dyDescent="0.75">
      <c r="A26">
        <f>A25</f>
        <v>201006</v>
      </c>
      <c r="B26" t="s">
        <v>36</v>
      </c>
      <c r="C26" t="str">
        <f t="shared" si="0"/>
        <v>10</v>
      </c>
      <c r="D26" t="s">
        <v>33</v>
      </c>
      <c r="E26">
        <f t="shared" si="12"/>
        <v>6</v>
      </c>
      <c r="F26">
        <f t="shared" si="12"/>
        <v>550.70000000000005</v>
      </c>
      <c r="G26">
        <f t="shared" si="12"/>
        <v>300</v>
      </c>
      <c r="H26">
        <f t="shared" si="12"/>
        <v>200</v>
      </c>
      <c r="I26">
        <f t="shared" si="1"/>
        <v>250</v>
      </c>
      <c r="J26">
        <v>2000</v>
      </c>
      <c r="K26" t="s">
        <v>42</v>
      </c>
      <c r="L26">
        <v>2019</v>
      </c>
      <c r="M26">
        <v>0.21804000000000001</v>
      </c>
      <c r="N26">
        <v>0.16614000000000001</v>
      </c>
      <c r="O26">
        <v>0.15348000000000001</v>
      </c>
      <c r="P26">
        <f t="shared" si="2"/>
        <v>6.4560000000000006E-2</v>
      </c>
      <c r="Q26">
        <f t="shared" si="3"/>
        <v>1.2660000000000005E-2</v>
      </c>
      <c r="R26">
        <v>4</v>
      </c>
      <c r="S26">
        <f t="shared" si="4"/>
        <v>0.25824000000000003</v>
      </c>
      <c r="T26">
        <f t="shared" si="5"/>
        <v>1.3720000000000065E-2</v>
      </c>
      <c r="U26">
        <f t="shared" si="8"/>
        <v>2.4913746141274858E-5</v>
      </c>
      <c r="V26">
        <f t="shared" si="6"/>
        <v>2.4913746141274858E-5</v>
      </c>
    </row>
    <row r="27" spans="1:22" x14ac:dyDescent="0.75">
      <c r="A27">
        <v>201007</v>
      </c>
      <c r="B27" t="s">
        <v>36</v>
      </c>
      <c r="C27" t="str">
        <f t="shared" si="0"/>
        <v>10</v>
      </c>
      <c r="D27" t="s">
        <v>33</v>
      </c>
      <c r="E27">
        <v>7</v>
      </c>
      <c r="F27">
        <v>265.7</v>
      </c>
      <c r="G27">
        <v>200</v>
      </c>
      <c r="H27">
        <v>150</v>
      </c>
      <c r="I27">
        <f t="shared" si="1"/>
        <v>175</v>
      </c>
      <c r="J27">
        <v>5000</v>
      </c>
      <c r="K27" t="s">
        <v>43</v>
      </c>
      <c r="L27">
        <v>2020</v>
      </c>
      <c r="M27">
        <v>0.16681000000000001</v>
      </c>
      <c r="N27">
        <v>0.15326000000000001</v>
      </c>
      <c r="O27">
        <v>0.14982999999999999</v>
      </c>
      <c r="P27">
        <f t="shared" si="2"/>
        <v>1.6980000000000023E-2</v>
      </c>
      <c r="Q27">
        <f t="shared" si="3"/>
        <v>3.4300000000000164E-3</v>
      </c>
      <c r="R27">
        <v>4</v>
      </c>
      <c r="S27">
        <f t="shared" si="4"/>
        <v>6.7920000000000091E-2</v>
      </c>
      <c r="T27">
        <f t="shared" si="5"/>
        <v>0.13351999999999997</v>
      </c>
      <c r="U27">
        <f t="shared" si="8"/>
        <v>5.0252164094843801E-4</v>
      </c>
      <c r="V27">
        <f t="shared" si="6"/>
        <v>5.0252164094843801E-4</v>
      </c>
    </row>
    <row r="28" spans="1:22" x14ac:dyDescent="0.75">
      <c r="A28">
        <f>A27</f>
        <v>201007</v>
      </c>
      <c r="B28" t="s">
        <v>36</v>
      </c>
      <c r="C28" t="str">
        <f t="shared" si="0"/>
        <v>10</v>
      </c>
      <c r="D28" t="s">
        <v>33</v>
      </c>
      <c r="E28">
        <f t="shared" ref="E28:H31" si="13">E27</f>
        <v>7</v>
      </c>
      <c r="F28">
        <f t="shared" si="13"/>
        <v>265.7</v>
      </c>
      <c r="G28">
        <f t="shared" si="13"/>
        <v>200</v>
      </c>
      <c r="H28">
        <f t="shared" si="13"/>
        <v>150</v>
      </c>
      <c r="I28">
        <f t="shared" si="1"/>
        <v>175</v>
      </c>
      <c r="J28">
        <v>200</v>
      </c>
      <c r="K28" t="s">
        <v>39</v>
      </c>
      <c r="L28">
        <v>2011</v>
      </c>
      <c r="M28">
        <v>0.29264000000000001</v>
      </c>
      <c r="N28">
        <v>0.18156</v>
      </c>
      <c r="O28">
        <v>0.14818000000000001</v>
      </c>
      <c r="P28">
        <f t="shared" si="2"/>
        <v>0.14446000000000001</v>
      </c>
      <c r="Q28">
        <f t="shared" si="3"/>
        <v>3.3379999999999993E-2</v>
      </c>
      <c r="R28">
        <v>4</v>
      </c>
      <c r="S28">
        <f t="shared" si="4"/>
        <v>0.57784000000000002</v>
      </c>
      <c r="T28">
        <f t="shared" si="5"/>
        <v>0.16832000000000003</v>
      </c>
      <c r="U28">
        <f t="shared" si="8"/>
        <v>6.3349642453895379E-4</v>
      </c>
      <c r="V28">
        <f t="shared" si="6"/>
        <v>6.3349642453895379E-4</v>
      </c>
    </row>
    <row r="29" spans="1:22" x14ac:dyDescent="0.75">
      <c r="A29">
        <f>A28</f>
        <v>201007</v>
      </c>
      <c r="B29" t="s">
        <v>36</v>
      </c>
      <c r="C29" t="str">
        <f t="shared" si="0"/>
        <v>10</v>
      </c>
      <c r="D29" t="s">
        <v>33</v>
      </c>
      <c r="E29">
        <f t="shared" si="13"/>
        <v>7</v>
      </c>
      <c r="F29">
        <f t="shared" si="13"/>
        <v>265.7</v>
      </c>
      <c r="G29">
        <f t="shared" si="13"/>
        <v>200</v>
      </c>
      <c r="H29">
        <f t="shared" si="13"/>
        <v>150</v>
      </c>
      <c r="I29">
        <f t="shared" si="1"/>
        <v>175</v>
      </c>
      <c r="J29">
        <v>500</v>
      </c>
      <c r="K29" t="s">
        <v>40</v>
      </c>
      <c r="L29">
        <v>2012</v>
      </c>
      <c r="M29">
        <v>0.36262</v>
      </c>
      <c r="N29">
        <v>0.18912999999999999</v>
      </c>
      <c r="O29">
        <v>0.14704999999999999</v>
      </c>
      <c r="P29">
        <f t="shared" si="2"/>
        <v>0.21557000000000001</v>
      </c>
      <c r="Q29">
        <f t="shared" si="3"/>
        <v>4.2080000000000006E-2</v>
      </c>
      <c r="R29">
        <v>4</v>
      </c>
      <c r="S29">
        <f t="shared" si="4"/>
        <v>0.86228000000000005</v>
      </c>
      <c r="T29">
        <f t="shared" si="5"/>
        <v>8.0439999999999956E-2</v>
      </c>
      <c r="U29">
        <f t="shared" si="8"/>
        <v>3.0274745954083536E-4</v>
      </c>
      <c r="V29">
        <f t="shared" si="6"/>
        <v>3.0274745954083536E-4</v>
      </c>
    </row>
    <row r="30" spans="1:22" x14ac:dyDescent="0.75">
      <c r="A30">
        <f>A29</f>
        <v>201007</v>
      </c>
      <c r="B30" t="s">
        <v>36</v>
      </c>
      <c r="C30" t="str">
        <f t="shared" si="0"/>
        <v>10</v>
      </c>
      <c r="D30" t="s">
        <v>33</v>
      </c>
      <c r="E30">
        <f t="shared" si="13"/>
        <v>7</v>
      </c>
      <c r="F30">
        <f t="shared" si="13"/>
        <v>265.7</v>
      </c>
      <c r="G30">
        <f t="shared" si="13"/>
        <v>200</v>
      </c>
      <c r="H30">
        <f t="shared" si="13"/>
        <v>150</v>
      </c>
      <c r="I30">
        <f t="shared" si="1"/>
        <v>175</v>
      </c>
      <c r="J30">
        <v>1000</v>
      </c>
      <c r="K30" t="s">
        <v>41</v>
      </c>
      <c r="L30">
        <v>2013</v>
      </c>
      <c r="M30">
        <v>0.26778000000000002</v>
      </c>
      <c r="N30">
        <v>0.16872999999999999</v>
      </c>
      <c r="O30">
        <v>0.14862</v>
      </c>
      <c r="P30">
        <f t="shared" si="2"/>
        <v>0.11916000000000002</v>
      </c>
      <c r="Q30">
        <f t="shared" si="3"/>
        <v>2.0109999999999989E-2</v>
      </c>
      <c r="R30">
        <v>4</v>
      </c>
      <c r="S30">
        <f t="shared" si="4"/>
        <v>0.47664000000000006</v>
      </c>
      <c r="T30">
        <f t="shared" si="5"/>
        <v>6.8080000000000029E-2</v>
      </c>
      <c r="U30">
        <f t="shared" si="8"/>
        <v>2.5622882950696285E-4</v>
      </c>
      <c r="V30">
        <f t="shared" si="6"/>
        <v>2.5622882950696285E-4</v>
      </c>
    </row>
    <row r="31" spans="1:22" x14ac:dyDescent="0.75">
      <c r="A31">
        <f>A30</f>
        <v>201007</v>
      </c>
      <c r="B31" t="s">
        <v>36</v>
      </c>
      <c r="C31" t="str">
        <f t="shared" si="0"/>
        <v>10</v>
      </c>
      <c r="D31" t="s">
        <v>33</v>
      </c>
      <c r="E31">
        <f t="shared" si="13"/>
        <v>7</v>
      </c>
      <c r="F31">
        <f t="shared" si="13"/>
        <v>265.7</v>
      </c>
      <c r="G31">
        <f t="shared" si="13"/>
        <v>200</v>
      </c>
      <c r="H31">
        <f t="shared" si="13"/>
        <v>150</v>
      </c>
      <c r="I31">
        <f t="shared" si="1"/>
        <v>175</v>
      </c>
      <c r="J31">
        <v>2000</v>
      </c>
      <c r="K31" t="s">
        <v>42</v>
      </c>
      <c r="L31">
        <v>2014</v>
      </c>
      <c r="M31">
        <v>0.25327</v>
      </c>
      <c r="N31">
        <v>0.16667000000000001</v>
      </c>
      <c r="O31">
        <v>0.14965000000000001</v>
      </c>
      <c r="P31">
        <f t="shared" si="2"/>
        <v>0.10361999999999999</v>
      </c>
      <c r="Q31">
        <f t="shared" si="3"/>
        <v>1.7020000000000007E-2</v>
      </c>
      <c r="R31">
        <v>4</v>
      </c>
      <c r="S31">
        <f t="shared" si="4"/>
        <v>0.41447999999999996</v>
      </c>
      <c r="T31">
        <f t="shared" si="5"/>
        <v>0.18408000000000002</v>
      </c>
      <c r="U31">
        <f t="shared" si="8"/>
        <v>6.9281144147534824E-4</v>
      </c>
      <c r="V31">
        <f t="shared" si="6"/>
        <v>6.9281144147534824E-4</v>
      </c>
    </row>
    <row r="32" spans="1:22" x14ac:dyDescent="0.75">
      <c r="A32">
        <v>201008</v>
      </c>
      <c r="B32" t="s">
        <v>36</v>
      </c>
      <c r="C32" t="str">
        <f t="shared" si="0"/>
        <v>10</v>
      </c>
      <c r="D32" t="s">
        <v>33</v>
      </c>
      <c r="E32">
        <v>8</v>
      </c>
      <c r="F32">
        <v>240.4</v>
      </c>
      <c r="G32">
        <v>150</v>
      </c>
      <c r="H32">
        <v>100</v>
      </c>
      <c r="I32">
        <f t="shared" si="1"/>
        <v>125</v>
      </c>
      <c r="J32">
        <v>5000</v>
      </c>
      <c r="K32" t="s">
        <v>43</v>
      </c>
      <c r="L32">
        <v>2015</v>
      </c>
      <c r="M32">
        <v>0.23934</v>
      </c>
      <c r="N32">
        <v>0.19616</v>
      </c>
      <c r="O32">
        <v>0.15014</v>
      </c>
      <c r="P32">
        <f t="shared" si="2"/>
        <v>8.9200000000000002E-2</v>
      </c>
      <c r="Q32">
        <f t="shared" si="3"/>
        <v>4.6020000000000005E-2</v>
      </c>
      <c r="R32">
        <v>4</v>
      </c>
      <c r="S32">
        <f t="shared" si="4"/>
        <v>0.35680000000000001</v>
      </c>
      <c r="T32">
        <f t="shared" si="5"/>
        <v>0.30020000000000002</v>
      </c>
      <c r="U32">
        <f t="shared" si="8"/>
        <v>1.2487520798668886E-3</v>
      </c>
      <c r="V32">
        <f t="shared" si="6"/>
        <v>1.2487520798668886E-3</v>
      </c>
    </row>
    <row r="33" spans="1:22" x14ac:dyDescent="0.75">
      <c r="A33">
        <f>A32</f>
        <v>201008</v>
      </c>
      <c r="B33" t="s">
        <v>36</v>
      </c>
      <c r="C33" t="str">
        <f t="shared" si="0"/>
        <v>10</v>
      </c>
      <c r="D33" t="s">
        <v>33</v>
      </c>
      <c r="E33">
        <f t="shared" ref="E33:H36" si="14">E32</f>
        <v>8</v>
      </c>
      <c r="F33">
        <f t="shared" si="14"/>
        <v>240.4</v>
      </c>
      <c r="G33">
        <f t="shared" si="14"/>
        <v>150</v>
      </c>
      <c r="H33">
        <f t="shared" si="14"/>
        <v>100</v>
      </c>
      <c r="I33">
        <f t="shared" si="1"/>
        <v>125</v>
      </c>
      <c r="J33">
        <v>200</v>
      </c>
      <c r="K33" t="s">
        <v>39</v>
      </c>
      <c r="L33">
        <v>2006</v>
      </c>
      <c r="M33">
        <v>0.47632999999999998</v>
      </c>
      <c r="N33">
        <v>0.22327</v>
      </c>
      <c r="O33">
        <v>0.14821999999999999</v>
      </c>
      <c r="P33">
        <f t="shared" si="2"/>
        <v>0.32811000000000001</v>
      </c>
      <c r="Q33">
        <f t="shared" si="3"/>
        <v>7.5050000000000006E-2</v>
      </c>
      <c r="R33">
        <v>4</v>
      </c>
      <c r="S33">
        <f t="shared" si="4"/>
        <v>1.3124400000000001</v>
      </c>
      <c r="T33">
        <f t="shared" si="5"/>
        <v>0.20123999999999997</v>
      </c>
      <c r="U33">
        <f t="shared" si="8"/>
        <v>8.3710482529118129E-4</v>
      </c>
      <c r="V33">
        <f t="shared" si="6"/>
        <v>8.3710482529118129E-4</v>
      </c>
    </row>
    <row r="34" spans="1:22" x14ac:dyDescent="0.75">
      <c r="A34">
        <f>A33</f>
        <v>201008</v>
      </c>
      <c r="B34" t="s">
        <v>36</v>
      </c>
      <c r="C34" t="str">
        <f t="shared" si="0"/>
        <v>10</v>
      </c>
      <c r="D34" t="s">
        <v>33</v>
      </c>
      <c r="E34">
        <f t="shared" si="14"/>
        <v>8</v>
      </c>
      <c r="F34">
        <f t="shared" si="14"/>
        <v>240.4</v>
      </c>
      <c r="G34">
        <f t="shared" si="14"/>
        <v>150</v>
      </c>
      <c r="H34">
        <f t="shared" si="14"/>
        <v>100</v>
      </c>
      <c r="I34">
        <f t="shared" si="1"/>
        <v>125</v>
      </c>
      <c r="J34">
        <v>500</v>
      </c>
      <c r="K34" t="s">
        <v>40</v>
      </c>
      <c r="L34">
        <v>2007</v>
      </c>
      <c r="M34">
        <v>0.40777999999999998</v>
      </c>
      <c r="N34">
        <v>0.20180000000000001</v>
      </c>
      <c r="O34">
        <v>0.15149000000000001</v>
      </c>
      <c r="P34">
        <f t="shared" si="2"/>
        <v>0.25628999999999996</v>
      </c>
      <c r="Q34">
        <f t="shared" si="3"/>
        <v>5.0309999999999994E-2</v>
      </c>
      <c r="R34">
        <v>4</v>
      </c>
      <c r="S34">
        <f t="shared" si="4"/>
        <v>1.0251599999999998</v>
      </c>
      <c r="T34">
        <f t="shared" ref="T34:T65" si="15">Q35*R35</f>
        <v>7.0560000000000067E-2</v>
      </c>
      <c r="U34">
        <f t="shared" si="8"/>
        <v>2.9351081530782058E-4</v>
      </c>
      <c r="V34">
        <f t="shared" si="6"/>
        <v>2.9351081530782058E-4</v>
      </c>
    </row>
    <row r="35" spans="1:22" x14ac:dyDescent="0.75">
      <c r="A35">
        <f>A34</f>
        <v>201008</v>
      </c>
      <c r="B35" t="s">
        <v>36</v>
      </c>
      <c r="C35" t="str">
        <f t="shared" si="0"/>
        <v>10</v>
      </c>
      <c r="D35" t="s">
        <v>33</v>
      </c>
      <c r="E35">
        <f t="shared" si="14"/>
        <v>8</v>
      </c>
      <c r="F35">
        <f t="shared" si="14"/>
        <v>240.4</v>
      </c>
      <c r="G35">
        <f t="shared" si="14"/>
        <v>150</v>
      </c>
      <c r="H35">
        <f t="shared" si="14"/>
        <v>100</v>
      </c>
      <c r="I35">
        <f t="shared" si="1"/>
        <v>125</v>
      </c>
      <c r="J35">
        <v>1000</v>
      </c>
      <c r="K35" t="s">
        <v>41</v>
      </c>
      <c r="L35">
        <v>2008</v>
      </c>
      <c r="M35">
        <v>0.26939999999999997</v>
      </c>
      <c r="N35">
        <v>0.16500000000000001</v>
      </c>
      <c r="O35">
        <v>0.14735999999999999</v>
      </c>
      <c r="P35">
        <f t="shared" si="2"/>
        <v>0.12203999999999998</v>
      </c>
      <c r="Q35">
        <f t="shared" si="3"/>
        <v>1.7640000000000017E-2</v>
      </c>
      <c r="R35">
        <v>4</v>
      </c>
      <c r="S35">
        <f t="shared" si="4"/>
        <v>0.48815999999999993</v>
      </c>
      <c r="T35">
        <f t="shared" si="15"/>
        <v>3.9999999999995595E-4</v>
      </c>
      <c r="U35">
        <f t="shared" si="8"/>
        <v>1.6638935108151246E-6</v>
      </c>
      <c r="V35">
        <f t="shared" si="6"/>
        <v>1.6638935108151246E-6</v>
      </c>
    </row>
    <row r="36" spans="1:22" x14ac:dyDescent="0.75">
      <c r="A36">
        <f>A35</f>
        <v>201008</v>
      </c>
      <c r="B36" t="s">
        <v>36</v>
      </c>
      <c r="C36" t="str">
        <f t="shared" si="0"/>
        <v>10</v>
      </c>
      <c r="D36" t="s">
        <v>33</v>
      </c>
      <c r="E36">
        <f t="shared" si="14"/>
        <v>8</v>
      </c>
      <c r="F36">
        <f t="shared" si="14"/>
        <v>240.4</v>
      </c>
      <c r="G36">
        <f t="shared" si="14"/>
        <v>150</v>
      </c>
      <c r="H36">
        <f t="shared" si="14"/>
        <v>100</v>
      </c>
      <c r="I36">
        <f t="shared" si="1"/>
        <v>125</v>
      </c>
      <c r="J36">
        <v>2000</v>
      </c>
      <c r="K36" t="s">
        <v>42</v>
      </c>
      <c r="L36">
        <v>2009</v>
      </c>
      <c r="M36">
        <v>0.16042999999999999</v>
      </c>
      <c r="N36">
        <v>0.14909</v>
      </c>
      <c r="O36">
        <v>0.14899000000000001</v>
      </c>
      <c r="P36">
        <f t="shared" si="2"/>
        <v>1.1439999999999978E-2</v>
      </c>
      <c r="Q36">
        <f t="shared" si="3"/>
        <v>9.9999999999988987E-5</v>
      </c>
      <c r="R36">
        <v>4</v>
      </c>
      <c r="S36">
        <f t="shared" si="4"/>
        <v>4.5759999999999912E-2</v>
      </c>
      <c r="T36">
        <f t="shared" si="15"/>
        <v>0.11175999999999997</v>
      </c>
      <c r="U36">
        <f t="shared" si="8"/>
        <v>4.6489184692179684E-4</v>
      </c>
      <c r="V36">
        <f t="shared" si="6"/>
        <v>4.6489184692179684E-4</v>
      </c>
    </row>
    <row r="37" spans="1:22" x14ac:dyDescent="0.75">
      <c r="A37">
        <v>201009</v>
      </c>
      <c r="B37" t="s">
        <v>36</v>
      </c>
      <c r="C37" t="str">
        <f t="shared" si="0"/>
        <v>10</v>
      </c>
      <c r="D37" t="s">
        <v>33</v>
      </c>
      <c r="E37">
        <v>9</v>
      </c>
      <c r="F37">
        <v>283</v>
      </c>
      <c r="G37">
        <v>100</v>
      </c>
      <c r="H37">
        <v>50</v>
      </c>
      <c r="I37">
        <f t="shared" si="1"/>
        <v>75</v>
      </c>
      <c r="J37">
        <v>5000</v>
      </c>
      <c r="K37" t="s">
        <v>43</v>
      </c>
      <c r="L37">
        <v>2010</v>
      </c>
      <c r="M37">
        <v>0.25035000000000002</v>
      </c>
      <c r="N37">
        <v>0.17333999999999999</v>
      </c>
      <c r="O37">
        <v>0.1454</v>
      </c>
      <c r="P37">
        <f t="shared" si="2"/>
        <v>0.10495000000000002</v>
      </c>
      <c r="Q37">
        <f t="shared" si="3"/>
        <v>2.7939999999999993E-2</v>
      </c>
      <c r="R37">
        <v>4</v>
      </c>
      <c r="S37">
        <f t="shared" si="4"/>
        <v>0.41980000000000006</v>
      </c>
      <c r="T37">
        <f t="shared" si="15"/>
        <v>0.29771999999999998</v>
      </c>
      <c r="U37">
        <f t="shared" si="8"/>
        <v>1.0520141342756184E-3</v>
      </c>
      <c r="V37">
        <f t="shared" si="6"/>
        <v>1.0520141342756184E-3</v>
      </c>
    </row>
    <row r="38" spans="1:22" x14ac:dyDescent="0.75">
      <c r="A38">
        <f>A37</f>
        <v>201009</v>
      </c>
      <c r="B38" t="s">
        <v>36</v>
      </c>
      <c r="C38" t="str">
        <f t="shared" si="0"/>
        <v>10</v>
      </c>
      <c r="D38" t="s">
        <v>33</v>
      </c>
      <c r="E38">
        <f t="shared" ref="E38:H41" si="16">E37</f>
        <v>9</v>
      </c>
      <c r="F38">
        <f t="shared" si="16"/>
        <v>283</v>
      </c>
      <c r="G38">
        <f t="shared" si="16"/>
        <v>100</v>
      </c>
      <c r="H38">
        <f t="shared" si="16"/>
        <v>50</v>
      </c>
      <c r="I38">
        <f t="shared" si="1"/>
        <v>75</v>
      </c>
      <c r="J38">
        <v>200</v>
      </c>
      <c r="K38" t="s">
        <v>39</v>
      </c>
      <c r="L38">
        <v>2001</v>
      </c>
      <c r="M38">
        <v>0.49198999999999998</v>
      </c>
      <c r="N38">
        <v>0.22120000000000001</v>
      </c>
      <c r="O38">
        <v>0.14677000000000001</v>
      </c>
      <c r="P38">
        <f t="shared" si="2"/>
        <v>0.34521999999999997</v>
      </c>
      <c r="Q38">
        <f t="shared" si="3"/>
        <v>7.4429999999999996E-2</v>
      </c>
      <c r="R38">
        <v>4</v>
      </c>
      <c r="S38">
        <f t="shared" si="4"/>
        <v>1.3808799999999999</v>
      </c>
      <c r="T38">
        <f t="shared" si="15"/>
        <v>0.58848</v>
      </c>
      <c r="U38">
        <f t="shared" si="8"/>
        <v>2.0794346289752649E-3</v>
      </c>
      <c r="V38">
        <f t="shared" si="6"/>
        <v>2.0794346289752649E-3</v>
      </c>
    </row>
    <row r="39" spans="1:22" x14ac:dyDescent="0.75">
      <c r="A39">
        <f>A38</f>
        <v>201009</v>
      </c>
      <c r="B39" t="s">
        <v>36</v>
      </c>
      <c r="C39" t="str">
        <f t="shared" si="0"/>
        <v>10</v>
      </c>
      <c r="D39" t="s">
        <v>33</v>
      </c>
      <c r="E39">
        <f t="shared" si="16"/>
        <v>9</v>
      </c>
      <c r="F39">
        <f t="shared" si="16"/>
        <v>283</v>
      </c>
      <c r="G39">
        <f t="shared" si="16"/>
        <v>100</v>
      </c>
      <c r="H39">
        <f t="shared" si="16"/>
        <v>50</v>
      </c>
      <c r="I39">
        <f t="shared" si="1"/>
        <v>75</v>
      </c>
      <c r="J39">
        <v>500</v>
      </c>
      <c r="K39" t="s">
        <v>40</v>
      </c>
      <c r="L39">
        <v>2002</v>
      </c>
      <c r="M39">
        <v>1.0224</v>
      </c>
      <c r="N39">
        <v>0.29819000000000001</v>
      </c>
      <c r="O39">
        <v>0.15107000000000001</v>
      </c>
      <c r="P39">
        <f t="shared" si="2"/>
        <v>0.87132999999999994</v>
      </c>
      <c r="Q39">
        <f t="shared" si="3"/>
        <v>0.14712</v>
      </c>
      <c r="R39">
        <v>4</v>
      </c>
      <c r="S39">
        <f t="shared" si="4"/>
        <v>3.4853199999999998</v>
      </c>
      <c r="T39">
        <f t="shared" si="15"/>
        <v>0.21256000000000008</v>
      </c>
      <c r="U39">
        <f t="shared" si="8"/>
        <v>7.5109540636042428E-4</v>
      </c>
      <c r="V39">
        <f t="shared" si="6"/>
        <v>7.5109540636042428E-4</v>
      </c>
    </row>
    <row r="40" spans="1:22" x14ac:dyDescent="0.75">
      <c r="A40">
        <f>A39</f>
        <v>201009</v>
      </c>
      <c r="B40" t="s">
        <v>36</v>
      </c>
      <c r="C40" t="str">
        <f t="shared" si="0"/>
        <v>10</v>
      </c>
      <c r="D40" t="s">
        <v>33</v>
      </c>
      <c r="E40">
        <f t="shared" si="16"/>
        <v>9</v>
      </c>
      <c r="F40">
        <f t="shared" si="16"/>
        <v>283</v>
      </c>
      <c r="G40">
        <f t="shared" si="16"/>
        <v>100</v>
      </c>
      <c r="H40">
        <f t="shared" si="16"/>
        <v>50</v>
      </c>
      <c r="I40">
        <f t="shared" si="1"/>
        <v>75</v>
      </c>
      <c r="J40">
        <v>1000</v>
      </c>
      <c r="K40" t="s">
        <v>41</v>
      </c>
      <c r="L40">
        <v>2003</v>
      </c>
      <c r="M40">
        <v>0.39265</v>
      </c>
      <c r="N40">
        <v>0.20130000000000001</v>
      </c>
      <c r="O40">
        <v>0.14815999999999999</v>
      </c>
      <c r="P40">
        <f t="shared" si="2"/>
        <v>0.24449000000000001</v>
      </c>
      <c r="Q40">
        <f t="shared" si="3"/>
        <v>5.3140000000000021E-2</v>
      </c>
      <c r="R40">
        <v>4</v>
      </c>
      <c r="S40">
        <f t="shared" si="4"/>
        <v>0.97796000000000005</v>
      </c>
      <c r="T40">
        <f t="shared" si="15"/>
        <v>8.5720000000000018E-2</v>
      </c>
      <c r="U40">
        <f t="shared" si="8"/>
        <v>3.0289752650176682E-4</v>
      </c>
      <c r="V40">
        <f t="shared" si="6"/>
        <v>3.0289752650176682E-4</v>
      </c>
    </row>
    <row r="41" spans="1:22" x14ac:dyDescent="0.75">
      <c r="A41">
        <f>A40</f>
        <v>201009</v>
      </c>
      <c r="B41" t="s">
        <v>36</v>
      </c>
      <c r="C41" t="str">
        <f t="shared" si="0"/>
        <v>10</v>
      </c>
      <c r="D41" t="s">
        <v>33</v>
      </c>
      <c r="E41">
        <f t="shared" si="16"/>
        <v>9</v>
      </c>
      <c r="F41">
        <f t="shared" si="16"/>
        <v>283</v>
      </c>
      <c r="G41">
        <f t="shared" si="16"/>
        <v>100</v>
      </c>
      <c r="H41">
        <f t="shared" si="16"/>
        <v>50</v>
      </c>
      <c r="I41">
        <f t="shared" si="1"/>
        <v>75</v>
      </c>
      <c r="J41">
        <v>2000</v>
      </c>
      <c r="K41" t="s">
        <v>42</v>
      </c>
      <c r="L41">
        <v>2004</v>
      </c>
      <c r="M41">
        <v>0.23536000000000001</v>
      </c>
      <c r="N41">
        <v>0.17083999999999999</v>
      </c>
      <c r="O41">
        <v>0.14940999999999999</v>
      </c>
      <c r="P41">
        <f t="shared" si="2"/>
        <v>8.5950000000000026E-2</v>
      </c>
      <c r="Q41">
        <f t="shared" si="3"/>
        <v>2.1430000000000005E-2</v>
      </c>
      <c r="R41">
        <v>4</v>
      </c>
      <c r="S41">
        <f t="shared" si="4"/>
        <v>0.34380000000000011</v>
      </c>
      <c r="T41">
        <f t="shared" si="15"/>
        <v>0.44547999999999988</v>
      </c>
      <c r="U41">
        <f t="shared" si="8"/>
        <v>1.5741342756183741E-3</v>
      </c>
      <c r="V41">
        <f t="shared" si="6"/>
        <v>1.5741342756183741E-3</v>
      </c>
    </row>
    <row r="42" spans="1:22" x14ac:dyDescent="0.75">
      <c r="A42">
        <v>201010</v>
      </c>
      <c r="B42" t="s">
        <v>36</v>
      </c>
      <c r="C42" t="str">
        <f t="shared" si="0"/>
        <v>10</v>
      </c>
      <c r="D42" t="s">
        <v>33</v>
      </c>
      <c r="E42">
        <v>10</v>
      </c>
      <c r="F42">
        <v>342.6</v>
      </c>
      <c r="G42">
        <v>50</v>
      </c>
      <c r="H42">
        <v>0</v>
      </c>
      <c r="I42">
        <f t="shared" si="1"/>
        <v>25</v>
      </c>
      <c r="J42">
        <v>5000</v>
      </c>
      <c r="K42" t="s">
        <v>43</v>
      </c>
      <c r="L42">
        <v>2005</v>
      </c>
      <c r="M42">
        <v>0.58564000000000005</v>
      </c>
      <c r="N42">
        <v>0.26240999999999998</v>
      </c>
      <c r="O42">
        <v>0.15104000000000001</v>
      </c>
      <c r="P42">
        <f t="shared" si="2"/>
        <v>0.43460000000000004</v>
      </c>
      <c r="Q42">
        <f t="shared" si="3"/>
        <v>0.11136999999999997</v>
      </c>
      <c r="R42">
        <v>4</v>
      </c>
      <c r="S42">
        <f t="shared" si="4"/>
        <v>1.7384000000000002</v>
      </c>
      <c r="T42">
        <f t="shared" si="15"/>
        <v>0.10631999999999997</v>
      </c>
      <c r="U42">
        <f t="shared" si="8"/>
        <v>3.1033274956217152E-4</v>
      </c>
      <c r="V42">
        <f t="shared" si="6"/>
        <v>3.1033274956217152E-4</v>
      </c>
    </row>
    <row r="43" spans="1:22" x14ac:dyDescent="0.75">
      <c r="A43">
        <f>A42</f>
        <v>201010</v>
      </c>
      <c r="B43" t="s">
        <v>36</v>
      </c>
      <c r="C43" t="str">
        <f t="shared" si="0"/>
        <v>10</v>
      </c>
      <c r="D43" t="s">
        <v>34</v>
      </c>
      <c r="E43">
        <f t="shared" ref="E43:H46" si="17">E42</f>
        <v>10</v>
      </c>
      <c r="F43">
        <f t="shared" si="17"/>
        <v>342.6</v>
      </c>
      <c r="G43">
        <f t="shared" si="17"/>
        <v>50</v>
      </c>
      <c r="H43">
        <f t="shared" si="17"/>
        <v>0</v>
      </c>
      <c r="I43">
        <f t="shared" si="1"/>
        <v>25</v>
      </c>
      <c r="J43">
        <v>200</v>
      </c>
      <c r="K43" t="s">
        <v>39</v>
      </c>
      <c r="L43">
        <v>2086</v>
      </c>
      <c r="M43">
        <v>0.30431000000000002</v>
      </c>
      <c r="N43">
        <v>0.17202999999999999</v>
      </c>
      <c r="O43">
        <v>0.14545</v>
      </c>
      <c r="P43">
        <f t="shared" si="2"/>
        <v>0.15886000000000003</v>
      </c>
      <c r="Q43">
        <f t="shared" si="3"/>
        <v>2.6579999999999993E-2</v>
      </c>
      <c r="R43">
        <v>4</v>
      </c>
      <c r="S43">
        <f t="shared" si="4"/>
        <v>0.63544000000000012</v>
      </c>
      <c r="T43">
        <f t="shared" si="15"/>
        <v>0.14084000000000008</v>
      </c>
      <c r="U43">
        <f t="shared" si="8"/>
        <v>4.1109165207238782E-4</v>
      </c>
      <c r="V43">
        <f t="shared" si="6"/>
        <v>4.1109165207238782E-4</v>
      </c>
    </row>
    <row r="44" spans="1:22" x14ac:dyDescent="0.75">
      <c r="A44">
        <f>A43</f>
        <v>201010</v>
      </c>
      <c r="B44" t="s">
        <v>36</v>
      </c>
      <c r="C44" t="str">
        <f t="shared" si="0"/>
        <v>10</v>
      </c>
      <c r="D44" t="s">
        <v>34</v>
      </c>
      <c r="E44">
        <f t="shared" si="17"/>
        <v>10</v>
      </c>
      <c r="F44">
        <f t="shared" si="17"/>
        <v>342.6</v>
      </c>
      <c r="G44">
        <f t="shared" si="17"/>
        <v>50</v>
      </c>
      <c r="H44">
        <f t="shared" si="17"/>
        <v>0</v>
      </c>
      <c r="I44">
        <f t="shared" si="1"/>
        <v>25</v>
      </c>
      <c r="J44">
        <v>500</v>
      </c>
      <c r="K44" t="s">
        <v>40</v>
      </c>
      <c r="L44">
        <v>2087</v>
      </c>
      <c r="M44">
        <v>0.46378999999999998</v>
      </c>
      <c r="N44">
        <v>0.17893000000000001</v>
      </c>
      <c r="O44">
        <v>0.14371999999999999</v>
      </c>
      <c r="P44">
        <f t="shared" si="2"/>
        <v>0.32006999999999997</v>
      </c>
      <c r="Q44">
        <f t="shared" si="3"/>
        <v>3.5210000000000019E-2</v>
      </c>
      <c r="R44">
        <v>4</v>
      </c>
      <c r="S44">
        <f t="shared" si="4"/>
        <v>1.2802799999999999</v>
      </c>
      <c r="T44">
        <f t="shared" si="15"/>
        <v>0.29892000000000007</v>
      </c>
      <c r="U44">
        <f t="shared" si="8"/>
        <v>8.7250437828371291E-4</v>
      </c>
      <c r="V44">
        <f t="shared" si="6"/>
        <v>8.7250437828371291E-4</v>
      </c>
    </row>
    <row r="45" spans="1:22" x14ac:dyDescent="0.75">
      <c r="A45">
        <f>A44</f>
        <v>201010</v>
      </c>
      <c r="B45" t="s">
        <v>36</v>
      </c>
      <c r="C45" t="str">
        <f t="shared" si="0"/>
        <v>10</v>
      </c>
      <c r="D45" t="s">
        <v>34</v>
      </c>
      <c r="E45">
        <f t="shared" si="17"/>
        <v>10</v>
      </c>
      <c r="F45">
        <f t="shared" si="17"/>
        <v>342.6</v>
      </c>
      <c r="G45">
        <f t="shared" si="17"/>
        <v>50</v>
      </c>
      <c r="H45">
        <f t="shared" si="17"/>
        <v>0</v>
      </c>
      <c r="I45">
        <f t="shared" si="1"/>
        <v>25</v>
      </c>
      <c r="J45">
        <v>1000</v>
      </c>
      <c r="K45" t="s">
        <v>41</v>
      </c>
      <c r="L45">
        <v>2088</v>
      </c>
      <c r="M45">
        <v>0.72552000000000005</v>
      </c>
      <c r="N45">
        <v>0.21920000000000001</v>
      </c>
      <c r="O45">
        <v>0.14446999999999999</v>
      </c>
      <c r="P45">
        <f t="shared" si="2"/>
        <v>0.58105000000000007</v>
      </c>
      <c r="Q45">
        <f t="shared" si="3"/>
        <v>7.4730000000000019E-2</v>
      </c>
      <c r="R45">
        <v>4</v>
      </c>
      <c r="S45">
        <f t="shared" si="4"/>
        <v>2.3242000000000003</v>
      </c>
      <c r="T45">
        <f t="shared" si="15"/>
        <v>0.29408000000000001</v>
      </c>
      <c r="U45">
        <f t="shared" si="8"/>
        <v>8.5837711617046117E-4</v>
      </c>
      <c r="V45">
        <f t="shared" si="6"/>
        <v>8.5837711617046117E-4</v>
      </c>
    </row>
    <row r="46" spans="1:22" x14ac:dyDescent="0.75">
      <c r="A46">
        <f>A45</f>
        <v>201010</v>
      </c>
      <c r="B46" t="s">
        <v>36</v>
      </c>
      <c r="C46" t="str">
        <f t="shared" si="0"/>
        <v>10</v>
      </c>
      <c r="D46" t="s">
        <v>34</v>
      </c>
      <c r="E46">
        <f t="shared" si="17"/>
        <v>10</v>
      </c>
      <c r="F46">
        <f t="shared" si="17"/>
        <v>342.6</v>
      </c>
      <c r="G46">
        <f t="shared" si="17"/>
        <v>50</v>
      </c>
      <c r="H46">
        <f t="shared" si="17"/>
        <v>0</v>
      </c>
      <c r="I46">
        <f t="shared" si="1"/>
        <v>25</v>
      </c>
      <c r="J46">
        <v>2000</v>
      </c>
      <c r="K46" t="s">
        <v>42</v>
      </c>
      <c r="L46">
        <v>2089</v>
      </c>
      <c r="M46">
        <v>0.58218999999999999</v>
      </c>
      <c r="N46">
        <v>0.21593000000000001</v>
      </c>
      <c r="O46">
        <v>0.14241000000000001</v>
      </c>
      <c r="P46">
        <f t="shared" si="2"/>
        <v>0.43977999999999995</v>
      </c>
      <c r="Q46">
        <f t="shared" si="3"/>
        <v>7.3520000000000002E-2</v>
      </c>
      <c r="R46">
        <v>4</v>
      </c>
      <c r="S46">
        <f t="shared" si="4"/>
        <v>1.7591199999999998</v>
      </c>
      <c r="T46">
        <f t="shared" si="15"/>
        <v>0.75612000000000001</v>
      </c>
      <c r="U46">
        <f t="shared" si="8"/>
        <v>2.2070052539404552E-3</v>
      </c>
      <c r="V46">
        <f t="shared" si="6"/>
        <v>2.2070052539404552E-3</v>
      </c>
    </row>
    <row r="47" spans="1:22" x14ac:dyDescent="0.75">
      <c r="A47">
        <v>201102</v>
      </c>
      <c r="B47" t="s">
        <v>36</v>
      </c>
      <c r="C47" t="str">
        <f t="shared" si="0"/>
        <v>11</v>
      </c>
      <c r="D47" t="s">
        <v>34</v>
      </c>
      <c r="E47">
        <v>2</v>
      </c>
      <c r="F47">
        <v>1092.0999999999999</v>
      </c>
      <c r="G47">
        <v>1000</v>
      </c>
      <c r="H47">
        <v>750</v>
      </c>
      <c r="I47">
        <f t="shared" si="1"/>
        <v>875</v>
      </c>
      <c r="J47">
        <v>5000</v>
      </c>
      <c r="K47" t="s">
        <v>43</v>
      </c>
      <c r="L47">
        <v>2090</v>
      </c>
      <c r="M47">
        <v>1.1424000000000001</v>
      </c>
      <c r="N47">
        <v>0.33338000000000001</v>
      </c>
      <c r="O47">
        <v>0.14435000000000001</v>
      </c>
      <c r="P47">
        <f t="shared" si="2"/>
        <v>0.9980500000000001</v>
      </c>
      <c r="Q47">
        <f t="shared" si="3"/>
        <v>0.18903</v>
      </c>
      <c r="R47">
        <v>4</v>
      </c>
      <c r="S47">
        <f t="shared" si="4"/>
        <v>3.9922000000000004</v>
      </c>
      <c r="T47">
        <f t="shared" si="15"/>
        <v>0.13428000000000007</v>
      </c>
      <c r="U47">
        <f t="shared" si="8"/>
        <v>1.2295577328083515E-4</v>
      </c>
      <c r="V47">
        <f t="shared" si="6"/>
        <v>1.2295577328083515E-4</v>
      </c>
    </row>
    <row r="48" spans="1:22" x14ac:dyDescent="0.75">
      <c r="A48">
        <f>A47</f>
        <v>201102</v>
      </c>
      <c r="B48" t="s">
        <v>36</v>
      </c>
      <c r="C48" t="str">
        <f t="shared" si="0"/>
        <v>11</v>
      </c>
      <c r="D48" t="s">
        <v>34</v>
      </c>
      <c r="E48">
        <f t="shared" ref="E48:H51" si="18">E47</f>
        <v>2</v>
      </c>
      <c r="F48">
        <f t="shared" si="18"/>
        <v>1092.0999999999999</v>
      </c>
      <c r="G48">
        <f t="shared" si="18"/>
        <v>1000</v>
      </c>
      <c r="H48">
        <f t="shared" si="18"/>
        <v>750</v>
      </c>
      <c r="I48">
        <f t="shared" si="1"/>
        <v>875</v>
      </c>
      <c r="J48">
        <v>200</v>
      </c>
      <c r="K48" t="s">
        <v>39</v>
      </c>
      <c r="L48">
        <v>2081</v>
      </c>
      <c r="M48">
        <v>0.33184999999999998</v>
      </c>
      <c r="N48">
        <v>0.17807000000000001</v>
      </c>
      <c r="O48">
        <v>0.14449999999999999</v>
      </c>
      <c r="P48">
        <f t="shared" si="2"/>
        <v>0.18734999999999999</v>
      </c>
      <c r="Q48">
        <f t="shared" si="3"/>
        <v>3.3570000000000016E-2</v>
      </c>
      <c r="R48">
        <v>4</v>
      </c>
      <c r="S48">
        <f t="shared" si="4"/>
        <v>0.74939999999999996</v>
      </c>
      <c r="T48">
        <f t="shared" si="15"/>
        <v>0.22204000000000002</v>
      </c>
      <c r="U48">
        <f t="shared" si="8"/>
        <v>2.0331471476970977E-4</v>
      </c>
      <c r="V48">
        <f t="shared" si="6"/>
        <v>2.0331471476970977E-4</v>
      </c>
    </row>
    <row r="49" spans="1:22" x14ac:dyDescent="0.75">
      <c r="A49">
        <f>A48</f>
        <v>201102</v>
      </c>
      <c r="B49" t="s">
        <v>36</v>
      </c>
      <c r="C49" t="str">
        <f t="shared" si="0"/>
        <v>11</v>
      </c>
      <c r="D49" t="s">
        <v>34</v>
      </c>
      <c r="E49">
        <f t="shared" si="18"/>
        <v>2</v>
      </c>
      <c r="F49">
        <f t="shared" si="18"/>
        <v>1092.0999999999999</v>
      </c>
      <c r="G49">
        <f t="shared" si="18"/>
        <v>1000</v>
      </c>
      <c r="H49">
        <f t="shared" si="18"/>
        <v>750</v>
      </c>
      <c r="I49">
        <f t="shared" si="1"/>
        <v>875</v>
      </c>
      <c r="J49">
        <v>500</v>
      </c>
      <c r="K49" t="s">
        <v>40</v>
      </c>
      <c r="L49">
        <v>2082</v>
      </c>
      <c r="M49">
        <v>0.49225999999999998</v>
      </c>
      <c r="N49">
        <v>0.20199</v>
      </c>
      <c r="O49">
        <v>0.14648</v>
      </c>
      <c r="P49">
        <f t="shared" si="2"/>
        <v>0.34577999999999998</v>
      </c>
      <c r="Q49">
        <f t="shared" si="3"/>
        <v>5.5510000000000004E-2</v>
      </c>
      <c r="R49">
        <v>4</v>
      </c>
      <c r="S49">
        <f t="shared" si="4"/>
        <v>1.3831199999999999</v>
      </c>
      <c r="T49">
        <f t="shared" si="15"/>
        <v>0.54456000000000004</v>
      </c>
      <c r="U49">
        <f t="shared" si="8"/>
        <v>4.98635656075451E-4</v>
      </c>
      <c r="V49">
        <f t="shared" si="6"/>
        <v>4.98635656075451E-4</v>
      </c>
    </row>
    <row r="50" spans="1:22" x14ac:dyDescent="0.75">
      <c r="A50">
        <f>A49</f>
        <v>201102</v>
      </c>
      <c r="B50" t="s">
        <v>36</v>
      </c>
      <c r="C50" t="str">
        <f t="shared" si="0"/>
        <v>11</v>
      </c>
      <c r="D50" t="s">
        <v>34</v>
      </c>
      <c r="E50">
        <f t="shared" si="18"/>
        <v>2</v>
      </c>
      <c r="F50">
        <f t="shared" si="18"/>
        <v>1092.0999999999999</v>
      </c>
      <c r="G50">
        <f t="shared" si="18"/>
        <v>1000</v>
      </c>
      <c r="H50">
        <f t="shared" si="18"/>
        <v>750</v>
      </c>
      <c r="I50">
        <f t="shared" si="1"/>
        <v>875</v>
      </c>
      <c r="J50">
        <v>1000</v>
      </c>
      <c r="K50" t="s">
        <v>41</v>
      </c>
      <c r="L50">
        <v>2083</v>
      </c>
      <c r="M50">
        <v>1.0774999999999999</v>
      </c>
      <c r="N50">
        <v>0.28132000000000001</v>
      </c>
      <c r="O50">
        <v>0.14518</v>
      </c>
      <c r="P50">
        <f t="shared" si="2"/>
        <v>0.93231999999999993</v>
      </c>
      <c r="Q50">
        <f t="shared" si="3"/>
        <v>0.13614000000000001</v>
      </c>
      <c r="R50">
        <v>4</v>
      </c>
      <c r="S50">
        <f t="shared" si="4"/>
        <v>3.7292799999999997</v>
      </c>
      <c r="T50">
        <f t="shared" si="15"/>
        <v>0.27236000000000005</v>
      </c>
      <c r="U50">
        <f t="shared" si="8"/>
        <v>2.4939108140280199E-4</v>
      </c>
      <c r="V50">
        <f t="shared" si="6"/>
        <v>2.4939108140280199E-4</v>
      </c>
    </row>
    <row r="51" spans="1:22" x14ac:dyDescent="0.75">
      <c r="A51">
        <f>A50</f>
        <v>201102</v>
      </c>
      <c r="B51" t="s">
        <v>36</v>
      </c>
      <c r="C51" t="str">
        <f t="shared" si="0"/>
        <v>11</v>
      </c>
      <c r="D51" t="s">
        <v>34</v>
      </c>
      <c r="E51">
        <f t="shared" si="18"/>
        <v>2</v>
      </c>
      <c r="F51">
        <f t="shared" si="18"/>
        <v>1092.0999999999999</v>
      </c>
      <c r="G51">
        <f t="shared" si="18"/>
        <v>1000</v>
      </c>
      <c r="H51">
        <f t="shared" si="18"/>
        <v>750</v>
      </c>
      <c r="I51">
        <f t="shared" si="1"/>
        <v>875</v>
      </c>
      <c r="J51">
        <v>2000</v>
      </c>
      <c r="K51" t="s">
        <v>42</v>
      </c>
      <c r="L51">
        <v>2084</v>
      </c>
      <c r="M51">
        <v>0.58858999999999995</v>
      </c>
      <c r="N51">
        <v>0.21026</v>
      </c>
      <c r="O51">
        <v>0.14216999999999999</v>
      </c>
      <c r="P51">
        <f t="shared" si="2"/>
        <v>0.44641999999999993</v>
      </c>
      <c r="Q51">
        <f t="shared" si="3"/>
        <v>6.8090000000000012E-2</v>
      </c>
      <c r="R51">
        <v>4</v>
      </c>
      <c r="S51">
        <f t="shared" si="4"/>
        <v>1.7856799999999997</v>
      </c>
      <c r="T51">
        <f t="shared" si="15"/>
        <v>0.20288000000000006</v>
      </c>
      <c r="U51">
        <f t="shared" si="8"/>
        <v>1.8577053383389807E-4</v>
      </c>
      <c r="V51">
        <f t="shared" si="6"/>
        <v>1.8577053383389807E-4</v>
      </c>
    </row>
    <row r="52" spans="1:22" x14ac:dyDescent="0.75">
      <c r="A52">
        <v>201103</v>
      </c>
      <c r="B52" t="s">
        <v>36</v>
      </c>
      <c r="C52" t="str">
        <f t="shared" si="0"/>
        <v>11</v>
      </c>
      <c r="D52" t="s">
        <v>34</v>
      </c>
      <c r="E52">
        <v>3</v>
      </c>
      <c r="F52">
        <v>735.9</v>
      </c>
      <c r="G52">
        <v>750</v>
      </c>
      <c r="H52">
        <v>500</v>
      </c>
      <c r="I52">
        <f t="shared" si="1"/>
        <v>625</v>
      </c>
      <c r="J52">
        <v>5000</v>
      </c>
      <c r="K52" t="s">
        <v>43</v>
      </c>
      <c r="L52">
        <v>2085</v>
      </c>
      <c r="M52">
        <v>0.60894000000000004</v>
      </c>
      <c r="N52">
        <v>0.19605</v>
      </c>
      <c r="O52">
        <v>0.14532999999999999</v>
      </c>
      <c r="P52">
        <f t="shared" si="2"/>
        <v>0.46361000000000008</v>
      </c>
      <c r="Q52">
        <f t="shared" si="3"/>
        <v>5.0720000000000015E-2</v>
      </c>
      <c r="R52">
        <v>4</v>
      </c>
      <c r="S52">
        <f t="shared" si="4"/>
        <v>1.8544400000000003</v>
      </c>
      <c r="T52">
        <f t="shared" si="15"/>
        <v>0.1532</v>
      </c>
      <c r="U52">
        <f t="shared" si="8"/>
        <v>2.0818045930153555E-4</v>
      </c>
      <c r="V52">
        <f t="shared" si="6"/>
        <v>2.0818045930153555E-4</v>
      </c>
    </row>
    <row r="53" spans="1:22" x14ac:dyDescent="0.75">
      <c r="A53">
        <f>A52</f>
        <v>201103</v>
      </c>
      <c r="B53" t="s">
        <v>36</v>
      </c>
      <c r="C53" t="str">
        <f t="shared" si="0"/>
        <v>11</v>
      </c>
      <c r="D53" t="s">
        <v>34</v>
      </c>
      <c r="E53">
        <f t="shared" ref="E53:H56" si="19">E52</f>
        <v>3</v>
      </c>
      <c r="F53">
        <f t="shared" si="19"/>
        <v>735.9</v>
      </c>
      <c r="G53">
        <f t="shared" si="19"/>
        <v>750</v>
      </c>
      <c r="H53">
        <f t="shared" si="19"/>
        <v>500</v>
      </c>
      <c r="I53">
        <f t="shared" si="1"/>
        <v>625</v>
      </c>
      <c r="J53">
        <v>200</v>
      </c>
      <c r="K53" t="s">
        <v>39</v>
      </c>
      <c r="L53">
        <v>2076</v>
      </c>
      <c r="M53">
        <v>0.46821000000000002</v>
      </c>
      <c r="N53">
        <v>0.18343999999999999</v>
      </c>
      <c r="O53">
        <v>0.14513999999999999</v>
      </c>
      <c r="P53">
        <f t="shared" si="2"/>
        <v>0.32307000000000002</v>
      </c>
      <c r="Q53">
        <f t="shared" si="3"/>
        <v>3.8300000000000001E-2</v>
      </c>
      <c r="R53">
        <v>4</v>
      </c>
      <c r="S53">
        <f t="shared" si="4"/>
        <v>1.2922800000000001</v>
      </c>
      <c r="T53">
        <f t="shared" si="15"/>
        <v>0.15483999999999998</v>
      </c>
      <c r="U53">
        <f t="shared" si="8"/>
        <v>2.1040902296507675E-4</v>
      </c>
      <c r="V53">
        <f t="shared" si="6"/>
        <v>2.1040902296507675E-4</v>
      </c>
    </row>
    <row r="54" spans="1:22" x14ac:dyDescent="0.75">
      <c r="A54">
        <f>A53</f>
        <v>201103</v>
      </c>
      <c r="B54" t="s">
        <v>36</v>
      </c>
      <c r="C54" t="str">
        <f t="shared" si="0"/>
        <v>11</v>
      </c>
      <c r="D54" t="s">
        <v>34</v>
      </c>
      <c r="E54">
        <f t="shared" si="19"/>
        <v>3</v>
      </c>
      <c r="F54">
        <f t="shared" si="19"/>
        <v>735.9</v>
      </c>
      <c r="G54">
        <f t="shared" si="19"/>
        <v>750</v>
      </c>
      <c r="H54">
        <f t="shared" si="19"/>
        <v>500</v>
      </c>
      <c r="I54">
        <f t="shared" si="1"/>
        <v>625</v>
      </c>
      <c r="J54">
        <v>500</v>
      </c>
      <c r="K54" t="s">
        <v>40</v>
      </c>
      <c r="L54">
        <v>2077</v>
      </c>
      <c r="M54">
        <v>0.46594000000000002</v>
      </c>
      <c r="N54">
        <v>0.18668999999999999</v>
      </c>
      <c r="O54">
        <v>0.14798</v>
      </c>
      <c r="P54">
        <f t="shared" si="2"/>
        <v>0.31796000000000002</v>
      </c>
      <c r="Q54">
        <f t="shared" si="3"/>
        <v>3.8709999999999994E-2</v>
      </c>
      <c r="R54">
        <v>4</v>
      </c>
      <c r="S54">
        <f t="shared" si="4"/>
        <v>1.2718400000000001</v>
      </c>
      <c r="T54">
        <f t="shared" si="15"/>
        <v>0.11448000000000003</v>
      </c>
      <c r="U54">
        <f t="shared" si="8"/>
        <v>1.555646147574399E-4</v>
      </c>
      <c r="V54">
        <f t="shared" si="6"/>
        <v>1.555646147574399E-4</v>
      </c>
    </row>
    <row r="55" spans="1:22" x14ac:dyDescent="0.75">
      <c r="A55">
        <f>A54</f>
        <v>201103</v>
      </c>
      <c r="B55" t="s">
        <v>36</v>
      </c>
      <c r="C55" t="str">
        <f t="shared" si="0"/>
        <v>11</v>
      </c>
      <c r="D55" t="s">
        <v>34</v>
      </c>
      <c r="E55">
        <f t="shared" si="19"/>
        <v>3</v>
      </c>
      <c r="F55">
        <f t="shared" si="19"/>
        <v>735.9</v>
      </c>
      <c r="G55">
        <f t="shared" si="19"/>
        <v>750</v>
      </c>
      <c r="H55">
        <f t="shared" si="19"/>
        <v>500</v>
      </c>
      <c r="I55">
        <f t="shared" si="1"/>
        <v>625</v>
      </c>
      <c r="J55">
        <v>1000</v>
      </c>
      <c r="K55" t="s">
        <v>41</v>
      </c>
      <c r="L55">
        <v>2078</v>
      </c>
      <c r="M55">
        <v>0.33051000000000003</v>
      </c>
      <c r="N55">
        <v>0.17282</v>
      </c>
      <c r="O55">
        <v>0.14419999999999999</v>
      </c>
      <c r="P55">
        <f t="shared" si="2"/>
        <v>0.18631000000000003</v>
      </c>
      <c r="Q55">
        <f t="shared" si="3"/>
        <v>2.8620000000000007E-2</v>
      </c>
      <c r="R55">
        <v>4</v>
      </c>
      <c r="S55">
        <f t="shared" si="4"/>
        <v>0.74524000000000012</v>
      </c>
      <c r="T55">
        <f t="shared" si="15"/>
        <v>9.9039999999999906E-2</v>
      </c>
      <c r="U55">
        <f t="shared" si="8"/>
        <v>1.3458350319336853E-4</v>
      </c>
      <c r="V55">
        <f t="shared" si="6"/>
        <v>1.3458350319336853E-4</v>
      </c>
    </row>
    <row r="56" spans="1:22" x14ac:dyDescent="0.75">
      <c r="A56">
        <f>A55</f>
        <v>201103</v>
      </c>
      <c r="B56" t="s">
        <v>36</v>
      </c>
      <c r="C56" t="str">
        <f t="shared" si="0"/>
        <v>11</v>
      </c>
      <c r="D56" t="s">
        <v>34</v>
      </c>
      <c r="E56">
        <f t="shared" si="19"/>
        <v>3</v>
      </c>
      <c r="F56">
        <f t="shared" si="19"/>
        <v>735.9</v>
      </c>
      <c r="G56">
        <f t="shared" si="19"/>
        <v>750</v>
      </c>
      <c r="H56">
        <f t="shared" si="19"/>
        <v>500</v>
      </c>
      <c r="I56">
        <f t="shared" si="1"/>
        <v>625</v>
      </c>
      <c r="J56">
        <v>2000</v>
      </c>
      <c r="K56" t="s">
        <v>42</v>
      </c>
      <c r="L56">
        <v>2079</v>
      </c>
      <c r="M56">
        <v>0.29060000000000002</v>
      </c>
      <c r="N56">
        <v>0.16919999999999999</v>
      </c>
      <c r="O56">
        <v>0.14444000000000001</v>
      </c>
      <c r="P56">
        <f t="shared" si="2"/>
        <v>0.14616000000000001</v>
      </c>
      <c r="Q56">
        <f t="shared" si="3"/>
        <v>2.4759999999999976E-2</v>
      </c>
      <c r="R56">
        <v>4</v>
      </c>
      <c r="S56">
        <f t="shared" si="4"/>
        <v>0.58464000000000005</v>
      </c>
      <c r="T56">
        <f t="shared" si="15"/>
        <v>0.11804000000000003</v>
      </c>
      <c r="U56">
        <f t="shared" si="8"/>
        <v>1.604022285636636E-4</v>
      </c>
      <c r="V56">
        <f t="shared" si="6"/>
        <v>1.604022285636636E-4</v>
      </c>
    </row>
    <row r="57" spans="1:22" x14ac:dyDescent="0.75">
      <c r="A57">
        <v>201104</v>
      </c>
      <c r="B57" t="s">
        <v>36</v>
      </c>
      <c r="C57" t="str">
        <f t="shared" si="0"/>
        <v>11</v>
      </c>
      <c r="D57" t="s">
        <v>34</v>
      </c>
      <c r="E57">
        <v>4</v>
      </c>
      <c r="F57">
        <v>546.6</v>
      </c>
      <c r="G57">
        <v>500</v>
      </c>
      <c r="H57">
        <v>400</v>
      </c>
      <c r="I57">
        <f t="shared" si="1"/>
        <v>450</v>
      </c>
      <c r="J57">
        <v>5000</v>
      </c>
      <c r="K57" t="s">
        <v>43</v>
      </c>
      <c r="L57">
        <v>2080</v>
      </c>
      <c r="M57">
        <v>0.43262</v>
      </c>
      <c r="N57">
        <v>0.17533000000000001</v>
      </c>
      <c r="O57">
        <v>0.14582000000000001</v>
      </c>
      <c r="P57">
        <f t="shared" si="2"/>
        <v>0.2868</v>
      </c>
      <c r="Q57">
        <f t="shared" si="3"/>
        <v>2.9510000000000008E-2</v>
      </c>
      <c r="R57">
        <v>4</v>
      </c>
      <c r="S57">
        <f t="shared" si="4"/>
        <v>1.1472</v>
      </c>
      <c r="T57">
        <f t="shared" si="15"/>
        <v>0.16704000000000008</v>
      </c>
      <c r="U57">
        <f t="shared" si="8"/>
        <v>3.0559824368825482E-4</v>
      </c>
      <c r="V57">
        <f t="shared" si="6"/>
        <v>3.0559824368825482E-4</v>
      </c>
    </row>
    <row r="58" spans="1:22" x14ac:dyDescent="0.75">
      <c r="A58">
        <f>A57</f>
        <v>201104</v>
      </c>
      <c r="B58" t="s">
        <v>36</v>
      </c>
      <c r="C58" t="str">
        <f t="shared" si="0"/>
        <v>11</v>
      </c>
      <c r="D58" t="s">
        <v>34</v>
      </c>
      <c r="E58">
        <f t="shared" ref="E58:H61" si="20">E57</f>
        <v>4</v>
      </c>
      <c r="F58">
        <f t="shared" si="20"/>
        <v>546.6</v>
      </c>
      <c r="G58">
        <f t="shared" si="20"/>
        <v>500</v>
      </c>
      <c r="H58">
        <f t="shared" si="20"/>
        <v>400</v>
      </c>
      <c r="I58">
        <f t="shared" si="1"/>
        <v>450</v>
      </c>
      <c r="J58">
        <v>200</v>
      </c>
      <c r="K58" t="s">
        <v>39</v>
      </c>
      <c r="L58">
        <v>2071</v>
      </c>
      <c r="M58">
        <v>0.35686000000000001</v>
      </c>
      <c r="N58">
        <v>0.18537000000000001</v>
      </c>
      <c r="O58">
        <v>0.14360999999999999</v>
      </c>
      <c r="P58">
        <f t="shared" si="2"/>
        <v>0.21325000000000002</v>
      </c>
      <c r="Q58">
        <f t="shared" si="3"/>
        <v>4.1760000000000019E-2</v>
      </c>
      <c r="R58">
        <v>4</v>
      </c>
      <c r="S58">
        <f t="shared" si="4"/>
        <v>0.85300000000000009</v>
      </c>
      <c r="T58">
        <f t="shared" si="15"/>
        <v>0.22659999999999991</v>
      </c>
      <c r="U58">
        <f t="shared" si="8"/>
        <v>4.1456275155506752E-4</v>
      </c>
      <c r="V58">
        <f t="shared" si="6"/>
        <v>4.1456275155506752E-4</v>
      </c>
    </row>
    <row r="59" spans="1:22" x14ac:dyDescent="0.75">
      <c r="A59">
        <f>A58</f>
        <v>201104</v>
      </c>
      <c r="B59" t="s">
        <v>36</v>
      </c>
      <c r="C59" t="str">
        <f t="shared" si="0"/>
        <v>11</v>
      </c>
      <c r="D59" t="s">
        <v>34</v>
      </c>
      <c r="E59">
        <f t="shared" si="20"/>
        <v>4</v>
      </c>
      <c r="F59">
        <f t="shared" si="20"/>
        <v>546.6</v>
      </c>
      <c r="G59">
        <f t="shared" si="20"/>
        <v>500</v>
      </c>
      <c r="H59">
        <f t="shared" si="20"/>
        <v>400</v>
      </c>
      <c r="I59">
        <f t="shared" si="1"/>
        <v>450</v>
      </c>
      <c r="J59">
        <v>500</v>
      </c>
      <c r="K59" t="s">
        <v>40</v>
      </c>
      <c r="L59">
        <v>2072</v>
      </c>
      <c r="M59">
        <v>0.52107000000000003</v>
      </c>
      <c r="N59">
        <v>0.20158999999999999</v>
      </c>
      <c r="O59">
        <v>0.14494000000000001</v>
      </c>
      <c r="P59">
        <f t="shared" si="2"/>
        <v>0.37613000000000002</v>
      </c>
      <c r="Q59">
        <f t="shared" si="3"/>
        <v>5.6649999999999978E-2</v>
      </c>
      <c r="R59">
        <v>4</v>
      </c>
      <c r="S59">
        <f t="shared" si="4"/>
        <v>1.5045200000000001</v>
      </c>
      <c r="T59">
        <f t="shared" si="15"/>
        <v>0.18664000000000003</v>
      </c>
      <c r="U59">
        <f t="shared" si="8"/>
        <v>3.414562751555068E-4</v>
      </c>
      <c r="V59">
        <f t="shared" si="6"/>
        <v>3.414562751555068E-4</v>
      </c>
    </row>
    <row r="60" spans="1:22" x14ac:dyDescent="0.75">
      <c r="A60">
        <f>A59</f>
        <v>201104</v>
      </c>
      <c r="B60" t="s">
        <v>36</v>
      </c>
      <c r="C60" t="str">
        <f t="shared" si="0"/>
        <v>11</v>
      </c>
      <c r="D60" t="s">
        <v>34</v>
      </c>
      <c r="E60">
        <f t="shared" si="20"/>
        <v>4</v>
      </c>
      <c r="F60">
        <f t="shared" si="20"/>
        <v>546.6</v>
      </c>
      <c r="G60">
        <f t="shared" si="20"/>
        <v>500</v>
      </c>
      <c r="H60">
        <f t="shared" si="20"/>
        <v>400</v>
      </c>
      <c r="I60">
        <f t="shared" si="1"/>
        <v>450</v>
      </c>
      <c r="J60">
        <v>1000</v>
      </c>
      <c r="K60" t="s">
        <v>41</v>
      </c>
      <c r="L60">
        <v>2073</v>
      </c>
      <c r="M60">
        <v>0.41352</v>
      </c>
      <c r="N60">
        <v>0.19076000000000001</v>
      </c>
      <c r="O60">
        <v>0.14410000000000001</v>
      </c>
      <c r="P60">
        <f t="shared" si="2"/>
        <v>0.26941999999999999</v>
      </c>
      <c r="Q60">
        <f t="shared" si="3"/>
        <v>4.6660000000000007E-2</v>
      </c>
      <c r="R60">
        <v>4</v>
      </c>
      <c r="S60">
        <f t="shared" si="4"/>
        <v>1.07768</v>
      </c>
      <c r="T60">
        <f t="shared" si="15"/>
        <v>0.20064000000000004</v>
      </c>
      <c r="U60">
        <f t="shared" si="8"/>
        <v>3.670691547749726E-4</v>
      </c>
      <c r="V60">
        <f t="shared" si="6"/>
        <v>3.670691547749726E-4</v>
      </c>
    </row>
    <row r="61" spans="1:22" x14ac:dyDescent="0.75">
      <c r="A61">
        <f>A60</f>
        <v>201104</v>
      </c>
      <c r="B61" t="s">
        <v>36</v>
      </c>
      <c r="C61" t="str">
        <f t="shared" si="0"/>
        <v>11</v>
      </c>
      <c r="D61" t="s">
        <v>34</v>
      </c>
      <c r="E61">
        <f t="shared" si="20"/>
        <v>4</v>
      </c>
      <c r="F61">
        <f t="shared" si="20"/>
        <v>546.6</v>
      </c>
      <c r="G61">
        <f t="shared" si="20"/>
        <v>500</v>
      </c>
      <c r="H61">
        <f t="shared" si="20"/>
        <v>400</v>
      </c>
      <c r="I61">
        <f t="shared" si="1"/>
        <v>450</v>
      </c>
      <c r="J61">
        <v>2000</v>
      </c>
      <c r="K61" t="s">
        <v>42</v>
      </c>
      <c r="L61">
        <v>2074</v>
      </c>
      <c r="M61">
        <v>0.44183</v>
      </c>
      <c r="N61">
        <v>0.1928</v>
      </c>
      <c r="O61">
        <v>0.14263999999999999</v>
      </c>
      <c r="P61">
        <f t="shared" si="2"/>
        <v>0.29919000000000001</v>
      </c>
      <c r="Q61">
        <f t="shared" si="3"/>
        <v>5.016000000000001E-2</v>
      </c>
      <c r="R61">
        <v>4</v>
      </c>
      <c r="S61">
        <f t="shared" si="4"/>
        <v>1.19676</v>
      </c>
      <c r="T61">
        <f t="shared" si="15"/>
        <v>0.39436000000000004</v>
      </c>
      <c r="U61">
        <f t="shared" si="8"/>
        <v>7.2147822905232356E-4</v>
      </c>
      <c r="V61">
        <f t="shared" si="6"/>
        <v>7.2147822905232356E-4</v>
      </c>
    </row>
    <row r="62" spans="1:22" x14ac:dyDescent="0.75">
      <c r="A62">
        <v>201105</v>
      </c>
      <c r="B62" t="s">
        <v>36</v>
      </c>
      <c r="C62" t="str">
        <f t="shared" si="0"/>
        <v>11</v>
      </c>
      <c r="D62" t="s">
        <v>34</v>
      </c>
      <c r="E62">
        <v>5</v>
      </c>
      <c r="F62">
        <v>411.7</v>
      </c>
      <c r="G62">
        <v>400</v>
      </c>
      <c r="H62">
        <v>300</v>
      </c>
      <c r="I62">
        <f t="shared" si="1"/>
        <v>350</v>
      </c>
      <c r="J62">
        <v>5000</v>
      </c>
      <c r="K62" t="s">
        <v>43</v>
      </c>
      <c r="L62">
        <v>2075</v>
      </c>
      <c r="M62">
        <v>0.85294000000000003</v>
      </c>
      <c r="N62">
        <v>0.24221000000000001</v>
      </c>
      <c r="O62">
        <v>0.14362</v>
      </c>
      <c r="P62">
        <f t="shared" si="2"/>
        <v>0.70932000000000006</v>
      </c>
      <c r="Q62">
        <f t="shared" si="3"/>
        <v>9.8590000000000011E-2</v>
      </c>
      <c r="R62">
        <v>4</v>
      </c>
      <c r="S62">
        <f t="shared" si="4"/>
        <v>2.8372800000000002</v>
      </c>
      <c r="T62">
        <f t="shared" si="15"/>
        <v>0.1552</v>
      </c>
      <c r="U62">
        <f t="shared" si="8"/>
        <v>3.769735244109789E-4</v>
      </c>
      <c r="V62">
        <f t="shared" si="6"/>
        <v>3.769735244109789E-4</v>
      </c>
    </row>
    <row r="63" spans="1:22" x14ac:dyDescent="0.75">
      <c r="A63">
        <f>A62</f>
        <v>201105</v>
      </c>
      <c r="B63" t="s">
        <v>36</v>
      </c>
      <c r="C63" t="str">
        <f t="shared" si="0"/>
        <v>11</v>
      </c>
      <c r="D63" t="s">
        <v>34</v>
      </c>
      <c r="E63">
        <f t="shared" ref="E63:H66" si="21">E62</f>
        <v>5</v>
      </c>
      <c r="F63">
        <f t="shared" si="21"/>
        <v>411.7</v>
      </c>
      <c r="G63">
        <f t="shared" si="21"/>
        <v>400</v>
      </c>
      <c r="H63">
        <f t="shared" si="21"/>
        <v>300</v>
      </c>
      <c r="I63">
        <f t="shared" si="1"/>
        <v>350</v>
      </c>
      <c r="J63">
        <v>200</v>
      </c>
      <c r="K63" t="s">
        <v>39</v>
      </c>
      <c r="L63">
        <v>2066</v>
      </c>
      <c r="M63">
        <v>0.37909999999999999</v>
      </c>
      <c r="N63">
        <v>0.18329000000000001</v>
      </c>
      <c r="O63">
        <v>0.14449000000000001</v>
      </c>
      <c r="P63">
        <f t="shared" si="2"/>
        <v>0.23460999999999999</v>
      </c>
      <c r="Q63">
        <f t="shared" si="3"/>
        <v>3.8800000000000001E-2</v>
      </c>
      <c r="R63">
        <v>4</v>
      </c>
      <c r="S63">
        <f t="shared" si="4"/>
        <v>0.93843999999999994</v>
      </c>
      <c r="T63">
        <f t="shared" si="15"/>
        <v>0.18176000000000003</v>
      </c>
      <c r="U63">
        <f t="shared" si="8"/>
        <v>4.4148651931017743E-4</v>
      </c>
      <c r="V63">
        <f t="shared" si="6"/>
        <v>4.4148651931017743E-4</v>
      </c>
    </row>
    <row r="64" spans="1:22" x14ac:dyDescent="0.75">
      <c r="A64">
        <f>A63</f>
        <v>201105</v>
      </c>
      <c r="B64" t="s">
        <v>36</v>
      </c>
      <c r="C64" t="str">
        <f t="shared" si="0"/>
        <v>11</v>
      </c>
      <c r="D64" t="s">
        <v>34</v>
      </c>
      <c r="E64">
        <f t="shared" si="21"/>
        <v>5</v>
      </c>
      <c r="F64">
        <f t="shared" si="21"/>
        <v>411.7</v>
      </c>
      <c r="G64">
        <f t="shared" si="21"/>
        <v>400</v>
      </c>
      <c r="H64">
        <f t="shared" si="21"/>
        <v>300</v>
      </c>
      <c r="I64">
        <f t="shared" si="1"/>
        <v>350</v>
      </c>
      <c r="J64">
        <v>500</v>
      </c>
      <c r="K64" t="s">
        <v>40</v>
      </c>
      <c r="L64">
        <v>2067</v>
      </c>
      <c r="M64">
        <v>0.44852999999999998</v>
      </c>
      <c r="N64">
        <v>0.18845000000000001</v>
      </c>
      <c r="O64">
        <v>0.14301</v>
      </c>
      <c r="P64">
        <f t="shared" si="2"/>
        <v>0.30552000000000001</v>
      </c>
      <c r="Q64">
        <f t="shared" si="3"/>
        <v>4.5440000000000008E-2</v>
      </c>
      <c r="R64">
        <v>4</v>
      </c>
      <c r="S64">
        <f t="shared" si="4"/>
        <v>1.2220800000000001</v>
      </c>
      <c r="T64">
        <f t="shared" si="15"/>
        <v>9.6360000000000001E-2</v>
      </c>
      <c r="U64">
        <f t="shared" si="8"/>
        <v>2.3405392275929076E-4</v>
      </c>
      <c r="V64">
        <f t="shared" si="6"/>
        <v>2.3405392275929076E-4</v>
      </c>
    </row>
    <row r="65" spans="1:22" x14ac:dyDescent="0.75">
      <c r="A65">
        <f>A64</f>
        <v>201105</v>
      </c>
      <c r="B65" t="s">
        <v>36</v>
      </c>
      <c r="C65" t="str">
        <f t="shared" si="0"/>
        <v>11</v>
      </c>
      <c r="D65" t="s">
        <v>34</v>
      </c>
      <c r="E65">
        <f t="shared" si="21"/>
        <v>5</v>
      </c>
      <c r="F65">
        <f t="shared" si="21"/>
        <v>411.7</v>
      </c>
      <c r="G65">
        <f t="shared" si="21"/>
        <v>400</v>
      </c>
      <c r="H65">
        <f t="shared" si="21"/>
        <v>300</v>
      </c>
      <c r="I65">
        <f t="shared" si="1"/>
        <v>350</v>
      </c>
      <c r="J65">
        <v>1000</v>
      </c>
      <c r="K65" t="s">
        <v>41</v>
      </c>
      <c r="L65">
        <v>2068</v>
      </c>
      <c r="M65">
        <v>0.31104999999999999</v>
      </c>
      <c r="N65">
        <v>0.17122999999999999</v>
      </c>
      <c r="O65">
        <v>0.14713999999999999</v>
      </c>
      <c r="P65">
        <f t="shared" si="2"/>
        <v>0.16391</v>
      </c>
      <c r="Q65">
        <f t="shared" si="3"/>
        <v>2.409E-2</v>
      </c>
      <c r="R65">
        <v>4</v>
      </c>
      <c r="S65">
        <f t="shared" si="4"/>
        <v>0.65564</v>
      </c>
      <c r="T65">
        <f t="shared" si="15"/>
        <v>0.15823999999999994</v>
      </c>
      <c r="U65">
        <f t="shared" si="8"/>
        <v>3.8435754189944122E-4</v>
      </c>
      <c r="V65">
        <f t="shared" si="6"/>
        <v>3.8435754189944122E-4</v>
      </c>
    </row>
    <row r="66" spans="1:22" x14ac:dyDescent="0.75">
      <c r="A66">
        <f>A65</f>
        <v>201105</v>
      </c>
      <c r="B66" t="s">
        <v>36</v>
      </c>
      <c r="C66" t="str">
        <f t="shared" ref="C66:C129" si="22">MID(A66,3,2)</f>
        <v>11</v>
      </c>
      <c r="D66" t="s">
        <v>34</v>
      </c>
      <c r="E66">
        <f t="shared" si="21"/>
        <v>5</v>
      </c>
      <c r="F66">
        <f t="shared" si="21"/>
        <v>411.7</v>
      </c>
      <c r="G66">
        <f t="shared" si="21"/>
        <v>400</v>
      </c>
      <c r="H66">
        <f t="shared" si="21"/>
        <v>300</v>
      </c>
      <c r="I66">
        <f t="shared" ref="I66:I129" si="23">(G66-H66)/2+H66</f>
        <v>350</v>
      </c>
      <c r="J66">
        <v>2000</v>
      </c>
      <c r="K66" t="s">
        <v>42</v>
      </c>
      <c r="L66">
        <v>2069</v>
      </c>
      <c r="M66">
        <v>0.37619000000000002</v>
      </c>
      <c r="N66">
        <v>0.18425</v>
      </c>
      <c r="O66">
        <v>0.14469000000000001</v>
      </c>
      <c r="P66">
        <f t="shared" ref="P66:P129" si="24">M66-$O66</f>
        <v>0.23150000000000001</v>
      </c>
      <c r="Q66">
        <f t="shared" ref="Q66:Q129" si="25">N66-$O66</f>
        <v>3.9559999999999984E-2</v>
      </c>
      <c r="R66">
        <v>4</v>
      </c>
      <c r="S66">
        <f t="shared" ref="S66:S129" si="26">P66*R66</f>
        <v>0.92600000000000005</v>
      </c>
      <c r="T66">
        <f t="shared" ref="T66:T83" si="27">Q67*R67</f>
        <v>7.5119999999999965E-2</v>
      </c>
      <c r="U66">
        <f t="shared" si="8"/>
        <v>1.8246295846490154E-4</v>
      </c>
      <c r="V66">
        <f t="shared" ref="V66:V129" si="28">T66/F66</f>
        <v>1.8246295846490154E-4</v>
      </c>
    </row>
    <row r="67" spans="1:22" x14ac:dyDescent="0.75">
      <c r="A67">
        <v>201106</v>
      </c>
      <c r="B67" t="s">
        <v>36</v>
      </c>
      <c r="C67" t="str">
        <f t="shared" si="22"/>
        <v>11</v>
      </c>
      <c r="D67" t="s">
        <v>34</v>
      </c>
      <c r="E67">
        <v>6</v>
      </c>
      <c r="F67">
        <v>586.5</v>
      </c>
      <c r="G67">
        <v>300</v>
      </c>
      <c r="H67">
        <v>200</v>
      </c>
      <c r="I67">
        <f t="shared" si="23"/>
        <v>250</v>
      </c>
      <c r="J67">
        <v>5000</v>
      </c>
      <c r="K67" t="s">
        <v>43</v>
      </c>
      <c r="L67">
        <v>2070</v>
      </c>
      <c r="M67">
        <v>0.26579000000000003</v>
      </c>
      <c r="N67">
        <v>0.1638</v>
      </c>
      <c r="O67">
        <v>0.14502000000000001</v>
      </c>
      <c r="P67">
        <f t="shared" si="24"/>
        <v>0.12077000000000002</v>
      </c>
      <c r="Q67">
        <f t="shared" si="25"/>
        <v>1.8779999999999991E-2</v>
      </c>
      <c r="R67">
        <v>4</v>
      </c>
      <c r="S67">
        <f t="shared" si="26"/>
        <v>0.48308000000000006</v>
      </c>
      <c r="T67">
        <f t="shared" si="27"/>
        <v>0.16191999999999995</v>
      </c>
      <c r="U67">
        <f t="shared" ref="U67:U130" si="29">T67/F67</f>
        <v>2.7607843137254892E-4</v>
      </c>
      <c r="V67">
        <f t="shared" si="28"/>
        <v>2.7607843137254892E-4</v>
      </c>
    </row>
    <row r="68" spans="1:22" x14ac:dyDescent="0.75">
      <c r="A68">
        <f>A67</f>
        <v>201106</v>
      </c>
      <c r="B68" t="s">
        <v>36</v>
      </c>
      <c r="C68" t="str">
        <f t="shared" si="22"/>
        <v>11</v>
      </c>
      <c r="D68" t="s">
        <v>34</v>
      </c>
      <c r="E68">
        <f t="shared" ref="E68:H71" si="30">E67</f>
        <v>6</v>
      </c>
      <c r="F68">
        <f t="shared" si="30"/>
        <v>586.5</v>
      </c>
      <c r="G68">
        <f t="shared" si="30"/>
        <v>300</v>
      </c>
      <c r="H68">
        <f t="shared" si="30"/>
        <v>200</v>
      </c>
      <c r="I68">
        <f t="shared" si="23"/>
        <v>250</v>
      </c>
      <c r="J68">
        <v>200</v>
      </c>
      <c r="K68" t="s">
        <v>39</v>
      </c>
      <c r="L68">
        <v>2061</v>
      </c>
      <c r="M68">
        <v>0.37669000000000002</v>
      </c>
      <c r="N68">
        <v>0.18443999999999999</v>
      </c>
      <c r="O68">
        <v>0.14396</v>
      </c>
      <c r="P68">
        <f t="shared" si="24"/>
        <v>0.23273000000000002</v>
      </c>
      <c r="Q68">
        <f t="shared" si="25"/>
        <v>4.0479999999999988E-2</v>
      </c>
      <c r="R68">
        <v>4</v>
      </c>
      <c r="S68">
        <f t="shared" si="26"/>
        <v>0.93092000000000008</v>
      </c>
      <c r="T68">
        <f t="shared" si="27"/>
        <v>0.20567999999999997</v>
      </c>
      <c r="U68">
        <f t="shared" si="29"/>
        <v>3.5069053708439895E-4</v>
      </c>
      <c r="V68">
        <f t="shared" si="28"/>
        <v>3.5069053708439895E-4</v>
      </c>
    </row>
    <row r="69" spans="1:22" x14ac:dyDescent="0.75">
      <c r="A69">
        <f>A68</f>
        <v>201106</v>
      </c>
      <c r="B69" t="s">
        <v>36</v>
      </c>
      <c r="C69" t="str">
        <f t="shared" si="22"/>
        <v>11</v>
      </c>
      <c r="D69" t="s">
        <v>34</v>
      </c>
      <c r="E69">
        <f t="shared" si="30"/>
        <v>6</v>
      </c>
      <c r="F69">
        <f t="shared" si="30"/>
        <v>586.5</v>
      </c>
      <c r="G69">
        <f t="shared" si="30"/>
        <v>300</v>
      </c>
      <c r="H69">
        <f t="shared" si="30"/>
        <v>200</v>
      </c>
      <c r="I69">
        <f t="shared" si="23"/>
        <v>250</v>
      </c>
      <c r="J69">
        <v>500</v>
      </c>
      <c r="K69" t="s">
        <v>40</v>
      </c>
      <c r="L69">
        <v>2062</v>
      </c>
      <c r="M69">
        <v>0.44724000000000003</v>
      </c>
      <c r="N69">
        <v>0.19283</v>
      </c>
      <c r="O69">
        <v>0.14141000000000001</v>
      </c>
      <c r="P69">
        <f t="shared" si="24"/>
        <v>0.30583000000000005</v>
      </c>
      <c r="Q69">
        <f t="shared" si="25"/>
        <v>5.1419999999999993E-2</v>
      </c>
      <c r="R69">
        <v>4</v>
      </c>
      <c r="S69">
        <f t="shared" si="26"/>
        <v>1.2233200000000002</v>
      </c>
      <c r="T69">
        <f t="shared" si="27"/>
        <v>0.28059999999999996</v>
      </c>
      <c r="U69">
        <f t="shared" si="29"/>
        <v>4.7843137254901955E-4</v>
      </c>
      <c r="V69">
        <f t="shared" si="28"/>
        <v>4.7843137254901955E-4</v>
      </c>
    </row>
    <row r="70" spans="1:22" x14ac:dyDescent="0.75">
      <c r="A70">
        <f>A69</f>
        <v>201106</v>
      </c>
      <c r="B70" t="s">
        <v>36</v>
      </c>
      <c r="C70" t="str">
        <f t="shared" si="22"/>
        <v>11</v>
      </c>
      <c r="D70" t="s">
        <v>34</v>
      </c>
      <c r="E70">
        <f t="shared" si="30"/>
        <v>6</v>
      </c>
      <c r="F70">
        <f t="shared" si="30"/>
        <v>586.5</v>
      </c>
      <c r="G70">
        <f t="shared" si="30"/>
        <v>300</v>
      </c>
      <c r="H70">
        <f t="shared" si="30"/>
        <v>200</v>
      </c>
      <c r="I70">
        <f t="shared" si="23"/>
        <v>250</v>
      </c>
      <c r="J70">
        <v>1000</v>
      </c>
      <c r="K70" t="s">
        <v>41</v>
      </c>
      <c r="L70">
        <v>2063</v>
      </c>
      <c r="M70">
        <v>0.47767999999999999</v>
      </c>
      <c r="N70">
        <v>0.21612999999999999</v>
      </c>
      <c r="O70">
        <v>0.14598</v>
      </c>
      <c r="P70">
        <f t="shared" si="24"/>
        <v>0.33169999999999999</v>
      </c>
      <c r="Q70">
        <f t="shared" si="25"/>
        <v>7.014999999999999E-2</v>
      </c>
      <c r="R70">
        <v>4</v>
      </c>
      <c r="S70">
        <f t="shared" si="26"/>
        <v>1.3268</v>
      </c>
      <c r="T70">
        <f t="shared" si="27"/>
        <v>0.20327999999999991</v>
      </c>
      <c r="U70">
        <f t="shared" si="29"/>
        <v>3.4659846547314564E-4</v>
      </c>
      <c r="V70">
        <f t="shared" si="28"/>
        <v>3.4659846547314564E-4</v>
      </c>
    </row>
    <row r="71" spans="1:22" x14ac:dyDescent="0.75">
      <c r="A71">
        <f>A70</f>
        <v>201106</v>
      </c>
      <c r="B71" t="s">
        <v>36</v>
      </c>
      <c r="C71" t="str">
        <f t="shared" si="22"/>
        <v>11</v>
      </c>
      <c r="D71" t="s">
        <v>34</v>
      </c>
      <c r="E71">
        <f t="shared" si="30"/>
        <v>6</v>
      </c>
      <c r="F71">
        <f t="shared" si="30"/>
        <v>586.5</v>
      </c>
      <c r="G71">
        <f t="shared" si="30"/>
        <v>300</v>
      </c>
      <c r="H71">
        <f t="shared" si="30"/>
        <v>200</v>
      </c>
      <c r="I71">
        <f t="shared" si="23"/>
        <v>250</v>
      </c>
      <c r="J71">
        <v>2000</v>
      </c>
      <c r="K71" t="s">
        <v>42</v>
      </c>
      <c r="L71">
        <v>2064</v>
      </c>
      <c r="M71">
        <v>0.34573999999999999</v>
      </c>
      <c r="N71">
        <v>0.19339999999999999</v>
      </c>
      <c r="O71">
        <v>0.14258000000000001</v>
      </c>
      <c r="P71">
        <f t="shared" si="24"/>
        <v>0.20315999999999998</v>
      </c>
      <c r="Q71">
        <f t="shared" si="25"/>
        <v>5.0819999999999976E-2</v>
      </c>
      <c r="R71">
        <v>4</v>
      </c>
      <c r="S71">
        <f t="shared" si="26"/>
        <v>0.81263999999999992</v>
      </c>
      <c r="T71">
        <f t="shared" si="27"/>
        <v>0.57867999999999997</v>
      </c>
      <c r="U71">
        <f t="shared" si="29"/>
        <v>9.8666666666666672E-4</v>
      </c>
      <c r="V71">
        <f t="shared" si="28"/>
        <v>9.8666666666666672E-4</v>
      </c>
    </row>
    <row r="72" spans="1:22" x14ac:dyDescent="0.75">
      <c r="A72">
        <v>201107</v>
      </c>
      <c r="B72" t="s">
        <v>36</v>
      </c>
      <c r="C72" t="str">
        <f t="shared" si="22"/>
        <v>11</v>
      </c>
      <c r="D72" t="s">
        <v>34</v>
      </c>
      <c r="E72">
        <v>7</v>
      </c>
      <c r="F72">
        <v>385.2</v>
      </c>
      <c r="G72">
        <v>200</v>
      </c>
      <c r="H72">
        <v>150</v>
      </c>
      <c r="I72">
        <f t="shared" si="23"/>
        <v>175</v>
      </c>
      <c r="J72">
        <v>5000</v>
      </c>
      <c r="K72" t="s">
        <v>43</v>
      </c>
      <c r="L72">
        <v>2065</v>
      </c>
      <c r="M72">
        <v>0.73682000000000003</v>
      </c>
      <c r="N72">
        <v>0.29050999999999999</v>
      </c>
      <c r="O72">
        <v>0.14584</v>
      </c>
      <c r="P72">
        <f t="shared" si="24"/>
        <v>0.59098000000000006</v>
      </c>
      <c r="Q72">
        <f t="shared" si="25"/>
        <v>0.14466999999999999</v>
      </c>
      <c r="R72">
        <v>4</v>
      </c>
      <c r="S72">
        <f t="shared" si="26"/>
        <v>2.3639200000000002</v>
      </c>
      <c r="T72">
        <f t="shared" si="27"/>
        <v>0.13652000000000009</v>
      </c>
      <c r="U72">
        <f t="shared" si="29"/>
        <v>3.5441329179646962E-4</v>
      </c>
      <c r="V72">
        <f t="shared" si="28"/>
        <v>3.5441329179646962E-4</v>
      </c>
    </row>
    <row r="73" spans="1:22" x14ac:dyDescent="0.75">
      <c r="A73">
        <f>A72</f>
        <v>201107</v>
      </c>
      <c r="B73" t="s">
        <v>36</v>
      </c>
      <c r="C73" t="str">
        <f t="shared" si="22"/>
        <v>11</v>
      </c>
      <c r="D73" t="s">
        <v>34</v>
      </c>
      <c r="E73">
        <f t="shared" ref="E73:H76" si="31">E72</f>
        <v>7</v>
      </c>
      <c r="F73">
        <f t="shared" si="31"/>
        <v>385.2</v>
      </c>
      <c r="G73">
        <f t="shared" si="31"/>
        <v>200</v>
      </c>
      <c r="H73">
        <f t="shared" si="31"/>
        <v>150</v>
      </c>
      <c r="I73">
        <f t="shared" si="23"/>
        <v>175</v>
      </c>
      <c r="J73">
        <v>200</v>
      </c>
      <c r="K73" t="s">
        <v>39</v>
      </c>
      <c r="L73">
        <v>2056</v>
      </c>
      <c r="M73">
        <v>0.30112</v>
      </c>
      <c r="N73">
        <v>0.17849000000000001</v>
      </c>
      <c r="O73">
        <v>0.14435999999999999</v>
      </c>
      <c r="P73">
        <f t="shared" si="24"/>
        <v>0.15676000000000001</v>
      </c>
      <c r="Q73">
        <f t="shared" si="25"/>
        <v>3.4130000000000021E-2</v>
      </c>
      <c r="R73">
        <v>4</v>
      </c>
      <c r="S73">
        <f t="shared" si="26"/>
        <v>0.62704000000000004</v>
      </c>
      <c r="T73">
        <f t="shared" si="27"/>
        <v>0.14068000000000003</v>
      </c>
      <c r="U73">
        <f t="shared" si="29"/>
        <v>3.6521287642782979E-4</v>
      </c>
      <c r="V73">
        <f t="shared" si="28"/>
        <v>3.6521287642782979E-4</v>
      </c>
    </row>
    <row r="74" spans="1:22" x14ac:dyDescent="0.75">
      <c r="A74">
        <f>A73</f>
        <v>201107</v>
      </c>
      <c r="B74" t="s">
        <v>36</v>
      </c>
      <c r="C74" t="str">
        <f t="shared" si="22"/>
        <v>11</v>
      </c>
      <c r="D74" t="s">
        <v>34</v>
      </c>
      <c r="E74">
        <f t="shared" si="31"/>
        <v>7</v>
      </c>
      <c r="F74">
        <f t="shared" si="31"/>
        <v>385.2</v>
      </c>
      <c r="G74">
        <f t="shared" si="31"/>
        <v>200</v>
      </c>
      <c r="H74">
        <f t="shared" si="31"/>
        <v>150</v>
      </c>
      <c r="I74">
        <f t="shared" si="23"/>
        <v>175</v>
      </c>
      <c r="J74">
        <v>500</v>
      </c>
      <c r="K74" t="s">
        <v>40</v>
      </c>
      <c r="L74">
        <v>2057</v>
      </c>
      <c r="M74">
        <v>0.33879999999999999</v>
      </c>
      <c r="N74">
        <v>0.18099000000000001</v>
      </c>
      <c r="O74">
        <v>0.14582000000000001</v>
      </c>
      <c r="P74">
        <f t="shared" si="24"/>
        <v>0.19297999999999998</v>
      </c>
      <c r="Q74">
        <f t="shared" si="25"/>
        <v>3.5170000000000007E-2</v>
      </c>
      <c r="R74">
        <v>4</v>
      </c>
      <c r="S74">
        <f t="shared" si="26"/>
        <v>0.77191999999999994</v>
      </c>
      <c r="T74">
        <f t="shared" si="27"/>
        <v>0.17375999999999991</v>
      </c>
      <c r="U74">
        <f t="shared" si="29"/>
        <v>4.510903426791275E-4</v>
      </c>
      <c r="V74">
        <f t="shared" si="28"/>
        <v>4.510903426791275E-4</v>
      </c>
    </row>
    <row r="75" spans="1:22" x14ac:dyDescent="0.75">
      <c r="A75">
        <f>A74</f>
        <v>201107</v>
      </c>
      <c r="B75" t="s">
        <v>36</v>
      </c>
      <c r="C75" t="str">
        <f t="shared" si="22"/>
        <v>11</v>
      </c>
      <c r="D75" t="s">
        <v>34</v>
      </c>
      <c r="E75">
        <f t="shared" si="31"/>
        <v>7</v>
      </c>
      <c r="F75">
        <f t="shared" si="31"/>
        <v>385.2</v>
      </c>
      <c r="G75">
        <f t="shared" si="31"/>
        <v>200</v>
      </c>
      <c r="H75">
        <f t="shared" si="31"/>
        <v>150</v>
      </c>
      <c r="I75">
        <f t="shared" si="23"/>
        <v>175</v>
      </c>
      <c r="J75">
        <v>1000</v>
      </c>
      <c r="K75" t="s">
        <v>41</v>
      </c>
      <c r="L75">
        <v>2058</v>
      </c>
      <c r="M75">
        <v>0.3856</v>
      </c>
      <c r="N75">
        <v>0.18770999999999999</v>
      </c>
      <c r="O75">
        <v>0.14427000000000001</v>
      </c>
      <c r="P75">
        <f t="shared" si="24"/>
        <v>0.24132999999999999</v>
      </c>
      <c r="Q75">
        <f t="shared" si="25"/>
        <v>4.3439999999999979E-2</v>
      </c>
      <c r="R75">
        <v>4</v>
      </c>
      <c r="S75">
        <f t="shared" si="26"/>
        <v>0.96531999999999996</v>
      </c>
      <c r="T75">
        <f t="shared" si="27"/>
        <v>0.16336000000000006</v>
      </c>
      <c r="U75">
        <f t="shared" si="29"/>
        <v>4.2409138110072707E-4</v>
      </c>
      <c r="V75">
        <f t="shared" si="28"/>
        <v>4.2409138110072707E-4</v>
      </c>
    </row>
    <row r="76" spans="1:22" x14ac:dyDescent="0.75">
      <c r="A76">
        <f>A75</f>
        <v>201107</v>
      </c>
      <c r="B76" t="s">
        <v>36</v>
      </c>
      <c r="C76" t="str">
        <f t="shared" si="22"/>
        <v>11</v>
      </c>
      <c r="D76" t="s">
        <v>34</v>
      </c>
      <c r="E76">
        <f t="shared" si="31"/>
        <v>7</v>
      </c>
      <c r="F76">
        <f t="shared" si="31"/>
        <v>385.2</v>
      </c>
      <c r="G76">
        <f t="shared" si="31"/>
        <v>200</v>
      </c>
      <c r="H76">
        <f t="shared" si="31"/>
        <v>150</v>
      </c>
      <c r="I76">
        <f t="shared" si="23"/>
        <v>175</v>
      </c>
      <c r="J76">
        <v>2000</v>
      </c>
      <c r="K76" t="s">
        <v>42</v>
      </c>
      <c r="L76">
        <v>2059</v>
      </c>
      <c r="M76">
        <v>0.30902000000000002</v>
      </c>
      <c r="N76">
        <v>0.18545</v>
      </c>
      <c r="O76">
        <v>0.14460999999999999</v>
      </c>
      <c r="P76">
        <f t="shared" si="24"/>
        <v>0.16441000000000003</v>
      </c>
      <c r="Q76">
        <f t="shared" si="25"/>
        <v>4.0840000000000015E-2</v>
      </c>
      <c r="R76">
        <v>4</v>
      </c>
      <c r="S76">
        <f t="shared" si="26"/>
        <v>0.65764000000000011</v>
      </c>
      <c r="T76">
        <f t="shared" si="27"/>
        <v>0.40859999999999996</v>
      </c>
      <c r="U76">
        <f t="shared" si="29"/>
        <v>1.0607476635514019E-3</v>
      </c>
      <c r="V76">
        <f t="shared" si="28"/>
        <v>1.0607476635514019E-3</v>
      </c>
    </row>
    <row r="77" spans="1:22" x14ac:dyDescent="0.75">
      <c r="A77">
        <v>201108</v>
      </c>
      <c r="B77" t="s">
        <v>36</v>
      </c>
      <c r="C77" t="str">
        <f t="shared" si="22"/>
        <v>11</v>
      </c>
      <c r="D77" t="s">
        <v>34</v>
      </c>
      <c r="E77">
        <v>8</v>
      </c>
      <c r="F77">
        <v>293.60000000000002</v>
      </c>
      <c r="G77">
        <v>150</v>
      </c>
      <c r="H77">
        <v>100</v>
      </c>
      <c r="I77">
        <f t="shared" si="23"/>
        <v>125</v>
      </c>
      <c r="J77">
        <v>5000</v>
      </c>
      <c r="K77" t="s">
        <v>43</v>
      </c>
      <c r="L77">
        <v>2060</v>
      </c>
      <c r="M77">
        <v>0.65486999999999995</v>
      </c>
      <c r="N77">
        <v>0.24792</v>
      </c>
      <c r="O77">
        <v>0.14577000000000001</v>
      </c>
      <c r="P77">
        <f t="shared" si="24"/>
        <v>0.50909999999999989</v>
      </c>
      <c r="Q77">
        <f t="shared" si="25"/>
        <v>0.10214999999999999</v>
      </c>
      <c r="R77">
        <v>4</v>
      </c>
      <c r="S77">
        <f t="shared" si="26"/>
        <v>2.0363999999999995</v>
      </c>
      <c r="T77">
        <f t="shared" si="27"/>
        <v>0.26671999999999996</v>
      </c>
      <c r="U77">
        <f t="shared" si="29"/>
        <v>9.0844686648501344E-4</v>
      </c>
      <c r="V77">
        <f t="shared" si="28"/>
        <v>9.0844686648501344E-4</v>
      </c>
    </row>
    <row r="78" spans="1:22" x14ac:dyDescent="0.75">
      <c r="A78">
        <f>A77</f>
        <v>201108</v>
      </c>
      <c r="B78" t="s">
        <v>36</v>
      </c>
      <c r="C78" t="str">
        <f t="shared" si="22"/>
        <v>11</v>
      </c>
      <c r="D78" t="s">
        <v>34</v>
      </c>
      <c r="E78">
        <f t="shared" ref="E78:H82" si="32">E77</f>
        <v>8</v>
      </c>
      <c r="F78">
        <f t="shared" si="32"/>
        <v>293.60000000000002</v>
      </c>
      <c r="G78">
        <f t="shared" si="32"/>
        <v>150</v>
      </c>
      <c r="H78">
        <f t="shared" si="32"/>
        <v>100</v>
      </c>
      <c r="I78">
        <f t="shared" si="23"/>
        <v>125</v>
      </c>
      <c r="J78">
        <v>200</v>
      </c>
      <c r="K78" t="s">
        <v>39</v>
      </c>
      <c r="L78">
        <v>2051</v>
      </c>
      <c r="M78">
        <v>0.53015999999999996</v>
      </c>
      <c r="N78">
        <v>0.21199999999999999</v>
      </c>
      <c r="O78">
        <v>0.14532</v>
      </c>
      <c r="P78">
        <f t="shared" si="24"/>
        <v>0.38483999999999996</v>
      </c>
      <c r="Q78">
        <f t="shared" si="25"/>
        <v>6.6679999999999989E-2</v>
      </c>
      <c r="R78">
        <v>4</v>
      </c>
      <c r="S78">
        <f t="shared" si="26"/>
        <v>1.5393599999999998</v>
      </c>
      <c r="T78">
        <f t="shared" si="27"/>
        <v>0.28192000000000006</v>
      </c>
      <c r="U78">
        <f t="shared" si="29"/>
        <v>9.6021798365122631E-4</v>
      </c>
      <c r="V78">
        <f t="shared" si="28"/>
        <v>9.6021798365122631E-4</v>
      </c>
    </row>
    <row r="79" spans="1:22" x14ac:dyDescent="0.75">
      <c r="A79">
        <f>A78</f>
        <v>201108</v>
      </c>
      <c r="B79" t="s">
        <v>36</v>
      </c>
      <c r="C79" t="str">
        <f t="shared" si="22"/>
        <v>11</v>
      </c>
      <c r="D79" t="s">
        <v>34</v>
      </c>
      <c r="E79">
        <f t="shared" si="32"/>
        <v>8</v>
      </c>
      <c r="F79">
        <f t="shared" si="32"/>
        <v>293.60000000000002</v>
      </c>
      <c r="G79">
        <f t="shared" si="32"/>
        <v>150</v>
      </c>
      <c r="H79">
        <f t="shared" si="32"/>
        <v>100</v>
      </c>
      <c r="I79">
        <f t="shared" si="23"/>
        <v>125</v>
      </c>
      <c r="J79">
        <v>500</v>
      </c>
      <c r="K79" t="s">
        <v>40</v>
      </c>
      <c r="L79">
        <v>2052</v>
      </c>
      <c r="M79">
        <v>0.56638999999999995</v>
      </c>
      <c r="N79">
        <v>0.21753</v>
      </c>
      <c r="O79">
        <v>0.14704999999999999</v>
      </c>
      <c r="P79">
        <f t="shared" si="24"/>
        <v>0.41933999999999994</v>
      </c>
      <c r="Q79">
        <f t="shared" si="25"/>
        <v>7.0480000000000015E-2</v>
      </c>
      <c r="R79">
        <v>4</v>
      </c>
      <c r="S79">
        <f t="shared" si="26"/>
        <v>1.6773599999999997</v>
      </c>
      <c r="T79">
        <f t="shared" si="27"/>
        <v>0.43671999999999989</v>
      </c>
      <c r="U79">
        <f t="shared" si="29"/>
        <v>1.4874659400544955E-3</v>
      </c>
      <c r="V79">
        <f t="shared" si="28"/>
        <v>1.4874659400544955E-3</v>
      </c>
    </row>
    <row r="80" spans="1:22" x14ac:dyDescent="0.75">
      <c r="A80">
        <f>A79</f>
        <v>201108</v>
      </c>
      <c r="B80" t="s">
        <v>36</v>
      </c>
      <c r="C80" t="str">
        <f t="shared" si="22"/>
        <v>11</v>
      </c>
      <c r="D80" t="s">
        <v>34</v>
      </c>
      <c r="E80">
        <f t="shared" si="32"/>
        <v>8</v>
      </c>
      <c r="F80">
        <f t="shared" si="32"/>
        <v>293.60000000000002</v>
      </c>
      <c r="G80">
        <f t="shared" si="32"/>
        <v>150</v>
      </c>
      <c r="H80">
        <f t="shared" si="32"/>
        <v>100</v>
      </c>
      <c r="I80">
        <f t="shared" si="23"/>
        <v>125</v>
      </c>
      <c r="J80">
        <v>1000</v>
      </c>
      <c r="K80" t="s">
        <v>41</v>
      </c>
      <c r="L80">
        <v>2053</v>
      </c>
      <c r="M80">
        <v>0.75941000000000003</v>
      </c>
      <c r="N80">
        <v>0.25629999999999997</v>
      </c>
      <c r="O80">
        <v>0.14712</v>
      </c>
      <c r="P80">
        <f t="shared" si="24"/>
        <v>0.61229</v>
      </c>
      <c r="Q80">
        <f t="shared" si="25"/>
        <v>0.10917999999999997</v>
      </c>
      <c r="R80">
        <v>4</v>
      </c>
      <c r="S80">
        <f t="shared" si="26"/>
        <v>2.44916</v>
      </c>
      <c r="T80">
        <f t="shared" si="27"/>
        <v>0.49487999999999999</v>
      </c>
      <c r="U80">
        <f t="shared" si="29"/>
        <v>1.6855585831062668E-3</v>
      </c>
      <c r="V80">
        <f t="shared" si="28"/>
        <v>1.6855585831062668E-3</v>
      </c>
    </row>
    <row r="81" spans="1:23" x14ac:dyDescent="0.75">
      <c r="A81">
        <f>A80</f>
        <v>201108</v>
      </c>
      <c r="B81" t="s">
        <v>36</v>
      </c>
      <c r="C81" t="str">
        <f t="shared" si="22"/>
        <v>11</v>
      </c>
      <c r="D81" t="s">
        <v>34</v>
      </c>
      <c r="E81">
        <f t="shared" si="32"/>
        <v>8</v>
      </c>
      <c r="F81">
        <f t="shared" si="32"/>
        <v>293.60000000000002</v>
      </c>
      <c r="G81">
        <f t="shared" si="32"/>
        <v>150</v>
      </c>
      <c r="H81">
        <f t="shared" si="32"/>
        <v>100</v>
      </c>
      <c r="I81">
        <f t="shared" si="23"/>
        <v>125</v>
      </c>
      <c r="J81">
        <v>2000</v>
      </c>
      <c r="K81" t="s">
        <v>42</v>
      </c>
      <c r="L81">
        <v>2054</v>
      </c>
      <c r="M81">
        <v>0.75605</v>
      </c>
      <c r="N81">
        <v>0.26829999999999998</v>
      </c>
      <c r="O81">
        <v>0.14457999999999999</v>
      </c>
      <c r="P81">
        <f t="shared" si="24"/>
        <v>0.61146999999999996</v>
      </c>
      <c r="Q81">
        <f t="shared" si="25"/>
        <v>0.12372</v>
      </c>
      <c r="R81">
        <v>4</v>
      </c>
      <c r="S81">
        <f t="shared" si="26"/>
        <v>2.4458799999999998</v>
      </c>
      <c r="T81">
        <f t="shared" si="27"/>
        <v>0.83800000000000008</v>
      </c>
      <c r="U81">
        <f t="shared" si="29"/>
        <v>2.8542234332425069E-3</v>
      </c>
      <c r="V81">
        <f t="shared" si="28"/>
        <v>2.8542234332425069E-3</v>
      </c>
    </row>
    <row r="82" spans="1:23" x14ac:dyDescent="0.75">
      <c r="A82">
        <f>A81</f>
        <v>201108</v>
      </c>
      <c r="B82" t="s">
        <v>36</v>
      </c>
      <c r="C82" t="str">
        <f t="shared" si="22"/>
        <v>11</v>
      </c>
      <c r="D82" t="s">
        <v>34</v>
      </c>
      <c r="E82">
        <f t="shared" si="32"/>
        <v>8</v>
      </c>
      <c r="F82">
        <f t="shared" si="32"/>
        <v>293.60000000000002</v>
      </c>
      <c r="G82">
        <f t="shared" si="32"/>
        <v>150</v>
      </c>
      <c r="H82">
        <f t="shared" si="32"/>
        <v>100</v>
      </c>
      <c r="I82">
        <f t="shared" si="23"/>
        <v>125</v>
      </c>
      <c r="J82">
        <v>5000</v>
      </c>
      <c r="K82" t="s">
        <v>43</v>
      </c>
      <c r="L82">
        <v>2055</v>
      </c>
      <c r="M82">
        <v>1.1636500000000001</v>
      </c>
      <c r="N82">
        <v>0.35193000000000002</v>
      </c>
      <c r="O82">
        <v>0.14243</v>
      </c>
      <c r="P82">
        <f t="shared" si="24"/>
        <v>1.02122</v>
      </c>
      <c r="Q82">
        <f t="shared" si="25"/>
        <v>0.20950000000000002</v>
      </c>
      <c r="R82">
        <v>4</v>
      </c>
      <c r="S82">
        <f t="shared" si="26"/>
        <v>4.0848800000000001</v>
      </c>
      <c r="T82">
        <f t="shared" si="27"/>
        <v>0.15160000000000001</v>
      </c>
      <c r="U82">
        <f t="shared" si="29"/>
        <v>5.1634877384196189E-4</v>
      </c>
      <c r="V82">
        <f t="shared" si="28"/>
        <v>5.1634877384196189E-4</v>
      </c>
      <c r="W82" t="s">
        <v>9</v>
      </c>
    </row>
    <row r="83" spans="1:23" x14ac:dyDescent="0.75">
      <c r="A83">
        <v>201109</v>
      </c>
      <c r="B83" t="s">
        <v>36</v>
      </c>
      <c r="C83" t="str">
        <f t="shared" si="22"/>
        <v>11</v>
      </c>
      <c r="D83" t="s">
        <v>34</v>
      </c>
      <c r="E83">
        <v>9</v>
      </c>
      <c r="F83">
        <v>240.1</v>
      </c>
      <c r="G83">
        <v>100</v>
      </c>
      <c r="H83">
        <v>50</v>
      </c>
      <c r="I83">
        <f t="shared" si="23"/>
        <v>75</v>
      </c>
      <c r="J83">
        <v>9900</v>
      </c>
      <c r="K83" t="s">
        <v>44</v>
      </c>
      <c r="L83">
        <v>2801</v>
      </c>
      <c r="M83">
        <v>3.9668000000000001</v>
      </c>
      <c r="N83">
        <v>3.7900000000000003E-2</v>
      </c>
      <c r="O83">
        <v>0</v>
      </c>
      <c r="P83">
        <f t="shared" si="24"/>
        <v>3.9668000000000001</v>
      </c>
      <c r="Q83">
        <f t="shared" si="25"/>
        <v>3.7900000000000003E-2</v>
      </c>
      <c r="R83">
        <v>4</v>
      </c>
      <c r="S83">
        <f t="shared" si="26"/>
        <v>15.8672</v>
      </c>
      <c r="T83">
        <f t="shared" si="27"/>
        <v>0.82032000000000005</v>
      </c>
      <c r="U83">
        <f t="shared" si="29"/>
        <v>3.4165764264889632E-3</v>
      </c>
      <c r="V83">
        <f t="shared" si="28"/>
        <v>3.4165764264889632E-3</v>
      </c>
      <c r="W83" t="s">
        <v>8</v>
      </c>
    </row>
    <row r="84" spans="1:23" x14ac:dyDescent="0.75">
      <c r="A84">
        <f>A83</f>
        <v>201109</v>
      </c>
      <c r="B84" t="s">
        <v>36</v>
      </c>
      <c r="C84" t="str">
        <f t="shared" si="22"/>
        <v>11</v>
      </c>
      <c r="D84" t="s">
        <v>34</v>
      </c>
      <c r="E84">
        <f t="shared" ref="E84:H88" si="33">E83</f>
        <v>9</v>
      </c>
      <c r="F84">
        <f t="shared" si="33"/>
        <v>240.1</v>
      </c>
      <c r="G84">
        <f t="shared" si="33"/>
        <v>100</v>
      </c>
      <c r="H84">
        <f t="shared" si="33"/>
        <v>50</v>
      </c>
      <c r="I84">
        <f t="shared" si="23"/>
        <v>75</v>
      </c>
      <c r="J84">
        <v>200</v>
      </c>
      <c r="K84" t="s">
        <v>39</v>
      </c>
      <c r="L84">
        <v>2046</v>
      </c>
      <c r="M84">
        <v>1.3496999999999999</v>
      </c>
      <c r="N84">
        <v>0.34887000000000001</v>
      </c>
      <c r="O84">
        <v>0.14379</v>
      </c>
      <c r="P84">
        <f t="shared" si="24"/>
        <v>1.2059099999999998</v>
      </c>
      <c r="Q84">
        <f t="shared" si="25"/>
        <v>0.20508000000000001</v>
      </c>
      <c r="R84">
        <v>4</v>
      </c>
      <c r="S84">
        <f t="shared" si="26"/>
        <v>4.8236399999999993</v>
      </c>
      <c r="T84" t="e">
        <f>#REF!*#REF!</f>
        <v>#REF!</v>
      </c>
      <c r="U84" t="e">
        <f t="shared" si="29"/>
        <v>#REF!</v>
      </c>
      <c r="V84" t="e">
        <f t="shared" si="28"/>
        <v>#REF!</v>
      </c>
    </row>
    <row r="85" spans="1:23" x14ac:dyDescent="0.75">
      <c r="A85">
        <f>A84</f>
        <v>201109</v>
      </c>
      <c r="B85" t="s">
        <v>36</v>
      </c>
      <c r="C85" t="str">
        <f t="shared" si="22"/>
        <v>11</v>
      </c>
      <c r="D85" t="s">
        <v>34</v>
      </c>
      <c r="E85">
        <f t="shared" si="33"/>
        <v>9</v>
      </c>
      <c r="F85">
        <f t="shared" si="33"/>
        <v>240.1</v>
      </c>
      <c r="G85">
        <f t="shared" si="33"/>
        <v>100</v>
      </c>
      <c r="H85">
        <f t="shared" si="33"/>
        <v>50</v>
      </c>
      <c r="I85">
        <f t="shared" si="23"/>
        <v>75</v>
      </c>
      <c r="J85">
        <v>500</v>
      </c>
      <c r="K85" t="s">
        <v>40</v>
      </c>
      <c r="L85">
        <v>2047</v>
      </c>
      <c r="M85">
        <v>5.0239200000000004</v>
      </c>
      <c r="N85">
        <v>0.70016</v>
      </c>
      <c r="O85">
        <v>0.15004000000000001</v>
      </c>
      <c r="P85">
        <f t="shared" si="24"/>
        <v>4.8738800000000007</v>
      </c>
      <c r="Q85">
        <f t="shared" si="25"/>
        <v>0.55011999999999994</v>
      </c>
      <c r="R85">
        <v>4</v>
      </c>
      <c r="S85">
        <f t="shared" si="26"/>
        <v>19.495520000000003</v>
      </c>
      <c r="T85">
        <f t="shared" ref="T85:T116" si="34">Q86*R86</f>
        <v>2.6282799999999997</v>
      </c>
      <c r="U85">
        <f t="shared" si="29"/>
        <v>1.0946605581007912E-2</v>
      </c>
      <c r="V85">
        <f t="shared" si="28"/>
        <v>1.0946605581007912E-2</v>
      </c>
    </row>
    <row r="86" spans="1:23" x14ac:dyDescent="0.75">
      <c r="A86">
        <f>A85</f>
        <v>201109</v>
      </c>
      <c r="B86" t="s">
        <v>36</v>
      </c>
      <c r="C86" t="str">
        <f t="shared" si="22"/>
        <v>11</v>
      </c>
      <c r="D86" t="s">
        <v>34</v>
      </c>
      <c r="E86">
        <f t="shared" si="33"/>
        <v>9</v>
      </c>
      <c r="F86">
        <f t="shared" si="33"/>
        <v>240.1</v>
      </c>
      <c r="G86">
        <f t="shared" si="33"/>
        <v>100</v>
      </c>
      <c r="H86">
        <f t="shared" si="33"/>
        <v>50</v>
      </c>
      <c r="I86">
        <f t="shared" si="23"/>
        <v>75</v>
      </c>
      <c r="J86">
        <v>1000</v>
      </c>
      <c r="K86" t="s">
        <v>41</v>
      </c>
      <c r="L86">
        <v>2048</v>
      </c>
      <c r="M86">
        <v>5.0851199999999999</v>
      </c>
      <c r="N86">
        <v>0.80296999999999996</v>
      </c>
      <c r="O86">
        <v>0.1459</v>
      </c>
      <c r="P86">
        <f t="shared" si="24"/>
        <v>4.9392199999999997</v>
      </c>
      <c r="Q86">
        <f t="shared" si="25"/>
        <v>0.65706999999999993</v>
      </c>
      <c r="R86">
        <v>4</v>
      </c>
      <c r="S86">
        <f t="shared" si="26"/>
        <v>19.756879999999999</v>
      </c>
      <c r="T86">
        <f t="shared" si="34"/>
        <v>2.0182799999999999</v>
      </c>
      <c r="U86">
        <f t="shared" si="29"/>
        <v>8.4059975010412329E-3</v>
      </c>
      <c r="V86">
        <f t="shared" si="28"/>
        <v>8.4059975010412329E-3</v>
      </c>
    </row>
    <row r="87" spans="1:23" x14ac:dyDescent="0.75">
      <c r="A87">
        <f>A86</f>
        <v>201109</v>
      </c>
      <c r="B87" t="s">
        <v>36</v>
      </c>
      <c r="C87" t="str">
        <f t="shared" si="22"/>
        <v>11</v>
      </c>
      <c r="D87" t="s">
        <v>34</v>
      </c>
      <c r="E87">
        <f t="shared" si="33"/>
        <v>9</v>
      </c>
      <c r="F87">
        <f t="shared" si="33"/>
        <v>240.1</v>
      </c>
      <c r="G87">
        <f t="shared" si="33"/>
        <v>100</v>
      </c>
      <c r="H87">
        <f t="shared" si="33"/>
        <v>50</v>
      </c>
      <c r="I87">
        <f t="shared" si="23"/>
        <v>75</v>
      </c>
      <c r="J87">
        <v>2000</v>
      </c>
      <c r="K87" t="s">
        <v>42</v>
      </c>
      <c r="L87">
        <v>2049</v>
      </c>
      <c r="M87">
        <v>3.1289600000000002</v>
      </c>
      <c r="N87">
        <v>0.65190999999999999</v>
      </c>
      <c r="O87">
        <v>0.14734</v>
      </c>
      <c r="P87">
        <f t="shared" si="24"/>
        <v>2.9816200000000004</v>
      </c>
      <c r="Q87">
        <f t="shared" si="25"/>
        <v>0.50456999999999996</v>
      </c>
      <c r="R87">
        <v>4</v>
      </c>
      <c r="S87">
        <f t="shared" si="26"/>
        <v>11.926480000000002</v>
      </c>
      <c r="T87">
        <f t="shared" si="34"/>
        <v>0.80503999999999998</v>
      </c>
      <c r="U87">
        <f t="shared" si="29"/>
        <v>3.3529362765514371E-3</v>
      </c>
      <c r="V87">
        <f t="shared" si="28"/>
        <v>3.3529362765514371E-3</v>
      </c>
    </row>
    <row r="88" spans="1:23" x14ac:dyDescent="0.75">
      <c r="A88">
        <f>A87</f>
        <v>201109</v>
      </c>
      <c r="B88" t="s">
        <v>36</v>
      </c>
      <c r="C88" t="str">
        <f t="shared" si="22"/>
        <v>11</v>
      </c>
      <c r="D88" t="s">
        <v>34</v>
      </c>
      <c r="E88">
        <f t="shared" si="33"/>
        <v>9</v>
      </c>
      <c r="F88">
        <f t="shared" si="33"/>
        <v>240.1</v>
      </c>
      <c r="G88">
        <f t="shared" si="33"/>
        <v>100</v>
      </c>
      <c r="H88">
        <f t="shared" si="33"/>
        <v>50</v>
      </c>
      <c r="I88">
        <f t="shared" si="23"/>
        <v>75</v>
      </c>
      <c r="J88">
        <v>5000</v>
      </c>
      <c r="K88" t="s">
        <v>43</v>
      </c>
      <c r="L88">
        <v>2050</v>
      </c>
      <c r="M88">
        <v>1.18544</v>
      </c>
      <c r="N88">
        <v>0.34670000000000001</v>
      </c>
      <c r="O88">
        <v>0.14544000000000001</v>
      </c>
      <c r="P88">
        <f t="shared" si="24"/>
        <v>1.04</v>
      </c>
      <c r="Q88">
        <f t="shared" si="25"/>
        <v>0.20125999999999999</v>
      </c>
      <c r="R88">
        <v>4</v>
      </c>
      <c r="S88">
        <f t="shared" si="26"/>
        <v>4.16</v>
      </c>
      <c r="T88">
        <f t="shared" si="34"/>
        <v>2.3529599999999999</v>
      </c>
      <c r="U88">
        <f t="shared" si="29"/>
        <v>9.7999167013744278E-3</v>
      </c>
      <c r="V88">
        <f t="shared" si="28"/>
        <v>9.7999167013744278E-3</v>
      </c>
    </row>
    <row r="89" spans="1:23" x14ac:dyDescent="0.75">
      <c r="A89">
        <v>201202</v>
      </c>
      <c r="B89" t="s">
        <v>36</v>
      </c>
      <c r="C89" t="str">
        <f t="shared" si="22"/>
        <v>12</v>
      </c>
      <c r="D89" t="s">
        <v>34</v>
      </c>
      <c r="E89">
        <v>2</v>
      </c>
      <c r="F89">
        <v>347.3</v>
      </c>
      <c r="G89">
        <v>50</v>
      </c>
      <c r="H89">
        <v>0</v>
      </c>
      <c r="I89">
        <f t="shared" si="23"/>
        <v>25</v>
      </c>
      <c r="J89">
        <v>9900</v>
      </c>
      <c r="K89" t="s">
        <v>44</v>
      </c>
      <c r="L89">
        <v>2802</v>
      </c>
      <c r="M89">
        <v>15.95665</v>
      </c>
      <c r="N89">
        <v>0.58823999999999999</v>
      </c>
      <c r="O89">
        <v>0</v>
      </c>
      <c r="P89">
        <f t="shared" si="24"/>
        <v>15.95665</v>
      </c>
      <c r="Q89">
        <f t="shared" si="25"/>
        <v>0.58823999999999999</v>
      </c>
      <c r="R89">
        <v>4</v>
      </c>
      <c r="S89">
        <f t="shared" si="26"/>
        <v>63.826599999999999</v>
      </c>
      <c r="T89">
        <f t="shared" si="34"/>
        <v>1.8600000000000005E-2</v>
      </c>
      <c r="U89">
        <f t="shared" si="29"/>
        <v>5.3556003455226041E-5</v>
      </c>
      <c r="V89">
        <f t="shared" si="28"/>
        <v>5.3556003455226041E-5</v>
      </c>
      <c r="W89" t="s">
        <v>10</v>
      </c>
    </row>
    <row r="90" spans="1:23" x14ac:dyDescent="0.75">
      <c r="A90">
        <f>A89</f>
        <v>201202</v>
      </c>
      <c r="B90" t="s">
        <v>37</v>
      </c>
      <c r="C90" t="str">
        <f t="shared" si="22"/>
        <v>12</v>
      </c>
      <c r="D90" t="s">
        <v>33</v>
      </c>
      <c r="E90">
        <f t="shared" ref="E90:H93" si="35">E89</f>
        <v>2</v>
      </c>
      <c r="F90">
        <f t="shared" si="35"/>
        <v>347.3</v>
      </c>
      <c r="G90">
        <f t="shared" si="35"/>
        <v>50</v>
      </c>
      <c r="H90">
        <f t="shared" si="35"/>
        <v>0</v>
      </c>
      <c r="I90">
        <f t="shared" si="23"/>
        <v>25</v>
      </c>
      <c r="J90">
        <v>200</v>
      </c>
      <c r="K90" t="s">
        <v>39</v>
      </c>
      <c r="L90">
        <v>2138</v>
      </c>
      <c r="M90">
        <v>0.27021000000000001</v>
      </c>
      <c r="N90">
        <v>0.15214</v>
      </c>
      <c r="O90">
        <v>0.14283999999999999</v>
      </c>
      <c r="P90">
        <f t="shared" si="24"/>
        <v>0.12737000000000001</v>
      </c>
      <c r="Q90">
        <f t="shared" si="25"/>
        <v>9.3000000000000027E-3</v>
      </c>
      <c r="R90">
        <v>2</v>
      </c>
      <c r="S90">
        <f t="shared" si="26"/>
        <v>0.25474000000000002</v>
      </c>
      <c r="T90">
        <f t="shared" si="34"/>
        <v>5.4939999999999989E-2</v>
      </c>
      <c r="U90">
        <f t="shared" si="29"/>
        <v>1.5819176504462996E-4</v>
      </c>
      <c r="V90">
        <f t="shared" si="28"/>
        <v>1.5819176504462996E-4</v>
      </c>
    </row>
    <row r="91" spans="1:23" x14ac:dyDescent="0.75">
      <c r="A91">
        <f>A90</f>
        <v>201202</v>
      </c>
      <c r="B91" t="s">
        <v>37</v>
      </c>
      <c r="C91" t="str">
        <f t="shared" si="22"/>
        <v>12</v>
      </c>
      <c r="D91" t="s">
        <v>33</v>
      </c>
      <c r="E91">
        <f t="shared" si="35"/>
        <v>2</v>
      </c>
      <c r="F91">
        <f t="shared" si="35"/>
        <v>347.3</v>
      </c>
      <c r="G91">
        <f t="shared" si="35"/>
        <v>50</v>
      </c>
      <c r="H91">
        <f t="shared" si="35"/>
        <v>0</v>
      </c>
      <c r="I91">
        <f t="shared" si="23"/>
        <v>25</v>
      </c>
      <c r="J91">
        <v>500</v>
      </c>
      <c r="K91" t="s">
        <v>40</v>
      </c>
      <c r="L91">
        <v>2139</v>
      </c>
      <c r="M91">
        <v>0.39096999999999998</v>
      </c>
      <c r="N91">
        <v>0.17005999999999999</v>
      </c>
      <c r="O91">
        <v>0.14258999999999999</v>
      </c>
      <c r="P91">
        <f t="shared" si="24"/>
        <v>0.24837999999999999</v>
      </c>
      <c r="Q91">
        <f t="shared" si="25"/>
        <v>2.7469999999999994E-2</v>
      </c>
      <c r="R91">
        <v>2</v>
      </c>
      <c r="S91">
        <f t="shared" si="26"/>
        <v>0.49675999999999998</v>
      </c>
      <c r="T91">
        <f t="shared" si="34"/>
        <v>0.11484</v>
      </c>
      <c r="U91">
        <f t="shared" si="29"/>
        <v>3.3066513101065361E-4</v>
      </c>
      <c r="V91">
        <f t="shared" si="28"/>
        <v>3.3066513101065361E-4</v>
      </c>
    </row>
    <row r="92" spans="1:23" x14ac:dyDescent="0.75">
      <c r="A92">
        <f>A91</f>
        <v>201202</v>
      </c>
      <c r="B92" t="s">
        <v>37</v>
      </c>
      <c r="C92" t="str">
        <f t="shared" si="22"/>
        <v>12</v>
      </c>
      <c r="D92" t="s">
        <v>33</v>
      </c>
      <c r="E92">
        <f t="shared" si="35"/>
        <v>2</v>
      </c>
      <c r="F92">
        <f t="shared" si="35"/>
        <v>347.3</v>
      </c>
      <c r="G92">
        <f t="shared" si="35"/>
        <v>50</v>
      </c>
      <c r="H92">
        <f t="shared" si="35"/>
        <v>0</v>
      </c>
      <c r="I92">
        <f t="shared" si="23"/>
        <v>25</v>
      </c>
      <c r="J92">
        <v>1000</v>
      </c>
      <c r="K92" t="s">
        <v>41</v>
      </c>
      <c r="L92">
        <v>2199</v>
      </c>
      <c r="M92">
        <v>0.48348999999999998</v>
      </c>
      <c r="N92">
        <v>0.19778999999999999</v>
      </c>
      <c r="O92">
        <v>0.14036999999999999</v>
      </c>
      <c r="P92">
        <f t="shared" si="24"/>
        <v>0.34311999999999998</v>
      </c>
      <c r="Q92">
        <f t="shared" si="25"/>
        <v>5.7419999999999999E-2</v>
      </c>
      <c r="R92">
        <v>2</v>
      </c>
      <c r="S92">
        <f t="shared" si="26"/>
        <v>0.68623999999999996</v>
      </c>
      <c r="T92">
        <f t="shared" si="34"/>
        <v>0.16218000000000005</v>
      </c>
      <c r="U92">
        <f t="shared" si="29"/>
        <v>4.669737978692774E-4</v>
      </c>
      <c r="V92">
        <f t="shared" si="28"/>
        <v>4.669737978692774E-4</v>
      </c>
    </row>
    <row r="93" spans="1:23" x14ac:dyDescent="0.75">
      <c r="A93">
        <f>A92</f>
        <v>201202</v>
      </c>
      <c r="B93" t="s">
        <v>37</v>
      </c>
      <c r="C93" t="str">
        <f t="shared" si="22"/>
        <v>12</v>
      </c>
      <c r="D93" t="s">
        <v>33</v>
      </c>
      <c r="E93">
        <f t="shared" si="35"/>
        <v>2</v>
      </c>
      <c r="F93">
        <f t="shared" si="35"/>
        <v>347.3</v>
      </c>
      <c r="G93">
        <f t="shared" si="35"/>
        <v>50</v>
      </c>
      <c r="H93">
        <f t="shared" si="35"/>
        <v>0</v>
      </c>
      <c r="I93">
        <f t="shared" si="23"/>
        <v>25</v>
      </c>
      <c r="J93">
        <v>2000</v>
      </c>
      <c r="K93" t="s">
        <v>42</v>
      </c>
      <c r="L93">
        <v>2200</v>
      </c>
      <c r="M93">
        <v>0.62770999999999999</v>
      </c>
      <c r="N93">
        <v>0.22309000000000001</v>
      </c>
      <c r="O93">
        <v>0.14199999999999999</v>
      </c>
      <c r="P93">
        <f t="shared" si="24"/>
        <v>0.48570999999999998</v>
      </c>
      <c r="Q93">
        <f t="shared" si="25"/>
        <v>8.1090000000000023E-2</v>
      </c>
      <c r="R93">
        <v>2</v>
      </c>
      <c r="S93">
        <f t="shared" si="26"/>
        <v>0.97141999999999995</v>
      </c>
      <c r="T93">
        <f t="shared" si="34"/>
        <v>0.19707999999999998</v>
      </c>
      <c r="U93">
        <f t="shared" si="29"/>
        <v>5.6746328822343789E-4</v>
      </c>
      <c r="V93">
        <f t="shared" si="28"/>
        <v>5.6746328822343789E-4</v>
      </c>
    </row>
    <row r="94" spans="1:23" x14ac:dyDescent="0.75">
      <c r="A94">
        <v>204702</v>
      </c>
      <c r="B94" t="s">
        <v>37</v>
      </c>
      <c r="C94" t="str">
        <f t="shared" si="22"/>
        <v>47</v>
      </c>
      <c r="D94" t="s">
        <v>33</v>
      </c>
      <c r="E94">
        <v>2</v>
      </c>
      <c r="F94">
        <v>794</v>
      </c>
      <c r="G94">
        <v>1000</v>
      </c>
      <c r="H94">
        <v>750</v>
      </c>
      <c r="I94">
        <f t="shared" si="23"/>
        <v>875</v>
      </c>
      <c r="J94">
        <v>5000</v>
      </c>
      <c r="K94" t="s">
        <v>43</v>
      </c>
      <c r="L94">
        <v>2201</v>
      </c>
      <c r="M94">
        <v>0.75190999999999997</v>
      </c>
      <c r="N94">
        <v>0.24026</v>
      </c>
      <c r="O94">
        <v>0.14172000000000001</v>
      </c>
      <c r="P94">
        <f t="shared" si="24"/>
        <v>0.61019000000000001</v>
      </c>
      <c r="Q94">
        <f t="shared" si="25"/>
        <v>9.8539999999999989E-2</v>
      </c>
      <c r="R94">
        <v>2</v>
      </c>
      <c r="S94">
        <f t="shared" si="26"/>
        <v>1.22038</v>
      </c>
      <c r="T94">
        <f t="shared" si="34"/>
        <v>6.7120000000000013E-2</v>
      </c>
      <c r="U94">
        <f t="shared" si="29"/>
        <v>8.4534005037783396E-5</v>
      </c>
      <c r="V94">
        <f t="shared" si="28"/>
        <v>8.4534005037783396E-5</v>
      </c>
    </row>
    <row r="95" spans="1:23" x14ac:dyDescent="0.75">
      <c r="A95">
        <f>A94</f>
        <v>204702</v>
      </c>
      <c r="B95" t="s">
        <v>37</v>
      </c>
      <c r="C95" t="str">
        <f t="shared" si="22"/>
        <v>47</v>
      </c>
      <c r="D95" t="s">
        <v>33</v>
      </c>
      <c r="E95">
        <f t="shared" ref="E95:H98" si="36">E94</f>
        <v>2</v>
      </c>
      <c r="F95">
        <f t="shared" si="36"/>
        <v>794</v>
      </c>
      <c r="G95">
        <f t="shared" si="36"/>
        <v>1000</v>
      </c>
      <c r="H95">
        <f t="shared" si="36"/>
        <v>750</v>
      </c>
      <c r="I95">
        <f t="shared" si="23"/>
        <v>875</v>
      </c>
      <c r="J95">
        <v>200</v>
      </c>
      <c r="K95" t="s">
        <v>39</v>
      </c>
      <c r="L95">
        <v>2194</v>
      </c>
      <c r="M95">
        <v>0.38893</v>
      </c>
      <c r="N95">
        <v>0.17466000000000001</v>
      </c>
      <c r="O95">
        <v>0.1411</v>
      </c>
      <c r="P95">
        <f t="shared" si="24"/>
        <v>0.24782999999999999</v>
      </c>
      <c r="Q95">
        <f t="shared" si="25"/>
        <v>3.3560000000000006E-2</v>
      </c>
      <c r="R95">
        <v>2</v>
      </c>
      <c r="S95">
        <f t="shared" si="26"/>
        <v>0.49565999999999999</v>
      </c>
      <c r="T95">
        <f t="shared" si="34"/>
        <v>7.7260000000000051E-2</v>
      </c>
      <c r="U95">
        <f t="shared" si="29"/>
        <v>9.7304785894206607E-5</v>
      </c>
      <c r="V95">
        <f t="shared" si="28"/>
        <v>9.7304785894206607E-5</v>
      </c>
    </row>
    <row r="96" spans="1:23" x14ac:dyDescent="0.75">
      <c r="A96">
        <f>A95</f>
        <v>204702</v>
      </c>
      <c r="B96" t="s">
        <v>37</v>
      </c>
      <c r="C96" t="str">
        <f t="shared" si="22"/>
        <v>47</v>
      </c>
      <c r="D96" t="s">
        <v>33</v>
      </c>
      <c r="E96">
        <f t="shared" si="36"/>
        <v>2</v>
      </c>
      <c r="F96">
        <f t="shared" si="36"/>
        <v>794</v>
      </c>
      <c r="G96">
        <f t="shared" si="36"/>
        <v>1000</v>
      </c>
      <c r="H96">
        <f t="shared" si="36"/>
        <v>750</v>
      </c>
      <c r="I96">
        <f t="shared" si="23"/>
        <v>875</v>
      </c>
      <c r="J96">
        <v>500</v>
      </c>
      <c r="K96" t="s">
        <v>40</v>
      </c>
      <c r="L96">
        <v>2195</v>
      </c>
      <c r="M96">
        <v>0.42057</v>
      </c>
      <c r="N96">
        <v>0.18274000000000001</v>
      </c>
      <c r="O96">
        <v>0.14410999999999999</v>
      </c>
      <c r="P96">
        <f t="shared" si="24"/>
        <v>0.27646000000000004</v>
      </c>
      <c r="Q96">
        <f t="shared" si="25"/>
        <v>3.8630000000000025E-2</v>
      </c>
      <c r="R96">
        <v>2</v>
      </c>
      <c r="S96">
        <f t="shared" si="26"/>
        <v>0.55292000000000008</v>
      </c>
      <c r="T96">
        <f t="shared" si="34"/>
        <v>0.42196</v>
      </c>
      <c r="U96">
        <f t="shared" si="29"/>
        <v>5.314357682619647E-4</v>
      </c>
      <c r="V96">
        <f t="shared" si="28"/>
        <v>5.314357682619647E-4</v>
      </c>
    </row>
    <row r="97" spans="1:23" x14ac:dyDescent="0.75">
      <c r="A97">
        <f>A96</f>
        <v>204702</v>
      </c>
      <c r="B97" t="s">
        <v>37</v>
      </c>
      <c r="C97" t="str">
        <f t="shared" si="22"/>
        <v>47</v>
      </c>
      <c r="D97" t="s">
        <v>33</v>
      </c>
      <c r="E97">
        <f t="shared" si="36"/>
        <v>2</v>
      </c>
      <c r="F97">
        <f t="shared" si="36"/>
        <v>794</v>
      </c>
      <c r="G97">
        <f t="shared" si="36"/>
        <v>1000</v>
      </c>
      <c r="H97">
        <f t="shared" si="36"/>
        <v>750</v>
      </c>
      <c r="I97">
        <f t="shared" si="23"/>
        <v>875</v>
      </c>
      <c r="J97">
        <v>1000</v>
      </c>
      <c r="K97" t="s">
        <v>41</v>
      </c>
      <c r="L97">
        <v>2196</v>
      </c>
      <c r="M97">
        <v>1.50735</v>
      </c>
      <c r="N97">
        <v>0.35350999999999999</v>
      </c>
      <c r="O97">
        <v>0.14252999999999999</v>
      </c>
      <c r="P97">
        <f t="shared" si="24"/>
        <v>1.3648199999999999</v>
      </c>
      <c r="Q97">
        <f t="shared" si="25"/>
        <v>0.21098</v>
      </c>
      <c r="R97">
        <v>2</v>
      </c>
      <c r="S97">
        <f t="shared" si="26"/>
        <v>2.7296399999999998</v>
      </c>
      <c r="T97">
        <f t="shared" si="34"/>
        <v>0.6283399999999999</v>
      </c>
      <c r="U97">
        <f t="shared" si="29"/>
        <v>7.9136020151133492E-4</v>
      </c>
      <c r="V97">
        <f t="shared" si="28"/>
        <v>7.9136020151133492E-4</v>
      </c>
    </row>
    <row r="98" spans="1:23" x14ac:dyDescent="0.75">
      <c r="A98">
        <f>A97</f>
        <v>204702</v>
      </c>
      <c r="B98" t="s">
        <v>37</v>
      </c>
      <c r="C98" t="str">
        <f t="shared" si="22"/>
        <v>47</v>
      </c>
      <c r="D98" t="s">
        <v>33</v>
      </c>
      <c r="E98">
        <f t="shared" si="36"/>
        <v>2</v>
      </c>
      <c r="F98">
        <f t="shared" si="36"/>
        <v>794</v>
      </c>
      <c r="G98">
        <f t="shared" si="36"/>
        <v>1000</v>
      </c>
      <c r="H98">
        <f t="shared" si="36"/>
        <v>750</v>
      </c>
      <c r="I98">
        <f t="shared" si="23"/>
        <v>875</v>
      </c>
      <c r="J98">
        <v>2000</v>
      </c>
      <c r="K98" t="s">
        <v>42</v>
      </c>
      <c r="L98">
        <v>2197</v>
      </c>
      <c r="M98">
        <v>2.1732999999999998</v>
      </c>
      <c r="N98">
        <v>0.45674999999999999</v>
      </c>
      <c r="O98">
        <v>0.14258000000000001</v>
      </c>
      <c r="P98">
        <f t="shared" si="24"/>
        <v>2.0307199999999996</v>
      </c>
      <c r="Q98">
        <f t="shared" si="25"/>
        <v>0.31416999999999995</v>
      </c>
      <c r="R98">
        <v>2</v>
      </c>
      <c r="S98">
        <f t="shared" si="26"/>
        <v>4.0614399999999993</v>
      </c>
      <c r="T98">
        <f t="shared" si="34"/>
        <v>0.30787999999999999</v>
      </c>
      <c r="U98">
        <f t="shared" si="29"/>
        <v>3.8775818639798487E-4</v>
      </c>
      <c r="V98">
        <f t="shared" si="28"/>
        <v>3.8775818639798487E-4</v>
      </c>
    </row>
    <row r="99" spans="1:23" x14ac:dyDescent="0.75">
      <c r="A99">
        <v>204703</v>
      </c>
      <c r="B99" t="s">
        <v>37</v>
      </c>
      <c r="C99" t="str">
        <f t="shared" si="22"/>
        <v>47</v>
      </c>
      <c r="D99" t="s">
        <v>33</v>
      </c>
      <c r="E99">
        <v>3</v>
      </c>
      <c r="F99">
        <v>905.1</v>
      </c>
      <c r="G99">
        <v>750</v>
      </c>
      <c r="H99">
        <v>500</v>
      </c>
      <c r="I99">
        <f t="shared" si="23"/>
        <v>625</v>
      </c>
      <c r="J99">
        <v>5000</v>
      </c>
      <c r="K99" t="s">
        <v>43</v>
      </c>
      <c r="L99">
        <v>2198</v>
      </c>
      <c r="M99">
        <v>1.16201</v>
      </c>
      <c r="N99">
        <v>0.2944</v>
      </c>
      <c r="O99">
        <v>0.14046</v>
      </c>
      <c r="P99">
        <f t="shared" si="24"/>
        <v>1.02155</v>
      </c>
      <c r="Q99">
        <f t="shared" si="25"/>
        <v>0.15393999999999999</v>
      </c>
      <c r="R99">
        <v>2</v>
      </c>
      <c r="S99">
        <f t="shared" si="26"/>
        <v>2.0430999999999999</v>
      </c>
      <c r="T99">
        <f t="shared" si="34"/>
        <v>0.17886000000000002</v>
      </c>
      <c r="U99">
        <f t="shared" si="29"/>
        <v>1.9761352336758372E-4</v>
      </c>
      <c r="V99">
        <f t="shared" si="28"/>
        <v>1.9761352336758372E-4</v>
      </c>
    </row>
    <row r="100" spans="1:23" x14ac:dyDescent="0.75">
      <c r="A100">
        <f>A99</f>
        <v>204703</v>
      </c>
      <c r="B100" t="s">
        <v>37</v>
      </c>
      <c r="C100" t="str">
        <f t="shared" si="22"/>
        <v>47</v>
      </c>
      <c r="D100" t="s">
        <v>33</v>
      </c>
      <c r="E100">
        <f t="shared" ref="E100:H103" si="37">E99</f>
        <v>3</v>
      </c>
      <c r="F100">
        <f t="shared" si="37"/>
        <v>905.1</v>
      </c>
      <c r="G100">
        <f t="shared" si="37"/>
        <v>750</v>
      </c>
      <c r="H100">
        <f t="shared" si="37"/>
        <v>500</v>
      </c>
      <c r="I100">
        <f t="shared" si="23"/>
        <v>625</v>
      </c>
      <c r="J100">
        <v>200</v>
      </c>
      <c r="K100" t="s">
        <v>39</v>
      </c>
      <c r="L100">
        <v>2202</v>
      </c>
      <c r="M100">
        <v>0.79913000000000001</v>
      </c>
      <c r="N100">
        <v>0.23086000000000001</v>
      </c>
      <c r="O100">
        <v>0.14143</v>
      </c>
      <c r="P100">
        <f t="shared" si="24"/>
        <v>0.65769999999999995</v>
      </c>
      <c r="Q100">
        <f t="shared" si="25"/>
        <v>8.9430000000000009E-2</v>
      </c>
      <c r="R100">
        <v>2</v>
      </c>
      <c r="S100">
        <f t="shared" si="26"/>
        <v>1.3153999999999999</v>
      </c>
      <c r="T100">
        <f t="shared" si="34"/>
        <v>0.24425999999999998</v>
      </c>
      <c r="U100">
        <f t="shared" si="29"/>
        <v>2.698707325157441E-4</v>
      </c>
      <c r="V100">
        <f t="shared" si="28"/>
        <v>2.698707325157441E-4</v>
      </c>
    </row>
    <row r="101" spans="1:23" x14ac:dyDescent="0.75">
      <c r="A101">
        <f>A100</f>
        <v>204703</v>
      </c>
      <c r="B101" t="s">
        <v>37</v>
      </c>
      <c r="C101" t="str">
        <f t="shared" si="22"/>
        <v>47</v>
      </c>
      <c r="D101" t="s">
        <v>33</v>
      </c>
      <c r="E101">
        <f t="shared" si="37"/>
        <v>3</v>
      </c>
      <c r="F101">
        <f t="shared" si="37"/>
        <v>905.1</v>
      </c>
      <c r="G101">
        <f t="shared" si="37"/>
        <v>750</v>
      </c>
      <c r="H101">
        <f t="shared" si="37"/>
        <v>500</v>
      </c>
      <c r="I101">
        <f t="shared" si="23"/>
        <v>625</v>
      </c>
      <c r="J101">
        <v>500</v>
      </c>
      <c r="K101" t="s">
        <v>40</v>
      </c>
      <c r="L101">
        <v>2203</v>
      </c>
      <c r="M101">
        <v>0.99226999999999999</v>
      </c>
      <c r="N101">
        <v>0.26393</v>
      </c>
      <c r="O101">
        <v>0.14180000000000001</v>
      </c>
      <c r="P101">
        <f t="shared" si="24"/>
        <v>0.85046999999999995</v>
      </c>
      <c r="Q101">
        <f t="shared" si="25"/>
        <v>0.12212999999999999</v>
      </c>
      <c r="R101">
        <v>2</v>
      </c>
      <c r="S101">
        <f t="shared" si="26"/>
        <v>1.7009399999999999</v>
      </c>
      <c r="T101">
        <f t="shared" si="34"/>
        <v>1.61192</v>
      </c>
      <c r="U101">
        <f t="shared" si="29"/>
        <v>1.7809302839465252E-3</v>
      </c>
      <c r="V101">
        <f t="shared" si="28"/>
        <v>1.7809302839465252E-3</v>
      </c>
    </row>
    <row r="102" spans="1:23" x14ac:dyDescent="0.75">
      <c r="A102">
        <f>A101</f>
        <v>204703</v>
      </c>
      <c r="B102" t="s">
        <v>37</v>
      </c>
      <c r="C102" t="str">
        <f t="shared" si="22"/>
        <v>47</v>
      </c>
      <c r="D102" t="s">
        <v>33</v>
      </c>
      <c r="E102">
        <f t="shared" si="37"/>
        <v>3</v>
      </c>
      <c r="F102">
        <f t="shared" si="37"/>
        <v>905.1</v>
      </c>
      <c r="G102">
        <f t="shared" si="37"/>
        <v>750</v>
      </c>
      <c r="H102">
        <f t="shared" si="37"/>
        <v>500</v>
      </c>
      <c r="I102">
        <f t="shared" si="23"/>
        <v>625</v>
      </c>
      <c r="J102">
        <v>1000</v>
      </c>
      <c r="K102" t="s">
        <v>41</v>
      </c>
      <c r="L102">
        <v>2204</v>
      </c>
      <c r="M102">
        <v>5.9571199999999997</v>
      </c>
      <c r="N102">
        <v>0.94721999999999995</v>
      </c>
      <c r="O102">
        <v>0.14126</v>
      </c>
      <c r="P102">
        <f t="shared" si="24"/>
        <v>5.8158599999999998</v>
      </c>
      <c r="Q102">
        <f t="shared" si="25"/>
        <v>0.80596000000000001</v>
      </c>
      <c r="R102">
        <v>2</v>
      </c>
      <c r="S102">
        <f t="shared" si="26"/>
        <v>11.63172</v>
      </c>
      <c r="T102">
        <f t="shared" si="34"/>
        <v>5.7177199999999999</v>
      </c>
      <c r="U102">
        <f t="shared" si="29"/>
        <v>6.3172246160645229E-3</v>
      </c>
      <c r="V102">
        <f t="shared" si="28"/>
        <v>6.3172246160645229E-3</v>
      </c>
    </row>
    <row r="103" spans="1:23" x14ac:dyDescent="0.75">
      <c r="A103">
        <f>A102</f>
        <v>204703</v>
      </c>
      <c r="B103" t="s">
        <v>37</v>
      </c>
      <c r="C103" t="str">
        <f t="shared" si="22"/>
        <v>47</v>
      </c>
      <c r="D103" t="s">
        <v>33</v>
      </c>
      <c r="E103">
        <f t="shared" si="37"/>
        <v>3</v>
      </c>
      <c r="F103">
        <f t="shared" si="37"/>
        <v>905.1</v>
      </c>
      <c r="G103">
        <f t="shared" si="37"/>
        <v>750</v>
      </c>
      <c r="H103">
        <f t="shared" si="37"/>
        <v>500</v>
      </c>
      <c r="I103">
        <f t="shared" si="23"/>
        <v>625</v>
      </c>
      <c r="J103">
        <v>2000</v>
      </c>
      <c r="K103" t="s">
        <v>42</v>
      </c>
      <c r="L103">
        <v>2911</v>
      </c>
      <c r="M103">
        <v>17.716550000000002</v>
      </c>
      <c r="N103">
        <v>3.14174</v>
      </c>
      <c r="O103">
        <v>0.28288000000000002</v>
      </c>
      <c r="P103">
        <f t="shared" si="24"/>
        <v>17.433670000000003</v>
      </c>
      <c r="Q103">
        <f t="shared" si="25"/>
        <v>2.85886</v>
      </c>
      <c r="R103">
        <v>2</v>
      </c>
      <c r="S103">
        <f t="shared" si="26"/>
        <v>34.867340000000006</v>
      </c>
      <c r="T103">
        <f t="shared" si="34"/>
        <v>0.68185999999999991</v>
      </c>
      <c r="U103">
        <f t="shared" si="29"/>
        <v>7.5335322063860332E-4</v>
      </c>
      <c r="V103">
        <f t="shared" si="28"/>
        <v>7.5335322063860332E-4</v>
      </c>
      <c r="W103" t="s">
        <v>12</v>
      </c>
    </row>
    <row r="104" spans="1:23" x14ac:dyDescent="0.75">
      <c r="A104">
        <v>204704</v>
      </c>
      <c r="B104" t="s">
        <v>37</v>
      </c>
      <c r="C104" t="str">
        <f t="shared" si="22"/>
        <v>47</v>
      </c>
      <c r="D104" t="s">
        <v>33</v>
      </c>
      <c r="E104">
        <v>4</v>
      </c>
      <c r="F104">
        <v>646.4</v>
      </c>
      <c r="G104">
        <v>500</v>
      </c>
      <c r="H104">
        <v>400</v>
      </c>
      <c r="I104">
        <f t="shared" si="23"/>
        <v>450</v>
      </c>
      <c r="J104">
        <v>5000</v>
      </c>
      <c r="K104" t="s">
        <v>43</v>
      </c>
      <c r="L104">
        <v>2206</v>
      </c>
      <c r="M104">
        <v>2.4518399999999998</v>
      </c>
      <c r="N104">
        <v>0.48321999999999998</v>
      </c>
      <c r="O104">
        <v>0.14229</v>
      </c>
      <c r="P104">
        <f t="shared" si="24"/>
        <v>2.3095499999999998</v>
      </c>
      <c r="Q104">
        <f t="shared" si="25"/>
        <v>0.34092999999999996</v>
      </c>
      <c r="R104">
        <v>2</v>
      </c>
      <c r="S104">
        <f t="shared" si="26"/>
        <v>4.6190999999999995</v>
      </c>
      <c r="T104">
        <f t="shared" si="34"/>
        <v>0.11463999999999996</v>
      </c>
      <c r="U104">
        <f t="shared" si="29"/>
        <v>1.773514851485148E-4</v>
      </c>
      <c r="V104">
        <f t="shared" si="28"/>
        <v>1.773514851485148E-4</v>
      </c>
    </row>
    <row r="105" spans="1:23" x14ac:dyDescent="0.75">
      <c r="A105">
        <f>A104</f>
        <v>204704</v>
      </c>
      <c r="B105" t="s">
        <v>37</v>
      </c>
      <c r="C105" t="str">
        <f t="shared" si="22"/>
        <v>47</v>
      </c>
      <c r="D105" t="s">
        <v>33</v>
      </c>
      <c r="E105">
        <f t="shared" ref="E105:H108" si="38">E104</f>
        <v>4</v>
      </c>
      <c r="F105">
        <f t="shared" si="38"/>
        <v>646.4</v>
      </c>
      <c r="G105">
        <f t="shared" si="38"/>
        <v>500</v>
      </c>
      <c r="H105">
        <f t="shared" si="38"/>
        <v>400</v>
      </c>
      <c r="I105">
        <f t="shared" si="23"/>
        <v>450</v>
      </c>
      <c r="J105">
        <v>200</v>
      </c>
      <c r="K105" t="s">
        <v>39</v>
      </c>
      <c r="L105">
        <v>2207</v>
      </c>
      <c r="M105">
        <v>0.46283000000000002</v>
      </c>
      <c r="N105">
        <v>0.19886999999999999</v>
      </c>
      <c r="O105">
        <v>0.14155000000000001</v>
      </c>
      <c r="P105">
        <f t="shared" si="24"/>
        <v>0.32128000000000001</v>
      </c>
      <c r="Q105">
        <f t="shared" si="25"/>
        <v>5.7319999999999982E-2</v>
      </c>
      <c r="R105">
        <v>2</v>
      </c>
      <c r="S105">
        <f t="shared" si="26"/>
        <v>0.64256000000000002</v>
      </c>
      <c r="T105">
        <f t="shared" si="34"/>
        <v>0.30175999999999997</v>
      </c>
      <c r="U105">
        <f t="shared" si="29"/>
        <v>4.668316831683168E-4</v>
      </c>
      <c r="V105">
        <f t="shared" si="28"/>
        <v>4.668316831683168E-4</v>
      </c>
    </row>
    <row r="106" spans="1:23" x14ac:dyDescent="0.75">
      <c r="A106">
        <f>A105</f>
        <v>204704</v>
      </c>
      <c r="B106" t="s">
        <v>37</v>
      </c>
      <c r="C106" t="str">
        <f t="shared" si="22"/>
        <v>47</v>
      </c>
      <c r="D106" t="s">
        <v>33</v>
      </c>
      <c r="E106">
        <f t="shared" si="38"/>
        <v>4</v>
      </c>
      <c r="F106">
        <f t="shared" si="38"/>
        <v>646.4</v>
      </c>
      <c r="G106">
        <f t="shared" si="38"/>
        <v>500</v>
      </c>
      <c r="H106">
        <f t="shared" si="38"/>
        <v>400</v>
      </c>
      <c r="I106">
        <f t="shared" si="23"/>
        <v>450</v>
      </c>
      <c r="J106">
        <v>500</v>
      </c>
      <c r="K106" t="s">
        <v>40</v>
      </c>
      <c r="L106">
        <v>2208</v>
      </c>
      <c r="M106">
        <v>1.0615000000000001</v>
      </c>
      <c r="N106">
        <v>0.29326999999999998</v>
      </c>
      <c r="O106">
        <v>0.14238999999999999</v>
      </c>
      <c r="P106">
        <f t="shared" si="24"/>
        <v>0.91911000000000009</v>
      </c>
      <c r="Q106">
        <f t="shared" si="25"/>
        <v>0.15087999999999999</v>
      </c>
      <c r="R106">
        <v>2</v>
      </c>
      <c r="S106">
        <f t="shared" si="26"/>
        <v>1.8382200000000002</v>
      </c>
      <c r="T106">
        <f t="shared" si="34"/>
        <v>0.69235999999999998</v>
      </c>
      <c r="U106">
        <f t="shared" si="29"/>
        <v>1.0711014851485148E-3</v>
      </c>
      <c r="V106">
        <f t="shared" si="28"/>
        <v>1.0711014851485148E-3</v>
      </c>
    </row>
    <row r="107" spans="1:23" x14ac:dyDescent="0.75">
      <c r="A107">
        <f>A106</f>
        <v>204704</v>
      </c>
      <c r="B107" t="s">
        <v>37</v>
      </c>
      <c r="C107" t="str">
        <f t="shared" si="22"/>
        <v>47</v>
      </c>
      <c r="D107" t="s">
        <v>33</v>
      </c>
      <c r="E107">
        <f t="shared" si="38"/>
        <v>4</v>
      </c>
      <c r="F107">
        <f t="shared" si="38"/>
        <v>646.4</v>
      </c>
      <c r="G107">
        <f t="shared" si="38"/>
        <v>500</v>
      </c>
      <c r="H107">
        <f t="shared" si="38"/>
        <v>400</v>
      </c>
      <c r="I107">
        <f t="shared" si="23"/>
        <v>450</v>
      </c>
      <c r="J107">
        <v>1000</v>
      </c>
      <c r="K107" t="s">
        <v>41</v>
      </c>
      <c r="L107">
        <v>2209</v>
      </c>
      <c r="M107">
        <v>2.1179600000000001</v>
      </c>
      <c r="N107">
        <v>0.48720999999999998</v>
      </c>
      <c r="O107">
        <v>0.14102999999999999</v>
      </c>
      <c r="P107">
        <f t="shared" si="24"/>
        <v>1.9769300000000001</v>
      </c>
      <c r="Q107">
        <f t="shared" si="25"/>
        <v>0.34617999999999999</v>
      </c>
      <c r="R107">
        <v>2</v>
      </c>
      <c r="S107">
        <f t="shared" si="26"/>
        <v>3.9538600000000002</v>
      </c>
      <c r="T107">
        <f t="shared" si="34"/>
        <v>0.20294000000000001</v>
      </c>
      <c r="U107">
        <f t="shared" si="29"/>
        <v>3.139542079207921E-4</v>
      </c>
      <c r="V107">
        <f t="shared" si="28"/>
        <v>3.139542079207921E-4</v>
      </c>
    </row>
    <row r="108" spans="1:23" x14ac:dyDescent="0.75">
      <c r="A108">
        <f>A107</f>
        <v>204704</v>
      </c>
      <c r="B108" t="s">
        <v>37</v>
      </c>
      <c r="C108" t="str">
        <f t="shared" si="22"/>
        <v>47</v>
      </c>
      <c r="D108" t="s">
        <v>33</v>
      </c>
      <c r="E108">
        <f t="shared" si="38"/>
        <v>4</v>
      </c>
      <c r="F108">
        <f t="shared" si="38"/>
        <v>646.4</v>
      </c>
      <c r="G108">
        <f t="shared" si="38"/>
        <v>500</v>
      </c>
      <c r="H108">
        <f t="shared" si="38"/>
        <v>400</v>
      </c>
      <c r="I108">
        <f t="shared" si="23"/>
        <v>450</v>
      </c>
      <c r="J108">
        <v>2000</v>
      </c>
      <c r="K108" t="s">
        <v>42</v>
      </c>
      <c r="L108">
        <v>2210</v>
      </c>
      <c r="M108">
        <v>0.72343999999999997</v>
      </c>
      <c r="N108">
        <v>0.23729</v>
      </c>
      <c r="O108">
        <v>0.13582</v>
      </c>
      <c r="P108">
        <f t="shared" si="24"/>
        <v>0.58762000000000003</v>
      </c>
      <c r="Q108">
        <f t="shared" si="25"/>
        <v>0.10147</v>
      </c>
      <c r="R108">
        <v>2</v>
      </c>
      <c r="S108">
        <f t="shared" si="26"/>
        <v>1.1752400000000001</v>
      </c>
      <c r="T108">
        <f t="shared" si="34"/>
        <v>2.5935800000000002</v>
      </c>
      <c r="U108">
        <f t="shared" si="29"/>
        <v>4.0123452970297034E-3</v>
      </c>
      <c r="V108">
        <f t="shared" si="28"/>
        <v>4.0123452970297034E-3</v>
      </c>
    </row>
    <row r="109" spans="1:23" x14ac:dyDescent="0.75">
      <c r="A109">
        <v>204705</v>
      </c>
      <c r="B109" t="s">
        <v>37</v>
      </c>
      <c r="C109" t="str">
        <f t="shared" si="22"/>
        <v>47</v>
      </c>
      <c r="D109" t="s">
        <v>33</v>
      </c>
      <c r="E109">
        <v>5</v>
      </c>
      <c r="F109">
        <v>532.9</v>
      </c>
      <c r="G109">
        <v>400</v>
      </c>
      <c r="H109">
        <v>300</v>
      </c>
      <c r="I109">
        <f t="shared" si="23"/>
        <v>350</v>
      </c>
      <c r="J109">
        <v>5000</v>
      </c>
      <c r="K109" t="s">
        <v>43</v>
      </c>
      <c r="L109">
        <v>2806</v>
      </c>
      <c r="M109">
        <v>10.2285</v>
      </c>
      <c r="N109">
        <v>1.2967900000000001</v>
      </c>
      <c r="O109">
        <v>0</v>
      </c>
      <c r="P109">
        <f t="shared" si="24"/>
        <v>10.2285</v>
      </c>
      <c r="Q109">
        <f t="shared" si="25"/>
        <v>1.2967900000000001</v>
      </c>
      <c r="R109">
        <v>2</v>
      </c>
      <c r="S109">
        <f t="shared" si="26"/>
        <v>20.457000000000001</v>
      </c>
      <c r="T109">
        <f t="shared" si="34"/>
        <v>8.0220000000000014E-2</v>
      </c>
      <c r="U109">
        <f t="shared" si="29"/>
        <v>1.5053480953274538E-4</v>
      </c>
      <c r="V109">
        <f t="shared" si="28"/>
        <v>1.5053480953274538E-4</v>
      </c>
      <c r="W109" t="s">
        <v>13</v>
      </c>
    </row>
    <row r="110" spans="1:23" x14ac:dyDescent="0.75">
      <c r="A110">
        <f>A109</f>
        <v>204705</v>
      </c>
      <c r="B110" t="s">
        <v>37</v>
      </c>
      <c r="C110" t="str">
        <f t="shared" si="22"/>
        <v>47</v>
      </c>
      <c r="D110" t="s">
        <v>33</v>
      </c>
      <c r="E110">
        <f t="shared" ref="E110:H113" si="39">E109</f>
        <v>5</v>
      </c>
      <c r="F110">
        <f t="shared" si="39"/>
        <v>532.9</v>
      </c>
      <c r="G110">
        <f t="shared" si="39"/>
        <v>400</v>
      </c>
      <c r="H110">
        <f t="shared" si="39"/>
        <v>300</v>
      </c>
      <c r="I110">
        <f t="shared" si="23"/>
        <v>350</v>
      </c>
      <c r="J110">
        <v>200</v>
      </c>
      <c r="K110" t="s">
        <v>39</v>
      </c>
      <c r="L110">
        <v>2216</v>
      </c>
      <c r="M110">
        <v>0.36514999999999997</v>
      </c>
      <c r="N110">
        <v>0.18325</v>
      </c>
      <c r="O110">
        <v>0.14313999999999999</v>
      </c>
      <c r="P110">
        <f t="shared" si="24"/>
        <v>0.22200999999999999</v>
      </c>
      <c r="Q110">
        <f t="shared" si="25"/>
        <v>4.0110000000000007E-2</v>
      </c>
      <c r="R110">
        <v>2</v>
      </c>
      <c r="S110">
        <f t="shared" si="26"/>
        <v>0.44401999999999997</v>
      </c>
      <c r="T110">
        <f t="shared" si="34"/>
        <v>0.18981999999999999</v>
      </c>
      <c r="U110">
        <f t="shared" si="29"/>
        <v>3.5620191405516982E-4</v>
      </c>
      <c r="V110">
        <f t="shared" si="28"/>
        <v>3.5620191405516982E-4</v>
      </c>
    </row>
    <row r="111" spans="1:23" x14ac:dyDescent="0.75">
      <c r="A111">
        <f>A110</f>
        <v>204705</v>
      </c>
      <c r="B111" t="s">
        <v>37</v>
      </c>
      <c r="C111" t="str">
        <f t="shared" si="22"/>
        <v>47</v>
      </c>
      <c r="D111" t="s">
        <v>33</v>
      </c>
      <c r="E111">
        <f t="shared" si="39"/>
        <v>5</v>
      </c>
      <c r="F111">
        <f t="shared" si="39"/>
        <v>532.9</v>
      </c>
      <c r="G111">
        <f t="shared" si="39"/>
        <v>400</v>
      </c>
      <c r="H111">
        <f t="shared" si="39"/>
        <v>300</v>
      </c>
      <c r="I111">
        <f t="shared" si="23"/>
        <v>350</v>
      </c>
      <c r="J111">
        <v>500</v>
      </c>
      <c r="K111" t="s">
        <v>40</v>
      </c>
      <c r="L111">
        <v>2215</v>
      </c>
      <c r="M111">
        <v>0.71189000000000002</v>
      </c>
      <c r="N111">
        <v>0.23732</v>
      </c>
      <c r="O111">
        <v>0.14241000000000001</v>
      </c>
      <c r="P111">
        <f t="shared" si="24"/>
        <v>0.56947999999999999</v>
      </c>
      <c r="Q111">
        <f t="shared" si="25"/>
        <v>9.4909999999999994E-2</v>
      </c>
      <c r="R111">
        <v>2</v>
      </c>
      <c r="S111">
        <f t="shared" si="26"/>
        <v>1.13896</v>
      </c>
      <c r="T111">
        <f t="shared" si="34"/>
        <v>0.26128000000000001</v>
      </c>
      <c r="U111">
        <f t="shared" si="29"/>
        <v>4.9029836742353161E-4</v>
      </c>
      <c r="V111">
        <f t="shared" si="28"/>
        <v>4.9029836742353161E-4</v>
      </c>
    </row>
    <row r="112" spans="1:23" x14ac:dyDescent="0.75">
      <c r="A112">
        <f>A111</f>
        <v>204705</v>
      </c>
      <c r="B112" t="s">
        <v>37</v>
      </c>
      <c r="C112" t="str">
        <f t="shared" si="22"/>
        <v>47</v>
      </c>
      <c r="D112" t="s">
        <v>33</v>
      </c>
      <c r="E112">
        <f t="shared" si="39"/>
        <v>5</v>
      </c>
      <c r="F112">
        <f t="shared" si="39"/>
        <v>532.9</v>
      </c>
      <c r="G112">
        <f t="shared" si="39"/>
        <v>400</v>
      </c>
      <c r="H112">
        <f t="shared" si="39"/>
        <v>300</v>
      </c>
      <c r="I112">
        <f t="shared" si="23"/>
        <v>350</v>
      </c>
      <c r="J112">
        <v>1000</v>
      </c>
      <c r="K112" t="s">
        <v>41</v>
      </c>
      <c r="L112">
        <v>2214</v>
      </c>
      <c r="M112">
        <v>0.79532999999999998</v>
      </c>
      <c r="N112">
        <v>0.27321000000000001</v>
      </c>
      <c r="O112">
        <v>0.14257</v>
      </c>
      <c r="P112">
        <f t="shared" si="24"/>
        <v>0.65276000000000001</v>
      </c>
      <c r="Q112">
        <f t="shared" si="25"/>
        <v>0.13064000000000001</v>
      </c>
      <c r="R112">
        <v>2</v>
      </c>
      <c r="S112">
        <f t="shared" si="26"/>
        <v>1.30552</v>
      </c>
      <c r="T112">
        <f t="shared" si="34"/>
        <v>8.9260000000000006E-2</v>
      </c>
      <c r="U112">
        <f t="shared" si="29"/>
        <v>1.674985926064928E-4</v>
      </c>
      <c r="V112">
        <f t="shared" si="28"/>
        <v>1.674985926064928E-4</v>
      </c>
    </row>
    <row r="113" spans="1:23" x14ac:dyDescent="0.75">
      <c r="A113">
        <f>A112</f>
        <v>204705</v>
      </c>
      <c r="B113" t="s">
        <v>37</v>
      </c>
      <c r="C113" t="str">
        <f t="shared" si="22"/>
        <v>47</v>
      </c>
      <c r="D113" t="s">
        <v>33</v>
      </c>
      <c r="E113">
        <f t="shared" si="39"/>
        <v>5</v>
      </c>
      <c r="F113">
        <f t="shared" si="39"/>
        <v>532.9</v>
      </c>
      <c r="G113">
        <f t="shared" si="39"/>
        <v>400</v>
      </c>
      <c r="H113">
        <f t="shared" si="39"/>
        <v>300</v>
      </c>
      <c r="I113">
        <f t="shared" si="23"/>
        <v>350</v>
      </c>
      <c r="J113">
        <v>2000</v>
      </c>
      <c r="K113" t="s">
        <v>42</v>
      </c>
      <c r="L113">
        <v>2213</v>
      </c>
      <c r="M113">
        <v>0.44053999999999999</v>
      </c>
      <c r="N113">
        <v>0.18573000000000001</v>
      </c>
      <c r="O113">
        <v>0.1411</v>
      </c>
      <c r="P113">
        <f t="shared" si="24"/>
        <v>0.29943999999999998</v>
      </c>
      <c r="Q113">
        <f t="shared" si="25"/>
        <v>4.4630000000000003E-2</v>
      </c>
      <c r="R113">
        <v>2</v>
      </c>
      <c r="S113">
        <f t="shared" si="26"/>
        <v>0.59887999999999997</v>
      </c>
      <c r="T113">
        <f t="shared" si="34"/>
        <v>0.13391999999999998</v>
      </c>
      <c r="U113">
        <f t="shared" si="29"/>
        <v>2.5130418465002812E-4</v>
      </c>
      <c r="V113">
        <f t="shared" si="28"/>
        <v>2.5130418465002812E-4</v>
      </c>
    </row>
    <row r="114" spans="1:23" x14ac:dyDescent="0.75">
      <c r="A114">
        <v>204706</v>
      </c>
      <c r="B114" t="s">
        <v>37</v>
      </c>
      <c r="C114" t="str">
        <f t="shared" si="22"/>
        <v>47</v>
      </c>
      <c r="D114" t="s">
        <v>33</v>
      </c>
      <c r="E114">
        <v>6</v>
      </c>
      <c r="F114">
        <v>762</v>
      </c>
      <c r="G114">
        <v>300</v>
      </c>
      <c r="H114">
        <v>200</v>
      </c>
      <c r="I114">
        <f t="shared" si="23"/>
        <v>250</v>
      </c>
      <c r="J114">
        <v>5000</v>
      </c>
      <c r="K114" t="s">
        <v>43</v>
      </c>
      <c r="L114">
        <v>2212</v>
      </c>
      <c r="M114">
        <v>0.43153000000000002</v>
      </c>
      <c r="N114">
        <v>0.20598</v>
      </c>
      <c r="O114">
        <v>0.13902</v>
      </c>
      <c r="P114">
        <f t="shared" si="24"/>
        <v>0.29251000000000005</v>
      </c>
      <c r="Q114">
        <f t="shared" si="25"/>
        <v>6.6959999999999992E-2</v>
      </c>
      <c r="R114">
        <v>2</v>
      </c>
      <c r="S114">
        <f t="shared" si="26"/>
        <v>0.5850200000000001</v>
      </c>
      <c r="T114">
        <f t="shared" si="34"/>
        <v>0.15845999999999999</v>
      </c>
      <c r="U114">
        <f t="shared" si="29"/>
        <v>2.0795275590551179E-4</v>
      </c>
      <c r="V114">
        <f t="shared" si="28"/>
        <v>2.0795275590551179E-4</v>
      </c>
      <c r="W114" t="s">
        <v>14</v>
      </c>
    </row>
    <row r="115" spans="1:23" x14ac:dyDescent="0.75">
      <c r="A115">
        <f>A114</f>
        <v>204706</v>
      </c>
      <c r="B115" t="s">
        <v>37</v>
      </c>
      <c r="C115" t="str">
        <f t="shared" si="22"/>
        <v>47</v>
      </c>
      <c r="D115" t="s">
        <v>33</v>
      </c>
      <c r="E115">
        <f t="shared" ref="E115:H118" si="40">E114</f>
        <v>6</v>
      </c>
      <c r="F115">
        <f t="shared" si="40"/>
        <v>762</v>
      </c>
      <c r="G115">
        <f t="shared" si="40"/>
        <v>300</v>
      </c>
      <c r="H115">
        <f t="shared" si="40"/>
        <v>200</v>
      </c>
      <c r="I115">
        <f t="shared" si="23"/>
        <v>250</v>
      </c>
      <c r="J115">
        <v>200</v>
      </c>
      <c r="K115" t="s">
        <v>39</v>
      </c>
      <c r="L115">
        <v>2222</v>
      </c>
      <c r="M115">
        <v>0.59967000000000004</v>
      </c>
      <c r="N115">
        <v>0.21709999999999999</v>
      </c>
      <c r="O115">
        <v>0.13786999999999999</v>
      </c>
      <c r="P115">
        <f t="shared" si="24"/>
        <v>0.46180000000000004</v>
      </c>
      <c r="Q115">
        <f t="shared" si="25"/>
        <v>7.9229999999999995E-2</v>
      </c>
      <c r="R115">
        <v>2</v>
      </c>
      <c r="S115">
        <f t="shared" si="26"/>
        <v>0.92360000000000009</v>
      </c>
      <c r="T115">
        <f t="shared" si="34"/>
        <v>0.34195999999999999</v>
      </c>
      <c r="U115">
        <f t="shared" si="29"/>
        <v>4.4876640419947507E-4</v>
      </c>
      <c r="V115">
        <f t="shared" si="28"/>
        <v>4.4876640419947507E-4</v>
      </c>
    </row>
    <row r="116" spans="1:23" x14ac:dyDescent="0.75">
      <c r="A116">
        <f>A115</f>
        <v>204706</v>
      </c>
      <c r="B116" t="s">
        <v>37</v>
      </c>
      <c r="C116" t="str">
        <f t="shared" si="22"/>
        <v>47</v>
      </c>
      <c r="D116" t="s">
        <v>33</v>
      </c>
      <c r="E116">
        <f t="shared" si="40"/>
        <v>6</v>
      </c>
      <c r="F116">
        <f t="shared" si="40"/>
        <v>762</v>
      </c>
      <c r="G116">
        <f t="shared" si="40"/>
        <v>300</v>
      </c>
      <c r="H116">
        <f t="shared" si="40"/>
        <v>200</v>
      </c>
      <c r="I116">
        <f t="shared" si="23"/>
        <v>250</v>
      </c>
      <c r="J116">
        <v>500</v>
      </c>
      <c r="K116" t="s">
        <v>40</v>
      </c>
      <c r="L116">
        <v>2223</v>
      </c>
      <c r="M116">
        <v>1.17777</v>
      </c>
      <c r="N116">
        <v>0.31161</v>
      </c>
      <c r="O116">
        <v>0.14063000000000001</v>
      </c>
      <c r="P116">
        <f t="shared" si="24"/>
        <v>1.03714</v>
      </c>
      <c r="Q116">
        <f t="shared" si="25"/>
        <v>0.17097999999999999</v>
      </c>
      <c r="R116">
        <v>2</v>
      </c>
      <c r="S116">
        <f t="shared" si="26"/>
        <v>2.0742799999999999</v>
      </c>
      <c r="T116">
        <f t="shared" si="34"/>
        <v>0.45375999999999994</v>
      </c>
      <c r="U116">
        <f t="shared" si="29"/>
        <v>5.9548556430446186E-4</v>
      </c>
      <c r="V116">
        <f t="shared" si="28"/>
        <v>5.9548556430446186E-4</v>
      </c>
    </row>
    <row r="117" spans="1:23" x14ac:dyDescent="0.75">
      <c r="A117">
        <f>A116</f>
        <v>204706</v>
      </c>
      <c r="B117" t="s">
        <v>37</v>
      </c>
      <c r="C117" t="str">
        <f t="shared" si="22"/>
        <v>47</v>
      </c>
      <c r="D117" t="s">
        <v>33</v>
      </c>
      <c r="E117">
        <f t="shared" si="40"/>
        <v>6</v>
      </c>
      <c r="F117">
        <f t="shared" si="40"/>
        <v>762</v>
      </c>
      <c r="G117">
        <f t="shared" si="40"/>
        <v>300</v>
      </c>
      <c r="H117">
        <f t="shared" si="40"/>
        <v>200</v>
      </c>
      <c r="I117">
        <f t="shared" si="23"/>
        <v>250</v>
      </c>
      <c r="J117">
        <v>1000</v>
      </c>
      <c r="K117" t="s">
        <v>41</v>
      </c>
      <c r="L117">
        <v>2224</v>
      </c>
      <c r="M117">
        <v>1.4363900000000001</v>
      </c>
      <c r="N117">
        <v>0.36648999999999998</v>
      </c>
      <c r="O117">
        <v>0.13961000000000001</v>
      </c>
      <c r="P117">
        <f t="shared" si="24"/>
        <v>1.29678</v>
      </c>
      <c r="Q117">
        <f t="shared" si="25"/>
        <v>0.22687999999999997</v>
      </c>
      <c r="R117">
        <v>2</v>
      </c>
      <c r="S117">
        <f t="shared" si="26"/>
        <v>2.5935600000000001</v>
      </c>
      <c r="T117">
        <f t="shared" ref="T117:T148" si="41">Q118*R118</f>
        <v>0.20441999999999999</v>
      </c>
      <c r="U117">
        <f t="shared" si="29"/>
        <v>2.6826771653543308E-4</v>
      </c>
      <c r="V117">
        <f t="shared" si="28"/>
        <v>2.6826771653543308E-4</v>
      </c>
    </row>
    <row r="118" spans="1:23" x14ac:dyDescent="0.75">
      <c r="A118">
        <f>A117</f>
        <v>204706</v>
      </c>
      <c r="B118" t="s">
        <v>37</v>
      </c>
      <c r="C118" t="str">
        <f t="shared" si="22"/>
        <v>47</v>
      </c>
      <c r="D118" t="s">
        <v>33</v>
      </c>
      <c r="E118">
        <f t="shared" si="40"/>
        <v>6</v>
      </c>
      <c r="F118">
        <f t="shared" si="40"/>
        <v>762</v>
      </c>
      <c r="G118">
        <f t="shared" si="40"/>
        <v>300</v>
      </c>
      <c r="H118">
        <f t="shared" si="40"/>
        <v>200</v>
      </c>
      <c r="I118">
        <f t="shared" si="23"/>
        <v>250</v>
      </c>
      <c r="J118">
        <v>2000</v>
      </c>
      <c r="K118" t="s">
        <v>42</v>
      </c>
      <c r="L118">
        <v>2225</v>
      </c>
      <c r="M118">
        <v>0.71743000000000001</v>
      </c>
      <c r="N118">
        <v>0.24603</v>
      </c>
      <c r="O118">
        <v>0.14382</v>
      </c>
      <c r="P118">
        <f t="shared" si="24"/>
        <v>0.57360999999999995</v>
      </c>
      <c r="Q118">
        <f t="shared" si="25"/>
        <v>0.10221</v>
      </c>
      <c r="R118">
        <v>2</v>
      </c>
      <c r="S118">
        <f t="shared" si="26"/>
        <v>1.1472199999999999</v>
      </c>
      <c r="T118">
        <f t="shared" si="41"/>
        <v>7.5900000000000023E-2</v>
      </c>
      <c r="U118">
        <f t="shared" si="29"/>
        <v>9.9606299212598459E-5</v>
      </c>
      <c r="V118">
        <f t="shared" si="28"/>
        <v>9.9606299212598459E-5</v>
      </c>
    </row>
    <row r="119" spans="1:23" x14ac:dyDescent="0.75">
      <c r="A119">
        <v>204707</v>
      </c>
      <c r="B119" t="s">
        <v>37</v>
      </c>
      <c r="C119" t="str">
        <f t="shared" si="22"/>
        <v>47</v>
      </c>
      <c r="D119" t="s">
        <v>33</v>
      </c>
      <c r="E119">
        <v>7</v>
      </c>
      <c r="F119">
        <v>235.6</v>
      </c>
      <c r="G119">
        <v>200</v>
      </c>
      <c r="H119">
        <v>150</v>
      </c>
      <c r="I119">
        <f t="shared" si="23"/>
        <v>175</v>
      </c>
      <c r="J119">
        <v>5000</v>
      </c>
      <c r="K119" t="s">
        <v>43</v>
      </c>
      <c r="L119">
        <v>2226</v>
      </c>
      <c r="M119">
        <v>0.36337999999999998</v>
      </c>
      <c r="N119">
        <v>0.18052000000000001</v>
      </c>
      <c r="O119">
        <v>0.14257</v>
      </c>
      <c r="P119">
        <f t="shared" si="24"/>
        <v>0.22080999999999998</v>
      </c>
      <c r="Q119">
        <f t="shared" si="25"/>
        <v>3.7950000000000012E-2</v>
      </c>
      <c r="R119">
        <v>2</v>
      </c>
      <c r="S119">
        <f t="shared" si="26"/>
        <v>0.44161999999999996</v>
      </c>
      <c r="T119">
        <f t="shared" si="41"/>
        <v>0.14327999999999996</v>
      </c>
      <c r="U119">
        <f t="shared" si="29"/>
        <v>6.0814940577249557E-4</v>
      </c>
      <c r="V119">
        <f t="shared" si="28"/>
        <v>6.0814940577249557E-4</v>
      </c>
    </row>
    <row r="120" spans="1:23" x14ac:dyDescent="0.75">
      <c r="A120">
        <f>A119</f>
        <v>204707</v>
      </c>
      <c r="B120" t="s">
        <v>37</v>
      </c>
      <c r="C120" t="str">
        <f t="shared" si="22"/>
        <v>47</v>
      </c>
      <c r="D120" t="s">
        <v>33</v>
      </c>
      <c r="E120">
        <f t="shared" ref="E120:H123" si="42">E119</f>
        <v>7</v>
      </c>
      <c r="F120">
        <f t="shared" si="42"/>
        <v>235.6</v>
      </c>
      <c r="G120">
        <f t="shared" si="42"/>
        <v>200</v>
      </c>
      <c r="H120">
        <f t="shared" si="42"/>
        <v>150</v>
      </c>
      <c r="I120">
        <f t="shared" si="23"/>
        <v>175</v>
      </c>
      <c r="J120">
        <v>200</v>
      </c>
      <c r="K120" t="s">
        <v>39</v>
      </c>
      <c r="L120">
        <v>2217</v>
      </c>
      <c r="M120">
        <v>0.49118000000000001</v>
      </c>
      <c r="N120">
        <v>0.21590999999999999</v>
      </c>
      <c r="O120">
        <v>0.14427000000000001</v>
      </c>
      <c r="P120">
        <f t="shared" si="24"/>
        <v>0.34691</v>
      </c>
      <c r="Q120">
        <f t="shared" si="25"/>
        <v>7.1639999999999981E-2</v>
      </c>
      <c r="R120">
        <v>2</v>
      </c>
      <c r="S120">
        <f t="shared" si="26"/>
        <v>0.69381999999999999</v>
      </c>
      <c r="T120">
        <f t="shared" si="41"/>
        <v>0.22957999999999995</v>
      </c>
      <c r="U120">
        <f t="shared" si="29"/>
        <v>9.7444821731748708E-4</v>
      </c>
      <c r="V120">
        <f t="shared" si="28"/>
        <v>9.7444821731748708E-4</v>
      </c>
    </row>
    <row r="121" spans="1:23" x14ac:dyDescent="0.75">
      <c r="A121">
        <f>A120</f>
        <v>204707</v>
      </c>
      <c r="B121" t="s">
        <v>37</v>
      </c>
      <c r="C121" t="str">
        <f t="shared" si="22"/>
        <v>47</v>
      </c>
      <c r="D121" t="s">
        <v>33</v>
      </c>
      <c r="E121">
        <f t="shared" si="42"/>
        <v>7</v>
      </c>
      <c r="F121">
        <f t="shared" si="42"/>
        <v>235.6</v>
      </c>
      <c r="G121">
        <f t="shared" si="42"/>
        <v>200</v>
      </c>
      <c r="H121">
        <f t="shared" si="42"/>
        <v>150</v>
      </c>
      <c r="I121">
        <f t="shared" si="23"/>
        <v>175</v>
      </c>
      <c r="J121">
        <v>500</v>
      </c>
      <c r="K121" t="s">
        <v>40</v>
      </c>
      <c r="L121">
        <v>2218</v>
      </c>
      <c r="M121">
        <v>0.73558999999999997</v>
      </c>
      <c r="N121">
        <v>0.25736999999999999</v>
      </c>
      <c r="O121">
        <v>0.14258000000000001</v>
      </c>
      <c r="P121">
        <f t="shared" si="24"/>
        <v>0.59300999999999993</v>
      </c>
      <c r="Q121">
        <f t="shared" si="25"/>
        <v>0.11478999999999998</v>
      </c>
      <c r="R121">
        <v>2</v>
      </c>
      <c r="S121">
        <f t="shared" si="26"/>
        <v>1.1860199999999999</v>
      </c>
      <c r="T121">
        <f t="shared" si="41"/>
        <v>1.47156</v>
      </c>
      <c r="U121">
        <f t="shared" si="29"/>
        <v>6.2460101867572154E-3</v>
      </c>
      <c r="V121">
        <f t="shared" si="28"/>
        <v>6.2460101867572154E-3</v>
      </c>
    </row>
    <row r="122" spans="1:23" x14ac:dyDescent="0.75">
      <c r="A122">
        <f>A121</f>
        <v>204707</v>
      </c>
      <c r="B122" t="s">
        <v>37</v>
      </c>
      <c r="C122" t="str">
        <f t="shared" si="22"/>
        <v>47</v>
      </c>
      <c r="D122" t="s">
        <v>33</v>
      </c>
      <c r="E122">
        <f t="shared" si="42"/>
        <v>7</v>
      </c>
      <c r="F122">
        <f t="shared" si="42"/>
        <v>235.6</v>
      </c>
      <c r="G122">
        <f t="shared" si="42"/>
        <v>200</v>
      </c>
      <c r="H122">
        <f t="shared" si="42"/>
        <v>150</v>
      </c>
      <c r="I122">
        <f t="shared" si="23"/>
        <v>175</v>
      </c>
      <c r="J122">
        <v>1000</v>
      </c>
      <c r="K122" t="s">
        <v>41</v>
      </c>
      <c r="L122">
        <v>2219</v>
      </c>
      <c r="M122">
        <v>5.1528299999999998</v>
      </c>
      <c r="N122">
        <v>0.87939000000000001</v>
      </c>
      <c r="O122">
        <v>0.14360999999999999</v>
      </c>
      <c r="P122">
        <f t="shared" si="24"/>
        <v>5.00922</v>
      </c>
      <c r="Q122">
        <f t="shared" si="25"/>
        <v>0.73577999999999999</v>
      </c>
      <c r="R122">
        <v>2</v>
      </c>
      <c r="S122">
        <f t="shared" si="26"/>
        <v>10.01844</v>
      </c>
      <c r="T122">
        <f t="shared" si="41"/>
        <v>0.13140000000000002</v>
      </c>
      <c r="U122">
        <f t="shared" si="29"/>
        <v>5.5772495755517838E-4</v>
      </c>
      <c r="V122">
        <f t="shared" si="28"/>
        <v>5.5772495755517838E-4</v>
      </c>
    </row>
    <row r="123" spans="1:23" x14ac:dyDescent="0.75">
      <c r="A123">
        <f>A122</f>
        <v>204707</v>
      </c>
      <c r="B123" t="s">
        <v>37</v>
      </c>
      <c r="C123" t="str">
        <f t="shared" si="22"/>
        <v>47</v>
      </c>
      <c r="D123" t="s">
        <v>33</v>
      </c>
      <c r="E123">
        <f t="shared" si="42"/>
        <v>7</v>
      </c>
      <c r="F123">
        <f t="shared" si="42"/>
        <v>235.6</v>
      </c>
      <c r="G123">
        <f t="shared" si="42"/>
        <v>200</v>
      </c>
      <c r="H123">
        <f t="shared" si="42"/>
        <v>150</v>
      </c>
      <c r="I123">
        <f t="shared" si="23"/>
        <v>175</v>
      </c>
      <c r="J123">
        <v>2000</v>
      </c>
      <c r="K123" t="s">
        <v>42</v>
      </c>
      <c r="L123">
        <v>2220</v>
      </c>
      <c r="M123">
        <v>0.47833999999999999</v>
      </c>
      <c r="N123">
        <v>0.20562</v>
      </c>
      <c r="O123">
        <v>0.13991999999999999</v>
      </c>
      <c r="P123">
        <f t="shared" si="24"/>
        <v>0.33842</v>
      </c>
      <c r="Q123">
        <f t="shared" si="25"/>
        <v>6.5700000000000008E-2</v>
      </c>
      <c r="R123">
        <v>2</v>
      </c>
      <c r="S123">
        <f t="shared" si="26"/>
        <v>0.67684</v>
      </c>
      <c r="T123">
        <f t="shared" si="41"/>
        <v>3.5119999999999985E-2</v>
      </c>
      <c r="U123">
        <f t="shared" si="29"/>
        <v>1.4906621392190146E-4</v>
      </c>
      <c r="V123">
        <f t="shared" si="28"/>
        <v>1.4906621392190146E-4</v>
      </c>
    </row>
    <row r="124" spans="1:23" x14ac:dyDescent="0.75">
      <c r="A124">
        <v>204708</v>
      </c>
      <c r="B124" t="s">
        <v>37</v>
      </c>
      <c r="C124" t="str">
        <f t="shared" si="22"/>
        <v>47</v>
      </c>
      <c r="D124" t="s">
        <v>33</v>
      </c>
      <c r="E124">
        <v>8</v>
      </c>
      <c r="F124">
        <v>234.1</v>
      </c>
      <c r="G124">
        <v>150</v>
      </c>
      <c r="H124">
        <v>100</v>
      </c>
      <c r="I124">
        <f t="shared" si="23"/>
        <v>125</v>
      </c>
      <c r="J124">
        <v>5000</v>
      </c>
      <c r="K124" t="s">
        <v>43</v>
      </c>
      <c r="L124">
        <v>2221</v>
      </c>
      <c r="M124">
        <v>0.22997999999999999</v>
      </c>
      <c r="N124">
        <v>0.15714</v>
      </c>
      <c r="O124">
        <v>0.13958000000000001</v>
      </c>
      <c r="P124">
        <f t="shared" si="24"/>
        <v>9.039999999999998E-2</v>
      </c>
      <c r="Q124">
        <f t="shared" si="25"/>
        <v>1.7559999999999992E-2</v>
      </c>
      <c r="R124">
        <v>2</v>
      </c>
      <c r="S124">
        <f t="shared" si="26"/>
        <v>0.18079999999999996</v>
      </c>
      <c r="T124">
        <f t="shared" si="41"/>
        <v>1.2726799999999998</v>
      </c>
      <c r="U124">
        <f t="shared" si="29"/>
        <v>5.4364801366937202E-3</v>
      </c>
      <c r="V124">
        <f t="shared" si="28"/>
        <v>5.4364801366937202E-3</v>
      </c>
    </row>
    <row r="125" spans="1:23" x14ac:dyDescent="0.75">
      <c r="A125">
        <f>A124</f>
        <v>204708</v>
      </c>
      <c r="B125" t="s">
        <v>37</v>
      </c>
      <c r="C125" t="str">
        <f t="shared" si="22"/>
        <v>47</v>
      </c>
      <c r="D125" t="s">
        <v>33</v>
      </c>
      <c r="E125">
        <f t="shared" ref="E125:H128" si="43">E124</f>
        <v>8</v>
      </c>
      <c r="F125">
        <f t="shared" si="43"/>
        <v>234.1</v>
      </c>
      <c r="G125">
        <f t="shared" si="43"/>
        <v>150</v>
      </c>
      <c r="H125">
        <f t="shared" si="43"/>
        <v>100</v>
      </c>
      <c r="I125">
        <f t="shared" si="23"/>
        <v>125</v>
      </c>
      <c r="J125">
        <v>200</v>
      </c>
      <c r="K125" t="s">
        <v>39</v>
      </c>
      <c r="L125">
        <v>2228</v>
      </c>
      <c r="M125">
        <v>2.9195500000000001</v>
      </c>
      <c r="N125">
        <v>0.46056999999999998</v>
      </c>
      <c r="O125">
        <v>0.1424</v>
      </c>
      <c r="P125">
        <f t="shared" si="24"/>
        <v>2.7771500000000002</v>
      </c>
      <c r="Q125">
        <f t="shared" si="25"/>
        <v>0.31816999999999995</v>
      </c>
      <c r="R125">
        <v>4</v>
      </c>
      <c r="S125">
        <f t="shared" si="26"/>
        <v>11.108600000000001</v>
      </c>
      <c r="T125">
        <f t="shared" si="41"/>
        <v>0.22596000000000005</v>
      </c>
      <c r="U125">
        <f t="shared" si="29"/>
        <v>9.6522853481418225E-4</v>
      </c>
      <c r="V125">
        <f t="shared" si="28"/>
        <v>9.6522853481418225E-4</v>
      </c>
    </row>
    <row r="126" spans="1:23" x14ac:dyDescent="0.75">
      <c r="A126">
        <f>A125</f>
        <v>204708</v>
      </c>
      <c r="B126" t="s">
        <v>37</v>
      </c>
      <c r="C126" t="str">
        <f t="shared" si="22"/>
        <v>47</v>
      </c>
      <c r="D126" t="s">
        <v>33</v>
      </c>
      <c r="E126">
        <f t="shared" si="43"/>
        <v>8</v>
      </c>
      <c r="F126">
        <f t="shared" si="43"/>
        <v>234.1</v>
      </c>
      <c r="G126">
        <f t="shared" si="43"/>
        <v>150</v>
      </c>
      <c r="H126">
        <f t="shared" si="43"/>
        <v>100</v>
      </c>
      <c r="I126">
        <f t="shared" si="23"/>
        <v>125</v>
      </c>
      <c r="J126">
        <v>500</v>
      </c>
      <c r="K126" t="s">
        <v>40</v>
      </c>
      <c r="L126">
        <v>2229</v>
      </c>
      <c r="M126">
        <v>0.52219000000000004</v>
      </c>
      <c r="N126">
        <v>0.19805</v>
      </c>
      <c r="O126">
        <v>0.14155999999999999</v>
      </c>
      <c r="P126">
        <f t="shared" si="24"/>
        <v>0.38063000000000002</v>
      </c>
      <c r="Q126">
        <f t="shared" si="25"/>
        <v>5.6490000000000012E-2</v>
      </c>
      <c r="R126">
        <v>4</v>
      </c>
      <c r="S126">
        <f t="shared" si="26"/>
        <v>1.5225200000000001</v>
      </c>
      <c r="T126">
        <f t="shared" si="41"/>
        <v>0.40179999999999993</v>
      </c>
      <c r="U126">
        <f t="shared" si="29"/>
        <v>1.7163605296881671E-3</v>
      </c>
      <c r="V126">
        <f t="shared" si="28"/>
        <v>1.7163605296881671E-3</v>
      </c>
    </row>
    <row r="127" spans="1:23" x14ac:dyDescent="0.75">
      <c r="A127">
        <f>A126</f>
        <v>204708</v>
      </c>
      <c r="B127" t="s">
        <v>37</v>
      </c>
      <c r="C127" t="str">
        <f t="shared" si="22"/>
        <v>47</v>
      </c>
      <c r="D127" t="s">
        <v>33</v>
      </c>
      <c r="E127">
        <f t="shared" si="43"/>
        <v>8</v>
      </c>
      <c r="F127">
        <f t="shared" si="43"/>
        <v>234.1</v>
      </c>
      <c r="G127">
        <f t="shared" si="43"/>
        <v>150</v>
      </c>
      <c r="H127">
        <f t="shared" si="43"/>
        <v>100</v>
      </c>
      <c r="I127">
        <f t="shared" si="23"/>
        <v>125</v>
      </c>
      <c r="J127">
        <v>1000</v>
      </c>
      <c r="K127" t="s">
        <v>41</v>
      </c>
      <c r="L127">
        <v>2230</v>
      </c>
      <c r="M127">
        <v>1.0245</v>
      </c>
      <c r="N127">
        <v>0.24043999999999999</v>
      </c>
      <c r="O127">
        <v>0.13999</v>
      </c>
      <c r="P127">
        <f t="shared" si="24"/>
        <v>0.88450999999999991</v>
      </c>
      <c r="Q127">
        <f t="shared" si="25"/>
        <v>0.10044999999999998</v>
      </c>
      <c r="R127">
        <v>4</v>
      </c>
      <c r="S127">
        <f t="shared" si="26"/>
        <v>3.5380399999999996</v>
      </c>
      <c r="T127">
        <f t="shared" si="41"/>
        <v>2.8239999999999932E-2</v>
      </c>
      <c r="U127">
        <f t="shared" si="29"/>
        <v>1.2063220845792367E-4</v>
      </c>
      <c r="V127">
        <f t="shared" si="28"/>
        <v>1.2063220845792367E-4</v>
      </c>
    </row>
    <row r="128" spans="1:23" x14ac:dyDescent="0.75">
      <c r="A128">
        <f>A127</f>
        <v>204708</v>
      </c>
      <c r="B128" t="s">
        <v>37</v>
      </c>
      <c r="C128" t="str">
        <f t="shared" si="22"/>
        <v>47</v>
      </c>
      <c r="D128" t="s">
        <v>33</v>
      </c>
      <c r="E128">
        <f t="shared" si="43"/>
        <v>8</v>
      </c>
      <c r="F128">
        <f t="shared" si="43"/>
        <v>234.1</v>
      </c>
      <c r="G128">
        <f t="shared" si="43"/>
        <v>150</v>
      </c>
      <c r="H128">
        <f t="shared" si="43"/>
        <v>100</v>
      </c>
      <c r="I128">
        <f t="shared" si="23"/>
        <v>125</v>
      </c>
      <c r="J128">
        <v>2000</v>
      </c>
      <c r="K128" t="s">
        <v>42</v>
      </c>
      <c r="L128">
        <v>2231</v>
      </c>
      <c r="M128">
        <v>0.18212</v>
      </c>
      <c r="N128">
        <v>0.14717</v>
      </c>
      <c r="O128">
        <v>0.14011000000000001</v>
      </c>
      <c r="P128">
        <f t="shared" si="24"/>
        <v>4.2009999999999992E-2</v>
      </c>
      <c r="Q128">
        <f t="shared" si="25"/>
        <v>7.059999999999983E-3</v>
      </c>
      <c r="R128">
        <v>4</v>
      </c>
      <c r="S128">
        <f t="shared" si="26"/>
        <v>0.16803999999999997</v>
      </c>
      <c r="T128">
        <f t="shared" si="41"/>
        <v>0.16743999999999992</v>
      </c>
      <c r="U128">
        <f t="shared" si="29"/>
        <v>7.1524989320803048E-4</v>
      </c>
      <c r="V128">
        <f t="shared" si="28"/>
        <v>7.1524989320803048E-4</v>
      </c>
    </row>
    <row r="129" spans="1:22" x14ac:dyDescent="0.75">
      <c r="A129">
        <v>204709</v>
      </c>
      <c r="B129" t="s">
        <v>37</v>
      </c>
      <c r="C129" t="str">
        <f t="shared" si="22"/>
        <v>47</v>
      </c>
      <c r="D129" t="s">
        <v>33</v>
      </c>
      <c r="E129">
        <v>9</v>
      </c>
      <c r="F129">
        <v>265.3</v>
      </c>
      <c r="G129">
        <v>100</v>
      </c>
      <c r="H129">
        <v>50</v>
      </c>
      <c r="I129">
        <f t="shared" si="23"/>
        <v>75</v>
      </c>
      <c r="J129">
        <v>5000</v>
      </c>
      <c r="K129" t="s">
        <v>43</v>
      </c>
      <c r="L129">
        <v>2232</v>
      </c>
      <c r="M129">
        <v>0.29615000000000002</v>
      </c>
      <c r="N129">
        <v>0.18021999999999999</v>
      </c>
      <c r="O129">
        <v>0.13836000000000001</v>
      </c>
      <c r="P129">
        <f t="shared" si="24"/>
        <v>0.15779000000000001</v>
      </c>
      <c r="Q129">
        <f t="shared" si="25"/>
        <v>4.1859999999999981E-2</v>
      </c>
      <c r="R129">
        <v>4</v>
      </c>
      <c r="S129">
        <f t="shared" si="26"/>
        <v>0.63116000000000005</v>
      </c>
      <c r="T129">
        <f t="shared" si="41"/>
        <v>0.25802000000000003</v>
      </c>
      <c r="U129">
        <f t="shared" si="29"/>
        <v>9.7255936675461746E-4</v>
      </c>
      <c r="V129">
        <f t="shared" si="28"/>
        <v>9.7255936675461746E-4</v>
      </c>
    </row>
    <row r="130" spans="1:22" x14ac:dyDescent="0.75">
      <c r="A130">
        <f>A129</f>
        <v>204709</v>
      </c>
      <c r="B130" t="s">
        <v>37</v>
      </c>
      <c r="C130" t="str">
        <f t="shared" ref="C130:C193" si="44">MID(A130,3,2)</f>
        <v>47</v>
      </c>
      <c r="D130" t="s">
        <v>33</v>
      </c>
      <c r="E130">
        <f t="shared" ref="E130:H133" si="45">E129</f>
        <v>9</v>
      </c>
      <c r="F130">
        <f t="shared" si="45"/>
        <v>265.3</v>
      </c>
      <c r="G130">
        <f t="shared" si="45"/>
        <v>100</v>
      </c>
      <c r="H130">
        <f t="shared" si="45"/>
        <v>50</v>
      </c>
      <c r="I130">
        <f t="shared" ref="I130:I193" si="46">(G130-H130)/2+H130</f>
        <v>75</v>
      </c>
      <c r="J130">
        <v>200</v>
      </c>
      <c r="K130" t="s">
        <v>39</v>
      </c>
      <c r="L130">
        <v>2237</v>
      </c>
      <c r="M130">
        <v>0.89190999999999998</v>
      </c>
      <c r="N130">
        <v>0.27139000000000002</v>
      </c>
      <c r="O130">
        <v>0.14238000000000001</v>
      </c>
      <c r="P130">
        <f t="shared" ref="P130:P193" si="47">M130-$O130</f>
        <v>0.74953000000000003</v>
      </c>
      <c r="Q130">
        <f t="shared" ref="Q130:Q193" si="48">N130-$O130</f>
        <v>0.12901000000000001</v>
      </c>
      <c r="R130">
        <v>2</v>
      </c>
      <c r="S130">
        <f t="shared" ref="S130:S193" si="49">P130*R130</f>
        <v>1.4990600000000001</v>
      </c>
      <c r="T130">
        <f t="shared" si="41"/>
        <v>1.26434</v>
      </c>
      <c r="U130">
        <f t="shared" si="29"/>
        <v>4.7656992084432713E-3</v>
      </c>
      <c r="V130">
        <f t="shared" ref="V130:V193" si="50">T130/F130</f>
        <v>4.7656992084432713E-3</v>
      </c>
    </row>
    <row r="131" spans="1:22" x14ac:dyDescent="0.75">
      <c r="A131">
        <f>A130</f>
        <v>204709</v>
      </c>
      <c r="B131" t="s">
        <v>37</v>
      </c>
      <c r="C131" t="str">
        <f t="shared" si="44"/>
        <v>47</v>
      </c>
      <c r="D131" t="s">
        <v>33</v>
      </c>
      <c r="E131">
        <f t="shared" si="45"/>
        <v>9</v>
      </c>
      <c r="F131">
        <f t="shared" si="45"/>
        <v>265.3</v>
      </c>
      <c r="G131">
        <f t="shared" si="45"/>
        <v>100</v>
      </c>
      <c r="H131">
        <f t="shared" si="45"/>
        <v>50</v>
      </c>
      <c r="I131">
        <f t="shared" si="46"/>
        <v>75</v>
      </c>
      <c r="J131">
        <v>500</v>
      </c>
      <c r="K131" t="s">
        <v>40</v>
      </c>
      <c r="L131">
        <v>2236</v>
      </c>
      <c r="M131">
        <v>4.36374</v>
      </c>
      <c r="N131">
        <v>0.77275000000000005</v>
      </c>
      <c r="O131">
        <v>0.14058000000000001</v>
      </c>
      <c r="P131">
        <f t="shared" si="47"/>
        <v>4.22316</v>
      </c>
      <c r="Q131">
        <f t="shared" si="48"/>
        <v>0.63217000000000001</v>
      </c>
      <c r="R131">
        <v>2</v>
      </c>
      <c r="S131">
        <f t="shared" si="49"/>
        <v>8.4463200000000001</v>
      </c>
      <c r="T131">
        <f t="shared" si="41"/>
        <v>0.46459999999999996</v>
      </c>
      <c r="U131">
        <f t="shared" ref="U131:U194" si="51">T131/F131</f>
        <v>1.7512250282698829E-3</v>
      </c>
      <c r="V131">
        <f t="shared" si="50"/>
        <v>1.7512250282698829E-3</v>
      </c>
    </row>
    <row r="132" spans="1:22" x14ac:dyDescent="0.75">
      <c r="A132">
        <f>A131</f>
        <v>204709</v>
      </c>
      <c r="B132" t="s">
        <v>37</v>
      </c>
      <c r="C132" t="str">
        <f t="shared" si="44"/>
        <v>47</v>
      </c>
      <c r="D132" t="s">
        <v>33</v>
      </c>
      <c r="E132">
        <f t="shared" si="45"/>
        <v>9</v>
      </c>
      <c r="F132">
        <f t="shared" si="45"/>
        <v>265.3</v>
      </c>
      <c r="G132">
        <f t="shared" si="45"/>
        <v>100</v>
      </c>
      <c r="H132">
        <f t="shared" si="45"/>
        <v>50</v>
      </c>
      <c r="I132">
        <f t="shared" si="46"/>
        <v>75</v>
      </c>
      <c r="J132">
        <v>1000</v>
      </c>
      <c r="K132" t="s">
        <v>41</v>
      </c>
      <c r="L132">
        <v>2235</v>
      </c>
      <c r="M132">
        <v>1.4615499999999999</v>
      </c>
      <c r="N132">
        <v>0.37208999999999998</v>
      </c>
      <c r="O132">
        <v>0.13979</v>
      </c>
      <c r="P132">
        <f t="shared" si="47"/>
        <v>1.3217599999999998</v>
      </c>
      <c r="Q132">
        <f t="shared" si="48"/>
        <v>0.23229999999999998</v>
      </c>
      <c r="R132">
        <v>2</v>
      </c>
      <c r="S132">
        <f t="shared" si="49"/>
        <v>2.6435199999999996</v>
      </c>
      <c r="T132">
        <f t="shared" si="41"/>
        <v>0.1794</v>
      </c>
      <c r="U132">
        <f t="shared" si="51"/>
        <v>6.7621560497549947E-4</v>
      </c>
      <c r="V132">
        <f t="shared" si="50"/>
        <v>6.7621560497549947E-4</v>
      </c>
    </row>
    <row r="133" spans="1:22" x14ac:dyDescent="0.75">
      <c r="A133">
        <f>A132</f>
        <v>204709</v>
      </c>
      <c r="B133" t="s">
        <v>37</v>
      </c>
      <c r="C133" t="str">
        <f t="shared" si="44"/>
        <v>47</v>
      </c>
      <c r="D133" t="s">
        <v>33</v>
      </c>
      <c r="E133">
        <f t="shared" si="45"/>
        <v>9</v>
      </c>
      <c r="F133">
        <f t="shared" si="45"/>
        <v>265.3</v>
      </c>
      <c r="G133">
        <f t="shared" si="45"/>
        <v>100</v>
      </c>
      <c r="H133">
        <f t="shared" si="45"/>
        <v>50</v>
      </c>
      <c r="I133">
        <f t="shared" si="46"/>
        <v>75</v>
      </c>
      <c r="J133">
        <v>2000</v>
      </c>
      <c r="K133" t="s">
        <v>42</v>
      </c>
      <c r="L133">
        <v>2234</v>
      </c>
      <c r="M133">
        <v>0.46002999999999999</v>
      </c>
      <c r="N133">
        <v>0.22836999999999999</v>
      </c>
      <c r="O133">
        <v>0.13866999999999999</v>
      </c>
      <c r="P133">
        <f t="shared" si="47"/>
        <v>0.32135999999999998</v>
      </c>
      <c r="Q133">
        <f t="shared" si="48"/>
        <v>8.9700000000000002E-2</v>
      </c>
      <c r="R133">
        <v>2</v>
      </c>
      <c r="S133">
        <f t="shared" si="49"/>
        <v>0.64271999999999996</v>
      </c>
      <c r="T133">
        <f t="shared" si="41"/>
        <v>1.29884</v>
      </c>
      <c r="U133">
        <f t="shared" si="51"/>
        <v>4.8957406709385599E-3</v>
      </c>
      <c r="V133">
        <f t="shared" si="50"/>
        <v>4.8957406709385599E-3</v>
      </c>
    </row>
    <row r="134" spans="1:22" x14ac:dyDescent="0.75">
      <c r="A134">
        <v>204710</v>
      </c>
      <c r="B134" t="s">
        <v>37</v>
      </c>
      <c r="C134" t="str">
        <f t="shared" si="44"/>
        <v>47</v>
      </c>
      <c r="D134" t="s">
        <v>33</v>
      </c>
      <c r="E134">
        <v>10</v>
      </c>
      <c r="F134">
        <v>430.4</v>
      </c>
      <c r="G134">
        <v>50</v>
      </c>
      <c r="H134">
        <v>0</v>
      </c>
      <c r="I134">
        <f t="shared" si="46"/>
        <v>25</v>
      </c>
      <c r="J134">
        <v>5000</v>
      </c>
      <c r="K134" t="s">
        <v>43</v>
      </c>
      <c r="L134">
        <v>2233</v>
      </c>
      <c r="M134">
        <v>2.6546699999999999</v>
      </c>
      <c r="N134">
        <v>0.78927000000000003</v>
      </c>
      <c r="O134">
        <v>0.13985</v>
      </c>
      <c r="P134">
        <f t="shared" si="47"/>
        <v>2.5148199999999998</v>
      </c>
      <c r="Q134">
        <f t="shared" si="48"/>
        <v>0.64942</v>
      </c>
      <c r="R134">
        <v>2</v>
      </c>
      <c r="S134">
        <f t="shared" si="49"/>
        <v>5.0296399999999997</v>
      </c>
      <c r="T134">
        <f t="shared" si="41"/>
        <v>3.4720000000000029E-2</v>
      </c>
      <c r="U134">
        <f t="shared" si="51"/>
        <v>8.0669144981412709E-5</v>
      </c>
      <c r="V134">
        <f t="shared" si="50"/>
        <v>8.0669144981412709E-5</v>
      </c>
    </row>
    <row r="135" spans="1:22" x14ac:dyDescent="0.75">
      <c r="A135">
        <f>A134</f>
        <v>204710</v>
      </c>
      <c r="B135" t="s">
        <v>37</v>
      </c>
      <c r="C135" t="str">
        <f t="shared" si="44"/>
        <v>47</v>
      </c>
      <c r="D135" t="s">
        <v>34</v>
      </c>
      <c r="E135">
        <f t="shared" ref="E135:H138" si="52">E134</f>
        <v>10</v>
      </c>
      <c r="F135">
        <f t="shared" si="52"/>
        <v>430.4</v>
      </c>
      <c r="G135">
        <f t="shared" si="52"/>
        <v>50</v>
      </c>
      <c r="H135">
        <f t="shared" si="52"/>
        <v>0</v>
      </c>
      <c r="I135">
        <f t="shared" si="46"/>
        <v>25</v>
      </c>
      <c r="J135">
        <v>200</v>
      </c>
      <c r="K135" t="s">
        <v>39</v>
      </c>
      <c r="L135">
        <v>2242</v>
      </c>
      <c r="M135">
        <v>0.24646999999999999</v>
      </c>
      <c r="N135">
        <v>0.15384</v>
      </c>
      <c r="O135">
        <v>0.13647999999999999</v>
      </c>
      <c r="P135">
        <f t="shared" si="47"/>
        <v>0.10999</v>
      </c>
      <c r="Q135">
        <f t="shared" si="48"/>
        <v>1.7360000000000014E-2</v>
      </c>
      <c r="R135">
        <v>2</v>
      </c>
      <c r="S135">
        <f t="shared" si="49"/>
        <v>0.21998000000000001</v>
      </c>
      <c r="T135">
        <f t="shared" si="41"/>
        <v>3.6260000000000014E-2</v>
      </c>
      <c r="U135">
        <f t="shared" si="51"/>
        <v>8.424721189591082E-5</v>
      </c>
      <c r="V135">
        <f t="shared" si="50"/>
        <v>8.424721189591082E-5</v>
      </c>
    </row>
    <row r="136" spans="1:22" x14ac:dyDescent="0.75">
      <c r="A136">
        <f>A135</f>
        <v>204710</v>
      </c>
      <c r="B136" t="s">
        <v>37</v>
      </c>
      <c r="C136" t="str">
        <f t="shared" si="44"/>
        <v>47</v>
      </c>
      <c r="D136" t="s">
        <v>34</v>
      </c>
      <c r="E136">
        <f t="shared" si="52"/>
        <v>10</v>
      </c>
      <c r="F136">
        <f t="shared" si="52"/>
        <v>430.4</v>
      </c>
      <c r="G136">
        <f t="shared" si="52"/>
        <v>50</v>
      </c>
      <c r="H136">
        <f t="shared" si="52"/>
        <v>0</v>
      </c>
      <c r="I136">
        <f t="shared" si="46"/>
        <v>25</v>
      </c>
      <c r="J136">
        <v>500</v>
      </c>
      <c r="K136" t="s">
        <v>40</v>
      </c>
      <c r="L136">
        <v>2241</v>
      </c>
      <c r="M136">
        <v>0.26945000000000002</v>
      </c>
      <c r="N136">
        <v>0.15545</v>
      </c>
      <c r="O136">
        <v>0.13732</v>
      </c>
      <c r="P136">
        <f t="shared" si="47"/>
        <v>0.13213000000000003</v>
      </c>
      <c r="Q136">
        <f t="shared" si="48"/>
        <v>1.8130000000000007E-2</v>
      </c>
      <c r="R136">
        <v>2</v>
      </c>
      <c r="S136">
        <f t="shared" si="49"/>
        <v>0.26426000000000005</v>
      </c>
      <c r="T136">
        <f t="shared" si="41"/>
        <v>7.0740000000000025E-2</v>
      </c>
      <c r="U136">
        <f t="shared" si="51"/>
        <v>1.6435873605947962E-4</v>
      </c>
      <c r="V136">
        <f t="shared" si="50"/>
        <v>1.6435873605947962E-4</v>
      </c>
    </row>
    <row r="137" spans="1:22" x14ac:dyDescent="0.75">
      <c r="A137">
        <f>A136</f>
        <v>204710</v>
      </c>
      <c r="B137" t="s">
        <v>37</v>
      </c>
      <c r="C137" t="str">
        <f t="shared" si="44"/>
        <v>47</v>
      </c>
      <c r="D137" t="s">
        <v>34</v>
      </c>
      <c r="E137">
        <f t="shared" si="52"/>
        <v>10</v>
      </c>
      <c r="F137">
        <f t="shared" si="52"/>
        <v>430.4</v>
      </c>
      <c r="G137">
        <f t="shared" si="52"/>
        <v>50</v>
      </c>
      <c r="H137">
        <f t="shared" si="52"/>
        <v>0</v>
      </c>
      <c r="I137">
        <f t="shared" si="46"/>
        <v>25</v>
      </c>
      <c r="J137">
        <v>1000</v>
      </c>
      <c r="K137" t="s">
        <v>41</v>
      </c>
      <c r="L137">
        <v>2240</v>
      </c>
      <c r="M137">
        <v>0.35552</v>
      </c>
      <c r="N137">
        <v>0.17563000000000001</v>
      </c>
      <c r="O137">
        <v>0.14026</v>
      </c>
      <c r="P137">
        <f t="shared" si="47"/>
        <v>0.21526000000000001</v>
      </c>
      <c r="Q137">
        <f t="shared" si="48"/>
        <v>3.5370000000000013E-2</v>
      </c>
      <c r="R137">
        <v>2</v>
      </c>
      <c r="S137">
        <f t="shared" si="49"/>
        <v>0.43052000000000001</v>
      </c>
      <c r="T137">
        <f t="shared" si="41"/>
        <v>0.12193999999999999</v>
      </c>
      <c r="U137">
        <f t="shared" si="51"/>
        <v>2.83317843866171E-4</v>
      </c>
      <c r="V137">
        <f t="shared" si="50"/>
        <v>2.83317843866171E-4</v>
      </c>
    </row>
    <row r="138" spans="1:22" x14ac:dyDescent="0.75">
      <c r="A138">
        <f>A137</f>
        <v>204710</v>
      </c>
      <c r="B138" t="s">
        <v>37</v>
      </c>
      <c r="C138" t="str">
        <f t="shared" si="44"/>
        <v>47</v>
      </c>
      <c r="D138" t="s">
        <v>34</v>
      </c>
      <c r="E138">
        <f t="shared" si="52"/>
        <v>10</v>
      </c>
      <c r="F138">
        <f t="shared" si="52"/>
        <v>430.4</v>
      </c>
      <c r="G138">
        <f t="shared" si="52"/>
        <v>50</v>
      </c>
      <c r="H138">
        <f t="shared" si="52"/>
        <v>0</v>
      </c>
      <c r="I138">
        <f t="shared" si="46"/>
        <v>25</v>
      </c>
      <c r="J138">
        <v>2000</v>
      </c>
      <c r="K138" t="s">
        <v>42</v>
      </c>
      <c r="L138">
        <v>2239</v>
      </c>
      <c r="M138">
        <v>0.47645999999999999</v>
      </c>
      <c r="N138">
        <v>0.19961000000000001</v>
      </c>
      <c r="O138">
        <v>0.13864000000000001</v>
      </c>
      <c r="P138">
        <f t="shared" si="47"/>
        <v>0.33782000000000001</v>
      </c>
      <c r="Q138">
        <f t="shared" si="48"/>
        <v>6.0969999999999996E-2</v>
      </c>
      <c r="R138">
        <v>2</v>
      </c>
      <c r="S138">
        <f t="shared" si="49"/>
        <v>0.67564000000000002</v>
      </c>
      <c r="T138">
        <f t="shared" si="41"/>
        <v>4.927999999999999E-2</v>
      </c>
      <c r="U138">
        <f t="shared" si="51"/>
        <v>1.144981412639405E-4</v>
      </c>
      <c r="V138">
        <f t="shared" si="50"/>
        <v>1.144981412639405E-4</v>
      </c>
    </row>
    <row r="139" spans="1:22" x14ac:dyDescent="0.75">
      <c r="A139">
        <v>204802</v>
      </c>
      <c r="B139" t="s">
        <v>37</v>
      </c>
      <c r="C139" t="str">
        <f t="shared" si="44"/>
        <v>48</v>
      </c>
      <c r="D139" t="s">
        <v>34</v>
      </c>
      <c r="E139">
        <v>2</v>
      </c>
      <c r="F139">
        <v>757.2</v>
      </c>
      <c r="G139">
        <v>1000</v>
      </c>
      <c r="H139">
        <v>750</v>
      </c>
      <c r="I139">
        <f t="shared" si="46"/>
        <v>875</v>
      </c>
      <c r="J139">
        <v>5000</v>
      </c>
      <c r="K139" t="s">
        <v>43</v>
      </c>
      <c r="L139">
        <v>2238</v>
      </c>
      <c r="M139">
        <v>0.29225000000000001</v>
      </c>
      <c r="N139">
        <v>0.16492999999999999</v>
      </c>
      <c r="O139">
        <v>0.14029</v>
      </c>
      <c r="P139">
        <f t="shared" si="47"/>
        <v>0.15196000000000001</v>
      </c>
      <c r="Q139">
        <f t="shared" si="48"/>
        <v>2.4639999999999995E-2</v>
      </c>
      <c r="R139">
        <v>2</v>
      </c>
      <c r="S139">
        <f t="shared" si="49"/>
        <v>0.30392000000000002</v>
      </c>
      <c r="T139">
        <f t="shared" si="41"/>
        <v>0.11382000000000003</v>
      </c>
      <c r="U139">
        <f t="shared" si="51"/>
        <v>1.5031695721077657E-4</v>
      </c>
      <c r="V139">
        <f t="shared" si="50"/>
        <v>1.5031695721077657E-4</v>
      </c>
    </row>
    <row r="140" spans="1:22" x14ac:dyDescent="0.75">
      <c r="A140">
        <f>A139</f>
        <v>204802</v>
      </c>
      <c r="B140" t="s">
        <v>37</v>
      </c>
      <c r="C140" t="str">
        <f t="shared" si="44"/>
        <v>48</v>
      </c>
      <c r="D140" t="s">
        <v>34</v>
      </c>
      <c r="E140">
        <f t="shared" ref="E140:H143" si="53">E139</f>
        <v>2</v>
      </c>
      <c r="F140">
        <f t="shared" si="53"/>
        <v>757.2</v>
      </c>
      <c r="G140">
        <f t="shared" si="53"/>
        <v>1000</v>
      </c>
      <c r="H140">
        <f t="shared" si="53"/>
        <v>750</v>
      </c>
      <c r="I140">
        <f t="shared" si="46"/>
        <v>875</v>
      </c>
      <c r="J140">
        <v>200</v>
      </c>
      <c r="K140" t="s">
        <v>39</v>
      </c>
      <c r="L140">
        <v>2247</v>
      </c>
      <c r="M140">
        <v>0.53693999999999997</v>
      </c>
      <c r="N140">
        <v>0.20141000000000001</v>
      </c>
      <c r="O140">
        <v>0.14449999999999999</v>
      </c>
      <c r="P140">
        <f t="shared" si="47"/>
        <v>0.39244000000000001</v>
      </c>
      <c r="Q140">
        <f t="shared" si="48"/>
        <v>5.6910000000000016E-2</v>
      </c>
      <c r="R140">
        <v>2</v>
      </c>
      <c r="S140">
        <f t="shared" si="49"/>
        <v>0.78488000000000002</v>
      </c>
      <c r="T140">
        <f t="shared" si="41"/>
        <v>0.24641999999999997</v>
      </c>
      <c r="U140">
        <f t="shared" si="51"/>
        <v>3.254358161648177E-4</v>
      </c>
      <c r="V140">
        <f t="shared" si="50"/>
        <v>3.254358161648177E-4</v>
      </c>
    </row>
    <row r="141" spans="1:22" x14ac:dyDescent="0.75">
      <c r="A141">
        <f>A140</f>
        <v>204802</v>
      </c>
      <c r="B141" t="s">
        <v>37</v>
      </c>
      <c r="C141" t="str">
        <f t="shared" si="44"/>
        <v>48</v>
      </c>
      <c r="D141" t="s">
        <v>34</v>
      </c>
      <c r="E141">
        <f t="shared" si="53"/>
        <v>2</v>
      </c>
      <c r="F141">
        <f t="shared" si="53"/>
        <v>757.2</v>
      </c>
      <c r="G141">
        <f t="shared" si="53"/>
        <v>1000</v>
      </c>
      <c r="H141">
        <f t="shared" si="53"/>
        <v>750</v>
      </c>
      <c r="I141">
        <f t="shared" si="46"/>
        <v>875</v>
      </c>
      <c r="J141">
        <v>500</v>
      </c>
      <c r="K141" t="s">
        <v>40</v>
      </c>
      <c r="L141">
        <v>2246</v>
      </c>
      <c r="M141">
        <v>1.0882400000000001</v>
      </c>
      <c r="N141">
        <v>0.26264999999999999</v>
      </c>
      <c r="O141">
        <v>0.13944000000000001</v>
      </c>
      <c r="P141">
        <f t="shared" si="47"/>
        <v>0.94880000000000009</v>
      </c>
      <c r="Q141">
        <f t="shared" si="48"/>
        <v>0.12320999999999999</v>
      </c>
      <c r="R141">
        <v>2</v>
      </c>
      <c r="S141">
        <f t="shared" si="49"/>
        <v>1.8976000000000002</v>
      </c>
      <c r="T141">
        <f t="shared" si="41"/>
        <v>0.45020000000000004</v>
      </c>
      <c r="U141">
        <f t="shared" si="51"/>
        <v>5.9455890121500271E-4</v>
      </c>
      <c r="V141">
        <f t="shared" si="50"/>
        <v>5.9455890121500271E-4</v>
      </c>
    </row>
    <row r="142" spans="1:22" x14ac:dyDescent="0.75">
      <c r="A142">
        <f>A141</f>
        <v>204802</v>
      </c>
      <c r="B142" t="s">
        <v>37</v>
      </c>
      <c r="C142" t="str">
        <f t="shared" si="44"/>
        <v>48</v>
      </c>
      <c r="D142" t="s">
        <v>34</v>
      </c>
      <c r="E142">
        <f t="shared" si="53"/>
        <v>2</v>
      </c>
      <c r="F142">
        <f t="shared" si="53"/>
        <v>757.2</v>
      </c>
      <c r="G142">
        <f t="shared" si="53"/>
        <v>1000</v>
      </c>
      <c r="H142">
        <f t="shared" si="53"/>
        <v>750</v>
      </c>
      <c r="I142">
        <f t="shared" si="46"/>
        <v>875</v>
      </c>
      <c r="J142">
        <v>1000</v>
      </c>
      <c r="K142" t="s">
        <v>41</v>
      </c>
      <c r="L142">
        <v>2245</v>
      </c>
      <c r="M142">
        <v>1.6715</v>
      </c>
      <c r="N142">
        <v>0.36358000000000001</v>
      </c>
      <c r="O142">
        <v>0.13847999999999999</v>
      </c>
      <c r="P142">
        <f t="shared" si="47"/>
        <v>1.53302</v>
      </c>
      <c r="Q142">
        <f t="shared" si="48"/>
        <v>0.22510000000000002</v>
      </c>
      <c r="R142">
        <v>2</v>
      </c>
      <c r="S142">
        <f t="shared" si="49"/>
        <v>3.0660400000000001</v>
      </c>
      <c r="T142">
        <f t="shared" si="41"/>
        <v>0.32901999999999998</v>
      </c>
      <c r="U142">
        <f t="shared" si="51"/>
        <v>4.345219228737453E-4</v>
      </c>
      <c r="V142">
        <f t="shared" si="50"/>
        <v>4.345219228737453E-4</v>
      </c>
    </row>
    <row r="143" spans="1:22" x14ac:dyDescent="0.75">
      <c r="A143">
        <f>A142</f>
        <v>204802</v>
      </c>
      <c r="B143" t="s">
        <v>37</v>
      </c>
      <c r="C143" t="str">
        <f t="shared" si="44"/>
        <v>48</v>
      </c>
      <c r="D143" t="s">
        <v>34</v>
      </c>
      <c r="E143">
        <f t="shared" si="53"/>
        <v>2</v>
      </c>
      <c r="F143">
        <f t="shared" si="53"/>
        <v>757.2</v>
      </c>
      <c r="G143">
        <f t="shared" si="53"/>
        <v>1000</v>
      </c>
      <c r="H143">
        <f t="shared" si="53"/>
        <v>750</v>
      </c>
      <c r="I143">
        <f t="shared" si="46"/>
        <v>875</v>
      </c>
      <c r="J143">
        <v>2000</v>
      </c>
      <c r="K143" t="s">
        <v>42</v>
      </c>
      <c r="L143">
        <v>2244</v>
      </c>
      <c r="M143">
        <v>1.04864</v>
      </c>
      <c r="N143">
        <v>0.30470999999999998</v>
      </c>
      <c r="O143">
        <v>0.14019999999999999</v>
      </c>
      <c r="P143">
        <f t="shared" si="47"/>
        <v>0.90844000000000003</v>
      </c>
      <c r="Q143">
        <f t="shared" si="48"/>
        <v>0.16450999999999999</v>
      </c>
      <c r="R143">
        <v>2</v>
      </c>
      <c r="S143">
        <f t="shared" si="49"/>
        <v>1.8168800000000001</v>
      </c>
      <c r="T143">
        <f t="shared" si="41"/>
        <v>0.27410000000000001</v>
      </c>
      <c r="U143">
        <f t="shared" si="51"/>
        <v>3.6199154780771264E-4</v>
      </c>
      <c r="V143">
        <f t="shared" si="50"/>
        <v>3.6199154780771264E-4</v>
      </c>
    </row>
    <row r="144" spans="1:22" x14ac:dyDescent="0.75">
      <c r="A144">
        <v>204803</v>
      </c>
      <c r="B144" t="s">
        <v>37</v>
      </c>
      <c r="C144" t="str">
        <f t="shared" si="44"/>
        <v>48</v>
      </c>
      <c r="D144" t="s">
        <v>34</v>
      </c>
      <c r="E144">
        <v>3</v>
      </c>
      <c r="F144">
        <v>752.9</v>
      </c>
      <c r="G144">
        <v>750</v>
      </c>
      <c r="H144">
        <v>500</v>
      </c>
      <c r="I144">
        <f t="shared" si="46"/>
        <v>625</v>
      </c>
      <c r="J144">
        <v>5000</v>
      </c>
      <c r="K144" t="s">
        <v>43</v>
      </c>
      <c r="L144">
        <v>2243</v>
      </c>
      <c r="M144">
        <v>0.89136000000000004</v>
      </c>
      <c r="N144">
        <v>0.27577000000000002</v>
      </c>
      <c r="O144">
        <v>0.13872000000000001</v>
      </c>
      <c r="P144">
        <f t="shared" si="47"/>
        <v>0.75263999999999998</v>
      </c>
      <c r="Q144">
        <f t="shared" si="48"/>
        <v>0.13705000000000001</v>
      </c>
      <c r="R144">
        <v>2</v>
      </c>
      <c r="S144">
        <f t="shared" si="49"/>
        <v>1.50528</v>
      </c>
      <c r="T144">
        <f t="shared" si="41"/>
        <v>0.19212000000000001</v>
      </c>
      <c r="U144">
        <f t="shared" si="51"/>
        <v>2.5517332979147297E-4</v>
      </c>
      <c r="V144">
        <f t="shared" si="50"/>
        <v>2.5517332979147297E-4</v>
      </c>
    </row>
    <row r="145" spans="1:22" x14ac:dyDescent="0.75">
      <c r="A145">
        <f>A144</f>
        <v>204803</v>
      </c>
      <c r="B145" t="s">
        <v>37</v>
      </c>
      <c r="C145" t="str">
        <f t="shared" si="44"/>
        <v>48</v>
      </c>
      <c r="D145" t="s">
        <v>34</v>
      </c>
      <c r="E145">
        <f t="shared" ref="E145:H148" si="54">E144</f>
        <v>3</v>
      </c>
      <c r="F145">
        <f t="shared" si="54"/>
        <v>752.9</v>
      </c>
      <c r="G145">
        <f t="shared" si="54"/>
        <v>750</v>
      </c>
      <c r="H145">
        <f t="shared" si="54"/>
        <v>500</v>
      </c>
      <c r="I145">
        <f t="shared" si="46"/>
        <v>625</v>
      </c>
      <c r="J145">
        <v>200</v>
      </c>
      <c r="K145" t="s">
        <v>39</v>
      </c>
      <c r="L145">
        <v>2266</v>
      </c>
      <c r="M145">
        <v>0.91183000000000003</v>
      </c>
      <c r="N145">
        <v>0.23466000000000001</v>
      </c>
      <c r="O145">
        <v>0.1386</v>
      </c>
      <c r="P145">
        <f t="shared" si="47"/>
        <v>0.77323000000000008</v>
      </c>
      <c r="Q145">
        <f t="shared" si="48"/>
        <v>9.6060000000000006E-2</v>
      </c>
      <c r="R145">
        <v>2</v>
      </c>
      <c r="S145">
        <f t="shared" si="49"/>
        <v>1.5464600000000002</v>
      </c>
      <c r="T145">
        <f t="shared" si="41"/>
        <v>0.36580000000000001</v>
      </c>
      <c r="U145">
        <f t="shared" si="51"/>
        <v>4.858546951786426E-4</v>
      </c>
      <c r="V145">
        <f t="shared" si="50"/>
        <v>4.858546951786426E-4</v>
      </c>
    </row>
    <row r="146" spans="1:22" x14ac:dyDescent="0.75">
      <c r="A146">
        <f>A145</f>
        <v>204803</v>
      </c>
      <c r="B146" t="s">
        <v>37</v>
      </c>
      <c r="C146" t="str">
        <f t="shared" si="44"/>
        <v>48</v>
      </c>
      <c r="D146" t="s">
        <v>34</v>
      </c>
      <c r="E146">
        <f t="shared" si="54"/>
        <v>3</v>
      </c>
      <c r="F146">
        <f t="shared" si="54"/>
        <v>752.9</v>
      </c>
      <c r="G146">
        <f t="shared" si="54"/>
        <v>750</v>
      </c>
      <c r="H146">
        <f t="shared" si="54"/>
        <v>500</v>
      </c>
      <c r="I146">
        <f t="shared" si="46"/>
        <v>625</v>
      </c>
      <c r="J146">
        <v>500</v>
      </c>
      <c r="K146" t="s">
        <v>40</v>
      </c>
      <c r="L146">
        <v>2267</v>
      </c>
      <c r="M146">
        <v>1.49136</v>
      </c>
      <c r="N146">
        <v>0.32227</v>
      </c>
      <c r="O146">
        <v>0.13936999999999999</v>
      </c>
      <c r="P146">
        <f t="shared" si="47"/>
        <v>1.35199</v>
      </c>
      <c r="Q146">
        <f t="shared" si="48"/>
        <v>0.18290000000000001</v>
      </c>
      <c r="R146">
        <v>2</v>
      </c>
      <c r="S146">
        <f t="shared" si="49"/>
        <v>2.7039800000000001</v>
      </c>
      <c r="T146">
        <f t="shared" si="41"/>
        <v>0.43575999999999998</v>
      </c>
      <c r="U146">
        <f t="shared" si="51"/>
        <v>5.787754017797848E-4</v>
      </c>
      <c r="V146">
        <f t="shared" si="50"/>
        <v>5.787754017797848E-4</v>
      </c>
    </row>
    <row r="147" spans="1:22" x14ac:dyDescent="0.75">
      <c r="A147">
        <f>A146</f>
        <v>204803</v>
      </c>
      <c r="B147" t="s">
        <v>37</v>
      </c>
      <c r="C147" t="str">
        <f t="shared" si="44"/>
        <v>48</v>
      </c>
      <c r="D147" t="s">
        <v>34</v>
      </c>
      <c r="E147">
        <f t="shared" si="54"/>
        <v>3</v>
      </c>
      <c r="F147">
        <f t="shared" si="54"/>
        <v>752.9</v>
      </c>
      <c r="G147">
        <f t="shared" si="54"/>
        <v>750</v>
      </c>
      <c r="H147">
        <f t="shared" si="54"/>
        <v>500</v>
      </c>
      <c r="I147">
        <f t="shared" si="46"/>
        <v>625</v>
      </c>
      <c r="J147">
        <v>1000</v>
      </c>
      <c r="K147" t="s">
        <v>41</v>
      </c>
      <c r="L147">
        <v>2268</v>
      </c>
      <c r="M147">
        <v>1.6853800000000001</v>
      </c>
      <c r="N147">
        <v>0.35355999999999999</v>
      </c>
      <c r="O147">
        <v>0.13568</v>
      </c>
      <c r="P147">
        <f t="shared" si="47"/>
        <v>1.5497000000000001</v>
      </c>
      <c r="Q147">
        <f t="shared" si="48"/>
        <v>0.21787999999999999</v>
      </c>
      <c r="R147">
        <v>2</v>
      </c>
      <c r="S147">
        <f t="shared" si="49"/>
        <v>3.0994000000000002</v>
      </c>
      <c r="T147">
        <f t="shared" si="41"/>
        <v>0.23139999999999999</v>
      </c>
      <c r="U147">
        <f t="shared" si="51"/>
        <v>3.073449329260194E-4</v>
      </c>
      <c r="V147">
        <f t="shared" si="50"/>
        <v>3.073449329260194E-4</v>
      </c>
    </row>
    <row r="148" spans="1:22" x14ac:dyDescent="0.75">
      <c r="A148">
        <f>A147</f>
        <v>204803</v>
      </c>
      <c r="B148" t="s">
        <v>37</v>
      </c>
      <c r="C148" t="str">
        <f t="shared" si="44"/>
        <v>48</v>
      </c>
      <c r="D148" t="s">
        <v>34</v>
      </c>
      <c r="E148">
        <f t="shared" si="54"/>
        <v>3</v>
      </c>
      <c r="F148">
        <f t="shared" si="54"/>
        <v>752.9</v>
      </c>
      <c r="G148">
        <f t="shared" si="54"/>
        <v>750</v>
      </c>
      <c r="H148">
        <f t="shared" si="54"/>
        <v>500</v>
      </c>
      <c r="I148">
        <f t="shared" si="46"/>
        <v>625</v>
      </c>
      <c r="J148">
        <v>2000</v>
      </c>
      <c r="K148" t="s">
        <v>42</v>
      </c>
      <c r="L148">
        <v>2269</v>
      </c>
      <c r="M148">
        <v>0.9657</v>
      </c>
      <c r="N148">
        <v>0.25559999999999999</v>
      </c>
      <c r="O148">
        <v>0.1399</v>
      </c>
      <c r="P148">
        <f t="shared" si="47"/>
        <v>0.82579999999999998</v>
      </c>
      <c r="Q148">
        <f t="shared" si="48"/>
        <v>0.1157</v>
      </c>
      <c r="R148">
        <v>2</v>
      </c>
      <c r="S148">
        <f t="shared" si="49"/>
        <v>1.6516</v>
      </c>
      <c r="T148">
        <f t="shared" si="41"/>
        <v>0.26352000000000003</v>
      </c>
      <c r="U148">
        <f t="shared" si="51"/>
        <v>3.5000664098817908E-4</v>
      </c>
      <c r="V148">
        <f t="shared" si="50"/>
        <v>3.5000664098817908E-4</v>
      </c>
    </row>
    <row r="149" spans="1:22" x14ac:dyDescent="0.75">
      <c r="A149">
        <v>204804</v>
      </c>
      <c r="B149" t="s">
        <v>37</v>
      </c>
      <c r="C149" t="str">
        <f t="shared" si="44"/>
        <v>48</v>
      </c>
      <c r="D149" t="s">
        <v>34</v>
      </c>
      <c r="E149">
        <v>4</v>
      </c>
      <c r="F149">
        <v>725.3</v>
      </c>
      <c r="G149">
        <v>500</v>
      </c>
      <c r="H149">
        <v>400</v>
      </c>
      <c r="I149">
        <f t="shared" si="46"/>
        <v>450</v>
      </c>
      <c r="J149">
        <v>5000</v>
      </c>
      <c r="K149" t="s">
        <v>43</v>
      </c>
      <c r="L149">
        <v>2270</v>
      </c>
      <c r="M149">
        <v>1.18401</v>
      </c>
      <c r="N149">
        <v>0.26917000000000002</v>
      </c>
      <c r="O149">
        <v>0.13741</v>
      </c>
      <c r="P149">
        <f t="shared" si="47"/>
        <v>1.0466</v>
      </c>
      <c r="Q149">
        <f t="shared" si="48"/>
        <v>0.13176000000000002</v>
      </c>
      <c r="R149">
        <v>2</v>
      </c>
      <c r="S149">
        <f t="shared" si="49"/>
        <v>2.0931999999999999</v>
      </c>
      <c r="T149">
        <f t="shared" ref="T149:T180" si="55">Q150*R150</f>
        <v>0.21995999999999999</v>
      </c>
      <c r="U149">
        <f t="shared" si="51"/>
        <v>3.0326761340135117E-4</v>
      </c>
      <c r="V149">
        <f t="shared" si="50"/>
        <v>3.0326761340135117E-4</v>
      </c>
    </row>
    <row r="150" spans="1:22" x14ac:dyDescent="0.75">
      <c r="A150">
        <f>A149</f>
        <v>204804</v>
      </c>
      <c r="B150" t="s">
        <v>37</v>
      </c>
      <c r="C150" t="str">
        <f t="shared" si="44"/>
        <v>48</v>
      </c>
      <c r="D150" t="s">
        <v>34</v>
      </c>
      <c r="E150">
        <f t="shared" ref="E150:H153" si="56">E149</f>
        <v>4</v>
      </c>
      <c r="F150">
        <f t="shared" si="56"/>
        <v>725.3</v>
      </c>
      <c r="G150">
        <f t="shared" si="56"/>
        <v>500</v>
      </c>
      <c r="H150">
        <f t="shared" si="56"/>
        <v>400</v>
      </c>
      <c r="I150">
        <f t="shared" si="46"/>
        <v>450</v>
      </c>
      <c r="J150">
        <v>200</v>
      </c>
      <c r="K150" t="s">
        <v>39</v>
      </c>
      <c r="L150">
        <v>2306</v>
      </c>
      <c r="M150">
        <v>1.0100100000000001</v>
      </c>
      <c r="N150">
        <v>0.25125999999999998</v>
      </c>
      <c r="O150">
        <v>0.14127999999999999</v>
      </c>
      <c r="P150">
        <f t="shared" si="47"/>
        <v>0.86873000000000011</v>
      </c>
      <c r="Q150">
        <f t="shared" si="48"/>
        <v>0.10997999999999999</v>
      </c>
      <c r="R150">
        <v>2</v>
      </c>
      <c r="S150">
        <f t="shared" si="49"/>
        <v>1.7374600000000002</v>
      </c>
      <c r="T150">
        <f t="shared" si="55"/>
        <v>0.32933999999999997</v>
      </c>
      <c r="U150">
        <f t="shared" si="51"/>
        <v>4.5407417620295051E-4</v>
      </c>
      <c r="V150">
        <f t="shared" si="50"/>
        <v>4.5407417620295051E-4</v>
      </c>
    </row>
    <row r="151" spans="1:22" x14ac:dyDescent="0.75">
      <c r="A151">
        <f>A150</f>
        <v>204804</v>
      </c>
      <c r="B151" t="s">
        <v>37</v>
      </c>
      <c r="C151" t="str">
        <f t="shared" si="44"/>
        <v>48</v>
      </c>
      <c r="D151" t="s">
        <v>34</v>
      </c>
      <c r="E151">
        <f t="shared" si="56"/>
        <v>4</v>
      </c>
      <c r="F151">
        <f t="shared" si="56"/>
        <v>725.3</v>
      </c>
      <c r="G151">
        <f t="shared" si="56"/>
        <v>500</v>
      </c>
      <c r="H151">
        <f t="shared" si="56"/>
        <v>400</v>
      </c>
      <c r="I151">
        <f t="shared" si="46"/>
        <v>450</v>
      </c>
      <c r="J151">
        <v>500</v>
      </c>
      <c r="K151" t="s">
        <v>40</v>
      </c>
      <c r="L151">
        <v>2307</v>
      </c>
      <c r="M151">
        <v>1.22719</v>
      </c>
      <c r="N151">
        <v>0.30248999999999998</v>
      </c>
      <c r="O151">
        <v>0.13782</v>
      </c>
      <c r="P151">
        <f t="shared" si="47"/>
        <v>1.0893699999999999</v>
      </c>
      <c r="Q151">
        <f t="shared" si="48"/>
        <v>0.16466999999999998</v>
      </c>
      <c r="R151">
        <v>2</v>
      </c>
      <c r="S151">
        <f t="shared" si="49"/>
        <v>2.1787399999999999</v>
      </c>
      <c r="T151">
        <f t="shared" si="55"/>
        <v>0.20167999999999997</v>
      </c>
      <c r="U151">
        <f t="shared" si="51"/>
        <v>2.7806424927616157E-4</v>
      </c>
      <c r="V151">
        <f t="shared" si="50"/>
        <v>2.7806424927616157E-4</v>
      </c>
    </row>
    <row r="152" spans="1:22" x14ac:dyDescent="0.75">
      <c r="A152">
        <f>A151</f>
        <v>204804</v>
      </c>
      <c r="B152" t="s">
        <v>37</v>
      </c>
      <c r="C152" t="str">
        <f t="shared" si="44"/>
        <v>48</v>
      </c>
      <c r="D152" t="s">
        <v>34</v>
      </c>
      <c r="E152">
        <f t="shared" si="56"/>
        <v>4</v>
      </c>
      <c r="F152">
        <f t="shared" si="56"/>
        <v>725.3</v>
      </c>
      <c r="G152">
        <f t="shared" si="56"/>
        <v>500</v>
      </c>
      <c r="H152">
        <f t="shared" si="56"/>
        <v>400</v>
      </c>
      <c r="I152">
        <f t="shared" si="46"/>
        <v>450</v>
      </c>
      <c r="J152">
        <v>1000</v>
      </c>
      <c r="K152" t="s">
        <v>41</v>
      </c>
      <c r="L152">
        <v>2308</v>
      </c>
      <c r="M152">
        <v>0.64971000000000001</v>
      </c>
      <c r="N152">
        <v>0.24024999999999999</v>
      </c>
      <c r="O152">
        <v>0.13941000000000001</v>
      </c>
      <c r="P152">
        <f t="shared" si="47"/>
        <v>0.51029999999999998</v>
      </c>
      <c r="Q152">
        <f t="shared" si="48"/>
        <v>0.10083999999999999</v>
      </c>
      <c r="R152">
        <v>2</v>
      </c>
      <c r="S152">
        <f t="shared" si="49"/>
        <v>1.0206</v>
      </c>
      <c r="T152">
        <f t="shared" si="55"/>
        <v>0.16842000000000001</v>
      </c>
      <c r="U152">
        <f t="shared" si="51"/>
        <v>2.3220736247070182E-4</v>
      </c>
      <c r="V152">
        <f t="shared" si="50"/>
        <v>2.3220736247070182E-4</v>
      </c>
    </row>
    <row r="153" spans="1:22" x14ac:dyDescent="0.75">
      <c r="A153">
        <f>A152</f>
        <v>204804</v>
      </c>
      <c r="B153" t="s">
        <v>37</v>
      </c>
      <c r="C153" t="str">
        <f t="shared" si="44"/>
        <v>48</v>
      </c>
      <c r="D153" t="s">
        <v>34</v>
      </c>
      <c r="E153">
        <f t="shared" si="56"/>
        <v>4</v>
      </c>
      <c r="F153">
        <f t="shared" si="56"/>
        <v>725.3</v>
      </c>
      <c r="G153">
        <f t="shared" si="56"/>
        <v>500</v>
      </c>
      <c r="H153">
        <f t="shared" si="56"/>
        <v>400</v>
      </c>
      <c r="I153">
        <f t="shared" si="46"/>
        <v>450</v>
      </c>
      <c r="J153">
        <v>2000</v>
      </c>
      <c r="K153" t="s">
        <v>42</v>
      </c>
      <c r="L153">
        <v>2309</v>
      </c>
      <c r="M153">
        <v>0.57698000000000005</v>
      </c>
      <c r="N153">
        <v>0.22126000000000001</v>
      </c>
      <c r="O153">
        <v>0.13705000000000001</v>
      </c>
      <c r="P153">
        <f t="shared" si="47"/>
        <v>0.43993000000000004</v>
      </c>
      <c r="Q153">
        <f t="shared" si="48"/>
        <v>8.4210000000000007E-2</v>
      </c>
      <c r="R153">
        <v>2</v>
      </c>
      <c r="S153">
        <f t="shared" si="49"/>
        <v>0.87986000000000009</v>
      </c>
      <c r="T153">
        <f t="shared" si="55"/>
        <v>0.13188</v>
      </c>
      <c r="U153">
        <f t="shared" si="51"/>
        <v>1.8182820901695851E-4</v>
      </c>
      <c r="V153">
        <f t="shared" si="50"/>
        <v>1.8182820901695851E-4</v>
      </c>
    </row>
    <row r="154" spans="1:22" x14ac:dyDescent="0.75">
      <c r="A154">
        <v>204805</v>
      </c>
      <c r="B154" t="s">
        <v>37</v>
      </c>
      <c r="C154" t="str">
        <f t="shared" si="44"/>
        <v>48</v>
      </c>
      <c r="D154" t="s">
        <v>34</v>
      </c>
      <c r="E154">
        <v>5</v>
      </c>
      <c r="F154">
        <v>471.3</v>
      </c>
      <c r="G154">
        <v>400</v>
      </c>
      <c r="H154">
        <v>300</v>
      </c>
      <c r="I154">
        <f t="shared" si="46"/>
        <v>350</v>
      </c>
      <c r="J154">
        <v>5000</v>
      </c>
      <c r="K154" t="s">
        <v>43</v>
      </c>
      <c r="L154">
        <v>2310</v>
      </c>
      <c r="M154">
        <v>0.54656000000000005</v>
      </c>
      <c r="N154">
        <v>0.20704</v>
      </c>
      <c r="O154">
        <v>0.1411</v>
      </c>
      <c r="P154">
        <f t="shared" si="47"/>
        <v>0.40546000000000004</v>
      </c>
      <c r="Q154">
        <f t="shared" si="48"/>
        <v>6.5939999999999999E-2</v>
      </c>
      <c r="R154">
        <v>2</v>
      </c>
      <c r="S154">
        <f t="shared" si="49"/>
        <v>0.81092000000000009</v>
      </c>
      <c r="T154">
        <f t="shared" si="55"/>
        <v>0.16132000000000002</v>
      </c>
      <c r="U154">
        <f t="shared" si="51"/>
        <v>3.422872904731594E-4</v>
      </c>
      <c r="V154">
        <f t="shared" si="50"/>
        <v>3.422872904731594E-4</v>
      </c>
    </row>
    <row r="155" spans="1:22" x14ac:dyDescent="0.75">
      <c r="A155">
        <f>A154</f>
        <v>204805</v>
      </c>
      <c r="B155" t="s">
        <v>37</v>
      </c>
      <c r="C155" t="str">
        <f t="shared" si="44"/>
        <v>48</v>
      </c>
      <c r="D155" t="s">
        <v>34</v>
      </c>
      <c r="E155">
        <f t="shared" ref="E155:H158" si="57">E154</f>
        <v>5</v>
      </c>
      <c r="F155">
        <f t="shared" si="57"/>
        <v>471.3</v>
      </c>
      <c r="G155">
        <f t="shared" si="57"/>
        <v>400</v>
      </c>
      <c r="H155">
        <f t="shared" si="57"/>
        <v>300</v>
      </c>
      <c r="I155">
        <f t="shared" si="46"/>
        <v>350</v>
      </c>
      <c r="J155">
        <v>200</v>
      </c>
      <c r="K155" t="s">
        <v>39</v>
      </c>
      <c r="L155">
        <v>2248</v>
      </c>
      <c r="M155">
        <v>0.66166000000000003</v>
      </c>
      <c r="N155">
        <v>0.21845000000000001</v>
      </c>
      <c r="O155">
        <v>0.13779</v>
      </c>
      <c r="P155">
        <f t="shared" si="47"/>
        <v>0.52387000000000006</v>
      </c>
      <c r="Q155">
        <f t="shared" si="48"/>
        <v>8.0660000000000009E-2</v>
      </c>
      <c r="R155">
        <v>2</v>
      </c>
      <c r="S155">
        <f t="shared" si="49"/>
        <v>1.0477400000000001</v>
      </c>
      <c r="T155">
        <f t="shared" si="55"/>
        <v>0.18836000000000003</v>
      </c>
      <c r="U155">
        <f t="shared" si="51"/>
        <v>3.9966051347337155E-4</v>
      </c>
      <c r="V155">
        <f t="shared" si="50"/>
        <v>3.9966051347337155E-4</v>
      </c>
    </row>
    <row r="156" spans="1:22" x14ac:dyDescent="0.75">
      <c r="A156">
        <f>A155</f>
        <v>204805</v>
      </c>
      <c r="B156" t="s">
        <v>37</v>
      </c>
      <c r="C156" t="str">
        <f t="shared" si="44"/>
        <v>48</v>
      </c>
      <c r="D156" t="s">
        <v>34</v>
      </c>
      <c r="E156">
        <f t="shared" si="57"/>
        <v>5</v>
      </c>
      <c r="F156">
        <f t="shared" si="57"/>
        <v>471.3</v>
      </c>
      <c r="G156">
        <f t="shared" si="57"/>
        <v>400</v>
      </c>
      <c r="H156">
        <f t="shared" si="57"/>
        <v>300</v>
      </c>
      <c r="I156">
        <f t="shared" si="46"/>
        <v>350</v>
      </c>
      <c r="J156">
        <v>500</v>
      </c>
      <c r="K156" t="s">
        <v>40</v>
      </c>
      <c r="L156">
        <v>2249</v>
      </c>
      <c r="M156">
        <v>0.77883000000000002</v>
      </c>
      <c r="N156">
        <v>0.23119000000000001</v>
      </c>
      <c r="O156">
        <v>0.13700999999999999</v>
      </c>
      <c r="P156">
        <f t="shared" si="47"/>
        <v>0.64182000000000006</v>
      </c>
      <c r="Q156">
        <f t="shared" si="48"/>
        <v>9.4180000000000014E-2</v>
      </c>
      <c r="R156">
        <v>2</v>
      </c>
      <c r="S156">
        <f t="shared" si="49"/>
        <v>1.2836400000000001</v>
      </c>
      <c r="T156">
        <f t="shared" si="55"/>
        <v>0.17696000000000001</v>
      </c>
      <c r="U156">
        <f t="shared" si="51"/>
        <v>3.7547209845109272E-4</v>
      </c>
      <c r="V156">
        <f t="shared" si="50"/>
        <v>3.7547209845109272E-4</v>
      </c>
    </row>
    <row r="157" spans="1:22" x14ac:dyDescent="0.75">
      <c r="A157">
        <f>A156</f>
        <v>204805</v>
      </c>
      <c r="B157" t="s">
        <v>37</v>
      </c>
      <c r="C157" t="str">
        <f t="shared" si="44"/>
        <v>48</v>
      </c>
      <c r="D157" t="s">
        <v>34</v>
      </c>
      <c r="E157">
        <f t="shared" si="57"/>
        <v>5</v>
      </c>
      <c r="F157">
        <f t="shared" si="57"/>
        <v>471.3</v>
      </c>
      <c r="G157">
        <f t="shared" si="57"/>
        <v>400</v>
      </c>
      <c r="H157">
        <f t="shared" si="57"/>
        <v>300</v>
      </c>
      <c r="I157">
        <f t="shared" si="46"/>
        <v>350</v>
      </c>
      <c r="J157">
        <v>1000</v>
      </c>
      <c r="K157" t="s">
        <v>41</v>
      </c>
      <c r="L157">
        <v>2250</v>
      </c>
      <c r="M157">
        <v>0.61036000000000001</v>
      </c>
      <c r="N157">
        <v>0.23017000000000001</v>
      </c>
      <c r="O157">
        <v>0.14169000000000001</v>
      </c>
      <c r="P157">
        <f t="shared" si="47"/>
        <v>0.46867000000000003</v>
      </c>
      <c r="Q157">
        <f t="shared" si="48"/>
        <v>8.8480000000000003E-2</v>
      </c>
      <c r="R157">
        <v>2</v>
      </c>
      <c r="S157">
        <f t="shared" si="49"/>
        <v>0.93734000000000006</v>
      </c>
      <c r="T157">
        <f t="shared" si="55"/>
        <v>0.20666000000000001</v>
      </c>
      <c r="U157">
        <f t="shared" si="51"/>
        <v>4.3848928495650329E-4</v>
      </c>
      <c r="V157">
        <f t="shared" si="50"/>
        <v>4.3848928495650329E-4</v>
      </c>
    </row>
    <row r="158" spans="1:22" x14ac:dyDescent="0.75">
      <c r="A158">
        <f>A157</f>
        <v>204805</v>
      </c>
      <c r="B158" t="s">
        <v>37</v>
      </c>
      <c r="C158" t="str">
        <f t="shared" si="44"/>
        <v>48</v>
      </c>
      <c r="D158" t="s">
        <v>34</v>
      </c>
      <c r="E158">
        <f t="shared" si="57"/>
        <v>5</v>
      </c>
      <c r="F158">
        <f t="shared" si="57"/>
        <v>471.3</v>
      </c>
      <c r="G158">
        <f t="shared" si="57"/>
        <v>400</v>
      </c>
      <c r="H158">
        <f t="shared" si="57"/>
        <v>300</v>
      </c>
      <c r="I158">
        <f t="shared" si="46"/>
        <v>350</v>
      </c>
      <c r="J158">
        <v>2000</v>
      </c>
      <c r="K158" t="s">
        <v>42</v>
      </c>
      <c r="L158">
        <v>2251</v>
      </c>
      <c r="M158">
        <v>0.64066999999999996</v>
      </c>
      <c r="N158">
        <v>0.24004</v>
      </c>
      <c r="O158">
        <v>0.13671</v>
      </c>
      <c r="P158">
        <f t="shared" si="47"/>
        <v>0.50395999999999996</v>
      </c>
      <c r="Q158">
        <f t="shared" si="48"/>
        <v>0.10333000000000001</v>
      </c>
      <c r="R158">
        <v>2</v>
      </c>
      <c r="S158">
        <f t="shared" si="49"/>
        <v>1.0079199999999999</v>
      </c>
      <c r="T158">
        <f t="shared" si="55"/>
        <v>0.42887999999999993</v>
      </c>
      <c r="U158">
        <f t="shared" si="51"/>
        <v>9.0999363462762552E-4</v>
      </c>
      <c r="V158">
        <f t="shared" si="50"/>
        <v>9.0999363462762552E-4</v>
      </c>
    </row>
    <row r="159" spans="1:22" x14ac:dyDescent="0.75">
      <c r="A159">
        <v>204806</v>
      </c>
      <c r="B159" t="s">
        <v>37</v>
      </c>
      <c r="C159" t="str">
        <f t="shared" si="44"/>
        <v>48</v>
      </c>
      <c r="D159" t="s">
        <v>34</v>
      </c>
      <c r="E159">
        <v>6</v>
      </c>
      <c r="F159">
        <v>509.7</v>
      </c>
      <c r="G159">
        <v>300</v>
      </c>
      <c r="H159">
        <v>200</v>
      </c>
      <c r="I159">
        <f t="shared" si="46"/>
        <v>250</v>
      </c>
      <c r="J159">
        <v>5000</v>
      </c>
      <c r="K159" t="s">
        <v>43</v>
      </c>
      <c r="L159">
        <v>2252</v>
      </c>
      <c r="M159">
        <v>1.1826399999999999</v>
      </c>
      <c r="N159">
        <v>0.35354999999999998</v>
      </c>
      <c r="O159">
        <v>0.13911000000000001</v>
      </c>
      <c r="P159">
        <f t="shared" si="47"/>
        <v>1.0435299999999998</v>
      </c>
      <c r="Q159">
        <f t="shared" si="48"/>
        <v>0.21443999999999996</v>
      </c>
      <c r="R159">
        <v>2</v>
      </c>
      <c r="S159">
        <f t="shared" si="49"/>
        <v>2.0870599999999997</v>
      </c>
      <c r="T159">
        <f t="shared" si="55"/>
        <v>0.16496000000000005</v>
      </c>
      <c r="U159">
        <f t="shared" si="51"/>
        <v>3.2364135766136954E-4</v>
      </c>
      <c r="V159">
        <f t="shared" si="50"/>
        <v>3.2364135766136954E-4</v>
      </c>
    </row>
    <row r="160" spans="1:22" x14ac:dyDescent="0.75">
      <c r="A160">
        <f>A159</f>
        <v>204806</v>
      </c>
      <c r="B160" t="s">
        <v>37</v>
      </c>
      <c r="C160" t="str">
        <f t="shared" si="44"/>
        <v>48</v>
      </c>
      <c r="D160" t="s">
        <v>34</v>
      </c>
      <c r="E160">
        <f t="shared" ref="E160:H163" si="58">E159</f>
        <v>6</v>
      </c>
      <c r="F160">
        <f t="shared" si="58"/>
        <v>509.7</v>
      </c>
      <c r="G160">
        <f t="shared" si="58"/>
        <v>300</v>
      </c>
      <c r="H160">
        <f t="shared" si="58"/>
        <v>200</v>
      </c>
      <c r="I160">
        <f t="shared" si="46"/>
        <v>250</v>
      </c>
      <c r="J160">
        <v>200</v>
      </c>
      <c r="K160" t="s">
        <v>39</v>
      </c>
      <c r="L160">
        <v>2301</v>
      </c>
      <c r="M160">
        <v>0.59738000000000002</v>
      </c>
      <c r="N160">
        <v>0.22226000000000001</v>
      </c>
      <c r="O160">
        <v>0.13977999999999999</v>
      </c>
      <c r="P160">
        <f t="shared" si="47"/>
        <v>0.45760000000000001</v>
      </c>
      <c r="Q160">
        <f t="shared" si="48"/>
        <v>8.2480000000000026E-2</v>
      </c>
      <c r="R160">
        <v>2</v>
      </c>
      <c r="S160">
        <f t="shared" si="49"/>
        <v>0.91520000000000001</v>
      </c>
      <c r="T160">
        <f t="shared" si="55"/>
        <v>0.28960000000000002</v>
      </c>
      <c r="U160">
        <f t="shared" si="51"/>
        <v>5.6817735923092019E-4</v>
      </c>
      <c r="V160">
        <f t="shared" si="50"/>
        <v>5.6817735923092019E-4</v>
      </c>
    </row>
    <row r="161" spans="1:23" x14ac:dyDescent="0.75">
      <c r="A161">
        <f>A160</f>
        <v>204806</v>
      </c>
      <c r="B161" t="s">
        <v>37</v>
      </c>
      <c r="C161" t="str">
        <f t="shared" si="44"/>
        <v>48</v>
      </c>
      <c r="D161" t="s">
        <v>34</v>
      </c>
      <c r="E161">
        <f t="shared" si="58"/>
        <v>6</v>
      </c>
      <c r="F161">
        <f t="shared" si="58"/>
        <v>509.7</v>
      </c>
      <c r="G161">
        <f t="shared" si="58"/>
        <v>300</v>
      </c>
      <c r="H161">
        <f t="shared" si="58"/>
        <v>200</v>
      </c>
      <c r="I161">
        <f t="shared" si="46"/>
        <v>250</v>
      </c>
      <c r="J161">
        <v>500</v>
      </c>
      <c r="K161" t="s">
        <v>40</v>
      </c>
      <c r="L161">
        <v>2302</v>
      </c>
      <c r="M161">
        <v>0.96667999999999998</v>
      </c>
      <c r="N161">
        <v>0.28559000000000001</v>
      </c>
      <c r="O161">
        <v>0.14079</v>
      </c>
      <c r="P161">
        <f t="shared" si="47"/>
        <v>0.82589000000000001</v>
      </c>
      <c r="Q161">
        <f t="shared" si="48"/>
        <v>0.14480000000000001</v>
      </c>
      <c r="R161">
        <v>2</v>
      </c>
      <c r="S161">
        <f t="shared" si="49"/>
        <v>1.65178</v>
      </c>
      <c r="T161">
        <f t="shared" si="55"/>
        <v>0.20086000000000004</v>
      </c>
      <c r="U161">
        <f t="shared" si="51"/>
        <v>3.9407494604669423E-4</v>
      </c>
      <c r="V161">
        <f t="shared" si="50"/>
        <v>3.9407494604669423E-4</v>
      </c>
    </row>
    <row r="162" spans="1:23" x14ac:dyDescent="0.75">
      <c r="A162">
        <f>A161</f>
        <v>204806</v>
      </c>
      <c r="B162" t="s">
        <v>37</v>
      </c>
      <c r="C162" t="str">
        <f t="shared" si="44"/>
        <v>48</v>
      </c>
      <c r="D162" t="s">
        <v>34</v>
      </c>
      <c r="E162">
        <f t="shared" si="58"/>
        <v>6</v>
      </c>
      <c r="F162">
        <f t="shared" si="58"/>
        <v>509.7</v>
      </c>
      <c r="G162">
        <f t="shared" si="58"/>
        <v>300</v>
      </c>
      <c r="H162">
        <f t="shared" si="58"/>
        <v>200</v>
      </c>
      <c r="I162">
        <f t="shared" si="46"/>
        <v>250</v>
      </c>
      <c r="J162">
        <v>1000</v>
      </c>
      <c r="K162" t="s">
        <v>41</v>
      </c>
      <c r="L162">
        <v>2303</v>
      </c>
      <c r="M162">
        <v>0.64259999999999995</v>
      </c>
      <c r="N162">
        <v>0.23930000000000001</v>
      </c>
      <c r="O162">
        <v>0.13886999999999999</v>
      </c>
      <c r="P162">
        <f t="shared" si="47"/>
        <v>0.50373000000000001</v>
      </c>
      <c r="Q162">
        <f t="shared" si="48"/>
        <v>0.10043000000000002</v>
      </c>
      <c r="R162">
        <v>2</v>
      </c>
      <c r="S162">
        <f t="shared" si="49"/>
        <v>1.00746</v>
      </c>
      <c r="T162">
        <f t="shared" si="55"/>
        <v>0.23712000000000005</v>
      </c>
      <c r="U162">
        <f t="shared" si="51"/>
        <v>4.6521483225426733E-4</v>
      </c>
      <c r="V162">
        <f t="shared" si="50"/>
        <v>4.6521483225426733E-4</v>
      </c>
    </row>
    <row r="163" spans="1:23" x14ac:dyDescent="0.75">
      <c r="A163">
        <f>A162</f>
        <v>204806</v>
      </c>
      <c r="B163" t="s">
        <v>37</v>
      </c>
      <c r="C163" t="str">
        <f t="shared" si="44"/>
        <v>48</v>
      </c>
      <c r="D163" t="s">
        <v>34</v>
      </c>
      <c r="E163">
        <f t="shared" si="58"/>
        <v>6</v>
      </c>
      <c r="F163">
        <f t="shared" si="58"/>
        <v>509.7</v>
      </c>
      <c r="G163">
        <f t="shared" si="58"/>
        <v>300</v>
      </c>
      <c r="H163">
        <f t="shared" si="58"/>
        <v>200</v>
      </c>
      <c r="I163">
        <f t="shared" si="46"/>
        <v>250</v>
      </c>
      <c r="J163">
        <v>2000</v>
      </c>
      <c r="K163" t="s">
        <v>42</v>
      </c>
      <c r="L163">
        <v>2304</v>
      </c>
      <c r="M163">
        <v>0.66363000000000005</v>
      </c>
      <c r="N163">
        <v>0.25741000000000003</v>
      </c>
      <c r="O163">
        <v>0.13885</v>
      </c>
      <c r="P163">
        <f t="shared" si="47"/>
        <v>0.52478000000000002</v>
      </c>
      <c r="Q163">
        <f t="shared" si="48"/>
        <v>0.11856000000000003</v>
      </c>
      <c r="R163">
        <v>2</v>
      </c>
      <c r="S163">
        <f t="shared" si="49"/>
        <v>1.04956</v>
      </c>
      <c r="T163">
        <f t="shared" si="55"/>
        <v>0.47183999999999998</v>
      </c>
      <c r="U163">
        <f t="shared" si="51"/>
        <v>9.2572101236021182E-4</v>
      </c>
      <c r="V163">
        <f t="shared" si="50"/>
        <v>9.2572101236021182E-4</v>
      </c>
    </row>
    <row r="164" spans="1:23" x14ac:dyDescent="0.75">
      <c r="A164">
        <v>204807</v>
      </c>
      <c r="B164" t="s">
        <v>37</v>
      </c>
      <c r="C164" t="str">
        <f t="shared" si="44"/>
        <v>48</v>
      </c>
      <c r="D164" t="s">
        <v>34</v>
      </c>
      <c r="E164">
        <v>7</v>
      </c>
      <c r="F164">
        <v>233</v>
      </c>
      <c r="G164">
        <v>200</v>
      </c>
      <c r="H164">
        <v>150</v>
      </c>
      <c r="I164">
        <f t="shared" si="46"/>
        <v>175</v>
      </c>
      <c r="J164">
        <v>5000</v>
      </c>
      <c r="K164" t="s">
        <v>43</v>
      </c>
      <c r="L164">
        <v>2305</v>
      </c>
      <c r="M164">
        <v>1.08314</v>
      </c>
      <c r="N164">
        <v>0.37433</v>
      </c>
      <c r="O164">
        <v>0.13841000000000001</v>
      </c>
      <c r="P164">
        <f t="shared" si="47"/>
        <v>0.94472999999999996</v>
      </c>
      <c r="Q164">
        <f t="shared" si="48"/>
        <v>0.23591999999999999</v>
      </c>
      <c r="R164">
        <v>2</v>
      </c>
      <c r="S164">
        <f t="shared" si="49"/>
        <v>1.8894599999999999</v>
      </c>
      <c r="T164">
        <f t="shared" si="55"/>
        <v>0.21592</v>
      </c>
      <c r="U164">
        <f t="shared" si="51"/>
        <v>9.2669527896995711E-4</v>
      </c>
      <c r="V164">
        <f t="shared" si="50"/>
        <v>9.2669527896995711E-4</v>
      </c>
    </row>
    <row r="165" spans="1:23" x14ac:dyDescent="0.75">
      <c r="A165">
        <f>A164</f>
        <v>204807</v>
      </c>
      <c r="B165" t="s">
        <v>37</v>
      </c>
      <c r="C165" t="str">
        <f t="shared" si="44"/>
        <v>48</v>
      </c>
      <c r="D165" t="s">
        <v>34</v>
      </c>
      <c r="E165">
        <f t="shared" ref="E165:H168" si="59">E164</f>
        <v>7</v>
      </c>
      <c r="F165">
        <f t="shared" si="59"/>
        <v>233</v>
      </c>
      <c r="G165">
        <f t="shared" si="59"/>
        <v>200</v>
      </c>
      <c r="H165">
        <f t="shared" si="59"/>
        <v>150</v>
      </c>
      <c r="I165">
        <f t="shared" si="46"/>
        <v>175</v>
      </c>
      <c r="J165">
        <v>200</v>
      </c>
      <c r="K165" t="s">
        <v>39</v>
      </c>
      <c r="L165">
        <v>2253</v>
      </c>
      <c r="M165">
        <v>0.79866000000000004</v>
      </c>
      <c r="N165">
        <v>0.24565000000000001</v>
      </c>
      <c r="O165">
        <v>0.13769000000000001</v>
      </c>
      <c r="P165">
        <f t="shared" si="47"/>
        <v>0.66097000000000006</v>
      </c>
      <c r="Q165">
        <f t="shared" si="48"/>
        <v>0.10796</v>
      </c>
      <c r="R165">
        <v>2</v>
      </c>
      <c r="S165">
        <f t="shared" si="49"/>
        <v>1.3219400000000001</v>
      </c>
      <c r="T165">
        <f t="shared" si="55"/>
        <v>0.49159999999999998</v>
      </c>
      <c r="U165">
        <f t="shared" si="51"/>
        <v>2.1098712446351929E-3</v>
      </c>
      <c r="V165">
        <f t="shared" si="50"/>
        <v>2.1098712446351929E-3</v>
      </c>
    </row>
    <row r="166" spans="1:23" x14ac:dyDescent="0.75">
      <c r="A166">
        <f>A165</f>
        <v>204807</v>
      </c>
      <c r="B166" t="s">
        <v>37</v>
      </c>
      <c r="C166" t="str">
        <f t="shared" si="44"/>
        <v>48</v>
      </c>
      <c r="D166" t="s">
        <v>34</v>
      </c>
      <c r="E166">
        <f t="shared" si="59"/>
        <v>7</v>
      </c>
      <c r="F166">
        <f t="shared" si="59"/>
        <v>233</v>
      </c>
      <c r="G166">
        <f t="shared" si="59"/>
        <v>200</v>
      </c>
      <c r="H166">
        <f t="shared" si="59"/>
        <v>150</v>
      </c>
      <c r="I166">
        <f t="shared" si="46"/>
        <v>175</v>
      </c>
      <c r="J166">
        <v>500</v>
      </c>
      <c r="K166" t="s">
        <v>40</v>
      </c>
      <c r="L166">
        <v>2254</v>
      </c>
      <c r="M166">
        <v>1.96756</v>
      </c>
      <c r="N166">
        <v>0.38580999999999999</v>
      </c>
      <c r="O166">
        <v>0.14001</v>
      </c>
      <c r="P166">
        <f t="shared" si="47"/>
        <v>1.82755</v>
      </c>
      <c r="Q166">
        <f t="shared" si="48"/>
        <v>0.24579999999999999</v>
      </c>
      <c r="R166">
        <v>2</v>
      </c>
      <c r="S166">
        <f t="shared" si="49"/>
        <v>3.6551</v>
      </c>
      <c r="T166">
        <f t="shared" si="55"/>
        <v>0.61037999999999992</v>
      </c>
      <c r="U166">
        <f t="shared" si="51"/>
        <v>2.6196566523605147E-3</v>
      </c>
      <c r="V166">
        <f t="shared" si="50"/>
        <v>2.6196566523605147E-3</v>
      </c>
    </row>
    <row r="167" spans="1:23" x14ac:dyDescent="0.75">
      <c r="A167">
        <f>A166</f>
        <v>204807</v>
      </c>
      <c r="B167" t="s">
        <v>37</v>
      </c>
      <c r="C167" t="str">
        <f t="shared" si="44"/>
        <v>48</v>
      </c>
      <c r="D167" t="s">
        <v>34</v>
      </c>
      <c r="E167">
        <f t="shared" si="59"/>
        <v>7</v>
      </c>
      <c r="F167">
        <f t="shared" si="59"/>
        <v>233</v>
      </c>
      <c r="G167">
        <f t="shared" si="59"/>
        <v>200</v>
      </c>
      <c r="H167">
        <f t="shared" si="59"/>
        <v>150</v>
      </c>
      <c r="I167">
        <f t="shared" si="46"/>
        <v>175</v>
      </c>
      <c r="J167">
        <v>1000</v>
      </c>
      <c r="K167" t="s">
        <v>41</v>
      </c>
      <c r="L167">
        <v>2255</v>
      </c>
      <c r="M167">
        <v>2.2194500000000001</v>
      </c>
      <c r="N167">
        <v>0.44505</v>
      </c>
      <c r="O167">
        <v>0.13986000000000001</v>
      </c>
      <c r="P167">
        <f t="shared" si="47"/>
        <v>2.07959</v>
      </c>
      <c r="Q167">
        <f t="shared" si="48"/>
        <v>0.30518999999999996</v>
      </c>
      <c r="R167">
        <v>2</v>
      </c>
      <c r="S167">
        <f t="shared" si="49"/>
        <v>4.1591800000000001</v>
      </c>
      <c r="T167">
        <f t="shared" si="55"/>
        <v>0.76960000000000006</v>
      </c>
      <c r="U167">
        <f t="shared" si="51"/>
        <v>3.303004291845494E-3</v>
      </c>
      <c r="V167">
        <f t="shared" si="50"/>
        <v>3.303004291845494E-3</v>
      </c>
    </row>
    <row r="168" spans="1:23" x14ac:dyDescent="0.75">
      <c r="A168">
        <f>A167</f>
        <v>204807</v>
      </c>
      <c r="B168" t="s">
        <v>37</v>
      </c>
      <c r="C168" t="str">
        <f t="shared" si="44"/>
        <v>48</v>
      </c>
      <c r="D168" t="s">
        <v>34</v>
      </c>
      <c r="E168">
        <f t="shared" si="59"/>
        <v>7</v>
      </c>
      <c r="F168">
        <f t="shared" si="59"/>
        <v>233</v>
      </c>
      <c r="G168">
        <f t="shared" si="59"/>
        <v>200</v>
      </c>
      <c r="H168">
        <f t="shared" si="59"/>
        <v>150</v>
      </c>
      <c r="I168">
        <f t="shared" si="46"/>
        <v>175</v>
      </c>
      <c r="J168">
        <v>2000</v>
      </c>
      <c r="K168" t="s">
        <v>42</v>
      </c>
      <c r="L168">
        <v>2256</v>
      </c>
      <c r="M168">
        <v>2.3263600000000002</v>
      </c>
      <c r="N168">
        <v>0.52397000000000005</v>
      </c>
      <c r="O168">
        <v>0.13916999999999999</v>
      </c>
      <c r="P168">
        <f t="shared" si="47"/>
        <v>2.1871900000000002</v>
      </c>
      <c r="Q168">
        <f t="shared" si="48"/>
        <v>0.38480000000000003</v>
      </c>
      <c r="R168">
        <v>2</v>
      </c>
      <c r="S168">
        <f t="shared" si="49"/>
        <v>4.3743800000000004</v>
      </c>
      <c r="T168">
        <f t="shared" si="55"/>
        <v>2.0829199999999997</v>
      </c>
      <c r="U168">
        <f t="shared" si="51"/>
        <v>8.9395708154506419E-3</v>
      </c>
      <c r="V168">
        <f t="shared" si="50"/>
        <v>8.9395708154506419E-3</v>
      </c>
    </row>
    <row r="169" spans="1:23" x14ac:dyDescent="0.75">
      <c r="A169">
        <v>204808</v>
      </c>
      <c r="B169" t="s">
        <v>37</v>
      </c>
      <c r="C169" t="str">
        <f t="shared" si="44"/>
        <v>48</v>
      </c>
      <c r="D169" t="s">
        <v>34</v>
      </c>
      <c r="E169">
        <v>8</v>
      </c>
      <c r="F169">
        <v>383.9</v>
      </c>
      <c r="G169">
        <v>150</v>
      </c>
      <c r="H169">
        <v>100</v>
      </c>
      <c r="I169">
        <f t="shared" si="46"/>
        <v>125</v>
      </c>
      <c r="J169">
        <v>5000</v>
      </c>
      <c r="K169" t="s">
        <v>43</v>
      </c>
      <c r="L169">
        <v>2257</v>
      </c>
      <c r="M169">
        <v>5.4453800000000001</v>
      </c>
      <c r="N169">
        <v>1.1806099999999999</v>
      </c>
      <c r="O169">
        <v>0.13915</v>
      </c>
      <c r="P169">
        <f t="shared" si="47"/>
        <v>5.3062300000000002</v>
      </c>
      <c r="Q169">
        <f t="shared" si="48"/>
        <v>1.0414599999999998</v>
      </c>
      <c r="R169">
        <v>2</v>
      </c>
      <c r="S169">
        <f t="shared" si="49"/>
        <v>10.61246</v>
      </c>
      <c r="T169">
        <f t="shared" si="55"/>
        <v>0.40374000000000004</v>
      </c>
      <c r="U169">
        <f t="shared" si="51"/>
        <v>1.0516801250325608E-3</v>
      </c>
      <c r="V169">
        <f t="shared" si="50"/>
        <v>1.0516801250325608E-3</v>
      </c>
    </row>
    <row r="170" spans="1:23" x14ac:dyDescent="0.75">
      <c r="A170">
        <f>A169</f>
        <v>204808</v>
      </c>
      <c r="B170" t="s">
        <v>37</v>
      </c>
      <c r="C170" t="str">
        <f t="shared" si="44"/>
        <v>48</v>
      </c>
      <c r="D170" t="s">
        <v>34</v>
      </c>
      <c r="E170">
        <f t="shared" ref="E170:H173" si="60">E169</f>
        <v>8</v>
      </c>
      <c r="F170">
        <f t="shared" si="60"/>
        <v>383.9</v>
      </c>
      <c r="G170">
        <f t="shared" si="60"/>
        <v>150</v>
      </c>
      <c r="H170">
        <f t="shared" si="60"/>
        <v>100</v>
      </c>
      <c r="I170">
        <f t="shared" si="46"/>
        <v>125</v>
      </c>
      <c r="J170">
        <v>200</v>
      </c>
      <c r="K170" t="s">
        <v>39</v>
      </c>
      <c r="L170">
        <v>2258</v>
      </c>
      <c r="M170">
        <v>1.72346</v>
      </c>
      <c r="N170">
        <v>0.33943000000000001</v>
      </c>
      <c r="O170">
        <v>0.13755999999999999</v>
      </c>
      <c r="P170">
        <f t="shared" si="47"/>
        <v>1.5859000000000001</v>
      </c>
      <c r="Q170">
        <f t="shared" si="48"/>
        <v>0.20187000000000002</v>
      </c>
      <c r="R170">
        <v>2</v>
      </c>
      <c r="S170">
        <f t="shared" si="49"/>
        <v>3.1718000000000002</v>
      </c>
      <c r="T170">
        <f t="shared" si="55"/>
        <v>0.64851999999999999</v>
      </c>
      <c r="U170">
        <f t="shared" si="51"/>
        <v>1.6892940870018235E-3</v>
      </c>
      <c r="V170">
        <f t="shared" si="50"/>
        <v>1.6892940870018235E-3</v>
      </c>
    </row>
    <row r="171" spans="1:23" x14ac:dyDescent="0.75">
      <c r="A171">
        <f>A170</f>
        <v>204808</v>
      </c>
      <c r="B171" t="s">
        <v>37</v>
      </c>
      <c r="C171" t="str">
        <f t="shared" si="44"/>
        <v>48</v>
      </c>
      <c r="D171" t="s">
        <v>34</v>
      </c>
      <c r="E171">
        <f t="shared" si="60"/>
        <v>8</v>
      </c>
      <c r="F171">
        <f t="shared" si="60"/>
        <v>383.9</v>
      </c>
      <c r="G171">
        <f t="shared" si="60"/>
        <v>150</v>
      </c>
      <c r="H171">
        <f t="shared" si="60"/>
        <v>100</v>
      </c>
      <c r="I171">
        <f t="shared" si="46"/>
        <v>125</v>
      </c>
      <c r="J171">
        <v>500</v>
      </c>
      <c r="K171" t="s">
        <v>40</v>
      </c>
      <c r="L171">
        <v>2259</v>
      </c>
      <c r="M171">
        <v>2.7410100000000002</v>
      </c>
      <c r="N171">
        <v>0.46376000000000001</v>
      </c>
      <c r="O171">
        <v>0.13950000000000001</v>
      </c>
      <c r="P171">
        <f t="shared" si="47"/>
        <v>2.6015100000000002</v>
      </c>
      <c r="Q171">
        <f t="shared" si="48"/>
        <v>0.32425999999999999</v>
      </c>
      <c r="R171">
        <v>2</v>
      </c>
      <c r="S171">
        <f t="shared" si="49"/>
        <v>5.2030200000000004</v>
      </c>
      <c r="T171">
        <f t="shared" si="55"/>
        <v>0.66637999999999997</v>
      </c>
      <c r="U171">
        <f t="shared" si="51"/>
        <v>1.7358166189111747E-3</v>
      </c>
      <c r="V171">
        <f t="shared" si="50"/>
        <v>1.7358166189111747E-3</v>
      </c>
    </row>
    <row r="172" spans="1:23" x14ac:dyDescent="0.75">
      <c r="A172">
        <f>A171</f>
        <v>204808</v>
      </c>
      <c r="B172" t="s">
        <v>37</v>
      </c>
      <c r="C172" t="str">
        <f t="shared" si="44"/>
        <v>48</v>
      </c>
      <c r="D172" t="s">
        <v>34</v>
      </c>
      <c r="E172">
        <f t="shared" si="60"/>
        <v>8</v>
      </c>
      <c r="F172">
        <f t="shared" si="60"/>
        <v>383.9</v>
      </c>
      <c r="G172">
        <f t="shared" si="60"/>
        <v>150</v>
      </c>
      <c r="H172">
        <f t="shared" si="60"/>
        <v>100</v>
      </c>
      <c r="I172">
        <f t="shared" si="46"/>
        <v>125</v>
      </c>
      <c r="J172">
        <v>1000</v>
      </c>
      <c r="K172" t="s">
        <v>41</v>
      </c>
      <c r="L172">
        <v>2260</v>
      </c>
      <c r="M172">
        <v>2.6142699999999999</v>
      </c>
      <c r="N172">
        <v>0.47010000000000002</v>
      </c>
      <c r="O172">
        <v>0.13691</v>
      </c>
      <c r="P172">
        <f t="shared" si="47"/>
        <v>2.47736</v>
      </c>
      <c r="Q172">
        <f t="shared" si="48"/>
        <v>0.33318999999999999</v>
      </c>
      <c r="R172">
        <v>2</v>
      </c>
      <c r="S172">
        <f t="shared" si="49"/>
        <v>4.95472</v>
      </c>
      <c r="T172">
        <f t="shared" si="55"/>
        <v>2.0874600000000001</v>
      </c>
      <c r="U172">
        <f t="shared" si="51"/>
        <v>5.4375097681687943E-3</v>
      </c>
      <c r="V172">
        <f t="shared" si="50"/>
        <v>5.4375097681687943E-3</v>
      </c>
    </row>
    <row r="173" spans="1:23" x14ac:dyDescent="0.75">
      <c r="A173">
        <f>A172</f>
        <v>204808</v>
      </c>
      <c r="B173" t="s">
        <v>37</v>
      </c>
      <c r="C173" t="str">
        <f t="shared" si="44"/>
        <v>48</v>
      </c>
      <c r="D173" t="s">
        <v>34</v>
      </c>
      <c r="E173">
        <f t="shared" si="60"/>
        <v>8</v>
      </c>
      <c r="F173">
        <f t="shared" si="60"/>
        <v>383.9</v>
      </c>
      <c r="G173">
        <f t="shared" si="60"/>
        <v>150</v>
      </c>
      <c r="H173">
        <f t="shared" si="60"/>
        <v>100</v>
      </c>
      <c r="I173">
        <f t="shared" si="46"/>
        <v>125</v>
      </c>
      <c r="J173">
        <v>2000</v>
      </c>
      <c r="K173" t="s">
        <v>42</v>
      </c>
      <c r="L173">
        <v>2261</v>
      </c>
      <c r="M173">
        <v>6.4933399999999999</v>
      </c>
      <c r="N173">
        <v>1.1837</v>
      </c>
      <c r="O173">
        <v>0.13997000000000001</v>
      </c>
      <c r="P173">
        <f t="shared" si="47"/>
        <v>6.35337</v>
      </c>
      <c r="Q173">
        <f t="shared" si="48"/>
        <v>1.04373</v>
      </c>
      <c r="R173">
        <v>2</v>
      </c>
      <c r="S173">
        <f t="shared" si="49"/>
        <v>12.70674</v>
      </c>
      <c r="T173">
        <f t="shared" si="55"/>
        <v>2.3093400000000002</v>
      </c>
      <c r="U173">
        <f t="shared" si="51"/>
        <v>6.0154727793696287E-3</v>
      </c>
      <c r="V173">
        <f t="shared" si="50"/>
        <v>6.0154727793696287E-3</v>
      </c>
    </row>
    <row r="174" spans="1:23" x14ac:dyDescent="0.75">
      <c r="A174">
        <v>204809</v>
      </c>
      <c r="B174" t="s">
        <v>37</v>
      </c>
      <c r="C174" t="str">
        <f t="shared" si="44"/>
        <v>48</v>
      </c>
      <c r="D174" t="s">
        <v>34</v>
      </c>
      <c r="E174">
        <v>9</v>
      </c>
      <c r="F174">
        <v>327</v>
      </c>
      <c r="G174">
        <v>100</v>
      </c>
      <c r="H174">
        <v>50</v>
      </c>
      <c r="I174">
        <f t="shared" si="46"/>
        <v>75</v>
      </c>
      <c r="J174">
        <v>5000</v>
      </c>
      <c r="K174" t="s">
        <v>43</v>
      </c>
      <c r="L174">
        <v>2262</v>
      </c>
      <c r="M174">
        <v>8.5331600000000005</v>
      </c>
      <c r="N174">
        <v>1.29284</v>
      </c>
      <c r="O174">
        <v>0.13816999999999999</v>
      </c>
      <c r="P174">
        <f t="shared" si="47"/>
        <v>8.39499</v>
      </c>
      <c r="Q174">
        <f t="shared" si="48"/>
        <v>1.1546700000000001</v>
      </c>
      <c r="R174">
        <v>2</v>
      </c>
      <c r="S174">
        <f t="shared" si="49"/>
        <v>16.78998</v>
      </c>
      <c r="T174">
        <f t="shared" si="55"/>
        <v>1.5985399999999998</v>
      </c>
      <c r="U174">
        <f t="shared" si="51"/>
        <v>4.8885015290519871E-3</v>
      </c>
      <c r="V174">
        <f t="shared" si="50"/>
        <v>4.8885015290519871E-3</v>
      </c>
    </row>
    <row r="175" spans="1:23" x14ac:dyDescent="0.75">
      <c r="A175">
        <f>A174</f>
        <v>204809</v>
      </c>
      <c r="B175" t="s">
        <v>37</v>
      </c>
      <c r="C175" t="str">
        <f t="shared" si="44"/>
        <v>48</v>
      </c>
      <c r="D175" t="s">
        <v>34</v>
      </c>
      <c r="E175">
        <f t="shared" ref="E175:H179" si="61">E174</f>
        <v>9</v>
      </c>
      <c r="F175">
        <f t="shared" si="61"/>
        <v>327</v>
      </c>
      <c r="G175">
        <f t="shared" si="61"/>
        <v>100</v>
      </c>
      <c r="H175">
        <f t="shared" si="61"/>
        <v>50</v>
      </c>
      <c r="I175">
        <f t="shared" si="46"/>
        <v>75</v>
      </c>
      <c r="J175">
        <v>200</v>
      </c>
      <c r="K175" t="s">
        <v>39</v>
      </c>
      <c r="L175">
        <v>2264</v>
      </c>
      <c r="M175">
        <v>3.2643399999999998</v>
      </c>
      <c r="N175">
        <v>0.93689999999999996</v>
      </c>
      <c r="O175">
        <v>0.13763</v>
      </c>
      <c r="P175">
        <f t="shared" si="47"/>
        <v>3.1267099999999997</v>
      </c>
      <c r="Q175">
        <f t="shared" si="48"/>
        <v>0.79926999999999992</v>
      </c>
      <c r="R175">
        <v>2</v>
      </c>
      <c r="S175">
        <f t="shared" si="49"/>
        <v>6.2534199999999993</v>
      </c>
      <c r="T175">
        <f t="shared" si="55"/>
        <v>1.59924</v>
      </c>
      <c r="U175">
        <f t="shared" si="51"/>
        <v>4.8906422018348628E-3</v>
      </c>
      <c r="V175">
        <f t="shared" si="50"/>
        <v>4.8906422018348628E-3</v>
      </c>
    </row>
    <row r="176" spans="1:23" x14ac:dyDescent="0.75">
      <c r="A176">
        <f>A175</f>
        <v>204809</v>
      </c>
      <c r="B176" t="s">
        <v>37</v>
      </c>
      <c r="C176" t="str">
        <f t="shared" si="44"/>
        <v>48</v>
      </c>
      <c r="D176" t="s">
        <v>34</v>
      </c>
      <c r="E176">
        <f t="shared" si="61"/>
        <v>9</v>
      </c>
      <c r="F176">
        <f t="shared" si="61"/>
        <v>327</v>
      </c>
      <c r="G176">
        <f t="shared" si="61"/>
        <v>100</v>
      </c>
      <c r="H176">
        <f t="shared" si="61"/>
        <v>50</v>
      </c>
      <c r="I176">
        <f t="shared" si="46"/>
        <v>75</v>
      </c>
      <c r="J176">
        <v>500</v>
      </c>
      <c r="K176" t="s">
        <v>40</v>
      </c>
      <c r="L176">
        <v>2274</v>
      </c>
      <c r="N176">
        <v>0.93689999999999996</v>
      </c>
      <c r="O176">
        <v>0.13728000000000001</v>
      </c>
      <c r="P176">
        <f t="shared" si="47"/>
        <v>-0.13728000000000001</v>
      </c>
      <c r="Q176">
        <f t="shared" si="48"/>
        <v>0.79962</v>
      </c>
      <c r="R176">
        <v>2</v>
      </c>
      <c r="S176">
        <f t="shared" si="49"/>
        <v>-0.27456000000000003</v>
      </c>
      <c r="T176">
        <f t="shared" si="55"/>
        <v>1.8401800000000001</v>
      </c>
      <c r="U176">
        <f t="shared" si="51"/>
        <v>5.6274617737003063E-3</v>
      </c>
      <c r="V176">
        <f t="shared" si="50"/>
        <v>5.6274617737003063E-3</v>
      </c>
      <c r="W176" t="s">
        <v>15</v>
      </c>
    </row>
    <row r="177" spans="1:23" x14ac:dyDescent="0.75">
      <c r="A177">
        <f>A176</f>
        <v>204809</v>
      </c>
      <c r="B177" t="s">
        <v>37</v>
      </c>
      <c r="C177" t="str">
        <f t="shared" si="44"/>
        <v>48</v>
      </c>
      <c r="D177" t="s">
        <v>34</v>
      </c>
      <c r="E177">
        <f t="shared" si="61"/>
        <v>9</v>
      </c>
      <c r="F177">
        <f t="shared" si="61"/>
        <v>327</v>
      </c>
      <c r="G177">
        <f t="shared" si="61"/>
        <v>100</v>
      </c>
      <c r="H177">
        <f t="shared" si="61"/>
        <v>50</v>
      </c>
      <c r="I177">
        <f t="shared" si="46"/>
        <v>75</v>
      </c>
      <c r="J177">
        <v>500</v>
      </c>
      <c r="K177" t="s">
        <v>40</v>
      </c>
      <c r="L177">
        <v>2278</v>
      </c>
      <c r="N177">
        <v>1.0570200000000001</v>
      </c>
      <c r="O177">
        <v>0.13693</v>
      </c>
      <c r="P177">
        <f t="shared" si="47"/>
        <v>-0.13693</v>
      </c>
      <c r="Q177">
        <f t="shared" si="48"/>
        <v>0.92009000000000007</v>
      </c>
      <c r="R177">
        <v>2</v>
      </c>
      <c r="S177">
        <f t="shared" si="49"/>
        <v>-0.27385999999999999</v>
      </c>
      <c r="T177">
        <f t="shared" si="55"/>
        <v>4.2650199999999998</v>
      </c>
      <c r="U177">
        <f t="shared" si="51"/>
        <v>1.3042874617737002E-2</v>
      </c>
      <c r="V177">
        <f t="shared" si="50"/>
        <v>1.3042874617737002E-2</v>
      </c>
      <c r="W177" t="s">
        <v>15</v>
      </c>
    </row>
    <row r="178" spans="1:23" x14ac:dyDescent="0.75">
      <c r="A178">
        <f>A177</f>
        <v>204809</v>
      </c>
      <c r="B178" t="s">
        <v>37</v>
      </c>
      <c r="C178" t="str">
        <f t="shared" si="44"/>
        <v>48</v>
      </c>
      <c r="D178" t="s">
        <v>34</v>
      </c>
      <c r="E178">
        <f t="shared" si="61"/>
        <v>9</v>
      </c>
      <c r="F178">
        <f t="shared" si="61"/>
        <v>327</v>
      </c>
      <c r="G178">
        <f t="shared" si="61"/>
        <v>100</v>
      </c>
      <c r="H178">
        <f t="shared" si="61"/>
        <v>50</v>
      </c>
      <c r="I178">
        <f t="shared" si="46"/>
        <v>75</v>
      </c>
      <c r="J178">
        <v>1000</v>
      </c>
      <c r="K178" t="s">
        <v>41</v>
      </c>
      <c r="L178">
        <v>2912</v>
      </c>
      <c r="M178">
        <v>15.13334</v>
      </c>
      <c r="N178">
        <v>2.4102899999999998</v>
      </c>
      <c r="O178">
        <v>0.27778000000000003</v>
      </c>
      <c r="P178">
        <f t="shared" si="47"/>
        <v>14.855560000000001</v>
      </c>
      <c r="Q178">
        <f t="shared" si="48"/>
        <v>2.1325099999999999</v>
      </c>
      <c r="R178">
        <v>2</v>
      </c>
      <c r="S178">
        <f t="shared" si="49"/>
        <v>29.711120000000001</v>
      </c>
      <c r="T178">
        <f t="shared" si="55"/>
        <v>1.4353199999999999</v>
      </c>
      <c r="U178">
        <f t="shared" si="51"/>
        <v>4.3893577981651373E-3</v>
      </c>
      <c r="V178">
        <f t="shared" si="50"/>
        <v>4.3893577981651373E-3</v>
      </c>
      <c r="W178" t="s">
        <v>11</v>
      </c>
    </row>
    <row r="179" spans="1:23" x14ac:dyDescent="0.75">
      <c r="A179">
        <f>A178</f>
        <v>204809</v>
      </c>
      <c r="B179" t="s">
        <v>37</v>
      </c>
      <c r="C179" t="str">
        <f t="shared" si="44"/>
        <v>48</v>
      </c>
      <c r="D179" t="s">
        <v>34</v>
      </c>
      <c r="E179">
        <f t="shared" si="61"/>
        <v>9</v>
      </c>
      <c r="F179">
        <f t="shared" si="61"/>
        <v>327</v>
      </c>
      <c r="G179">
        <f t="shared" si="61"/>
        <v>100</v>
      </c>
      <c r="H179">
        <f t="shared" si="61"/>
        <v>50</v>
      </c>
      <c r="I179">
        <f t="shared" si="46"/>
        <v>75</v>
      </c>
      <c r="J179">
        <v>2000</v>
      </c>
      <c r="K179" t="s">
        <v>42</v>
      </c>
      <c r="L179">
        <v>2276</v>
      </c>
      <c r="N179">
        <v>0.85565000000000002</v>
      </c>
      <c r="O179">
        <v>0.13799</v>
      </c>
      <c r="P179">
        <f t="shared" si="47"/>
        <v>-0.13799</v>
      </c>
      <c r="Q179">
        <f t="shared" si="48"/>
        <v>0.71765999999999996</v>
      </c>
      <c r="R179">
        <v>2</v>
      </c>
      <c r="S179">
        <f t="shared" si="49"/>
        <v>-0.27598</v>
      </c>
      <c r="T179">
        <f t="shared" si="55"/>
        <v>0.55168000000000006</v>
      </c>
      <c r="U179">
        <f t="shared" si="51"/>
        <v>1.6870948012232417E-3</v>
      </c>
      <c r="V179">
        <f t="shared" si="50"/>
        <v>1.6870948012232417E-3</v>
      </c>
      <c r="W179" t="s">
        <v>15</v>
      </c>
    </row>
    <row r="180" spans="1:23" x14ac:dyDescent="0.75">
      <c r="A180">
        <v>204810</v>
      </c>
      <c r="B180" t="s">
        <v>37</v>
      </c>
      <c r="C180" t="str">
        <f t="shared" si="44"/>
        <v>48</v>
      </c>
      <c r="D180" t="s">
        <v>34</v>
      </c>
      <c r="E180">
        <v>10</v>
      </c>
      <c r="F180">
        <v>336.5</v>
      </c>
      <c r="G180">
        <v>50</v>
      </c>
      <c r="H180">
        <v>0</v>
      </c>
      <c r="I180">
        <f t="shared" si="46"/>
        <v>25</v>
      </c>
      <c r="J180">
        <v>5000</v>
      </c>
      <c r="K180" t="s">
        <v>43</v>
      </c>
      <c r="L180">
        <v>2277</v>
      </c>
      <c r="M180">
        <v>1.69119</v>
      </c>
      <c r="N180">
        <v>0.41093000000000002</v>
      </c>
      <c r="O180">
        <v>0.13508999999999999</v>
      </c>
      <c r="P180">
        <f t="shared" si="47"/>
        <v>1.5561</v>
      </c>
      <c r="Q180">
        <f t="shared" si="48"/>
        <v>0.27584000000000003</v>
      </c>
      <c r="R180">
        <v>2</v>
      </c>
      <c r="S180">
        <f t="shared" si="49"/>
        <v>3.1122000000000001</v>
      </c>
      <c r="T180">
        <f t="shared" si="55"/>
        <v>4.827999999999999E-2</v>
      </c>
      <c r="U180">
        <f t="shared" si="51"/>
        <v>1.4347696879643386E-4</v>
      </c>
      <c r="V180">
        <f t="shared" si="50"/>
        <v>1.4347696879643386E-4</v>
      </c>
    </row>
    <row r="181" spans="1:23" x14ac:dyDescent="0.75">
      <c r="A181">
        <f>A180</f>
        <v>204810</v>
      </c>
      <c r="B181" t="s">
        <v>38</v>
      </c>
      <c r="C181" t="str">
        <f t="shared" si="44"/>
        <v>48</v>
      </c>
      <c r="D181" t="s">
        <v>33</v>
      </c>
      <c r="E181">
        <f t="shared" ref="E181:H184" si="62">E180</f>
        <v>10</v>
      </c>
      <c r="F181">
        <f t="shared" si="62"/>
        <v>336.5</v>
      </c>
      <c r="G181">
        <f t="shared" si="62"/>
        <v>50</v>
      </c>
      <c r="H181">
        <f t="shared" si="62"/>
        <v>0</v>
      </c>
      <c r="I181">
        <f t="shared" si="46"/>
        <v>25</v>
      </c>
      <c r="J181">
        <v>200</v>
      </c>
      <c r="K181" t="s">
        <v>39</v>
      </c>
      <c r="L181">
        <v>2491</v>
      </c>
      <c r="M181">
        <v>0.24764</v>
      </c>
      <c r="N181">
        <v>0.15151000000000001</v>
      </c>
      <c r="O181">
        <v>0.13944000000000001</v>
      </c>
      <c r="P181">
        <f t="shared" si="47"/>
        <v>0.10819999999999999</v>
      </c>
      <c r="Q181">
        <f t="shared" si="48"/>
        <v>1.2069999999999997E-2</v>
      </c>
      <c r="R181">
        <v>4</v>
      </c>
      <c r="S181">
        <f t="shared" si="49"/>
        <v>0.43279999999999996</v>
      </c>
      <c r="T181">
        <f t="shared" ref="T181:T212" si="63">Q182*R182</f>
        <v>8.0400000000000027E-2</v>
      </c>
      <c r="U181">
        <f t="shared" si="51"/>
        <v>2.3893016344725119E-4</v>
      </c>
      <c r="V181">
        <f t="shared" si="50"/>
        <v>2.3893016344725119E-4</v>
      </c>
    </row>
    <row r="182" spans="1:23" x14ac:dyDescent="0.75">
      <c r="A182">
        <f>A181</f>
        <v>204810</v>
      </c>
      <c r="B182" t="s">
        <v>38</v>
      </c>
      <c r="C182" t="str">
        <f t="shared" si="44"/>
        <v>48</v>
      </c>
      <c r="D182" t="s">
        <v>33</v>
      </c>
      <c r="E182">
        <f t="shared" si="62"/>
        <v>10</v>
      </c>
      <c r="F182">
        <f t="shared" si="62"/>
        <v>336.5</v>
      </c>
      <c r="G182">
        <f t="shared" si="62"/>
        <v>50</v>
      </c>
      <c r="H182">
        <f t="shared" si="62"/>
        <v>0</v>
      </c>
      <c r="I182">
        <f t="shared" si="46"/>
        <v>25</v>
      </c>
      <c r="J182">
        <v>500</v>
      </c>
      <c r="K182" t="s">
        <v>40</v>
      </c>
      <c r="L182">
        <v>2492</v>
      </c>
      <c r="M182">
        <v>0.33451999999999998</v>
      </c>
      <c r="N182">
        <v>0.15998000000000001</v>
      </c>
      <c r="O182">
        <v>0.13988</v>
      </c>
      <c r="P182">
        <f t="shared" si="47"/>
        <v>0.19463999999999998</v>
      </c>
      <c r="Q182">
        <f t="shared" si="48"/>
        <v>2.0100000000000007E-2</v>
      </c>
      <c r="R182">
        <v>4</v>
      </c>
      <c r="S182">
        <f t="shared" si="49"/>
        <v>0.77855999999999992</v>
      </c>
      <c r="T182">
        <f t="shared" si="63"/>
        <v>0.17812000000000006</v>
      </c>
      <c r="U182">
        <f t="shared" si="51"/>
        <v>5.2933135215453206E-4</v>
      </c>
      <c r="V182">
        <f t="shared" si="50"/>
        <v>5.2933135215453206E-4</v>
      </c>
    </row>
    <row r="183" spans="1:23" x14ac:dyDescent="0.75">
      <c r="A183">
        <f>A182</f>
        <v>204810</v>
      </c>
      <c r="B183" t="s">
        <v>38</v>
      </c>
      <c r="C183" t="str">
        <f t="shared" si="44"/>
        <v>48</v>
      </c>
      <c r="D183" t="s">
        <v>33</v>
      </c>
      <c r="E183">
        <f t="shared" si="62"/>
        <v>10</v>
      </c>
      <c r="F183">
        <f t="shared" si="62"/>
        <v>336.5</v>
      </c>
      <c r="G183">
        <f t="shared" si="62"/>
        <v>50</v>
      </c>
      <c r="H183">
        <f t="shared" si="62"/>
        <v>0</v>
      </c>
      <c r="I183">
        <f t="shared" si="46"/>
        <v>25</v>
      </c>
      <c r="J183">
        <v>1000</v>
      </c>
      <c r="K183" t="s">
        <v>41</v>
      </c>
      <c r="L183">
        <v>2493</v>
      </c>
      <c r="M183">
        <v>0.39698</v>
      </c>
      <c r="N183">
        <v>0.18598000000000001</v>
      </c>
      <c r="O183">
        <v>0.14144999999999999</v>
      </c>
      <c r="P183">
        <f t="shared" si="47"/>
        <v>0.25553000000000003</v>
      </c>
      <c r="Q183">
        <f t="shared" si="48"/>
        <v>4.4530000000000014E-2</v>
      </c>
      <c r="R183">
        <v>4</v>
      </c>
      <c r="S183">
        <f t="shared" si="49"/>
        <v>1.0221200000000001</v>
      </c>
      <c r="T183">
        <f t="shared" si="63"/>
        <v>0.12027999999999994</v>
      </c>
      <c r="U183">
        <f t="shared" si="51"/>
        <v>3.5744427934621082E-4</v>
      </c>
      <c r="V183">
        <f t="shared" si="50"/>
        <v>3.5744427934621082E-4</v>
      </c>
    </row>
    <row r="184" spans="1:23" x14ac:dyDescent="0.75">
      <c r="A184">
        <f>A183</f>
        <v>204810</v>
      </c>
      <c r="B184" t="s">
        <v>38</v>
      </c>
      <c r="C184" t="str">
        <f t="shared" si="44"/>
        <v>48</v>
      </c>
      <c r="D184" t="s">
        <v>33</v>
      </c>
      <c r="E184">
        <f t="shared" si="62"/>
        <v>10</v>
      </c>
      <c r="F184">
        <f t="shared" si="62"/>
        <v>336.5</v>
      </c>
      <c r="G184">
        <f t="shared" si="62"/>
        <v>50</v>
      </c>
      <c r="H184">
        <f t="shared" si="62"/>
        <v>0</v>
      </c>
      <c r="I184">
        <f t="shared" si="46"/>
        <v>25</v>
      </c>
      <c r="J184">
        <v>2000</v>
      </c>
      <c r="K184" t="s">
        <v>42</v>
      </c>
      <c r="L184">
        <v>2494</v>
      </c>
      <c r="M184">
        <v>0.30038999999999999</v>
      </c>
      <c r="N184">
        <v>0.17165</v>
      </c>
      <c r="O184">
        <v>0.14158000000000001</v>
      </c>
      <c r="P184">
        <f t="shared" si="47"/>
        <v>0.15880999999999998</v>
      </c>
      <c r="Q184">
        <f t="shared" si="48"/>
        <v>3.0069999999999986E-2</v>
      </c>
      <c r="R184">
        <v>4</v>
      </c>
      <c r="S184">
        <f t="shared" si="49"/>
        <v>0.63523999999999992</v>
      </c>
      <c r="T184">
        <f t="shared" si="63"/>
        <v>0.46468000000000009</v>
      </c>
      <c r="U184">
        <f t="shared" si="51"/>
        <v>1.3809212481426451E-3</v>
      </c>
      <c r="V184">
        <f t="shared" si="50"/>
        <v>1.3809212481426451E-3</v>
      </c>
    </row>
    <row r="185" spans="1:23" x14ac:dyDescent="0.75">
      <c r="A185">
        <v>208902</v>
      </c>
      <c r="B185" t="s">
        <v>38</v>
      </c>
      <c r="C185" t="str">
        <f t="shared" si="44"/>
        <v>89</v>
      </c>
      <c r="D185" t="s">
        <v>33</v>
      </c>
      <c r="E185">
        <v>2</v>
      </c>
      <c r="F185">
        <v>965.6</v>
      </c>
      <c r="G185">
        <v>1000</v>
      </c>
      <c r="H185">
        <v>750</v>
      </c>
      <c r="I185">
        <f t="shared" si="46"/>
        <v>875</v>
      </c>
      <c r="J185">
        <v>5000</v>
      </c>
      <c r="K185" t="s">
        <v>43</v>
      </c>
      <c r="L185">
        <v>2495</v>
      </c>
      <c r="M185">
        <v>0.84955999999999998</v>
      </c>
      <c r="N185">
        <v>0.25502000000000002</v>
      </c>
      <c r="O185">
        <v>0.13885</v>
      </c>
      <c r="P185">
        <f t="shared" si="47"/>
        <v>0.71070999999999995</v>
      </c>
      <c r="Q185">
        <f t="shared" si="48"/>
        <v>0.11617000000000002</v>
      </c>
      <c r="R185">
        <v>4</v>
      </c>
      <c r="S185">
        <f t="shared" si="49"/>
        <v>2.8428399999999998</v>
      </c>
      <c r="T185">
        <f t="shared" si="63"/>
        <v>9.4679999999999986E-2</v>
      </c>
      <c r="U185">
        <f t="shared" si="51"/>
        <v>9.8053024026511999E-5</v>
      </c>
      <c r="V185">
        <f t="shared" si="50"/>
        <v>9.8053024026511999E-5</v>
      </c>
    </row>
    <row r="186" spans="1:23" x14ac:dyDescent="0.75">
      <c r="A186">
        <f>A185</f>
        <v>208902</v>
      </c>
      <c r="B186" t="s">
        <v>38</v>
      </c>
      <c r="C186" t="str">
        <f t="shared" si="44"/>
        <v>89</v>
      </c>
      <c r="D186" t="s">
        <v>33</v>
      </c>
      <c r="E186">
        <f t="shared" ref="E186:H189" si="64">E185</f>
        <v>2</v>
      </c>
      <c r="F186">
        <f t="shared" si="64"/>
        <v>965.6</v>
      </c>
      <c r="G186">
        <f t="shared" si="64"/>
        <v>1000</v>
      </c>
      <c r="H186">
        <f t="shared" si="64"/>
        <v>750</v>
      </c>
      <c r="I186">
        <f t="shared" si="46"/>
        <v>875</v>
      </c>
      <c r="J186">
        <v>200</v>
      </c>
      <c r="K186" t="s">
        <v>39</v>
      </c>
      <c r="L186">
        <v>2451</v>
      </c>
      <c r="M186">
        <v>0.36276999999999998</v>
      </c>
      <c r="N186">
        <v>0.16691</v>
      </c>
      <c r="O186">
        <v>0.14324000000000001</v>
      </c>
      <c r="P186">
        <f t="shared" si="47"/>
        <v>0.21952999999999998</v>
      </c>
      <c r="Q186">
        <f t="shared" si="48"/>
        <v>2.3669999999999997E-2</v>
      </c>
      <c r="R186">
        <v>4</v>
      </c>
      <c r="S186">
        <f t="shared" si="49"/>
        <v>0.8781199999999999</v>
      </c>
      <c r="T186">
        <f t="shared" si="63"/>
        <v>0.22072000000000003</v>
      </c>
      <c r="U186">
        <f t="shared" si="51"/>
        <v>2.2858326429163218E-4</v>
      </c>
      <c r="V186">
        <f t="shared" si="50"/>
        <v>2.2858326429163218E-4</v>
      </c>
    </row>
    <row r="187" spans="1:23" x14ac:dyDescent="0.75">
      <c r="A187">
        <f>A186</f>
        <v>208902</v>
      </c>
      <c r="B187" t="s">
        <v>38</v>
      </c>
      <c r="C187" t="str">
        <f t="shared" si="44"/>
        <v>89</v>
      </c>
      <c r="D187" t="s">
        <v>33</v>
      </c>
      <c r="E187">
        <f t="shared" si="64"/>
        <v>2</v>
      </c>
      <c r="F187">
        <f t="shared" si="64"/>
        <v>965.6</v>
      </c>
      <c r="G187">
        <f t="shared" si="64"/>
        <v>1000</v>
      </c>
      <c r="H187">
        <f t="shared" si="64"/>
        <v>750</v>
      </c>
      <c r="I187">
        <f t="shared" si="46"/>
        <v>875</v>
      </c>
      <c r="J187">
        <v>500</v>
      </c>
      <c r="K187" t="s">
        <v>40</v>
      </c>
      <c r="L187">
        <v>2452</v>
      </c>
      <c r="M187">
        <v>0.68198999999999999</v>
      </c>
      <c r="N187">
        <v>0.19988</v>
      </c>
      <c r="O187">
        <v>0.1447</v>
      </c>
      <c r="P187">
        <f t="shared" si="47"/>
        <v>0.53729000000000005</v>
      </c>
      <c r="Q187">
        <f t="shared" si="48"/>
        <v>5.5180000000000007E-2</v>
      </c>
      <c r="R187">
        <v>4</v>
      </c>
      <c r="S187">
        <f t="shared" si="49"/>
        <v>2.1491600000000002</v>
      </c>
      <c r="T187">
        <f t="shared" si="63"/>
        <v>1.1646000000000001</v>
      </c>
      <c r="U187">
        <f t="shared" si="51"/>
        <v>1.206089478044739E-3</v>
      </c>
      <c r="V187">
        <f t="shared" si="50"/>
        <v>1.206089478044739E-3</v>
      </c>
    </row>
    <row r="188" spans="1:23" x14ac:dyDescent="0.75">
      <c r="A188">
        <f>A187</f>
        <v>208902</v>
      </c>
      <c r="B188" t="s">
        <v>38</v>
      </c>
      <c r="C188" t="str">
        <f t="shared" si="44"/>
        <v>89</v>
      </c>
      <c r="D188" t="s">
        <v>33</v>
      </c>
      <c r="E188">
        <f t="shared" si="64"/>
        <v>2</v>
      </c>
      <c r="F188">
        <f t="shared" si="64"/>
        <v>965.6</v>
      </c>
      <c r="G188">
        <f t="shared" si="64"/>
        <v>1000</v>
      </c>
      <c r="H188">
        <f t="shared" si="64"/>
        <v>750</v>
      </c>
      <c r="I188">
        <f t="shared" si="46"/>
        <v>875</v>
      </c>
      <c r="J188">
        <v>1000</v>
      </c>
      <c r="K188" t="s">
        <v>41</v>
      </c>
      <c r="L188">
        <v>2453</v>
      </c>
      <c r="M188">
        <v>2.28233</v>
      </c>
      <c r="N188">
        <v>0.43630000000000002</v>
      </c>
      <c r="O188">
        <v>0.14515</v>
      </c>
      <c r="P188">
        <f t="shared" si="47"/>
        <v>2.1371799999999999</v>
      </c>
      <c r="Q188">
        <f t="shared" si="48"/>
        <v>0.29115000000000002</v>
      </c>
      <c r="R188">
        <v>4</v>
      </c>
      <c r="S188">
        <f t="shared" si="49"/>
        <v>8.5487199999999994</v>
      </c>
      <c r="T188">
        <f t="shared" si="63"/>
        <v>1.0159600000000002</v>
      </c>
      <c r="U188">
        <f t="shared" si="51"/>
        <v>1.0521541010770506E-3</v>
      </c>
      <c r="V188">
        <f t="shared" si="50"/>
        <v>1.0521541010770506E-3</v>
      </c>
    </row>
    <row r="189" spans="1:23" x14ac:dyDescent="0.75">
      <c r="A189">
        <f>A188</f>
        <v>208902</v>
      </c>
      <c r="B189" t="s">
        <v>38</v>
      </c>
      <c r="C189" t="str">
        <f t="shared" si="44"/>
        <v>89</v>
      </c>
      <c r="D189" t="s">
        <v>33</v>
      </c>
      <c r="E189">
        <f t="shared" si="64"/>
        <v>2</v>
      </c>
      <c r="F189">
        <f t="shared" si="64"/>
        <v>965.6</v>
      </c>
      <c r="G189">
        <f t="shared" si="64"/>
        <v>1000</v>
      </c>
      <c r="H189">
        <f t="shared" si="64"/>
        <v>750</v>
      </c>
      <c r="I189">
        <f t="shared" si="46"/>
        <v>875</v>
      </c>
      <c r="J189">
        <v>2000</v>
      </c>
      <c r="K189" t="s">
        <v>42</v>
      </c>
      <c r="L189">
        <v>2454</v>
      </c>
      <c r="M189">
        <v>1.5432900000000001</v>
      </c>
      <c r="N189">
        <v>0.39484000000000002</v>
      </c>
      <c r="O189">
        <v>0.14085</v>
      </c>
      <c r="P189">
        <f t="shared" si="47"/>
        <v>1.4024400000000001</v>
      </c>
      <c r="Q189">
        <f t="shared" si="48"/>
        <v>0.25399000000000005</v>
      </c>
      <c r="R189">
        <v>4</v>
      </c>
      <c r="S189">
        <f t="shared" si="49"/>
        <v>5.6097600000000005</v>
      </c>
      <c r="T189">
        <f t="shared" si="63"/>
        <v>0.33708000000000005</v>
      </c>
      <c r="U189">
        <f t="shared" si="51"/>
        <v>3.490886495443248E-4</v>
      </c>
      <c r="V189">
        <f t="shared" si="50"/>
        <v>3.490886495443248E-4</v>
      </c>
    </row>
    <row r="190" spans="1:23" x14ac:dyDescent="0.75">
      <c r="A190">
        <v>208903</v>
      </c>
      <c r="B190" t="s">
        <v>38</v>
      </c>
      <c r="C190" t="str">
        <f t="shared" si="44"/>
        <v>89</v>
      </c>
      <c r="D190" t="s">
        <v>33</v>
      </c>
      <c r="E190">
        <v>3</v>
      </c>
      <c r="F190">
        <v>828.9</v>
      </c>
      <c r="G190">
        <v>750</v>
      </c>
      <c r="H190">
        <v>500</v>
      </c>
      <c r="I190">
        <f t="shared" si="46"/>
        <v>625</v>
      </c>
      <c r="J190">
        <v>5000</v>
      </c>
      <c r="K190" t="s">
        <v>43</v>
      </c>
      <c r="L190">
        <v>2455</v>
      </c>
      <c r="M190">
        <v>0.61004000000000003</v>
      </c>
      <c r="N190">
        <v>0.22935</v>
      </c>
      <c r="O190">
        <v>0.14507999999999999</v>
      </c>
      <c r="P190">
        <f t="shared" si="47"/>
        <v>0.46496000000000004</v>
      </c>
      <c r="Q190">
        <f t="shared" si="48"/>
        <v>8.4270000000000012E-2</v>
      </c>
      <c r="R190">
        <v>4</v>
      </c>
      <c r="S190">
        <f t="shared" si="49"/>
        <v>1.8598400000000002</v>
      </c>
      <c r="T190">
        <f t="shared" si="63"/>
        <v>0.16656000000000004</v>
      </c>
      <c r="U190">
        <f t="shared" si="51"/>
        <v>2.0094100615273259E-4</v>
      </c>
      <c r="V190">
        <f t="shared" si="50"/>
        <v>2.0094100615273259E-4</v>
      </c>
    </row>
    <row r="191" spans="1:23" x14ac:dyDescent="0.75">
      <c r="A191">
        <f>A190</f>
        <v>208903</v>
      </c>
      <c r="B191" t="s">
        <v>38</v>
      </c>
      <c r="C191" t="str">
        <f t="shared" si="44"/>
        <v>89</v>
      </c>
      <c r="D191" t="s">
        <v>33</v>
      </c>
      <c r="E191">
        <f t="shared" ref="E191:H194" si="65">E190</f>
        <v>3</v>
      </c>
      <c r="F191">
        <f t="shared" si="65"/>
        <v>828.9</v>
      </c>
      <c r="G191">
        <f t="shared" si="65"/>
        <v>750</v>
      </c>
      <c r="H191">
        <f t="shared" si="65"/>
        <v>500</v>
      </c>
      <c r="I191">
        <f t="shared" si="46"/>
        <v>625</v>
      </c>
      <c r="J191">
        <v>200</v>
      </c>
      <c r="K191" t="s">
        <v>39</v>
      </c>
      <c r="L191">
        <v>2500</v>
      </c>
      <c r="M191">
        <v>0.42879</v>
      </c>
      <c r="N191">
        <v>0.18521000000000001</v>
      </c>
      <c r="O191">
        <v>0.14357</v>
      </c>
      <c r="P191">
        <f t="shared" si="47"/>
        <v>0.28522000000000003</v>
      </c>
      <c r="Q191">
        <f t="shared" si="48"/>
        <v>4.164000000000001E-2</v>
      </c>
      <c r="R191">
        <v>4</v>
      </c>
      <c r="S191">
        <f t="shared" si="49"/>
        <v>1.1408800000000001</v>
      </c>
      <c r="T191">
        <f t="shared" si="63"/>
        <v>0.26635999999999993</v>
      </c>
      <c r="U191">
        <f t="shared" si="51"/>
        <v>3.2134153697671607E-4</v>
      </c>
      <c r="V191">
        <f t="shared" si="50"/>
        <v>3.2134153697671607E-4</v>
      </c>
    </row>
    <row r="192" spans="1:23" x14ac:dyDescent="0.75">
      <c r="A192">
        <f>A191</f>
        <v>208903</v>
      </c>
      <c r="B192" t="s">
        <v>38</v>
      </c>
      <c r="C192" t="str">
        <f t="shared" si="44"/>
        <v>89</v>
      </c>
      <c r="D192" t="s">
        <v>33</v>
      </c>
      <c r="E192">
        <f t="shared" si="65"/>
        <v>3</v>
      </c>
      <c r="F192">
        <f t="shared" si="65"/>
        <v>828.9</v>
      </c>
      <c r="G192">
        <f t="shared" si="65"/>
        <v>750</v>
      </c>
      <c r="H192">
        <f t="shared" si="65"/>
        <v>500</v>
      </c>
      <c r="I192">
        <f t="shared" si="46"/>
        <v>625</v>
      </c>
      <c r="J192">
        <v>500</v>
      </c>
      <c r="K192" t="s">
        <v>40</v>
      </c>
      <c r="L192">
        <v>2499</v>
      </c>
      <c r="M192">
        <v>0.55740999999999996</v>
      </c>
      <c r="N192">
        <v>0.20691999999999999</v>
      </c>
      <c r="O192">
        <v>0.14033000000000001</v>
      </c>
      <c r="P192">
        <f t="shared" si="47"/>
        <v>0.41707999999999995</v>
      </c>
      <c r="Q192">
        <f t="shared" si="48"/>
        <v>6.6589999999999983E-2</v>
      </c>
      <c r="R192">
        <v>4</v>
      </c>
      <c r="S192">
        <f t="shared" si="49"/>
        <v>1.6683199999999998</v>
      </c>
      <c r="T192">
        <f t="shared" si="63"/>
        <v>3.3300399999999999</v>
      </c>
      <c r="U192">
        <f t="shared" si="51"/>
        <v>4.0174206780069976E-3</v>
      </c>
      <c r="V192">
        <f t="shared" si="50"/>
        <v>4.0174206780069976E-3</v>
      </c>
    </row>
    <row r="193" spans="1:23" x14ac:dyDescent="0.75">
      <c r="A193">
        <f>A192</f>
        <v>208903</v>
      </c>
      <c r="B193" t="s">
        <v>38</v>
      </c>
      <c r="C193" t="str">
        <f t="shared" si="44"/>
        <v>89</v>
      </c>
      <c r="D193" t="s">
        <v>33</v>
      </c>
      <c r="E193">
        <f t="shared" si="65"/>
        <v>3</v>
      </c>
      <c r="F193">
        <f t="shared" si="65"/>
        <v>828.9</v>
      </c>
      <c r="G193">
        <f t="shared" si="65"/>
        <v>750</v>
      </c>
      <c r="H193">
        <f t="shared" si="65"/>
        <v>500</v>
      </c>
      <c r="I193">
        <f t="shared" si="46"/>
        <v>625</v>
      </c>
      <c r="J193">
        <v>1000</v>
      </c>
      <c r="K193" t="s">
        <v>41</v>
      </c>
      <c r="L193">
        <v>2498</v>
      </c>
      <c r="M193">
        <v>5.1943099999999998</v>
      </c>
      <c r="N193">
        <v>0.97465999999999997</v>
      </c>
      <c r="O193">
        <v>0.14215</v>
      </c>
      <c r="P193">
        <f t="shared" si="47"/>
        <v>5.0521599999999998</v>
      </c>
      <c r="Q193">
        <f t="shared" si="48"/>
        <v>0.83250999999999997</v>
      </c>
      <c r="R193">
        <v>4</v>
      </c>
      <c r="S193">
        <f t="shared" si="49"/>
        <v>20.208639999999999</v>
      </c>
      <c r="T193">
        <f t="shared" si="63"/>
        <v>2.8549199999999999</v>
      </c>
      <c r="U193">
        <f t="shared" si="51"/>
        <v>3.4442272891784293E-3</v>
      </c>
      <c r="V193">
        <f t="shared" si="50"/>
        <v>3.4442272891784293E-3</v>
      </c>
    </row>
    <row r="194" spans="1:23" x14ac:dyDescent="0.75">
      <c r="A194">
        <f>A193</f>
        <v>208903</v>
      </c>
      <c r="B194" t="s">
        <v>38</v>
      </c>
      <c r="C194" t="str">
        <f t="shared" ref="C194:C257" si="66">MID(A194,3,2)</f>
        <v>89</v>
      </c>
      <c r="D194" t="s">
        <v>33</v>
      </c>
      <c r="E194">
        <f t="shared" si="65"/>
        <v>3</v>
      </c>
      <c r="F194">
        <f t="shared" si="65"/>
        <v>828.9</v>
      </c>
      <c r="G194">
        <f t="shared" si="65"/>
        <v>750</v>
      </c>
      <c r="H194">
        <f t="shared" si="65"/>
        <v>500</v>
      </c>
      <c r="I194">
        <f t="shared" ref="I194:I257" si="67">(G194-H194)/2+H194</f>
        <v>625</v>
      </c>
      <c r="J194">
        <v>2000</v>
      </c>
      <c r="K194" t="s">
        <v>42</v>
      </c>
      <c r="L194">
        <v>2497</v>
      </c>
      <c r="M194">
        <v>4.4968199999999996</v>
      </c>
      <c r="N194">
        <v>0.86041000000000001</v>
      </c>
      <c r="O194">
        <v>0.14668</v>
      </c>
      <c r="P194">
        <f t="shared" ref="P194:P257" si="68">M194-$O194</f>
        <v>4.3501399999999997</v>
      </c>
      <c r="Q194">
        <f t="shared" ref="Q194:Q257" si="69">N194-$O194</f>
        <v>0.71372999999999998</v>
      </c>
      <c r="R194">
        <v>4</v>
      </c>
      <c r="S194">
        <f t="shared" ref="S194:S257" si="70">P194*R194</f>
        <v>17.400559999999999</v>
      </c>
      <c r="T194">
        <f t="shared" si="63"/>
        <v>1.0967199999999999</v>
      </c>
      <c r="U194">
        <f t="shared" si="51"/>
        <v>1.3231029074677282E-3</v>
      </c>
      <c r="V194">
        <f t="shared" ref="V194:V257" si="71">T194/F194</f>
        <v>1.3231029074677282E-3</v>
      </c>
    </row>
    <row r="195" spans="1:23" x14ac:dyDescent="0.75">
      <c r="A195">
        <v>208904</v>
      </c>
      <c r="B195" t="s">
        <v>38</v>
      </c>
      <c r="C195" t="str">
        <f t="shared" si="66"/>
        <v>89</v>
      </c>
      <c r="D195" t="s">
        <v>33</v>
      </c>
      <c r="E195">
        <v>4</v>
      </c>
      <c r="F195">
        <v>533.6</v>
      </c>
      <c r="G195">
        <v>500</v>
      </c>
      <c r="H195">
        <v>400</v>
      </c>
      <c r="I195">
        <f t="shared" si="67"/>
        <v>450</v>
      </c>
      <c r="J195">
        <v>5000</v>
      </c>
      <c r="K195" t="s">
        <v>43</v>
      </c>
      <c r="L195">
        <v>2496</v>
      </c>
      <c r="M195">
        <v>2.4134000000000002</v>
      </c>
      <c r="N195">
        <v>0.42069000000000001</v>
      </c>
      <c r="O195">
        <v>0.14651</v>
      </c>
      <c r="P195">
        <f t="shared" si="68"/>
        <v>2.2668900000000001</v>
      </c>
      <c r="Q195">
        <f t="shared" si="69"/>
        <v>0.27417999999999998</v>
      </c>
      <c r="R195">
        <v>4</v>
      </c>
      <c r="S195">
        <f t="shared" si="70"/>
        <v>9.0675600000000003</v>
      </c>
      <c r="T195">
        <f t="shared" si="63"/>
        <v>0.24612000000000001</v>
      </c>
      <c r="U195">
        <f t="shared" ref="U195:U258" si="72">T195/F195</f>
        <v>4.6124437781109445E-4</v>
      </c>
      <c r="V195">
        <f t="shared" si="71"/>
        <v>4.6124437781109445E-4</v>
      </c>
    </row>
    <row r="196" spans="1:23" x14ac:dyDescent="0.75">
      <c r="A196">
        <f>A195</f>
        <v>208904</v>
      </c>
      <c r="B196" t="s">
        <v>38</v>
      </c>
      <c r="C196" t="str">
        <f t="shared" si="66"/>
        <v>89</v>
      </c>
      <c r="D196" t="s">
        <v>33</v>
      </c>
      <c r="E196">
        <f t="shared" ref="E196:H199" si="73">E195</f>
        <v>4</v>
      </c>
      <c r="F196">
        <f t="shared" si="73"/>
        <v>533.6</v>
      </c>
      <c r="G196">
        <f t="shared" si="73"/>
        <v>500</v>
      </c>
      <c r="H196">
        <f t="shared" si="73"/>
        <v>400</v>
      </c>
      <c r="I196">
        <f t="shared" si="67"/>
        <v>450</v>
      </c>
      <c r="J196">
        <v>200</v>
      </c>
      <c r="K196" t="s">
        <v>39</v>
      </c>
      <c r="L196">
        <v>2298</v>
      </c>
      <c r="M196">
        <v>0.58311999999999997</v>
      </c>
      <c r="N196">
        <v>0.19907</v>
      </c>
      <c r="O196">
        <v>0.13754</v>
      </c>
      <c r="P196">
        <f t="shared" si="68"/>
        <v>0.44557999999999998</v>
      </c>
      <c r="Q196">
        <f t="shared" si="69"/>
        <v>6.1530000000000001E-2</v>
      </c>
      <c r="R196">
        <v>4</v>
      </c>
      <c r="S196">
        <f t="shared" si="70"/>
        <v>1.7823199999999999</v>
      </c>
      <c r="T196">
        <f t="shared" si="63"/>
        <v>0.54671999999999987</v>
      </c>
      <c r="U196">
        <f t="shared" si="72"/>
        <v>1.0245877061469263E-3</v>
      </c>
      <c r="V196">
        <f t="shared" si="71"/>
        <v>1.0245877061469263E-3</v>
      </c>
    </row>
    <row r="197" spans="1:23" x14ac:dyDescent="0.75">
      <c r="A197">
        <f>A196</f>
        <v>208904</v>
      </c>
      <c r="B197" t="s">
        <v>38</v>
      </c>
      <c r="C197" t="str">
        <f t="shared" si="66"/>
        <v>89</v>
      </c>
      <c r="D197" t="s">
        <v>33</v>
      </c>
      <c r="E197">
        <f t="shared" si="73"/>
        <v>4</v>
      </c>
      <c r="F197">
        <f t="shared" si="73"/>
        <v>533.6</v>
      </c>
      <c r="G197">
        <f t="shared" si="73"/>
        <v>500</v>
      </c>
      <c r="H197">
        <f t="shared" si="73"/>
        <v>400</v>
      </c>
      <c r="I197">
        <f t="shared" si="67"/>
        <v>450</v>
      </c>
      <c r="J197">
        <v>500</v>
      </c>
      <c r="K197" t="s">
        <v>40</v>
      </c>
      <c r="L197">
        <v>2299</v>
      </c>
      <c r="M197">
        <v>1.0170399999999999</v>
      </c>
      <c r="N197">
        <v>0.27772999999999998</v>
      </c>
      <c r="O197">
        <v>0.14105000000000001</v>
      </c>
      <c r="P197">
        <f t="shared" si="68"/>
        <v>0.87598999999999994</v>
      </c>
      <c r="Q197">
        <f t="shared" si="69"/>
        <v>0.13667999999999997</v>
      </c>
      <c r="R197">
        <v>4</v>
      </c>
      <c r="S197">
        <f t="shared" si="70"/>
        <v>3.5039599999999997</v>
      </c>
      <c r="T197">
        <f t="shared" si="63"/>
        <v>0.3468</v>
      </c>
      <c r="U197">
        <f t="shared" si="72"/>
        <v>6.4992503748125929E-4</v>
      </c>
      <c r="V197">
        <f t="shared" si="71"/>
        <v>6.4992503748125929E-4</v>
      </c>
    </row>
    <row r="198" spans="1:23" x14ac:dyDescent="0.75">
      <c r="A198">
        <f>A197</f>
        <v>208904</v>
      </c>
      <c r="B198" t="s">
        <v>38</v>
      </c>
      <c r="C198" t="str">
        <f t="shared" si="66"/>
        <v>89</v>
      </c>
      <c r="D198" t="s">
        <v>33</v>
      </c>
      <c r="E198">
        <f t="shared" si="73"/>
        <v>4</v>
      </c>
      <c r="F198">
        <f t="shared" si="73"/>
        <v>533.6</v>
      </c>
      <c r="G198">
        <f t="shared" si="73"/>
        <v>500</v>
      </c>
      <c r="H198">
        <f t="shared" si="73"/>
        <v>400</v>
      </c>
      <c r="I198">
        <f t="shared" si="67"/>
        <v>450</v>
      </c>
      <c r="J198">
        <v>1000</v>
      </c>
      <c r="K198" t="s">
        <v>41</v>
      </c>
      <c r="L198">
        <v>2300</v>
      </c>
      <c r="M198">
        <v>0.57650000000000001</v>
      </c>
      <c r="N198">
        <v>0.22614999999999999</v>
      </c>
      <c r="O198">
        <v>0.13944999999999999</v>
      </c>
      <c r="P198">
        <f t="shared" si="68"/>
        <v>0.43705000000000005</v>
      </c>
      <c r="Q198">
        <f t="shared" si="69"/>
        <v>8.6699999999999999E-2</v>
      </c>
      <c r="R198">
        <v>4</v>
      </c>
      <c r="S198">
        <f t="shared" si="70"/>
        <v>1.7482000000000002</v>
      </c>
      <c r="T198">
        <f t="shared" si="63"/>
        <v>0.20731999999999995</v>
      </c>
      <c r="U198">
        <f t="shared" si="72"/>
        <v>3.8853073463268357E-4</v>
      </c>
      <c r="V198">
        <f t="shared" si="71"/>
        <v>3.8853073463268357E-4</v>
      </c>
    </row>
    <row r="199" spans="1:23" x14ac:dyDescent="0.75">
      <c r="A199">
        <f>A198</f>
        <v>208904</v>
      </c>
      <c r="B199" t="s">
        <v>38</v>
      </c>
      <c r="C199" t="str">
        <f t="shared" si="66"/>
        <v>89</v>
      </c>
      <c r="D199" t="s">
        <v>33</v>
      </c>
      <c r="E199">
        <f t="shared" si="73"/>
        <v>4</v>
      </c>
      <c r="F199">
        <f t="shared" si="73"/>
        <v>533.6</v>
      </c>
      <c r="G199">
        <f t="shared" si="73"/>
        <v>500</v>
      </c>
      <c r="H199">
        <f t="shared" si="73"/>
        <v>400</v>
      </c>
      <c r="I199">
        <f t="shared" si="67"/>
        <v>450</v>
      </c>
      <c r="J199">
        <v>2000</v>
      </c>
      <c r="K199" t="s">
        <v>42</v>
      </c>
      <c r="L199">
        <v>2323</v>
      </c>
      <c r="M199">
        <v>0.39044000000000001</v>
      </c>
      <c r="N199">
        <v>0.18861</v>
      </c>
      <c r="O199">
        <v>0.13678000000000001</v>
      </c>
      <c r="P199">
        <f t="shared" si="68"/>
        <v>0.25366</v>
      </c>
      <c r="Q199">
        <f t="shared" si="69"/>
        <v>5.1829999999999987E-2</v>
      </c>
      <c r="R199">
        <v>4</v>
      </c>
      <c r="S199">
        <f t="shared" si="70"/>
        <v>1.01464</v>
      </c>
      <c r="T199">
        <f t="shared" si="63"/>
        <v>6.8066399999999998</v>
      </c>
      <c r="U199">
        <f t="shared" si="72"/>
        <v>1.2756071964017989E-2</v>
      </c>
      <c r="V199">
        <f t="shared" si="71"/>
        <v>1.2756071964017989E-2</v>
      </c>
    </row>
    <row r="200" spans="1:23" x14ac:dyDescent="0.75">
      <c r="A200">
        <v>208905</v>
      </c>
      <c r="B200" t="s">
        <v>38</v>
      </c>
      <c r="C200" t="str">
        <f t="shared" si="66"/>
        <v>89</v>
      </c>
      <c r="D200" t="s">
        <v>33</v>
      </c>
      <c r="E200">
        <v>5</v>
      </c>
      <c r="F200">
        <v>611.79999999999995</v>
      </c>
      <c r="G200">
        <v>400</v>
      </c>
      <c r="H200">
        <v>300</v>
      </c>
      <c r="I200">
        <f t="shared" si="67"/>
        <v>350</v>
      </c>
      <c r="J200">
        <v>5000</v>
      </c>
      <c r="K200" t="s">
        <v>43</v>
      </c>
      <c r="L200">
        <v>2324</v>
      </c>
      <c r="M200">
        <v>12.89752</v>
      </c>
      <c r="N200">
        <v>1.83416</v>
      </c>
      <c r="O200">
        <v>0.13250000000000001</v>
      </c>
      <c r="P200">
        <f t="shared" si="68"/>
        <v>12.76502</v>
      </c>
      <c r="Q200">
        <f t="shared" si="69"/>
        <v>1.70166</v>
      </c>
      <c r="R200">
        <v>4</v>
      </c>
      <c r="S200">
        <f t="shared" si="70"/>
        <v>51.060079999999999</v>
      </c>
      <c r="T200">
        <f t="shared" si="63"/>
        <v>0.28939999999999999</v>
      </c>
      <c r="U200">
        <f t="shared" si="72"/>
        <v>4.7303040209218701E-4</v>
      </c>
      <c r="V200">
        <f t="shared" si="71"/>
        <v>4.7303040209218701E-4</v>
      </c>
      <c r="W200" t="s">
        <v>16</v>
      </c>
    </row>
    <row r="201" spans="1:23" x14ac:dyDescent="0.75">
      <c r="A201">
        <f>A200</f>
        <v>208905</v>
      </c>
      <c r="B201" t="s">
        <v>38</v>
      </c>
      <c r="C201" t="str">
        <f t="shared" si="66"/>
        <v>89</v>
      </c>
      <c r="D201" t="s">
        <v>33</v>
      </c>
      <c r="E201">
        <f t="shared" ref="E201:H204" si="74">E200</f>
        <v>5</v>
      </c>
      <c r="F201">
        <f t="shared" si="74"/>
        <v>611.79999999999995</v>
      </c>
      <c r="G201">
        <f t="shared" si="74"/>
        <v>400</v>
      </c>
      <c r="H201">
        <f t="shared" si="74"/>
        <v>300</v>
      </c>
      <c r="I201">
        <f t="shared" si="67"/>
        <v>350</v>
      </c>
      <c r="J201">
        <v>200</v>
      </c>
      <c r="K201" t="s">
        <v>39</v>
      </c>
      <c r="L201">
        <v>2290</v>
      </c>
      <c r="M201">
        <v>0.57443</v>
      </c>
      <c r="N201">
        <v>0.21221999999999999</v>
      </c>
      <c r="O201">
        <v>0.13986999999999999</v>
      </c>
      <c r="P201">
        <f t="shared" si="68"/>
        <v>0.43456</v>
      </c>
      <c r="Q201">
        <f t="shared" si="69"/>
        <v>7.2349999999999998E-2</v>
      </c>
      <c r="R201">
        <v>4</v>
      </c>
      <c r="S201">
        <f t="shared" si="70"/>
        <v>1.73824</v>
      </c>
      <c r="T201">
        <f t="shared" si="63"/>
        <v>1.2421199999999999</v>
      </c>
      <c r="U201">
        <f t="shared" si="72"/>
        <v>2.0302713305001634E-3</v>
      </c>
      <c r="V201">
        <f t="shared" si="71"/>
        <v>2.0302713305001634E-3</v>
      </c>
    </row>
    <row r="202" spans="1:23" x14ac:dyDescent="0.75">
      <c r="A202">
        <f>A201</f>
        <v>208905</v>
      </c>
      <c r="B202" t="s">
        <v>38</v>
      </c>
      <c r="C202" t="str">
        <f t="shared" si="66"/>
        <v>89</v>
      </c>
      <c r="D202" t="s">
        <v>33</v>
      </c>
      <c r="E202">
        <f t="shared" si="74"/>
        <v>5</v>
      </c>
      <c r="F202">
        <f t="shared" si="74"/>
        <v>611.79999999999995</v>
      </c>
      <c r="G202">
        <f t="shared" si="74"/>
        <v>400</v>
      </c>
      <c r="H202">
        <f t="shared" si="74"/>
        <v>300</v>
      </c>
      <c r="I202">
        <f t="shared" si="67"/>
        <v>350</v>
      </c>
      <c r="J202">
        <v>500</v>
      </c>
      <c r="K202" t="s">
        <v>40</v>
      </c>
      <c r="L202">
        <v>2289</v>
      </c>
      <c r="M202">
        <v>1.89594</v>
      </c>
      <c r="N202">
        <v>0.44902999999999998</v>
      </c>
      <c r="O202">
        <v>0.13850000000000001</v>
      </c>
      <c r="P202">
        <f t="shared" si="68"/>
        <v>1.7574399999999999</v>
      </c>
      <c r="Q202">
        <f t="shared" si="69"/>
        <v>0.31052999999999997</v>
      </c>
      <c r="R202">
        <v>4</v>
      </c>
      <c r="S202">
        <f t="shared" si="70"/>
        <v>7.0297599999999996</v>
      </c>
      <c r="T202">
        <f t="shared" si="63"/>
        <v>0.84564000000000006</v>
      </c>
      <c r="U202">
        <f t="shared" si="72"/>
        <v>1.3822164105916968E-3</v>
      </c>
      <c r="V202">
        <f t="shared" si="71"/>
        <v>1.3822164105916968E-3</v>
      </c>
    </row>
    <row r="203" spans="1:23" x14ac:dyDescent="0.75">
      <c r="A203">
        <f>A202</f>
        <v>208905</v>
      </c>
      <c r="B203" t="s">
        <v>38</v>
      </c>
      <c r="C203" t="str">
        <f t="shared" si="66"/>
        <v>89</v>
      </c>
      <c r="D203" t="s">
        <v>33</v>
      </c>
      <c r="E203">
        <f t="shared" si="74"/>
        <v>5</v>
      </c>
      <c r="F203">
        <f t="shared" si="74"/>
        <v>611.79999999999995</v>
      </c>
      <c r="G203">
        <f t="shared" si="74"/>
        <v>400</v>
      </c>
      <c r="H203">
        <f t="shared" si="74"/>
        <v>300</v>
      </c>
      <c r="I203">
        <f t="shared" si="67"/>
        <v>350</v>
      </c>
      <c r="J203">
        <v>1000</v>
      </c>
      <c r="K203" t="s">
        <v>41</v>
      </c>
      <c r="L203">
        <v>2288</v>
      </c>
      <c r="M203">
        <v>1.218</v>
      </c>
      <c r="N203">
        <v>0.35016000000000003</v>
      </c>
      <c r="O203">
        <v>0.13875000000000001</v>
      </c>
      <c r="P203">
        <f t="shared" si="68"/>
        <v>1.07925</v>
      </c>
      <c r="Q203">
        <f t="shared" si="69"/>
        <v>0.21141000000000001</v>
      </c>
      <c r="R203">
        <v>4</v>
      </c>
      <c r="S203">
        <f t="shared" si="70"/>
        <v>4.3170000000000002</v>
      </c>
      <c r="T203">
        <f t="shared" si="63"/>
        <v>0.29868000000000006</v>
      </c>
      <c r="U203">
        <f t="shared" si="72"/>
        <v>4.8819875776397528E-4</v>
      </c>
      <c r="V203">
        <f t="shared" si="71"/>
        <v>4.8819875776397528E-4</v>
      </c>
    </row>
    <row r="204" spans="1:23" x14ac:dyDescent="0.75">
      <c r="A204">
        <f>A203</f>
        <v>208905</v>
      </c>
      <c r="B204" t="s">
        <v>38</v>
      </c>
      <c r="C204" t="str">
        <f t="shared" si="66"/>
        <v>89</v>
      </c>
      <c r="D204" t="s">
        <v>33</v>
      </c>
      <c r="E204">
        <f t="shared" si="74"/>
        <v>5</v>
      </c>
      <c r="F204">
        <f t="shared" si="74"/>
        <v>611.79999999999995</v>
      </c>
      <c r="G204">
        <f t="shared" si="74"/>
        <v>400</v>
      </c>
      <c r="H204">
        <f t="shared" si="74"/>
        <v>300</v>
      </c>
      <c r="I204">
        <f t="shared" si="67"/>
        <v>350</v>
      </c>
      <c r="J204">
        <v>2000</v>
      </c>
      <c r="K204" t="s">
        <v>42</v>
      </c>
      <c r="L204">
        <v>2287</v>
      </c>
      <c r="M204">
        <v>0.48659000000000002</v>
      </c>
      <c r="N204">
        <v>0.20979</v>
      </c>
      <c r="O204">
        <v>0.13511999999999999</v>
      </c>
      <c r="P204">
        <f t="shared" si="68"/>
        <v>0.35147000000000006</v>
      </c>
      <c r="Q204">
        <f t="shared" si="69"/>
        <v>7.4670000000000014E-2</v>
      </c>
      <c r="R204">
        <v>4</v>
      </c>
      <c r="S204">
        <f t="shared" si="70"/>
        <v>1.4058800000000002</v>
      </c>
      <c r="T204">
        <f t="shared" si="63"/>
        <v>0.27659999999999996</v>
      </c>
      <c r="U204">
        <f t="shared" si="72"/>
        <v>4.5210853220006532E-4</v>
      </c>
      <c r="V204">
        <f t="shared" si="71"/>
        <v>4.5210853220006532E-4</v>
      </c>
    </row>
    <row r="205" spans="1:23" x14ac:dyDescent="0.75">
      <c r="A205">
        <v>208906</v>
      </c>
      <c r="B205" t="s">
        <v>38</v>
      </c>
      <c r="C205" t="str">
        <f t="shared" si="66"/>
        <v>89</v>
      </c>
      <c r="D205" t="s">
        <v>33</v>
      </c>
      <c r="E205">
        <v>6</v>
      </c>
      <c r="F205">
        <v>628.1</v>
      </c>
      <c r="G205">
        <v>300</v>
      </c>
      <c r="H205">
        <v>200</v>
      </c>
      <c r="I205">
        <f t="shared" si="67"/>
        <v>250</v>
      </c>
      <c r="J205">
        <v>5000</v>
      </c>
      <c r="K205" t="s">
        <v>43</v>
      </c>
      <c r="L205">
        <v>2265</v>
      </c>
      <c r="M205">
        <v>0.62222999999999995</v>
      </c>
      <c r="N205">
        <v>0.20782999999999999</v>
      </c>
      <c r="O205">
        <v>0.13868</v>
      </c>
      <c r="P205">
        <f t="shared" si="68"/>
        <v>0.48354999999999992</v>
      </c>
      <c r="Q205">
        <f t="shared" si="69"/>
        <v>6.9149999999999989E-2</v>
      </c>
      <c r="R205">
        <v>4</v>
      </c>
      <c r="S205">
        <f t="shared" si="70"/>
        <v>1.9341999999999997</v>
      </c>
      <c r="T205">
        <f t="shared" si="63"/>
        <v>0.12112000000000001</v>
      </c>
      <c r="U205">
        <f t="shared" si="72"/>
        <v>1.9283553574271612E-4</v>
      </c>
      <c r="V205">
        <f t="shared" si="71"/>
        <v>1.9283553574271612E-4</v>
      </c>
    </row>
    <row r="206" spans="1:23" x14ac:dyDescent="0.75">
      <c r="A206">
        <f>A205</f>
        <v>208906</v>
      </c>
      <c r="B206" t="s">
        <v>38</v>
      </c>
      <c r="C206" t="str">
        <f t="shared" si="66"/>
        <v>89</v>
      </c>
      <c r="D206" t="s">
        <v>33</v>
      </c>
      <c r="E206">
        <f t="shared" ref="E206:H209" si="75">E205</f>
        <v>6</v>
      </c>
      <c r="F206">
        <f t="shared" si="75"/>
        <v>628.1</v>
      </c>
      <c r="G206">
        <f t="shared" si="75"/>
        <v>300</v>
      </c>
      <c r="H206">
        <f t="shared" si="75"/>
        <v>200</v>
      </c>
      <c r="I206">
        <f t="shared" si="67"/>
        <v>250</v>
      </c>
      <c r="J206">
        <v>200</v>
      </c>
      <c r="K206" t="s">
        <v>39</v>
      </c>
      <c r="L206">
        <v>2286</v>
      </c>
      <c r="M206">
        <v>0.26840999999999998</v>
      </c>
      <c r="N206">
        <v>0.16783999999999999</v>
      </c>
      <c r="O206">
        <v>0.13755999999999999</v>
      </c>
      <c r="P206">
        <f t="shared" si="68"/>
        <v>0.13084999999999999</v>
      </c>
      <c r="Q206">
        <f t="shared" si="69"/>
        <v>3.0280000000000001E-2</v>
      </c>
      <c r="R206">
        <v>4</v>
      </c>
      <c r="S206">
        <f t="shared" si="70"/>
        <v>0.52339999999999998</v>
      </c>
      <c r="T206">
        <f t="shared" si="63"/>
        <v>0.50099999999999989</v>
      </c>
      <c r="U206">
        <f t="shared" si="72"/>
        <v>7.9764368731093755E-4</v>
      </c>
      <c r="V206">
        <f t="shared" si="71"/>
        <v>7.9764368731093755E-4</v>
      </c>
    </row>
    <row r="207" spans="1:23" x14ac:dyDescent="0.75">
      <c r="A207">
        <f>A206</f>
        <v>208906</v>
      </c>
      <c r="B207" t="s">
        <v>38</v>
      </c>
      <c r="C207" t="str">
        <f t="shared" si="66"/>
        <v>89</v>
      </c>
      <c r="D207" t="s">
        <v>33</v>
      </c>
      <c r="E207">
        <f t="shared" si="75"/>
        <v>6</v>
      </c>
      <c r="F207">
        <f t="shared" si="75"/>
        <v>628.1</v>
      </c>
      <c r="G207">
        <f t="shared" si="75"/>
        <v>300</v>
      </c>
      <c r="H207">
        <f t="shared" si="75"/>
        <v>200</v>
      </c>
      <c r="I207">
        <f t="shared" si="67"/>
        <v>250</v>
      </c>
      <c r="J207">
        <v>500</v>
      </c>
      <c r="K207" t="s">
        <v>40</v>
      </c>
      <c r="L207">
        <v>2285</v>
      </c>
      <c r="M207">
        <v>0.71135999999999999</v>
      </c>
      <c r="N207">
        <v>0.26157999999999998</v>
      </c>
      <c r="O207">
        <v>0.13633000000000001</v>
      </c>
      <c r="P207">
        <f t="shared" si="68"/>
        <v>0.57502999999999993</v>
      </c>
      <c r="Q207">
        <f t="shared" si="69"/>
        <v>0.12524999999999997</v>
      </c>
      <c r="R207">
        <v>4</v>
      </c>
      <c r="S207">
        <f t="shared" si="70"/>
        <v>2.3001199999999997</v>
      </c>
      <c r="T207">
        <f t="shared" si="63"/>
        <v>0.99355999999999989</v>
      </c>
      <c r="U207">
        <f t="shared" si="72"/>
        <v>1.5818500238815472E-3</v>
      </c>
      <c r="V207">
        <f t="shared" si="71"/>
        <v>1.5818500238815472E-3</v>
      </c>
    </row>
    <row r="208" spans="1:23" x14ac:dyDescent="0.75">
      <c r="A208">
        <f>A207</f>
        <v>208906</v>
      </c>
      <c r="B208" t="s">
        <v>38</v>
      </c>
      <c r="C208" t="str">
        <f t="shared" si="66"/>
        <v>89</v>
      </c>
      <c r="D208" t="s">
        <v>33</v>
      </c>
      <c r="E208">
        <f t="shared" si="75"/>
        <v>6</v>
      </c>
      <c r="F208">
        <f t="shared" si="75"/>
        <v>628.1</v>
      </c>
      <c r="G208">
        <f t="shared" si="75"/>
        <v>300</v>
      </c>
      <c r="H208">
        <f t="shared" si="75"/>
        <v>200</v>
      </c>
      <c r="I208">
        <f t="shared" si="67"/>
        <v>250</v>
      </c>
      <c r="J208">
        <v>1000</v>
      </c>
      <c r="K208" t="s">
        <v>41</v>
      </c>
      <c r="L208">
        <v>2284</v>
      </c>
      <c r="M208">
        <v>1.2599899999999999</v>
      </c>
      <c r="N208">
        <v>0.38790999999999998</v>
      </c>
      <c r="O208">
        <v>0.13952000000000001</v>
      </c>
      <c r="P208">
        <f t="shared" si="68"/>
        <v>1.1204699999999999</v>
      </c>
      <c r="Q208">
        <f t="shared" si="69"/>
        <v>0.24838999999999997</v>
      </c>
      <c r="R208">
        <v>4</v>
      </c>
      <c r="S208">
        <f t="shared" si="70"/>
        <v>4.4818799999999994</v>
      </c>
      <c r="T208">
        <f t="shared" si="63"/>
        <v>0.26900000000000002</v>
      </c>
      <c r="U208">
        <f t="shared" si="72"/>
        <v>4.2827575226874701E-4</v>
      </c>
      <c r="V208">
        <f t="shared" si="71"/>
        <v>4.2827575226874701E-4</v>
      </c>
    </row>
    <row r="209" spans="1:23" x14ac:dyDescent="0.75">
      <c r="A209">
        <f>A208</f>
        <v>208906</v>
      </c>
      <c r="B209" t="s">
        <v>38</v>
      </c>
      <c r="C209" t="str">
        <f t="shared" si="66"/>
        <v>89</v>
      </c>
      <c r="D209" t="s">
        <v>33</v>
      </c>
      <c r="E209">
        <f t="shared" si="75"/>
        <v>6</v>
      </c>
      <c r="F209">
        <f t="shared" si="75"/>
        <v>628.1</v>
      </c>
      <c r="G209">
        <f t="shared" si="75"/>
        <v>300</v>
      </c>
      <c r="H209">
        <f t="shared" si="75"/>
        <v>200</v>
      </c>
      <c r="I209">
        <f t="shared" si="67"/>
        <v>250</v>
      </c>
      <c r="J209">
        <v>2000</v>
      </c>
      <c r="K209" t="s">
        <v>42</v>
      </c>
      <c r="L209">
        <v>2273</v>
      </c>
      <c r="M209">
        <v>0.44506000000000001</v>
      </c>
      <c r="N209">
        <v>0.20563000000000001</v>
      </c>
      <c r="O209">
        <v>0.13838</v>
      </c>
      <c r="P209">
        <f t="shared" si="68"/>
        <v>0.30668000000000001</v>
      </c>
      <c r="Q209">
        <f t="shared" si="69"/>
        <v>6.7250000000000004E-2</v>
      </c>
      <c r="R209">
        <v>4</v>
      </c>
      <c r="S209">
        <f t="shared" si="70"/>
        <v>1.22672</v>
      </c>
      <c r="T209">
        <f t="shared" si="63"/>
        <v>0.11871999999999994</v>
      </c>
      <c r="U209">
        <f t="shared" si="72"/>
        <v>1.8901448813883129E-4</v>
      </c>
      <c r="V209">
        <f t="shared" si="71"/>
        <v>1.8901448813883129E-4</v>
      </c>
    </row>
    <row r="210" spans="1:23" x14ac:dyDescent="0.75">
      <c r="A210">
        <v>208907</v>
      </c>
      <c r="B210" t="s">
        <v>38</v>
      </c>
      <c r="C210" t="str">
        <f t="shared" si="66"/>
        <v>89</v>
      </c>
      <c r="D210" t="s">
        <v>33</v>
      </c>
      <c r="E210">
        <v>7</v>
      </c>
      <c r="F210">
        <v>257.60000000000002</v>
      </c>
      <c r="G210">
        <v>200</v>
      </c>
      <c r="H210">
        <v>150</v>
      </c>
      <c r="I210">
        <f t="shared" si="67"/>
        <v>175</v>
      </c>
      <c r="J210">
        <v>5000</v>
      </c>
      <c r="K210" t="s">
        <v>43</v>
      </c>
      <c r="L210">
        <v>2271</v>
      </c>
      <c r="M210">
        <v>0.32688</v>
      </c>
      <c r="N210">
        <v>0.16807</v>
      </c>
      <c r="O210">
        <v>0.13839000000000001</v>
      </c>
      <c r="P210">
        <f t="shared" si="68"/>
        <v>0.18848999999999999</v>
      </c>
      <c r="Q210">
        <f t="shared" si="69"/>
        <v>2.9679999999999984E-2</v>
      </c>
      <c r="R210">
        <v>4</v>
      </c>
      <c r="S210">
        <f t="shared" si="70"/>
        <v>0.75395999999999996</v>
      </c>
      <c r="T210">
        <f t="shared" si="63"/>
        <v>0.4630399999999999</v>
      </c>
      <c r="U210">
        <f t="shared" si="72"/>
        <v>1.79751552795031E-3</v>
      </c>
      <c r="V210">
        <f t="shared" si="71"/>
        <v>1.79751552795031E-3</v>
      </c>
    </row>
    <row r="211" spans="1:23" x14ac:dyDescent="0.75">
      <c r="A211">
        <f>A210</f>
        <v>208907</v>
      </c>
      <c r="B211" t="s">
        <v>38</v>
      </c>
      <c r="C211" t="str">
        <f t="shared" si="66"/>
        <v>89</v>
      </c>
      <c r="D211" t="s">
        <v>33</v>
      </c>
      <c r="E211">
        <f t="shared" ref="E211:H214" si="76">E210</f>
        <v>7</v>
      </c>
      <c r="F211">
        <f t="shared" si="76"/>
        <v>257.60000000000002</v>
      </c>
      <c r="G211">
        <f t="shared" si="76"/>
        <v>200</v>
      </c>
      <c r="H211">
        <f t="shared" si="76"/>
        <v>150</v>
      </c>
      <c r="I211">
        <f t="shared" si="67"/>
        <v>175</v>
      </c>
      <c r="J211">
        <v>200</v>
      </c>
      <c r="K211" t="s">
        <v>39</v>
      </c>
      <c r="L211">
        <v>2281</v>
      </c>
      <c r="M211">
        <v>0.89349000000000001</v>
      </c>
      <c r="N211">
        <v>0.25363999999999998</v>
      </c>
      <c r="O211">
        <v>0.13788</v>
      </c>
      <c r="P211">
        <f t="shared" si="68"/>
        <v>0.75561</v>
      </c>
      <c r="Q211">
        <f t="shared" si="69"/>
        <v>0.11575999999999997</v>
      </c>
      <c r="R211">
        <v>4</v>
      </c>
      <c r="S211">
        <f t="shared" si="70"/>
        <v>3.02244</v>
      </c>
      <c r="T211">
        <f t="shared" si="63"/>
        <v>0.91015999999999986</v>
      </c>
      <c r="U211">
        <f t="shared" si="72"/>
        <v>3.5332298136645955E-3</v>
      </c>
      <c r="V211">
        <f t="shared" si="71"/>
        <v>3.5332298136645955E-3</v>
      </c>
    </row>
    <row r="212" spans="1:23" x14ac:dyDescent="0.75">
      <c r="A212">
        <f>A211</f>
        <v>208907</v>
      </c>
      <c r="B212" t="s">
        <v>38</v>
      </c>
      <c r="C212" t="str">
        <f t="shared" si="66"/>
        <v>89</v>
      </c>
      <c r="D212" t="s">
        <v>33</v>
      </c>
      <c r="E212">
        <f t="shared" si="76"/>
        <v>7</v>
      </c>
      <c r="F212">
        <f t="shared" si="76"/>
        <v>257.60000000000002</v>
      </c>
      <c r="G212">
        <f t="shared" si="76"/>
        <v>200</v>
      </c>
      <c r="H212">
        <f t="shared" si="76"/>
        <v>150</v>
      </c>
      <c r="I212">
        <f t="shared" si="67"/>
        <v>175</v>
      </c>
      <c r="J212">
        <v>500</v>
      </c>
      <c r="K212" t="s">
        <v>40</v>
      </c>
      <c r="L212">
        <v>2282</v>
      </c>
      <c r="M212">
        <v>1.5740700000000001</v>
      </c>
      <c r="N212">
        <v>0.36575999999999997</v>
      </c>
      <c r="O212">
        <v>0.13822000000000001</v>
      </c>
      <c r="P212">
        <f t="shared" si="68"/>
        <v>1.4358500000000001</v>
      </c>
      <c r="Q212">
        <f t="shared" si="69"/>
        <v>0.22753999999999996</v>
      </c>
      <c r="R212">
        <v>4</v>
      </c>
      <c r="S212">
        <f t="shared" si="70"/>
        <v>5.7434000000000003</v>
      </c>
      <c r="T212">
        <f t="shared" si="63"/>
        <v>0.68624000000000007</v>
      </c>
      <c r="U212">
        <f t="shared" si="72"/>
        <v>2.6639751552795031E-3</v>
      </c>
      <c r="V212">
        <f t="shared" si="71"/>
        <v>2.6639751552795031E-3</v>
      </c>
    </row>
    <row r="213" spans="1:23" x14ac:dyDescent="0.75">
      <c r="A213">
        <f>A212</f>
        <v>208907</v>
      </c>
      <c r="B213" t="s">
        <v>38</v>
      </c>
      <c r="C213" t="str">
        <f t="shared" si="66"/>
        <v>89</v>
      </c>
      <c r="D213" t="s">
        <v>33</v>
      </c>
      <c r="E213">
        <f t="shared" si="76"/>
        <v>7</v>
      </c>
      <c r="F213">
        <f t="shared" si="76"/>
        <v>257.60000000000002</v>
      </c>
      <c r="G213">
        <f t="shared" si="76"/>
        <v>200</v>
      </c>
      <c r="H213">
        <f t="shared" si="76"/>
        <v>150</v>
      </c>
      <c r="I213">
        <f t="shared" si="67"/>
        <v>175</v>
      </c>
      <c r="J213">
        <v>1000</v>
      </c>
      <c r="K213" t="s">
        <v>41</v>
      </c>
      <c r="L213">
        <v>2283</v>
      </c>
      <c r="M213">
        <v>1.0116000000000001</v>
      </c>
      <c r="N213">
        <v>0.30946000000000001</v>
      </c>
      <c r="O213">
        <v>0.13789999999999999</v>
      </c>
      <c r="P213">
        <f t="shared" si="68"/>
        <v>0.87370000000000003</v>
      </c>
      <c r="Q213">
        <f t="shared" si="69"/>
        <v>0.17156000000000002</v>
      </c>
      <c r="R213">
        <v>4</v>
      </c>
      <c r="S213">
        <f t="shared" si="70"/>
        <v>3.4948000000000001</v>
      </c>
      <c r="T213">
        <f t="shared" ref="T213:T244" si="77">Q214*R214</f>
        <v>0.26424000000000003</v>
      </c>
      <c r="U213">
        <f t="shared" si="72"/>
        <v>1.025776397515528E-3</v>
      </c>
      <c r="V213">
        <f t="shared" si="71"/>
        <v>1.025776397515528E-3</v>
      </c>
    </row>
    <row r="214" spans="1:23" x14ac:dyDescent="0.75">
      <c r="A214">
        <f>A213</f>
        <v>208907</v>
      </c>
      <c r="B214" t="s">
        <v>38</v>
      </c>
      <c r="C214" t="str">
        <f t="shared" si="66"/>
        <v>89</v>
      </c>
      <c r="D214" t="s">
        <v>33</v>
      </c>
      <c r="E214">
        <f t="shared" si="76"/>
        <v>7</v>
      </c>
      <c r="F214">
        <f t="shared" si="76"/>
        <v>257.60000000000002</v>
      </c>
      <c r="G214">
        <f t="shared" si="76"/>
        <v>200</v>
      </c>
      <c r="H214">
        <f t="shared" si="76"/>
        <v>150</v>
      </c>
      <c r="I214">
        <f t="shared" si="67"/>
        <v>175</v>
      </c>
      <c r="J214">
        <v>2000</v>
      </c>
      <c r="K214" t="s">
        <v>42</v>
      </c>
      <c r="L214">
        <v>2272</v>
      </c>
      <c r="M214">
        <v>0.41448000000000002</v>
      </c>
      <c r="N214">
        <v>0.20322000000000001</v>
      </c>
      <c r="O214">
        <v>0.13716</v>
      </c>
      <c r="P214">
        <f t="shared" si="68"/>
        <v>0.27732000000000001</v>
      </c>
      <c r="Q214">
        <f t="shared" si="69"/>
        <v>6.6060000000000008E-2</v>
      </c>
      <c r="R214">
        <v>4</v>
      </c>
      <c r="S214">
        <f t="shared" si="70"/>
        <v>1.10928</v>
      </c>
      <c r="T214">
        <f t="shared" si="77"/>
        <v>9.6160000000000023E-2</v>
      </c>
      <c r="U214">
        <f t="shared" si="72"/>
        <v>3.7329192546583855E-4</v>
      </c>
      <c r="V214">
        <f t="shared" si="71"/>
        <v>3.7329192546583855E-4</v>
      </c>
    </row>
    <row r="215" spans="1:23" x14ac:dyDescent="0.75">
      <c r="A215">
        <v>208908</v>
      </c>
      <c r="B215" t="s">
        <v>38</v>
      </c>
      <c r="C215" t="str">
        <f t="shared" si="66"/>
        <v>89</v>
      </c>
      <c r="D215" t="s">
        <v>33</v>
      </c>
      <c r="E215">
        <v>8</v>
      </c>
      <c r="F215">
        <v>256.8</v>
      </c>
      <c r="G215">
        <v>150</v>
      </c>
      <c r="H215">
        <v>100</v>
      </c>
      <c r="I215">
        <f t="shared" si="67"/>
        <v>125</v>
      </c>
      <c r="J215">
        <v>5000</v>
      </c>
      <c r="K215" t="s">
        <v>43</v>
      </c>
      <c r="L215">
        <v>2227</v>
      </c>
      <c r="M215">
        <v>0.25497999999999998</v>
      </c>
      <c r="N215">
        <v>0.16891</v>
      </c>
      <c r="O215">
        <v>0.14487</v>
      </c>
      <c r="P215">
        <f t="shared" si="68"/>
        <v>0.11010999999999999</v>
      </c>
      <c r="Q215">
        <f t="shared" si="69"/>
        <v>2.4040000000000006E-2</v>
      </c>
      <c r="R215">
        <v>4</v>
      </c>
      <c r="S215">
        <f t="shared" si="70"/>
        <v>0.44043999999999994</v>
      </c>
      <c r="T215">
        <f t="shared" si="77"/>
        <v>0.41271999999999998</v>
      </c>
      <c r="U215">
        <f t="shared" si="72"/>
        <v>1.6071651090342678E-3</v>
      </c>
      <c r="V215">
        <f t="shared" si="71"/>
        <v>1.6071651090342678E-3</v>
      </c>
    </row>
    <row r="216" spans="1:23" x14ac:dyDescent="0.75">
      <c r="A216">
        <f>A215</f>
        <v>208908</v>
      </c>
      <c r="B216" t="s">
        <v>38</v>
      </c>
      <c r="C216" t="str">
        <f t="shared" si="66"/>
        <v>89</v>
      </c>
      <c r="D216" t="s">
        <v>33</v>
      </c>
      <c r="E216">
        <f t="shared" ref="E216:H219" si="78">E215</f>
        <v>8</v>
      </c>
      <c r="F216">
        <f t="shared" si="78"/>
        <v>256.8</v>
      </c>
      <c r="G216">
        <f t="shared" si="78"/>
        <v>150</v>
      </c>
      <c r="H216">
        <f t="shared" si="78"/>
        <v>100</v>
      </c>
      <c r="I216">
        <f t="shared" si="67"/>
        <v>125</v>
      </c>
      <c r="J216">
        <v>200</v>
      </c>
      <c r="K216" t="s">
        <v>39</v>
      </c>
      <c r="L216">
        <v>2296</v>
      </c>
      <c r="M216">
        <v>0.53481000000000001</v>
      </c>
      <c r="N216">
        <v>0.23810999999999999</v>
      </c>
      <c r="O216">
        <v>0.13492999999999999</v>
      </c>
      <c r="P216">
        <f t="shared" si="68"/>
        <v>0.39988000000000001</v>
      </c>
      <c r="Q216">
        <f t="shared" si="69"/>
        <v>0.10317999999999999</v>
      </c>
      <c r="R216">
        <v>4</v>
      </c>
      <c r="S216">
        <f t="shared" si="70"/>
        <v>1.5995200000000001</v>
      </c>
      <c r="T216">
        <f t="shared" si="77"/>
        <v>1.1528799999999999</v>
      </c>
      <c r="U216">
        <f t="shared" si="72"/>
        <v>4.489408099688473E-3</v>
      </c>
      <c r="V216">
        <f t="shared" si="71"/>
        <v>4.489408099688473E-3</v>
      </c>
    </row>
    <row r="217" spans="1:23" x14ac:dyDescent="0.75">
      <c r="A217">
        <f>A216</f>
        <v>208908</v>
      </c>
      <c r="B217" t="s">
        <v>38</v>
      </c>
      <c r="C217" t="str">
        <f t="shared" si="66"/>
        <v>89</v>
      </c>
      <c r="D217" t="s">
        <v>33</v>
      </c>
      <c r="E217">
        <f t="shared" si="78"/>
        <v>8</v>
      </c>
      <c r="F217">
        <f t="shared" si="78"/>
        <v>256.8</v>
      </c>
      <c r="G217">
        <f t="shared" si="78"/>
        <v>150</v>
      </c>
      <c r="H217">
        <f t="shared" si="78"/>
        <v>100</v>
      </c>
      <c r="I217">
        <f t="shared" si="67"/>
        <v>125</v>
      </c>
      <c r="J217">
        <v>500</v>
      </c>
      <c r="K217" t="s">
        <v>40</v>
      </c>
      <c r="L217">
        <v>2297</v>
      </c>
      <c r="M217">
        <v>1.41625</v>
      </c>
      <c r="N217">
        <v>0.42626999999999998</v>
      </c>
      <c r="O217">
        <v>0.13805000000000001</v>
      </c>
      <c r="P217">
        <f t="shared" si="68"/>
        <v>1.2782</v>
      </c>
      <c r="Q217">
        <f t="shared" si="69"/>
        <v>0.28821999999999998</v>
      </c>
      <c r="R217">
        <v>4</v>
      </c>
      <c r="S217">
        <f t="shared" si="70"/>
        <v>5.1128</v>
      </c>
      <c r="T217">
        <f t="shared" si="77"/>
        <v>0.75583999999999996</v>
      </c>
      <c r="U217">
        <f t="shared" si="72"/>
        <v>2.9433021806853578E-3</v>
      </c>
      <c r="V217">
        <f t="shared" si="71"/>
        <v>2.9433021806853578E-3</v>
      </c>
    </row>
    <row r="218" spans="1:23" x14ac:dyDescent="0.75">
      <c r="A218">
        <f>A217</f>
        <v>208908</v>
      </c>
      <c r="B218" t="s">
        <v>38</v>
      </c>
      <c r="C218" t="str">
        <f t="shared" si="66"/>
        <v>89</v>
      </c>
      <c r="D218" t="s">
        <v>33</v>
      </c>
      <c r="E218">
        <f t="shared" si="78"/>
        <v>8</v>
      </c>
      <c r="F218">
        <f t="shared" si="78"/>
        <v>256.8</v>
      </c>
      <c r="G218">
        <f t="shared" si="78"/>
        <v>150</v>
      </c>
      <c r="H218">
        <f t="shared" si="78"/>
        <v>100</v>
      </c>
      <c r="I218">
        <f t="shared" si="67"/>
        <v>125</v>
      </c>
      <c r="J218">
        <v>1000</v>
      </c>
      <c r="K218" t="s">
        <v>41</v>
      </c>
      <c r="L218">
        <v>2279</v>
      </c>
      <c r="M218">
        <v>0.81952000000000003</v>
      </c>
      <c r="N218">
        <v>0.32585999999999998</v>
      </c>
      <c r="O218">
        <v>0.13689999999999999</v>
      </c>
      <c r="P218">
        <f t="shared" si="68"/>
        <v>0.68262</v>
      </c>
      <c r="Q218">
        <f t="shared" si="69"/>
        <v>0.18895999999999999</v>
      </c>
      <c r="R218">
        <v>4</v>
      </c>
      <c r="S218">
        <f t="shared" si="70"/>
        <v>2.73048</v>
      </c>
      <c r="T218">
        <f t="shared" si="77"/>
        <v>7.3119999999999963E-2</v>
      </c>
      <c r="U218">
        <f t="shared" si="72"/>
        <v>2.8473520249221168E-4</v>
      </c>
      <c r="V218">
        <f t="shared" si="71"/>
        <v>2.8473520249221168E-4</v>
      </c>
    </row>
    <row r="219" spans="1:23" x14ac:dyDescent="0.75">
      <c r="A219">
        <f>A218</f>
        <v>208908</v>
      </c>
      <c r="B219" t="s">
        <v>38</v>
      </c>
      <c r="C219" t="str">
        <f t="shared" si="66"/>
        <v>89</v>
      </c>
      <c r="D219" t="s">
        <v>33</v>
      </c>
      <c r="E219">
        <f t="shared" si="78"/>
        <v>8</v>
      </c>
      <c r="F219">
        <f t="shared" si="78"/>
        <v>256.8</v>
      </c>
      <c r="G219">
        <f t="shared" si="78"/>
        <v>150</v>
      </c>
      <c r="H219">
        <f t="shared" si="78"/>
        <v>100</v>
      </c>
      <c r="I219">
        <f t="shared" si="67"/>
        <v>125</v>
      </c>
      <c r="J219">
        <v>2000</v>
      </c>
      <c r="K219" t="s">
        <v>42</v>
      </c>
      <c r="L219">
        <v>2280</v>
      </c>
      <c r="M219">
        <v>0.24926000000000001</v>
      </c>
      <c r="N219">
        <v>0.15797</v>
      </c>
      <c r="O219">
        <v>0.13969000000000001</v>
      </c>
      <c r="P219">
        <f t="shared" si="68"/>
        <v>0.10957</v>
      </c>
      <c r="Q219">
        <f t="shared" si="69"/>
        <v>1.8279999999999991E-2</v>
      </c>
      <c r="R219">
        <v>4</v>
      </c>
      <c r="S219">
        <f t="shared" si="70"/>
        <v>0.43828</v>
      </c>
      <c r="T219">
        <f t="shared" si="77"/>
        <v>0</v>
      </c>
      <c r="U219">
        <f t="shared" si="72"/>
        <v>0</v>
      </c>
      <c r="V219">
        <f t="shared" si="71"/>
        <v>0</v>
      </c>
    </row>
    <row r="220" spans="1:23" x14ac:dyDescent="0.75">
      <c r="A220">
        <v>208909</v>
      </c>
      <c r="B220" t="s">
        <v>38</v>
      </c>
      <c r="C220" t="str">
        <f t="shared" si="66"/>
        <v>89</v>
      </c>
      <c r="D220" t="s">
        <v>33</v>
      </c>
      <c r="E220">
        <v>9</v>
      </c>
      <c r="F220">
        <v>331.1</v>
      </c>
      <c r="G220">
        <v>100</v>
      </c>
      <c r="H220">
        <v>50</v>
      </c>
      <c r="I220">
        <f t="shared" si="67"/>
        <v>75</v>
      </c>
      <c r="J220">
        <v>5000</v>
      </c>
      <c r="K220" t="s">
        <v>43</v>
      </c>
      <c r="L220">
        <v>2805</v>
      </c>
      <c r="M220">
        <v>0</v>
      </c>
      <c r="N220">
        <v>0</v>
      </c>
      <c r="O220">
        <v>0</v>
      </c>
      <c r="P220">
        <f t="shared" si="68"/>
        <v>0</v>
      </c>
      <c r="Q220">
        <f t="shared" si="69"/>
        <v>0</v>
      </c>
      <c r="R220">
        <v>4</v>
      </c>
      <c r="S220">
        <f t="shared" si="70"/>
        <v>0</v>
      </c>
      <c r="T220">
        <f t="shared" si="77"/>
        <v>0.85095999999999994</v>
      </c>
      <c r="U220">
        <f t="shared" si="72"/>
        <v>2.5700996677740862E-3</v>
      </c>
      <c r="V220">
        <f t="shared" si="71"/>
        <v>2.5700996677740862E-3</v>
      </c>
      <c r="W220" t="s">
        <v>17</v>
      </c>
    </row>
    <row r="221" spans="1:23" x14ac:dyDescent="0.75">
      <c r="A221">
        <f>A220</f>
        <v>208909</v>
      </c>
      <c r="B221" t="s">
        <v>38</v>
      </c>
      <c r="C221" t="str">
        <f t="shared" si="66"/>
        <v>89</v>
      </c>
      <c r="D221" t="s">
        <v>33</v>
      </c>
      <c r="E221">
        <f t="shared" ref="E221:H224" si="79">E220</f>
        <v>9</v>
      </c>
      <c r="F221">
        <f t="shared" si="79"/>
        <v>331.1</v>
      </c>
      <c r="G221">
        <f t="shared" si="79"/>
        <v>100</v>
      </c>
      <c r="H221">
        <f t="shared" si="79"/>
        <v>50</v>
      </c>
      <c r="I221">
        <f t="shared" si="67"/>
        <v>75</v>
      </c>
      <c r="J221">
        <v>200</v>
      </c>
      <c r="K221" t="s">
        <v>39</v>
      </c>
      <c r="L221">
        <v>2291</v>
      </c>
      <c r="M221">
        <v>1.2337</v>
      </c>
      <c r="N221">
        <v>0.34917999999999999</v>
      </c>
      <c r="O221">
        <v>0.13644000000000001</v>
      </c>
      <c r="P221">
        <f t="shared" si="68"/>
        <v>1.0972599999999999</v>
      </c>
      <c r="Q221">
        <f t="shared" si="69"/>
        <v>0.21273999999999998</v>
      </c>
      <c r="R221">
        <v>4</v>
      </c>
      <c r="S221">
        <f t="shared" si="70"/>
        <v>4.3890399999999996</v>
      </c>
      <c r="T221">
        <f t="shared" si="77"/>
        <v>1.9248400000000001</v>
      </c>
      <c r="U221">
        <f t="shared" si="72"/>
        <v>5.8134702506795529E-3</v>
      </c>
      <c r="V221">
        <f t="shared" si="71"/>
        <v>5.8134702506795529E-3</v>
      </c>
    </row>
    <row r="222" spans="1:23" x14ac:dyDescent="0.75">
      <c r="A222">
        <f>A221</f>
        <v>208909</v>
      </c>
      <c r="B222" t="s">
        <v>38</v>
      </c>
      <c r="C222" t="str">
        <f t="shared" si="66"/>
        <v>89</v>
      </c>
      <c r="D222" t="s">
        <v>33</v>
      </c>
      <c r="E222">
        <f t="shared" si="79"/>
        <v>9</v>
      </c>
      <c r="F222">
        <f t="shared" si="79"/>
        <v>331.1</v>
      </c>
      <c r="G222">
        <f t="shared" si="79"/>
        <v>100</v>
      </c>
      <c r="H222">
        <f t="shared" si="79"/>
        <v>50</v>
      </c>
      <c r="I222">
        <f t="shared" si="67"/>
        <v>75</v>
      </c>
      <c r="J222">
        <v>500</v>
      </c>
      <c r="K222" t="s">
        <v>40</v>
      </c>
      <c r="L222">
        <v>2292</v>
      </c>
      <c r="M222">
        <v>2.7538800000000001</v>
      </c>
      <c r="N222">
        <v>0.61792000000000002</v>
      </c>
      <c r="O222">
        <v>0.13671</v>
      </c>
      <c r="P222">
        <f t="shared" si="68"/>
        <v>2.6171700000000002</v>
      </c>
      <c r="Q222">
        <f t="shared" si="69"/>
        <v>0.48121000000000003</v>
      </c>
      <c r="R222">
        <v>4</v>
      </c>
      <c r="S222">
        <f t="shared" si="70"/>
        <v>10.468680000000001</v>
      </c>
      <c r="T222">
        <f t="shared" si="77"/>
        <v>0.31840000000000002</v>
      </c>
      <c r="U222">
        <f t="shared" si="72"/>
        <v>9.6164300815463602E-4</v>
      </c>
      <c r="V222">
        <f t="shared" si="71"/>
        <v>9.6164300815463602E-4</v>
      </c>
    </row>
    <row r="223" spans="1:23" x14ac:dyDescent="0.75">
      <c r="A223">
        <f>A222</f>
        <v>208909</v>
      </c>
      <c r="B223" t="s">
        <v>38</v>
      </c>
      <c r="C223" t="str">
        <f t="shared" si="66"/>
        <v>89</v>
      </c>
      <c r="D223" t="s">
        <v>33</v>
      </c>
      <c r="E223">
        <f t="shared" si="79"/>
        <v>9</v>
      </c>
      <c r="F223">
        <f t="shared" si="79"/>
        <v>331.1</v>
      </c>
      <c r="G223">
        <f t="shared" si="79"/>
        <v>100</v>
      </c>
      <c r="H223">
        <f t="shared" si="79"/>
        <v>50</v>
      </c>
      <c r="I223">
        <f t="shared" si="67"/>
        <v>75</v>
      </c>
      <c r="J223">
        <v>1000</v>
      </c>
      <c r="K223" t="s">
        <v>41</v>
      </c>
      <c r="L223">
        <v>2293</v>
      </c>
      <c r="M223">
        <v>0.46488000000000002</v>
      </c>
      <c r="N223">
        <v>0.21790000000000001</v>
      </c>
      <c r="O223">
        <v>0.13830000000000001</v>
      </c>
      <c r="P223">
        <f t="shared" si="68"/>
        <v>0.32657999999999998</v>
      </c>
      <c r="Q223">
        <f t="shared" si="69"/>
        <v>7.9600000000000004E-2</v>
      </c>
      <c r="R223">
        <v>4</v>
      </c>
      <c r="S223">
        <f t="shared" si="70"/>
        <v>1.3063199999999999</v>
      </c>
      <c r="T223">
        <f t="shared" si="77"/>
        <v>0.14256000000000002</v>
      </c>
      <c r="U223">
        <f t="shared" si="72"/>
        <v>4.305647840531562E-4</v>
      </c>
      <c r="V223">
        <f t="shared" si="71"/>
        <v>4.305647840531562E-4</v>
      </c>
    </row>
    <row r="224" spans="1:23" x14ac:dyDescent="0.75">
      <c r="A224">
        <f>A223</f>
        <v>208909</v>
      </c>
      <c r="B224" t="s">
        <v>38</v>
      </c>
      <c r="C224" t="str">
        <f t="shared" si="66"/>
        <v>89</v>
      </c>
      <c r="D224" t="s">
        <v>33</v>
      </c>
      <c r="E224">
        <f t="shared" si="79"/>
        <v>9</v>
      </c>
      <c r="F224">
        <f t="shared" si="79"/>
        <v>331.1</v>
      </c>
      <c r="G224">
        <f t="shared" si="79"/>
        <v>100</v>
      </c>
      <c r="H224">
        <f t="shared" si="79"/>
        <v>50</v>
      </c>
      <c r="I224">
        <f t="shared" si="67"/>
        <v>75</v>
      </c>
      <c r="J224">
        <v>2000</v>
      </c>
      <c r="K224" t="s">
        <v>42</v>
      </c>
      <c r="L224">
        <v>2294</v>
      </c>
      <c r="M224">
        <v>0.25122</v>
      </c>
      <c r="N224">
        <v>0.17427000000000001</v>
      </c>
      <c r="O224">
        <v>0.13863</v>
      </c>
      <c r="P224">
        <f t="shared" si="68"/>
        <v>0.11259</v>
      </c>
      <c r="Q224">
        <f t="shared" si="69"/>
        <v>3.5640000000000005E-2</v>
      </c>
      <c r="R224">
        <v>4</v>
      </c>
      <c r="S224">
        <f t="shared" si="70"/>
        <v>0.45035999999999998</v>
      </c>
      <c r="T224">
        <f t="shared" si="77"/>
        <v>0.15620000000000001</v>
      </c>
      <c r="U224">
        <f t="shared" si="72"/>
        <v>4.717607973421927E-4</v>
      </c>
      <c r="V224">
        <f t="shared" si="71"/>
        <v>4.717607973421927E-4</v>
      </c>
    </row>
    <row r="225" spans="1:22" x14ac:dyDescent="0.75">
      <c r="A225">
        <v>208910</v>
      </c>
      <c r="B225" t="s">
        <v>38</v>
      </c>
      <c r="C225" t="str">
        <f t="shared" si="66"/>
        <v>89</v>
      </c>
      <c r="D225" t="s">
        <v>33</v>
      </c>
      <c r="E225">
        <v>10</v>
      </c>
      <c r="F225">
        <v>360.6</v>
      </c>
      <c r="G225">
        <v>50</v>
      </c>
      <c r="H225">
        <v>0</v>
      </c>
      <c r="I225">
        <f t="shared" si="67"/>
        <v>25</v>
      </c>
      <c r="J225">
        <v>5000</v>
      </c>
      <c r="K225" t="s">
        <v>43</v>
      </c>
      <c r="L225">
        <v>2295</v>
      </c>
      <c r="M225">
        <v>0.27459</v>
      </c>
      <c r="N225">
        <v>0.17626</v>
      </c>
      <c r="O225">
        <v>0.13721</v>
      </c>
      <c r="P225">
        <f t="shared" si="68"/>
        <v>0.13738</v>
      </c>
      <c r="Q225">
        <f t="shared" si="69"/>
        <v>3.9050000000000001E-2</v>
      </c>
      <c r="R225">
        <v>4</v>
      </c>
      <c r="S225">
        <f t="shared" si="70"/>
        <v>0.54952000000000001</v>
      </c>
      <c r="T225">
        <f t="shared" si="77"/>
        <v>5.3680000000000061E-2</v>
      </c>
      <c r="U225">
        <f t="shared" si="72"/>
        <v>1.4886300610094302E-4</v>
      </c>
      <c r="V225">
        <f t="shared" si="71"/>
        <v>1.4886300610094302E-4</v>
      </c>
    </row>
    <row r="226" spans="1:22" x14ac:dyDescent="0.75">
      <c r="A226">
        <f>A225</f>
        <v>208910</v>
      </c>
      <c r="B226" t="s">
        <v>38</v>
      </c>
      <c r="C226" t="str">
        <f t="shared" si="66"/>
        <v>89</v>
      </c>
      <c r="D226" t="s">
        <v>34</v>
      </c>
      <c r="E226">
        <f t="shared" ref="E226:H229" si="80">E225</f>
        <v>10</v>
      </c>
      <c r="F226">
        <f t="shared" si="80"/>
        <v>360.6</v>
      </c>
      <c r="G226">
        <f t="shared" si="80"/>
        <v>50</v>
      </c>
      <c r="H226">
        <f t="shared" si="80"/>
        <v>0</v>
      </c>
      <c r="I226">
        <f t="shared" si="67"/>
        <v>25</v>
      </c>
      <c r="J226">
        <v>200</v>
      </c>
      <c r="K226" t="s">
        <v>39</v>
      </c>
      <c r="L226">
        <v>2445</v>
      </c>
      <c r="M226">
        <v>0.26085000000000003</v>
      </c>
      <c r="N226">
        <v>0.15887000000000001</v>
      </c>
      <c r="O226">
        <v>0.14545</v>
      </c>
      <c r="P226">
        <f t="shared" si="68"/>
        <v>0.11540000000000003</v>
      </c>
      <c r="Q226">
        <f t="shared" si="69"/>
        <v>1.3420000000000015E-2</v>
      </c>
      <c r="R226">
        <v>4</v>
      </c>
      <c r="S226">
        <f t="shared" si="70"/>
        <v>0.46160000000000012</v>
      </c>
      <c r="T226">
        <f t="shared" si="77"/>
        <v>0.11080000000000001</v>
      </c>
      <c r="U226">
        <f t="shared" si="72"/>
        <v>3.072656683305602E-4</v>
      </c>
      <c r="V226">
        <f t="shared" si="71"/>
        <v>3.072656683305602E-4</v>
      </c>
    </row>
    <row r="227" spans="1:22" x14ac:dyDescent="0.75">
      <c r="A227">
        <f>A226</f>
        <v>208910</v>
      </c>
      <c r="B227" t="s">
        <v>38</v>
      </c>
      <c r="C227" t="str">
        <f t="shared" si="66"/>
        <v>89</v>
      </c>
      <c r="D227" t="s">
        <v>34</v>
      </c>
      <c r="E227">
        <f t="shared" si="80"/>
        <v>10</v>
      </c>
      <c r="F227">
        <f t="shared" si="80"/>
        <v>360.6</v>
      </c>
      <c r="G227">
        <f t="shared" si="80"/>
        <v>50</v>
      </c>
      <c r="H227">
        <f t="shared" si="80"/>
        <v>0</v>
      </c>
      <c r="I227">
        <f t="shared" si="67"/>
        <v>25</v>
      </c>
      <c r="J227">
        <v>500</v>
      </c>
      <c r="K227" t="s">
        <v>40</v>
      </c>
      <c r="L227">
        <v>2449</v>
      </c>
      <c r="M227">
        <v>0.42307</v>
      </c>
      <c r="N227">
        <v>0.17276</v>
      </c>
      <c r="O227">
        <v>0.14505999999999999</v>
      </c>
      <c r="P227">
        <f t="shared" si="68"/>
        <v>0.27800999999999998</v>
      </c>
      <c r="Q227">
        <f t="shared" si="69"/>
        <v>2.7700000000000002E-2</v>
      </c>
      <c r="R227">
        <v>4</v>
      </c>
      <c r="S227">
        <f t="shared" si="70"/>
        <v>1.1120399999999999</v>
      </c>
      <c r="T227">
        <f t="shared" si="77"/>
        <v>0.26380000000000003</v>
      </c>
      <c r="U227">
        <f t="shared" si="72"/>
        <v>7.3155851358846374E-4</v>
      </c>
      <c r="V227">
        <f t="shared" si="71"/>
        <v>7.3155851358846374E-4</v>
      </c>
    </row>
    <row r="228" spans="1:22" x14ac:dyDescent="0.75">
      <c r="A228">
        <f>A227</f>
        <v>208910</v>
      </c>
      <c r="B228" t="s">
        <v>38</v>
      </c>
      <c r="C228" t="str">
        <f t="shared" si="66"/>
        <v>89</v>
      </c>
      <c r="D228" t="s">
        <v>34</v>
      </c>
      <c r="E228">
        <f t="shared" si="80"/>
        <v>10</v>
      </c>
      <c r="F228">
        <f t="shared" si="80"/>
        <v>360.6</v>
      </c>
      <c r="G228">
        <f t="shared" si="80"/>
        <v>50</v>
      </c>
      <c r="H228">
        <f t="shared" si="80"/>
        <v>0</v>
      </c>
      <c r="I228">
        <f t="shared" si="67"/>
        <v>25</v>
      </c>
      <c r="J228">
        <v>1000</v>
      </c>
      <c r="K228" t="s">
        <v>41</v>
      </c>
      <c r="L228">
        <v>2448</v>
      </c>
      <c r="M228">
        <v>0.62231999999999998</v>
      </c>
      <c r="N228">
        <v>0.21232000000000001</v>
      </c>
      <c r="O228">
        <v>0.14637</v>
      </c>
      <c r="P228">
        <f t="shared" si="68"/>
        <v>0.47594999999999998</v>
      </c>
      <c r="Q228">
        <f t="shared" si="69"/>
        <v>6.5950000000000009E-2</v>
      </c>
      <c r="R228">
        <v>4</v>
      </c>
      <c r="S228">
        <f t="shared" si="70"/>
        <v>1.9037999999999999</v>
      </c>
      <c r="T228">
        <f t="shared" si="77"/>
        <v>0.34899999999999998</v>
      </c>
      <c r="U228">
        <f t="shared" si="72"/>
        <v>9.6783139212423721E-4</v>
      </c>
      <c r="V228">
        <f t="shared" si="71"/>
        <v>9.6783139212423721E-4</v>
      </c>
    </row>
    <row r="229" spans="1:22" x14ac:dyDescent="0.75">
      <c r="A229">
        <f>A228</f>
        <v>208910</v>
      </c>
      <c r="B229" t="s">
        <v>38</v>
      </c>
      <c r="C229" t="str">
        <f t="shared" si="66"/>
        <v>89</v>
      </c>
      <c r="D229" t="s">
        <v>34</v>
      </c>
      <c r="E229">
        <f t="shared" si="80"/>
        <v>10</v>
      </c>
      <c r="F229">
        <f t="shared" si="80"/>
        <v>360.6</v>
      </c>
      <c r="G229">
        <f t="shared" si="80"/>
        <v>50</v>
      </c>
      <c r="H229">
        <f t="shared" si="80"/>
        <v>0</v>
      </c>
      <c r="I229">
        <f t="shared" si="67"/>
        <v>25</v>
      </c>
      <c r="J229">
        <v>2000</v>
      </c>
      <c r="K229" t="s">
        <v>42</v>
      </c>
      <c r="L229">
        <v>2447</v>
      </c>
      <c r="M229">
        <v>0.65175000000000005</v>
      </c>
      <c r="N229">
        <v>0.23333999999999999</v>
      </c>
      <c r="O229">
        <v>0.14609</v>
      </c>
      <c r="P229">
        <f t="shared" si="68"/>
        <v>0.50566</v>
      </c>
      <c r="Q229">
        <f t="shared" si="69"/>
        <v>8.7249999999999994E-2</v>
      </c>
      <c r="R229">
        <v>4</v>
      </c>
      <c r="S229">
        <f t="shared" si="70"/>
        <v>2.02264</v>
      </c>
      <c r="T229">
        <f t="shared" si="77"/>
        <v>0.17835999999999996</v>
      </c>
      <c r="U229">
        <f t="shared" si="72"/>
        <v>4.9462007764836374E-4</v>
      </c>
      <c r="V229">
        <f t="shared" si="71"/>
        <v>4.9462007764836374E-4</v>
      </c>
    </row>
    <row r="230" spans="1:22" x14ac:dyDescent="0.75">
      <c r="A230">
        <v>209002</v>
      </c>
      <c r="B230" t="s">
        <v>38</v>
      </c>
      <c r="C230" t="str">
        <f t="shared" si="66"/>
        <v>90</v>
      </c>
      <c r="D230" t="s">
        <v>34</v>
      </c>
      <c r="E230">
        <v>2</v>
      </c>
      <c r="F230">
        <v>755.5</v>
      </c>
      <c r="G230">
        <v>1000</v>
      </c>
      <c r="H230">
        <v>750</v>
      </c>
      <c r="I230">
        <f t="shared" si="67"/>
        <v>875</v>
      </c>
      <c r="J230">
        <v>5000</v>
      </c>
      <c r="K230" t="s">
        <v>43</v>
      </c>
      <c r="L230">
        <v>2446</v>
      </c>
      <c r="M230">
        <v>0.40011999999999998</v>
      </c>
      <c r="N230">
        <v>0.19167999999999999</v>
      </c>
      <c r="O230">
        <v>0.14709</v>
      </c>
      <c r="P230">
        <f t="shared" si="68"/>
        <v>0.25302999999999998</v>
      </c>
      <c r="Q230">
        <f t="shared" si="69"/>
        <v>4.4589999999999991E-2</v>
      </c>
      <c r="R230">
        <v>4</v>
      </c>
      <c r="S230">
        <f t="shared" si="70"/>
        <v>1.0121199999999999</v>
      </c>
      <c r="T230">
        <f t="shared" si="77"/>
        <v>8.6119999999999974E-2</v>
      </c>
      <c r="U230">
        <f t="shared" si="72"/>
        <v>1.1399073461283914E-4</v>
      </c>
      <c r="V230">
        <f t="shared" si="71"/>
        <v>1.1399073461283914E-4</v>
      </c>
    </row>
    <row r="231" spans="1:22" x14ac:dyDescent="0.75">
      <c r="A231">
        <f>A230</f>
        <v>209002</v>
      </c>
      <c r="B231" t="s">
        <v>38</v>
      </c>
      <c r="C231" t="str">
        <f t="shared" si="66"/>
        <v>90</v>
      </c>
      <c r="D231" t="s">
        <v>34</v>
      </c>
      <c r="E231">
        <f t="shared" ref="E231:H234" si="81">E230</f>
        <v>2</v>
      </c>
      <c r="F231">
        <f t="shared" si="81"/>
        <v>755.5</v>
      </c>
      <c r="G231">
        <f t="shared" si="81"/>
        <v>1000</v>
      </c>
      <c r="H231">
        <f t="shared" si="81"/>
        <v>750</v>
      </c>
      <c r="I231">
        <f t="shared" si="67"/>
        <v>875</v>
      </c>
      <c r="J231">
        <v>200</v>
      </c>
      <c r="K231" t="s">
        <v>39</v>
      </c>
      <c r="L231">
        <v>2444</v>
      </c>
      <c r="M231">
        <v>0.29182000000000002</v>
      </c>
      <c r="N231">
        <v>0.16827</v>
      </c>
      <c r="O231">
        <v>0.14674000000000001</v>
      </c>
      <c r="P231">
        <f t="shared" si="68"/>
        <v>0.14508000000000001</v>
      </c>
      <c r="Q231">
        <f t="shared" si="69"/>
        <v>2.1529999999999994E-2</v>
      </c>
      <c r="R231">
        <v>4</v>
      </c>
      <c r="S231">
        <f t="shared" si="70"/>
        <v>0.58032000000000006</v>
      </c>
      <c r="T231">
        <f t="shared" si="77"/>
        <v>0.16759999999999997</v>
      </c>
      <c r="U231">
        <f t="shared" si="72"/>
        <v>2.2183984116479148E-4</v>
      </c>
      <c r="V231">
        <f t="shared" si="71"/>
        <v>2.2183984116479148E-4</v>
      </c>
    </row>
    <row r="232" spans="1:22" x14ac:dyDescent="0.75">
      <c r="A232">
        <f>A231</f>
        <v>209002</v>
      </c>
      <c r="B232" t="s">
        <v>38</v>
      </c>
      <c r="C232" t="str">
        <f t="shared" si="66"/>
        <v>90</v>
      </c>
      <c r="D232" t="s">
        <v>34</v>
      </c>
      <c r="E232">
        <f t="shared" si="81"/>
        <v>2</v>
      </c>
      <c r="F232">
        <f t="shared" si="81"/>
        <v>755.5</v>
      </c>
      <c r="G232">
        <f t="shared" si="81"/>
        <v>1000</v>
      </c>
      <c r="H232">
        <f t="shared" si="81"/>
        <v>750</v>
      </c>
      <c r="I232">
        <f t="shared" si="67"/>
        <v>875</v>
      </c>
      <c r="J232">
        <v>500</v>
      </c>
      <c r="K232" t="s">
        <v>40</v>
      </c>
      <c r="L232">
        <v>2443</v>
      </c>
      <c r="M232">
        <v>0.50595999999999997</v>
      </c>
      <c r="N232">
        <v>0.19208</v>
      </c>
      <c r="O232">
        <v>0.15018000000000001</v>
      </c>
      <c r="P232">
        <f t="shared" si="68"/>
        <v>0.35577999999999999</v>
      </c>
      <c r="Q232">
        <f t="shared" si="69"/>
        <v>4.1899999999999993E-2</v>
      </c>
      <c r="R232">
        <v>4</v>
      </c>
      <c r="S232">
        <f t="shared" si="70"/>
        <v>1.4231199999999999</v>
      </c>
      <c r="T232">
        <f t="shared" si="77"/>
        <v>0.45476000000000005</v>
      </c>
      <c r="U232">
        <f t="shared" si="72"/>
        <v>6.0193249503639979E-4</v>
      </c>
      <c r="V232">
        <f t="shared" si="71"/>
        <v>6.0193249503639979E-4</v>
      </c>
    </row>
    <row r="233" spans="1:22" x14ac:dyDescent="0.75">
      <c r="A233">
        <f>A232</f>
        <v>209002</v>
      </c>
      <c r="B233" t="s">
        <v>38</v>
      </c>
      <c r="C233" t="str">
        <f t="shared" si="66"/>
        <v>90</v>
      </c>
      <c r="D233" t="s">
        <v>34</v>
      </c>
      <c r="E233">
        <f t="shared" si="81"/>
        <v>2</v>
      </c>
      <c r="F233">
        <f t="shared" si="81"/>
        <v>755.5</v>
      </c>
      <c r="G233">
        <f t="shared" si="81"/>
        <v>1000</v>
      </c>
      <c r="H233">
        <f t="shared" si="81"/>
        <v>750</v>
      </c>
      <c r="I233">
        <f t="shared" si="67"/>
        <v>875</v>
      </c>
      <c r="J233">
        <v>1000</v>
      </c>
      <c r="K233" t="s">
        <v>41</v>
      </c>
      <c r="L233">
        <v>2442</v>
      </c>
      <c r="M233">
        <v>0.78059999999999996</v>
      </c>
      <c r="N233">
        <v>0.25912000000000002</v>
      </c>
      <c r="O233">
        <v>0.14543</v>
      </c>
      <c r="P233">
        <f t="shared" si="68"/>
        <v>0.63517000000000001</v>
      </c>
      <c r="Q233">
        <f t="shared" si="69"/>
        <v>0.11369000000000001</v>
      </c>
      <c r="R233">
        <v>4</v>
      </c>
      <c r="S233">
        <f t="shared" si="70"/>
        <v>2.54068</v>
      </c>
      <c r="T233">
        <f t="shared" si="77"/>
        <v>0.21848000000000001</v>
      </c>
      <c r="U233">
        <f t="shared" si="72"/>
        <v>2.8918596955658505E-4</v>
      </c>
      <c r="V233">
        <f t="shared" si="71"/>
        <v>2.8918596955658505E-4</v>
      </c>
    </row>
    <row r="234" spans="1:22" x14ac:dyDescent="0.75">
      <c r="A234">
        <f>A233</f>
        <v>209002</v>
      </c>
      <c r="B234" t="s">
        <v>38</v>
      </c>
      <c r="C234" t="str">
        <f t="shared" si="66"/>
        <v>90</v>
      </c>
      <c r="D234" t="s">
        <v>34</v>
      </c>
      <c r="E234">
        <f t="shared" si="81"/>
        <v>2</v>
      </c>
      <c r="F234">
        <f t="shared" si="81"/>
        <v>755.5</v>
      </c>
      <c r="G234">
        <f t="shared" si="81"/>
        <v>1000</v>
      </c>
      <c r="H234">
        <f t="shared" si="81"/>
        <v>750</v>
      </c>
      <c r="I234">
        <f t="shared" si="67"/>
        <v>875</v>
      </c>
      <c r="J234">
        <v>2000</v>
      </c>
      <c r="K234" t="s">
        <v>42</v>
      </c>
      <c r="L234">
        <v>2441</v>
      </c>
      <c r="M234">
        <v>0.45255000000000001</v>
      </c>
      <c r="N234">
        <v>0.19919999999999999</v>
      </c>
      <c r="O234">
        <v>0.14457999999999999</v>
      </c>
      <c r="P234">
        <f t="shared" si="68"/>
        <v>0.30797000000000002</v>
      </c>
      <c r="Q234">
        <f t="shared" si="69"/>
        <v>5.4620000000000002E-2</v>
      </c>
      <c r="R234">
        <v>4</v>
      </c>
      <c r="S234">
        <f t="shared" si="70"/>
        <v>1.2318800000000001</v>
      </c>
      <c r="T234">
        <f t="shared" si="77"/>
        <v>0.24760000000000004</v>
      </c>
      <c r="U234">
        <f t="shared" si="72"/>
        <v>3.2772998014559898E-4</v>
      </c>
      <c r="V234">
        <f t="shared" si="71"/>
        <v>3.2772998014559898E-4</v>
      </c>
    </row>
    <row r="235" spans="1:22" x14ac:dyDescent="0.75">
      <c r="A235">
        <v>209003</v>
      </c>
      <c r="B235" t="s">
        <v>38</v>
      </c>
      <c r="C235" t="str">
        <f t="shared" si="66"/>
        <v>90</v>
      </c>
      <c r="D235" t="s">
        <v>34</v>
      </c>
      <c r="E235">
        <v>3</v>
      </c>
      <c r="F235">
        <v>840.9</v>
      </c>
      <c r="G235">
        <v>750</v>
      </c>
      <c r="H235">
        <v>500</v>
      </c>
      <c r="I235">
        <f t="shared" si="67"/>
        <v>625</v>
      </c>
      <c r="J235">
        <v>5000</v>
      </c>
      <c r="K235" t="s">
        <v>43</v>
      </c>
      <c r="L235">
        <v>2440</v>
      </c>
      <c r="M235">
        <v>0.64661000000000002</v>
      </c>
      <c r="N235">
        <v>0.21102000000000001</v>
      </c>
      <c r="O235">
        <v>0.14912</v>
      </c>
      <c r="P235">
        <f t="shared" si="68"/>
        <v>0.49748999999999999</v>
      </c>
      <c r="Q235">
        <f t="shared" si="69"/>
        <v>6.1900000000000011E-2</v>
      </c>
      <c r="R235">
        <v>4</v>
      </c>
      <c r="S235">
        <f t="shared" si="70"/>
        <v>1.98996</v>
      </c>
      <c r="T235">
        <f t="shared" si="77"/>
        <v>0.24568000000000001</v>
      </c>
      <c r="U235">
        <f t="shared" si="72"/>
        <v>2.9216315852063267E-4</v>
      </c>
      <c r="V235">
        <f t="shared" si="71"/>
        <v>2.9216315852063267E-4</v>
      </c>
    </row>
    <row r="236" spans="1:22" x14ac:dyDescent="0.75">
      <c r="A236">
        <f>A235</f>
        <v>209003</v>
      </c>
      <c r="B236" t="s">
        <v>38</v>
      </c>
      <c r="C236" t="str">
        <f t="shared" si="66"/>
        <v>90</v>
      </c>
      <c r="D236" t="s">
        <v>34</v>
      </c>
      <c r="E236">
        <f t="shared" ref="E236:H239" si="82">E235</f>
        <v>3</v>
      </c>
      <c r="F236">
        <f t="shared" si="82"/>
        <v>840.9</v>
      </c>
      <c r="G236">
        <f t="shared" si="82"/>
        <v>750</v>
      </c>
      <c r="H236">
        <f t="shared" si="82"/>
        <v>500</v>
      </c>
      <c r="I236">
        <f t="shared" si="67"/>
        <v>625</v>
      </c>
      <c r="J236">
        <v>200</v>
      </c>
      <c r="K236" t="s">
        <v>39</v>
      </c>
      <c r="L236">
        <v>2435</v>
      </c>
      <c r="M236">
        <v>0.67369000000000001</v>
      </c>
      <c r="N236">
        <v>0.20676</v>
      </c>
      <c r="O236">
        <v>0.14534</v>
      </c>
      <c r="P236">
        <f t="shared" si="68"/>
        <v>0.52834999999999999</v>
      </c>
      <c r="Q236">
        <f t="shared" si="69"/>
        <v>6.1420000000000002E-2</v>
      </c>
      <c r="R236">
        <v>4</v>
      </c>
      <c r="S236">
        <f t="shared" si="70"/>
        <v>2.1133999999999999</v>
      </c>
      <c r="T236">
        <f t="shared" si="77"/>
        <v>0.20328000000000002</v>
      </c>
      <c r="U236">
        <f t="shared" si="72"/>
        <v>2.4174099179450592E-4</v>
      </c>
      <c r="V236">
        <f t="shared" si="71"/>
        <v>2.4174099179450592E-4</v>
      </c>
    </row>
    <row r="237" spans="1:22" x14ac:dyDescent="0.75">
      <c r="A237">
        <f>A236</f>
        <v>209003</v>
      </c>
      <c r="B237" t="s">
        <v>38</v>
      </c>
      <c r="C237" t="str">
        <f t="shared" si="66"/>
        <v>90</v>
      </c>
      <c r="D237" t="s">
        <v>34</v>
      </c>
      <c r="E237">
        <f t="shared" si="82"/>
        <v>3</v>
      </c>
      <c r="F237">
        <f t="shared" si="82"/>
        <v>840.9</v>
      </c>
      <c r="G237">
        <f t="shared" si="82"/>
        <v>750</v>
      </c>
      <c r="H237">
        <f t="shared" si="82"/>
        <v>500</v>
      </c>
      <c r="I237">
        <f t="shared" si="67"/>
        <v>625</v>
      </c>
      <c r="J237">
        <v>500</v>
      </c>
      <c r="K237" t="s">
        <v>40</v>
      </c>
      <c r="L237">
        <v>2436</v>
      </c>
      <c r="M237">
        <v>0.72492999999999996</v>
      </c>
      <c r="N237">
        <v>0.20133999999999999</v>
      </c>
      <c r="O237">
        <v>0.15051999999999999</v>
      </c>
      <c r="P237">
        <f t="shared" si="68"/>
        <v>0.57440999999999998</v>
      </c>
      <c r="Q237">
        <f t="shared" si="69"/>
        <v>5.0820000000000004E-2</v>
      </c>
      <c r="R237">
        <v>4</v>
      </c>
      <c r="S237">
        <f t="shared" si="70"/>
        <v>2.2976399999999999</v>
      </c>
      <c r="T237">
        <f t="shared" si="77"/>
        <v>0.15532000000000001</v>
      </c>
      <c r="U237">
        <f t="shared" si="72"/>
        <v>1.8470686169580215E-4</v>
      </c>
      <c r="V237">
        <f t="shared" si="71"/>
        <v>1.8470686169580215E-4</v>
      </c>
    </row>
    <row r="238" spans="1:22" x14ac:dyDescent="0.75">
      <c r="A238">
        <f>A237</f>
        <v>209003</v>
      </c>
      <c r="B238" t="s">
        <v>38</v>
      </c>
      <c r="C238" t="str">
        <f t="shared" si="66"/>
        <v>90</v>
      </c>
      <c r="D238" t="s">
        <v>34</v>
      </c>
      <c r="E238">
        <f t="shared" si="82"/>
        <v>3</v>
      </c>
      <c r="F238">
        <f t="shared" si="82"/>
        <v>840.9</v>
      </c>
      <c r="G238">
        <f t="shared" si="82"/>
        <v>750</v>
      </c>
      <c r="H238">
        <f t="shared" si="82"/>
        <v>500</v>
      </c>
      <c r="I238">
        <f t="shared" si="67"/>
        <v>625</v>
      </c>
      <c r="J238">
        <v>1000</v>
      </c>
      <c r="K238" t="s">
        <v>41</v>
      </c>
      <c r="L238">
        <v>2437</v>
      </c>
      <c r="M238">
        <v>0.3634</v>
      </c>
      <c r="N238">
        <v>0.18643999999999999</v>
      </c>
      <c r="O238">
        <v>0.14760999999999999</v>
      </c>
      <c r="P238">
        <f t="shared" si="68"/>
        <v>0.21579000000000001</v>
      </c>
      <c r="Q238">
        <f t="shared" si="69"/>
        <v>3.8830000000000003E-2</v>
      </c>
      <c r="R238">
        <v>4</v>
      </c>
      <c r="S238">
        <f t="shared" si="70"/>
        <v>0.86316000000000004</v>
      </c>
      <c r="T238">
        <f t="shared" si="77"/>
        <v>0.18611999999999995</v>
      </c>
      <c r="U238">
        <f t="shared" si="72"/>
        <v>2.2133428469496962E-4</v>
      </c>
      <c r="V238">
        <f t="shared" si="71"/>
        <v>2.2133428469496962E-4</v>
      </c>
    </row>
    <row r="239" spans="1:22" x14ac:dyDescent="0.75">
      <c r="A239">
        <f>A238</f>
        <v>209003</v>
      </c>
      <c r="B239" t="s">
        <v>38</v>
      </c>
      <c r="C239" t="str">
        <f t="shared" si="66"/>
        <v>90</v>
      </c>
      <c r="D239" t="s">
        <v>34</v>
      </c>
      <c r="E239">
        <f t="shared" si="82"/>
        <v>3</v>
      </c>
      <c r="F239">
        <f t="shared" si="82"/>
        <v>840.9</v>
      </c>
      <c r="G239">
        <f t="shared" si="82"/>
        <v>750</v>
      </c>
      <c r="H239">
        <f t="shared" si="82"/>
        <v>500</v>
      </c>
      <c r="I239">
        <f t="shared" si="67"/>
        <v>625</v>
      </c>
      <c r="J239">
        <v>2000</v>
      </c>
      <c r="K239" t="s">
        <v>42</v>
      </c>
      <c r="L239">
        <v>2438</v>
      </c>
      <c r="M239">
        <v>0.39462000000000003</v>
      </c>
      <c r="N239">
        <v>0.19677</v>
      </c>
      <c r="O239">
        <v>0.15024000000000001</v>
      </c>
      <c r="P239">
        <f t="shared" si="68"/>
        <v>0.24438000000000001</v>
      </c>
      <c r="Q239">
        <f t="shared" si="69"/>
        <v>4.6529999999999988E-2</v>
      </c>
      <c r="R239">
        <v>4</v>
      </c>
      <c r="S239">
        <f t="shared" si="70"/>
        <v>0.97752000000000006</v>
      </c>
      <c r="T239">
        <f t="shared" si="77"/>
        <v>0.21479999999999999</v>
      </c>
      <c r="U239">
        <f t="shared" si="72"/>
        <v>2.554405993578309E-4</v>
      </c>
      <c r="V239">
        <f t="shared" si="71"/>
        <v>2.554405993578309E-4</v>
      </c>
    </row>
    <row r="240" spans="1:22" x14ac:dyDescent="0.75">
      <c r="A240">
        <v>209004</v>
      </c>
      <c r="B240" t="s">
        <v>38</v>
      </c>
      <c r="C240" t="str">
        <f t="shared" si="66"/>
        <v>90</v>
      </c>
      <c r="D240" t="s">
        <v>34</v>
      </c>
      <c r="E240">
        <v>4</v>
      </c>
      <c r="F240">
        <v>672</v>
      </c>
      <c r="G240">
        <v>500</v>
      </c>
      <c r="H240">
        <v>400</v>
      </c>
      <c r="I240">
        <f t="shared" si="67"/>
        <v>450</v>
      </c>
      <c r="J240">
        <v>5000</v>
      </c>
      <c r="K240" t="s">
        <v>43</v>
      </c>
      <c r="L240">
        <v>2439</v>
      </c>
      <c r="M240">
        <v>0.43601000000000001</v>
      </c>
      <c r="N240">
        <v>0.19946</v>
      </c>
      <c r="O240">
        <v>0.14576</v>
      </c>
      <c r="P240">
        <f t="shared" si="68"/>
        <v>0.29025000000000001</v>
      </c>
      <c r="Q240">
        <f t="shared" si="69"/>
        <v>5.3699999999999998E-2</v>
      </c>
      <c r="R240">
        <v>4</v>
      </c>
      <c r="S240">
        <f t="shared" si="70"/>
        <v>1.161</v>
      </c>
      <c r="T240">
        <f t="shared" si="77"/>
        <v>0.25392000000000003</v>
      </c>
      <c r="U240">
        <f t="shared" si="72"/>
        <v>3.7785714285714289E-4</v>
      </c>
      <c r="V240">
        <f t="shared" si="71"/>
        <v>3.7785714285714289E-4</v>
      </c>
    </row>
    <row r="241" spans="1:22" x14ac:dyDescent="0.75">
      <c r="A241">
        <f>A240</f>
        <v>209004</v>
      </c>
      <c r="B241" t="s">
        <v>38</v>
      </c>
      <c r="C241" t="str">
        <f t="shared" si="66"/>
        <v>90</v>
      </c>
      <c r="D241" t="s">
        <v>34</v>
      </c>
      <c r="E241">
        <f t="shared" ref="E241:H244" si="83">E240</f>
        <v>4</v>
      </c>
      <c r="F241">
        <f t="shared" si="83"/>
        <v>672</v>
      </c>
      <c r="G241">
        <f t="shared" si="83"/>
        <v>500</v>
      </c>
      <c r="H241">
        <f t="shared" si="83"/>
        <v>400</v>
      </c>
      <c r="I241">
        <f t="shared" si="67"/>
        <v>450</v>
      </c>
      <c r="J241">
        <v>200</v>
      </c>
      <c r="K241" t="s">
        <v>39</v>
      </c>
      <c r="L241">
        <v>2429</v>
      </c>
      <c r="M241">
        <v>0.64685999999999999</v>
      </c>
      <c r="N241">
        <v>0.21339</v>
      </c>
      <c r="O241">
        <v>0.14990999999999999</v>
      </c>
      <c r="P241">
        <f t="shared" si="68"/>
        <v>0.49695</v>
      </c>
      <c r="Q241">
        <f t="shared" si="69"/>
        <v>6.3480000000000009E-2</v>
      </c>
      <c r="R241">
        <v>4</v>
      </c>
      <c r="S241">
        <f t="shared" si="70"/>
        <v>1.9878</v>
      </c>
      <c r="T241">
        <f t="shared" si="77"/>
        <v>0.41671999999999998</v>
      </c>
      <c r="U241">
        <f t="shared" si="72"/>
        <v>6.2011904761904762E-4</v>
      </c>
      <c r="V241">
        <f t="shared" si="71"/>
        <v>6.2011904761904762E-4</v>
      </c>
    </row>
    <row r="242" spans="1:22" x14ac:dyDescent="0.75">
      <c r="A242">
        <f>A241</f>
        <v>209004</v>
      </c>
      <c r="B242" t="s">
        <v>38</v>
      </c>
      <c r="C242" t="str">
        <f t="shared" si="66"/>
        <v>90</v>
      </c>
      <c r="D242" t="s">
        <v>34</v>
      </c>
      <c r="E242">
        <f t="shared" si="83"/>
        <v>4</v>
      </c>
      <c r="F242">
        <f t="shared" si="83"/>
        <v>672</v>
      </c>
      <c r="G242">
        <f t="shared" si="83"/>
        <v>500</v>
      </c>
      <c r="H242">
        <f t="shared" si="83"/>
        <v>400</v>
      </c>
      <c r="I242">
        <f t="shared" si="67"/>
        <v>450</v>
      </c>
      <c r="J242">
        <v>500</v>
      </c>
      <c r="K242" t="s">
        <v>40</v>
      </c>
      <c r="L242">
        <v>2428</v>
      </c>
      <c r="M242">
        <v>1.03949</v>
      </c>
      <c r="N242">
        <v>0.25525999999999999</v>
      </c>
      <c r="O242">
        <v>0.15107999999999999</v>
      </c>
      <c r="P242">
        <f t="shared" si="68"/>
        <v>0.88841000000000003</v>
      </c>
      <c r="Q242">
        <f t="shared" si="69"/>
        <v>0.10417999999999999</v>
      </c>
      <c r="R242">
        <v>4</v>
      </c>
      <c r="S242">
        <f t="shared" si="70"/>
        <v>3.5536400000000001</v>
      </c>
      <c r="T242">
        <f t="shared" si="77"/>
        <v>0.46796000000000004</v>
      </c>
      <c r="U242">
        <f t="shared" si="72"/>
        <v>6.9636904761904766E-4</v>
      </c>
      <c r="V242">
        <f t="shared" si="71"/>
        <v>6.9636904761904766E-4</v>
      </c>
    </row>
    <row r="243" spans="1:22" x14ac:dyDescent="0.75">
      <c r="A243">
        <f>A242</f>
        <v>209004</v>
      </c>
      <c r="B243" t="s">
        <v>38</v>
      </c>
      <c r="C243" t="str">
        <f t="shared" si="66"/>
        <v>90</v>
      </c>
      <c r="D243" t="s">
        <v>34</v>
      </c>
      <c r="E243">
        <f t="shared" si="83"/>
        <v>4</v>
      </c>
      <c r="F243">
        <f t="shared" si="83"/>
        <v>672</v>
      </c>
      <c r="G243">
        <f t="shared" si="83"/>
        <v>500</v>
      </c>
      <c r="H243">
        <f t="shared" si="83"/>
        <v>400</v>
      </c>
      <c r="I243">
        <f t="shared" si="67"/>
        <v>450</v>
      </c>
      <c r="J243">
        <v>1000</v>
      </c>
      <c r="K243" t="s">
        <v>41</v>
      </c>
      <c r="L243">
        <v>2427</v>
      </c>
      <c r="M243">
        <v>0.87194000000000005</v>
      </c>
      <c r="N243">
        <v>0.26571</v>
      </c>
      <c r="O243">
        <v>0.14871999999999999</v>
      </c>
      <c r="P243">
        <f t="shared" si="68"/>
        <v>0.72322000000000009</v>
      </c>
      <c r="Q243">
        <f t="shared" si="69"/>
        <v>0.11699000000000001</v>
      </c>
      <c r="R243">
        <v>4</v>
      </c>
      <c r="S243">
        <f t="shared" si="70"/>
        <v>2.8928800000000003</v>
      </c>
      <c r="T243">
        <f t="shared" si="77"/>
        <v>0.31120000000000003</v>
      </c>
      <c r="U243">
        <f t="shared" si="72"/>
        <v>4.6309523809523814E-4</v>
      </c>
      <c r="V243">
        <f t="shared" si="71"/>
        <v>4.6309523809523814E-4</v>
      </c>
    </row>
    <row r="244" spans="1:22" x14ac:dyDescent="0.75">
      <c r="A244">
        <f>A243</f>
        <v>209004</v>
      </c>
      <c r="B244" t="s">
        <v>38</v>
      </c>
      <c r="C244" t="str">
        <f t="shared" si="66"/>
        <v>90</v>
      </c>
      <c r="D244" t="s">
        <v>34</v>
      </c>
      <c r="E244">
        <f t="shared" si="83"/>
        <v>4</v>
      </c>
      <c r="F244">
        <f t="shared" si="83"/>
        <v>672</v>
      </c>
      <c r="G244">
        <f t="shared" si="83"/>
        <v>500</v>
      </c>
      <c r="H244">
        <f t="shared" si="83"/>
        <v>400</v>
      </c>
      <c r="I244">
        <f t="shared" si="67"/>
        <v>450</v>
      </c>
      <c r="J244">
        <v>2000</v>
      </c>
      <c r="K244" t="s">
        <v>42</v>
      </c>
      <c r="L244">
        <v>2426</v>
      </c>
      <c r="M244">
        <v>0.51680999999999999</v>
      </c>
      <c r="N244">
        <v>0.22608</v>
      </c>
      <c r="O244">
        <v>0.14828</v>
      </c>
      <c r="P244">
        <f t="shared" si="68"/>
        <v>0.36853000000000002</v>
      </c>
      <c r="Q244">
        <f t="shared" si="69"/>
        <v>7.7800000000000008E-2</v>
      </c>
      <c r="R244">
        <v>4</v>
      </c>
      <c r="S244">
        <f t="shared" si="70"/>
        <v>1.4741200000000001</v>
      </c>
      <c r="T244">
        <f t="shared" si="77"/>
        <v>0.38783999999999996</v>
      </c>
      <c r="U244">
        <f t="shared" si="72"/>
        <v>5.7714285714285712E-4</v>
      </c>
      <c r="V244">
        <f t="shared" si="71"/>
        <v>5.7714285714285712E-4</v>
      </c>
    </row>
    <row r="245" spans="1:22" x14ac:dyDescent="0.75">
      <c r="A245">
        <v>209005</v>
      </c>
      <c r="B245" t="s">
        <v>38</v>
      </c>
      <c r="C245" t="str">
        <f t="shared" si="66"/>
        <v>90</v>
      </c>
      <c r="D245" t="s">
        <v>34</v>
      </c>
      <c r="E245">
        <v>5</v>
      </c>
      <c r="F245">
        <v>663.5</v>
      </c>
      <c r="G245">
        <v>400</v>
      </c>
      <c r="H245">
        <v>300</v>
      </c>
      <c r="I245">
        <f t="shared" si="67"/>
        <v>350</v>
      </c>
      <c r="J245">
        <v>5000</v>
      </c>
      <c r="K245" t="s">
        <v>43</v>
      </c>
      <c r="L245">
        <v>2425</v>
      </c>
      <c r="M245">
        <v>0.84996000000000005</v>
      </c>
      <c r="N245">
        <v>0.24443999999999999</v>
      </c>
      <c r="O245">
        <v>0.14748</v>
      </c>
      <c r="P245">
        <f t="shared" si="68"/>
        <v>0.70247999999999999</v>
      </c>
      <c r="Q245">
        <f t="shared" si="69"/>
        <v>9.6959999999999991E-2</v>
      </c>
      <c r="R245">
        <v>4</v>
      </c>
      <c r="S245">
        <f t="shared" si="70"/>
        <v>2.80992</v>
      </c>
      <c r="T245">
        <f t="shared" ref="T245:T270" si="84">Q246*R246</f>
        <v>0.2278</v>
      </c>
      <c r="U245">
        <f t="shared" si="72"/>
        <v>3.4333082140165788E-4</v>
      </c>
      <c r="V245">
        <f t="shared" si="71"/>
        <v>3.4333082140165788E-4</v>
      </c>
    </row>
    <row r="246" spans="1:22" x14ac:dyDescent="0.75">
      <c r="A246">
        <f>A245</f>
        <v>209005</v>
      </c>
      <c r="B246" t="s">
        <v>38</v>
      </c>
      <c r="C246" t="str">
        <f t="shared" si="66"/>
        <v>90</v>
      </c>
      <c r="D246" t="s">
        <v>34</v>
      </c>
      <c r="E246">
        <f t="shared" ref="E246:H249" si="85">E245</f>
        <v>5</v>
      </c>
      <c r="F246">
        <f t="shared" si="85"/>
        <v>663.5</v>
      </c>
      <c r="G246">
        <f t="shared" si="85"/>
        <v>400</v>
      </c>
      <c r="H246">
        <f t="shared" si="85"/>
        <v>300</v>
      </c>
      <c r="I246">
        <f t="shared" si="67"/>
        <v>350</v>
      </c>
      <c r="J246">
        <v>200</v>
      </c>
      <c r="K246" t="s">
        <v>39</v>
      </c>
      <c r="L246">
        <v>2420</v>
      </c>
      <c r="M246">
        <v>0.53058000000000005</v>
      </c>
      <c r="N246">
        <v>0.20638000000000001</v>
      </c>
      <c r="O246">
        <v>0.14943000000000001</v>
      </c>
      <c r="P246">
        <f t="shared" si="68"/>
        <v>0.38115000000000004</v>
      </c>
      <c r="Q246">
        <f t="shared" si="69"/>
        <v>5.6950000000000001E-2</v>
      </c>
      <c r="R246">
        <v>4</v>
      </c>
      <c r="S246">
        <f t="shared" si="70"/>
        <v>1.5246000000000002</v>
      </c>
      <c r="T246">
        <f t="shared" si="84"/>
        <v>0.31076000000000004</v>
      </c>
      <c r="U246">
        <f t="shared" si="72"/>
        <v>4.6836473247927665E-4</v>
      </c>
      <c r="V246">
        <f t="shared" si="71"/>
        <v>4.6836473247927665E-4</v>
      </c>
    </row>
    <row r="247" spans="1:22" x14ac:dyDescent="0.75">
      <c r="A247">
        <f>A246</f>
        <v>209005</v>
      </c>
      <c r="B247" t="s">
        <v>38</v>
      </c>
      <c r="C247" t="str">
        <f t="shared" si="66"/>
        <v>90</v>
      </c>
      <c r="D247" t="s">
        <v>34</v>
      </c>
      <c r="E247">
        <f t="shared" si="85"/>
        <v>5</v>
      </c>
      <c r="F247">
        <f t="shared" si="85"/>
        <v>663.5</v>
      </c>
      <c r="G247">
        <f t="shared" si="85"/>
        <v>400</v>
      </c>
      <c r="H247">
        <f t="shared" si="85"/>
        <v>300</v>
      </c>
      <c r="I247">
        <f t="shared" si="67"/>
        <v>350</v>
      </c>
      <c r="J247">
        <v>500</v>
      </c>
      <c r="K247" t="s">
        <v>40</v>
      </c>
      <c r="L247">
        <v>2421</v>
      </c>
      <c r="M247">
        <v>0.52303999999999995</v>
      </c>
      <c r="N247">
        <v>0.22264</v>
      </c>
      <c r="O247">
        <v>0.14495</v>
      </c>
      <c r="P247">
        <f t="shared" si="68"/>
        <v>0.37808999999999993</v>
      </c>
      <c r="Q247">
        <f t="shared" si="69"/>
        <v>7.7690000000000009E-2</v>
      </c>
      <c r="R247">
        <v>4</v>
      </c>
      <c r="S247">
        <f t="shared" si="70"/>
        <v>1.5123599999999997</v>
      </c>
      <c r="T247">
        <f t="shared" si="84"/>
        <v>0.30776000000000003</v>
      </c>
      <c r="U247">
        <f t="shared" si="72"/>
        <v>4.6384325546345147E-4</v>
      </c>
      <c r="V247">
        <f t="shared" si="71"/>
        <v>4.6384325546345147E-4</v>
      </c>
    </row>
    <row r="248" spans="1:22" x14ac:dyDescent="0.75">
      <c r="A248">
        <f>A247</f>
        <v>209005</v>
      </c>
      <c r="B248" t="s">
        <v>38</v>
      </c>
      <c r="C248" t="str">
        <f t="shared" si="66"/>
        <v>90</v>
      </c>
      <c r="D248" t="s">
        <v>34</v>
      </c>
      <c r="E248">
        <f t="shared" si="85"/>
        <v>5</v>
      </c>
      <c r="F248">
        <f t="shared" si="85"/>
        <v>663.5</v>
      </c>
      <c r="G248">
        <f t="shared" si="85"/>
        <v>400</v>
      </c>
      <c r="H248">
        <f t="shared" si="85"/>
        <v>300</v>
      </c>
      <c r="I248">
        <f t="shared" si="67"/>
        <v>350</v>
      </c>
      <c r="J248">
        <v>1000</v>
      </c>
      <c r="K248" t="s">
        <v>41</v>
      </c>
      <c r="L248">
        <v>2422</v>
      </c>
      <c r="M248">
        <v>0.50597999999999999</v>
      </c>
      <c r="N248">
        <v>0.22423000000000001</v>
      </c>
      <c r="O248">
        <v>0.14729</v>
      </c>
      <c r="P248">
        <f t="shared" si="68"/>
        <v>0.35868999999999995</v>
      </c>
      <c r="Q248">
        <f t="shared" si="69"/>
        <v>7.6940000000000008E-2</v>
      </c>
      <c r="R248">
        <v>4</v>
      </c>
      <c r="S248">
        <f t="shared" si="70"/>
        <v>1.4347599999999998</v>
      </c>
      <c r="T248">
        <f t="shared" si="84"/>
        <v>0.33755999999999997</v>
      </c>
      <c r="U248">
        <f t="shared" si="72"/>
        <v>5.08756593820648E-4</v>
      </c>
      <c r="V248">
        <f t="shared" si="71"/>
        <v>5.08756593820648E-4</v>
      </c>
    </row>
    <row r="249" spans="1:22" x14ac:dyDescent="0.75">
      <c r="A249">
        <f>A248</f>
        <v>209005</v>
      </c>
      <c r="B249" t="s">
        <v>38</v>
      </c>
      <c r="C249" t="str">
        <f t="shared" si="66"/>
        <v>90</v>
      </c>
      <c r="D249" t="s">
        <v>34</v>
      </c>
      <c r="E249">
        <f t="shared" si="85"/>
        <v>5</v>
      </c>
      <c r="F249">
        <f t="shared" si="85"/>
        <v>663.5</v>
      </c>
      <c r="G249">
        <f t="shared" si="85"/>
        <v>400</v>
      </c>
      <c r="H249">
        <f t="shared" si="85"/>
        <v>300</v>
      </c>
      <c r="I249">
        <f t="shared" si="67"/>
        <v>350</v>
      </c>
      <c r="J249">
        <v>2000</v>
      </c>
      <c r="K249" t="s">
        <v>42</v>
      </c>
      <c r="L249">
        <v>2423</v>
      </c>
      <c r="M249">
        <v>0.57169000000000003</v>
      </c>
      <c r="N249">
        <v>0.23158999999999999</v>
      </c>
      <c r="O249">
        <v>0.1472</v>
      </c>
      <c r="P249">
        <f t="shared" si="68"/>
        <v>0.42449000000000003</v>
      </c>
      <c r="Q249">
        <f t="shared" si="69"/>
        <v>8.4389999999999993E-2</v>
      </c>
      <c r="R249">
        <v>4</v>
      </c>
      <c r="S249">
        <f t="shared" si="70"/>
        <v>1.6979600000000001</v>
      </c>
      <c r="T249">
        <f t="shared" si="84"/>
        <v>0.24459999999999993</v>
      </c>
      <c r="U249">
        <f t="shared" si="72"/>
        <v>3.6865109269027874E-4</v>
      </c>
      <c r="V249">
        <f t="shared" si="71"/>
        <v>3.6865109269027874E-4</v>
      </c>
    </row>
    <row r="250" spans="1:22" x14ac:dyDescent="0.75">
      <c r="A250">
        <v>209006</v>
      </c>
      <c r="B250" t="s">
        <v>38</v>
      </c>
      <c r="C250" t="str">
        <f t="shared" si="66"/>
        <v>90</v>
      </c>
      <c r="D250" t="s">
        <v>34</v>
      </c>
      <c r="E250">
        <v>6</v>
      </c>
      <c r="F250">
        <v>656.1</v>
      </c>
      <c r="G250">
        <v>300</v>
      </c>
      <c r="H250">
        <v>200</v>
      </c>
      <c r="I250">
        <f t="shared" si="67"/>
        <v>250</v>
      </c>
      <c r="J250">
        <v>5000</v>
      </c>
      <c r="K250" t="s">
        <v>43</v>
      </c>
      <c r="L250">
        <v>2424</v>
      </c>
      <c r="M250">
        <v>0.49042000000000002</v>
      </c>
      <c r="N250">
        <v>0.21074999999999999</v>
      </c>
      <c r="O250">
        <v>0.14960000000000001</v>
      </c>
      <c r="P250">
        <f t="shared" si="68"/>
        <v>0.34082000000000001</v>
      </c>
      <c r="Q250">
        <f t="shared" si="69"/>
        <v>6.1149999999999982E-2</v>
      </c>
      <c r="R250">
        <v>4</v>
      </c>
      <c r="S250">
        <f t="shared" si="70"/>
        <v>1.36328</v>
      </c>
      <c r="T250">
        <f t="shared" si="84"/>
        <v>0.21016000000000001</v>
      </c>
      <c r="U250">
        <f t="shared" si="72"/>
        <v>3.2031702484377382E-4</v>
      </c>
      <c r="V250">
        <f t="shared" si="71"/>
        <v>3.2031702484377382E-4</v>
      </c>
    </row>
    <row r="251" spans="1:22" x14ac:dyDescent="0.75">
      <c r="A251">
        <f>A250</f>
        <v>209006</v>
      </c>
      <c r="B251" t="s">
        <v>38</v>
      </c>
      <c r="C251" t="str">
        <f t="shared" si="66"/>
        <v>90</v>
      </c>
      <c r="D251" t="s">
        <v>34</v>
      </c>
      <c r="E251">
        <f t="shared" ref="E251:H254" si="86">E250</f>
        <v>6</v>
      </c>
      <c r="F251">
        <f t="shared" si="86"/>
        <v>656.1</v>
      </c>
      <c r="G251">
        <f t="shared" si="86"/>
        <v>300</v>
      </c>
      <c r="H251">
        <f t="shared" si="86"/>
        <v>200</v>
      </c>
      <c r="I251">
        <f t="shared" si="67"/>
        <v>250</v>
      </c>
      <c r="J251">
        <v>200</v>
      </c>
      <c r="K251" t="s">
        <v>39</v>
      </c>
      <c r="L251">
        <v>2419</v>
      </c>
      <c r="M251">
        <v>0.45485999999999999</v>
      </c>
      <c r="N251">
        <v>0.19983000000000001</v>
      </c>
      <c r="O251">
        <v>0.14729</v>
      </c>
      <c r="P251">
        <f t="shared" si="68"/>
        <v>0.30757000000000001</v>
      </c>
      <c r="Q251">
        <f t="shared" si="69"/>
        <v>5.2540000000000003E-2</v>
      </c>
      <c r="R251">
        <v>4</v>
      </c>
      <c r="S251">
        <f t="shared" si="70"/>
        <v>1.23028</v>
      </c>
      <c r="T251">
        <f t="shared" si="84"/>
        <v>0.25168000000000001</v>
      </c>
      <c r="U251">
        <f t="shared" si="72"/>
        <v>3.8360006096631614E-4</v>
      </c>
      <c r="V251">
        <f t="shared" si="71"/>
        <v>3.8360006096631614E-4</v>
      </c>
    </row>
    <row r="252" spans="1:22" x14ac:dyDescent="0.75">
      <c r="A252">
        <f>A251</f>
        <v>209006</v>
      </c>
      <c r="B252" t="s">
        <v>38</v>
      </c>
      <c r="C252" t="str">
        <f t="shared" si="66"/>
        <v>90</v>
      </c>
      <c r="D252" t="s">
        <v>34</v>
      </c>
      <c r="E252">
        <f t="shared" si="86"/>
        <v>6</v>
      </c>
      <c r="F252">
        <f t="shared" si="86"/>
        <v>656.1</v>
      </c>
      <c r="G252">
        <f t="shared" si="86"/>
        <v>300</v>
      </c>
      <c r="H252">
        <f t="shared" si="86"/>
        <v>200</v>
      </c>
      <c r="I252">
        <f t="shared" si="67"/>
        <v>250</v>
      </c>
      <c r="J252">
        <v>500</v>
      </c>
      <c r="K252" t="s">
        <v>40</v>
      </c>
      <c r="L252">
        <v>2418</v>
      </c>
      <c r="M252">
        <v>0.53529000000000004</v>
      </c>
      <c r="N252">
        <v>0.21046000000000001</v>
      </c>
      <c r="O252">
        <v>0.14754</v>
      </c>
      <c r="P252">
        <f t="shared" si="68"/>
        <v>0.38775000000000004</v>
      </c>
      <c r="Q252">
        <f t="shared" si="69"/>
        <v>6.2920000000000004E-2</v>
      </c>
      <c r="R252">
        <v>4</v>
      </c>
      <c r="S252">
        <f t="shared" si="70"/>
        <v>1.5510000000000002</v>
      </c>
      <c r="T252">
        <f t="shared" si="84"/>
        <v>0.25296000000000007</v>
      </c>
      <c r="U252">
        <f t="shared" si="72"/>
        <v>3.8555098308184739E-4</v>
      </c>
      <c r="V252">
        <f t="shared" si="71"/>
        <v>3.8555098308184739E-4</v>
      </c>
    </row>
    <row r="253" spans="1:22" x14ac:dyDescent="0.75">
      <c r="A253">
        <f>A252</f>
        <v>209006</v>
      </c>
      <c r="B253" t="s">
        <v>38</v>
      </c>
      <c r="C253" t="str">
        <f t="shared" si="66"/>
        <v>90</v>
      </c>
      <c r="D253" t="s">
        <v>34</v>
      </c>
      <c r="E253">
        <f t="shared" si="86"/>
        <v>6</v>
      </c>
      <c r="F253">
        <f t="shared" si="86"/>
        <v>656.1</v>
      </c>
      <c r="G253">
        <f t="shared" si="86"/>
        <v>300</v>
      </c>
      <c r="H253">
        <f t="shared" si="86"/>
        <v>200</v>
      </c>
      <c r="I253">
        <f t="shared" si="67"/>
        <v>250</v>
      </c>
      <c r="J253">
        <v>1000</v>
      </c>
      <c r="K253" t="s">
        <v>41</v>
      </c>
      <c r="L253">
        <v>2417</v>
      </c>
      <c r="M253">
        <v>0.51354999999999995</v>
      </c>
      <c r="N253">
        <v>0.21371000000000001</v>
      </c>
      <c r="O253">
        <v>0.15046999999999999</v>
      </c>
      <c r="P253">
        <f t="shared" si="68"/>
        <v>0.36307999999999996</v>
      </c>
      <c r="Q253">
        <f t="shared" si="69"/>
        <v>6.3240000000000018E-2</v>
      </c>
      <c r="R253">
        <v>4</v>
      </c>
      <c r="S253">
        <f t="shared" si="70"/>
        <v>1.4523199999999998</v>
      </c>
      <c r="T253">
        <f t="shared" si="84"/>
        <v>0.11360000000000003</v>
      </c>
      <c r="U253">
        <f t="shared" si="72"/>
        <v>1.731443377533913E-4</v>
      </c>
      <c r="V253">
        <f t="shared" si="71"/>
        <v>1.731443377533913E-4</v>
      </c>
    </row>
    <row r="254" spans="1:22" x14ac:dyDescent="0.75">
      <c r="A254">
        <f>A253</f>
        <v>209006</v>
      </c>
      <c r="B254" t="s">
        <v>38</v>
      </c>
      <c r="C254" t="str">
        <f t="shared" si="66"/>
        <v>90</v>
      </c>
      <c r="D254" t="s">
        <v>34</v>
      </c>
      <c r="E254">
        <f t="shared" si="86"/>
        <v>6</v>
      </c>
      <c r="F254">
        <f t="shared" si="86"/>
        <v>656.1</v>
      </c>
      <c r="G254">
        <f t="shared" si="86"/>
        <v>300</v>
      </c>
      <c r="H254">
        <f t="shared" si="86"/>
        <v>200</v>
      </c>
      <c r="I254">
        <f t="shared" si="67"/>
        <v>250</v>
      </c>
      <c r="J254">
        <v>2000</v>
      </c>
      <c r="K254" t="s">
        <v>42</v>
      </c>
      <c r="L254">
        <v>2416</v>
      </c>
      <c r="M254">
        <v>0.31372</v>
      </c>
      <c r="N254">
        <v>0.17731</v>
      </c>
      <c r="O254">
        <v>0.14890999999999999</v>
      </c>
      <c r="P254">
        <f t="shared" si="68"/>
        <v>0.16481000000000001</v>
      </c>
      <c r="Q254">
        <f t="shared" si="69"/>
        <v>2.8400000000000009E-2</v>
      </c>
      <c r="R254">
        <v>4</v>
      </c>
      <c r="S254">
        <f t="shared" si="70"/>
        <v>0.65924000000000005</v>
      </c>
      <c r="T254">
        <f t="shared" si="84"/>
        <v>0.89056000000000002</v>
      </c>
      <c r="U254">
        <f t="shared" si="72"/>
        <v>1.3573540618808109E-3</v>
      </c>
      <c r="V254">
        <f t="shared" si="71"/>
        <v>1.3573540618808109E-3</v>
      </c>
    </row>
    <row r="255" spans="1:22" x14ac:dyDescent="0.75">
      <c r="A255">
        <v>209007</v>
      </c>
      <c r="B255" t="s">
        <v>38</v>
      </c>
      <c r="C255" t="str">
        <f t="shared" si="66"/>
        <v>90</v>
      </c>
      <c r="D255" t="s">
        <v>34</v>
      </c>
      <c r="E255">
        <v>7</v>
      </c>
      <c r="F255">
        <v>237.4</v>
      </c>
      <c r="G255">
        <v>200</v>
      </c>
      <c r="H255">
        <v>150</v>
      </c>
      <c r="I255">
        <f t="shared" si="67"/>
        <v>175</v>
      </c>
      <c r="J255">
        <v>5000</v>
      </c>
      <c r="K255" t="s">
        <v>43</v>
      </c>
      <c r="L255">
        <v>2415</v>
      </c>
      <c r="M255">
        <v>1.4701900000000001</v>
      </c>
      <c r="N255">
        <v>0.37060999999999999</v>
      </c>
      <c r="O255">
        <v>0.14796999999999999</v>
      </c>
      <c r="P255">
        <f t="shared" si="68"/>
        <v>1.3222200000000002</v>
      </c>
      <c r="Q255">
        <f t="shared" si="69"/>
        <v>0.22264</v>
      </c>
      <c r="R255">
        <v>4</v>
      </c>
      <c r="S255">
        <f t="shared" si="70"/>
        <v>5.2888800000000007</v>
      </c>
      <c r="T255">
        <f t="shared" si="84"/>
        <v>0.94223999999999997</v>
      </c>
      <c r="U255">
        <f t="shared" si="72"/>
        <v>3.96899747262005E-3</v>
      </c>
      <c r="V255">
        <f t="shared" si="71"/>
        <v>3.96899747262005E-3</v>
      </c>
    </row>
    <row r="256" spans="1:22" x14ac:dyDescent="0.75">
      <c r="A256">
        <f>A255</f>
        <v>209007</v>
      </c>
      <c r="B256" t="s">
        <v>38</v>
      </c>
      <c r="C256" t="str">
        <f t="shared" si="66"/>
        <v>90</v>
      </c>
      <c r="D256" t="s">
        <v>34</v>
      </c>
      <c r="E256">
        <f t="shared" ref="E256:H259" si="87">E255</f>
        <v>7</v>
      </c>
      <c r="F256">
        <f t="shared" si="87"/>
        <v>237.4</v>
      </c>
      <c r="G256">
        <f t="shared" si="87"/>
        <v>200</v>
      </c>
      <c r="H256">
        <f t="shared" si="87"/>
        <v>150</v>
      </c>
      <c r="I256">
        <f t="shared" si="67"/>
        <v>175</v>
      </c>
      <c r="J256">
        <v>200</v>
      </c>
      <c r="K256" t="s">
        <v>39</v>
      </c>
      <c r="L256">
        <v>2414</v>
      </c>
      <c r="M256">
        <v>1.7546200000000001</v>
      </c>
      <c r="N256">
        <v>0.38321</v>
      </c>
      <c r="O256">
        <v>0.14765</v>
      </c>
      <c r="P256">
        <f t="shared" si="68"/>
        <v>1.60697</v>
      </c>
      <c r="Q256">
        <f t="shared" si="69"/>
        <v>0.23555999999999999</v>
      </c>
      <c r="R256">
        <v>4</v>
      </c>
      <c r="S256">
        <f t="shared" si="70"/>
        <v>6.42788</v>
      </c>
      <c r="T256">
        <f t="shared" si="84"/>
        <v>0.48331999999999997</v>
      </c>
      <c r="U256">
        <f t="shared" si="72"/>
        <v>2.0358887952822238E-3</v>
      </c>
      <c r="V256">
        <f t="shared" si="71"/>
        <v>2.0358887952822238E-3</v>
      </c>
    </row>
    <row r="257" spans="1:23" x14ac:dyDescent="0.75">
      <c r="A257">
        <f>A256</f>
        <v>209007</v>
      </c>
      <c r="B257" t="s">
        <v>38</v>
      </c>
      <c r="C257" t="str">
        <f t="shared" si="66"/>
        <v>90</v>
      </c>
      <c r="D257" t="s">
        <v>34</v>
      </c>
      <c r="E257">
        <f t="shared" si="87"/>
        <v>7</v>
      </c>
      <c r="F257">
        <f t="shared" si="87"/>
        <v>237.4</v>
      </c>
      <c r="G257">
        <f t="shared" si="87"/>
        <v>200</v>
      </c>
      <c r="H257">
        <f t="shared" si="87"/>
        <v>150</v>
      </c>
      <c r="I257">
        <f t="shared" si="67"/>
        <v>175</v>
      </c>
      <c r="J257">
        <v>500</v>
      </c>
      <c r="K257" t="s">
        <v>40</v>
      </c>
      <c r="L257">
        <v>2413</v>
      </c>
      <c r="M257">
        <v>0.86607999999999996</v>
      </c>
      <c r="N257">
        <v>0.26496999999999998</v>
      </c>
      <c r="O257">
        <v>0.14413999999999999</v>
      </c>
      <c r="P257">
        <f t="shared" si="68"/>
        <v>0.72194000000000003</v>
      </c>
      <c r="Q257">
        <f t="shared" si="69"/>
        <v>0.12082999999999999</v>
      </c>
      <c r="R257">
        <v>4</v>
      </c>
      <c r="S257">
        <f t="shared" si="70"/>
        <v>2.8877600000000001</v>
      </c>
      <c r="T257">
        <f t="shared" si="84"/>
        <v>0.72539999999999993</v>
      </c>
      <c r="U257">
        <f t="shared" si="72"/>
        <v>3.0556023588879525E-3</v>
      </c>
      <c r="V257">
        <f t="shared" si="71"/>
        <v>3.0556023588879525E-3</v>
      </c>
    </row>
    <row r="258" spans="1:23" x14ac:dyDescent="0.75">
      <c r="A258">
        <f>A257</f>
        <v>209007</v>
      </c>
      <c r="B258" t="s">
        <v>38</v>
      </c>
      <c r="C258" t="str">
        <f t="shared" ref="C258:C270" si="88">MID(A258,3,2)</f>
        <v>90</v>
      </c>
      <c r="D258" t="s">
        <v>34</v>
      </c>
      <c r="E258">
        <f t="shared" si="87"/>
        <v>7</v>
      </c>
      <c r="F258">
        <f t="shared" si="87"/>
        <v>237.4</v>
      </c>
      <c r="G258">
        <f t="shared" si="87"/>
        <v>200</v>
      </c>
      <c r="H258">
        <f t="shared" si="87"/>
        <v>150</v>
      </c>
      <c r="I258">
        <f t="shared" ref="I258:I270" si="89">(G258-H258)/2+H258</f>
        <v>175</v>
      </c>
      <c r="J258">
        <v>1000</v>
      </c>
      <c r="K258" t="s">
        <v>41</v>
      </c>
      <c r="L258">
        <v>2412</v>
      </c>
      <c r="M258">
        <v>1.33612</v>
      </c>
      <c r="N258">
        <v>0.32680999999999999</v>
      </c>
      <c r="O258">
        <v>0.14546000000000001</v>
      </c>
      <c r="P258">
        <f t="shared" ref="P258:P270" si="90">M258-$O258</f>
        <v>1.1906600000000001</v>
      </c>
      <c r="Q258">
        <f t="shared" ref="Q258:Q270" si="91">N258-$O258</f>
        <v>0.18134999999999998</v>
      </c>
      <c r="R258">
        <v>4</v>
      </c>
      <c r="S258">
        <f t="shared" ref="S258:S270" si="92">P258*R258</f>
        <v>4.7626400000000002</v>
      </c>
      <c r="T258">
        <f t="shared" si="84"/>
        <v>1.38436</v>
      </c>
      <c r="U258">
        <f t="shared" si="72"/>
        <v>5.8313395113732099E-3</v>
      </c>
      <c r="V258">
        <f t="shared" ref="V258:V270" si="93">T258/F258</f>
        <v>5.8313395113732099E-3</v>
      </c>
    </row>
    <row r="259" spans="1:23" x14ac:dyDescent="0.75">
      <c r="A259">
        <f>A258</f>
        <v>209007</v>
      </c>
      <c r="B259" t="s">
        <v>38</v>
      </c>
      <c r="C259" t="str">
        <f t="shared" si="88"/>
        <v>90</v>
      </c>
      <c r="D259" t="s">
        <v>34</v>
      </c>
      <c r="E259">
        <f t="shared" si="87"/>
        <v>7</v>
      </c>
      <c r="F259">
        <f t="shared" si="87"/>
        <v>237.4</v>
      </c>
      <c r="G259">
        <f t="shared" si="87"/>
        <v>200</v>
      </c>
      <c r="H259">
        <f t="shared" si="87"/>
        <v>150</v>
      </c>
      <c r="I259">
        <f t="shared" si="89"/>
        <v>175</v>
      </c>
      <c r="J259">
        <v>2000</v>
      </c>
      <c r="K259" t="s">
        <v>42</v>
      </c>
      <c r="L259">
        <v>2411</v>
      </c>
      <c r="M259">
        <v>1.6976599999999999</v>
      </c>
      <c r="N259">
        <v>0.49654999999999999</v>
      </c>
      <c r="O259">
        <v>0.15046000000000001</v>
      </c>
      <c r="P259">
        <f t="shared" si="90"/>
        <v>1.5471999999999999</v>
      </c>
      <c r="Q259">
        <f t="shared" si="91"/>
        <v>0.34609000000000001</v>
      </c>
      <c r="R259">
        <v>4</v>
      </c>
      <c r="S259">
        <f t="shared" si="92"/>
        <v>6.1887999999999996</v>
      </c>
      <c r="T259">
        <f t="shared" si="84"/>
        <v>9.0193200000000004</v>
      </c>
      <c r="U259">
        <f t="shared" ref="U259:U270" si="94">T259/F259</f>
        <v>3.7992080876158386E-2</v>
      </c>
      <c r="V259">
        <f t="shared" si="93"/>
        <v>3.7992080876158386E-2</v>
      </c>
    </row>
    <row r="260" spans="1:23" x14ac:dyDescent="0.75">
      <c r="A260">
        <v>209008</v>
      </c>
      <c r="B260" t="s">
        <v>38</v>
      </c>
      <c r="C260" t="str">
        <f t="shared" si="88"/>
        <v>90</v>
      </c>
      <c r="D260" t="s">
        <v>34</v>
      </c>
      <c r="E260">
        <v>8</v>
      </c>
      <c r="F260">
        <v>280.3</v>
      </c>
      <c r="G260">
        <v>150</v>
      </c>
      <c r="H260">
        <v>100</v>
      </c>
      <c r="I260">
        <f t="shared" si="89"/>
        <v>125</v>
      </c>
      <c r="J260">
        <v>5000</v>
      </c>
      <c r="K260" t="s">
        <v>43</v>
      </c>
      <c r="L260">
        <v>2410</v>
      </c>
      <c r="M260">
        <v>14.924469999999999</v>
      </c>
      <c r="N260">
        <v>2.4020800000000002</v>
      </c>
      <c r="O260">
        <v>0.14724999999999999</v>
      </c>
      <c r="P260">
        <f t="shared" si="90"/>
        <v>14.77722</v>
      </c>
      <c r="Q260">
        <f t="shared" si="91"/>
        <v>2.2548300000000001</v>
      </c>
      <c r="R260">
        <v>4</v>
      </c>
      <c r="S260">
        <f t="shared" si="92"/>
        <v>59.108879999999999</v>
      </c>
      <c r="T260">
        <f t="shared" si="84"/>
        <v>1.6577200000000001</v>
      </c>
      <c r="U260">
        <f t="shared" si="94"/>
        <v>5.9140920442383163E-3</v>
      </c>
      <c r="V260">
        <f t="shared" si="93"/>
        <v>5.9140920442383163E-3</v>
      </c>
      <c r="W260" t="s">
        <v>18</v>
      </c>
    </row>
    <row r="261" spans="1:23" x14ac:dyDescent="0.75">
      <c r="A261">
        <f>A260</f>
        <v>209008</v>
      </c>
      <c r="B261" t="s">
        <v>38</v>
      </c>
      <c r="C261" t="str">
        <f t="shared" si="88"/>
        <v>90</v>
      </c>
      <c r="D261" t="s">
        <v>34</v>
      </c>
      <c r="E261">
        <f t="shared" ref="E261:H264" si="95">E260</f>
        <v>8</v>
      </c>
      <c r="F261">
        <f t="shared" si="95"/>
        <v>280.3</v>
      </c>
      <c r="G261">
        <f t="shared" si="95"/>
        <v>150</v>
      </c>
      <c r="H261">
        <f t="shared" si="95"/>
        <v>100</v>
      </c>
      <c r="I261">
        <f t="shared" si="89"/>
        <v>125</v>
      </c>
      <c r="J261">
        <v>200</v>
      </c>
      <c r="K261" t="s">
        <v>39</v>
      </c>
      <c r="L261">
        <v>2490</v>
      </c>
      <c r="M261">
        <v>2.8751799999999998</v>
      </c>
      <c r="N261">
        <v>0.55376000000000003</v>
      </c>
      <c r="O261">
        <v>0.13933000000000001</v>
      </c>
      <c r="P261">
        <f t="shared" si="90"/>
        <v>2.7358499999999997</v>
      </c>
      <c r="Q261">
        <f t="shared" si="91"/>
        <v>0.41443000000000002</v>
      </c>
      <c r="R261">
        <v>4</v>
      </c>
      <c r="S261">
        <f t="shared" si="92"/>
        <v>10.943399999999999</v>
      </c>
      <c r="T261">
        <f t="shared" si="84"/>
        <v>0.43991999999999998</v>
      </c>
      <c r="U261">
        <f t="shared" si="94"/>
        <v>1.5694612914734212E-3</v>
      </c>
      <c r="V261">
        <f t="shared" si="93"/>
        <v>1.5694612914734212E-3</v>
      </c>
    </row>
    <row r="262" spans="1:23" x14ac:dyDescent="0.75">
      <c r="A262">
        <f>A261</f>
        <v>209008</v>
      </c>
      <c r="B262" t="s">
        <v>38</v>
      </c>
      <c r="C262" t="str">
        <f t="shared" si="88"/>
        <v>90</v>
      </c>
      <c r="D262" t="s">
        <v>34</v>
      </c>
      <c r="E262">
        <f t="shared" si="95"/>
        <v>8</v>
      </c>
      <c r="F262">
        <f t="shared" si="95"/>
        <v>280.3</v>
      </c>
      <c r="G262">
        <f t="shared" si="95"/>
        <v>150</v>
      </c>
      <c r="H262">
        <f t="shared" si="95"/>
        <v>100</v>
      </c>
      <c r="I262">
        <f t="shared" si="89"/>
        <v>125</v>
      </c>
      <c r="J262">
        <v>500</v>
      </c>
      <c r="K262" t="s">
        <v>40</v>
      </c>
      <c r="L262">
        <v>2489</v>
      </c>
      <c r="M262">
        <v>0.72489999999999999</v>
      </c>
      <c r="N262">
        <v>0.25333</v>
      </c>
      <c r="O262">
        <v>0.14335000000000001</v>
      </c>
      <c r="P262">
        <f t="shared" si="90"/>
        <v>0.58155000000000001</v>
      </c>
      <c r="Q262">
        <f t="shared" si="91"/>
        <v>0.10997999999999999</v>
      </c>
      <c r="R262">
        <v>4</v>
      </c>
      <c r="S262">
        <f t="shared" si="92"/>
        <v>2.3262</v>
      </c>
      <c r="T262">
        <f t="shared" si="84"/>
        <v>0.81703999999999988</v>
      </c>
      <c r="U262">
        <f t="shared" si="94"/>
        <v>2.9148769175882977E-3</v>
      </c>
      <c r="V262">
        <f t="shared" si="93"/>
        <v>2.9148769175882977E-3</v>
      </c>
    </row>
    <row r="263" spans="1:23" x14ac:dyDescent="0.75">
      <c r="A263">
        <f>A262</f>
        <v>209008</v>
      </c>
      <c r="B263" t="s">
        <v>38</v>
      </c>
      <c r="C263" t="str">
        <f t="shared" si="88"/>
        <v>90</v>
      </c>
      <c r="D263" t="s">
        <v>34</v>
      </c>
      <c r="E263">
        <f t="shared" si="95"/>
        <v>8</v>
      </c>
      <c r="F263">
        <f t="shared" si="95"/>
        <v>280.3</v>
      </c>
      <c r="G263">
        <f t="shared" si="95"/>
        <v>150</v>
      </c>
      <c r="H263">
        <f t="shared" si="95"/>
        <v>100</v>
      </c>
      <c r="I263">
        <f t="shared" si="89"/>
        <v>125</v>
      </c>
      <c r="J263">
        <v>1000</v>
      </c>
      <c r="K263" t="s">
        <v>41</v>
      </c>
      <c r="L263">
        <v>2488</v>
      </c>
      <c r="M263">
        <v>1.1982200000000001</v>
      </c>
      <c r="N263">
        <v>0.34860999999999998</v>
      </c>
      <c r="O263">
        <v>0.14435000000000001</v>
      </c>
      <c r="P263">
        <f t="shared" si="90"/>
        <v>1.0538700000000001</v>
      </c>
      <c r="Q263">
        <f t="shared" si="91"/>
        <v>0.20425999999999997</v>
      </c>
      <c r="R263">
        <v>4</v>
      </c>
      <c r="S263">
        <f t="shared" si="92"/>
        <v>4.2154800000000003</v>
      </c>
      <c r="T263">
        <f t="shared" si="84"/>
        <v>0.96628000000000014</v>
      </c>
      <c r="U263">
        <f t="shared" si="94"/>
        <v>3.4473064573671071E-3</v>
      </c>
      <c r="V263">
        <f t="shared" si="93"/>
        <v>3.4473064573671071E-3</v>
      </c>
    </row>
    <row r="264" spans="1:23" x14ac:dyDescent="0.75">
      <c r="A264">
        <f>A263</f>
        <v>209008</v>
      </c>
      <c r="B264" t="s">
        <v>38</v>
      </c>
      <c r="C264" t="str">
        <f t="shared" si="88"/>
        <v>90</v>
      </c>
      <c r="D264" t="s">
        <v>34</v>
      </c>
      <c r="E264">
        <f t="shared" si="95"/>
        <v>8</v>
      </c>
      <c r="F264">
        <f t="shared" si="95"/>
        <v>280.3</v>
      </c>
      <c r="G264">
        <f t="shared" si="95"/>
        <v>150</v>
      </c>
      <c r="H264">
        <f t="shared" si="95"/>
        <v>100</v>
      </c>
      <c r="I264">
        <f t="shared" si="89"/>
        <v>125</v>
      </c>
      <c r="J264">
        <v>2000</v>
      </c>
      <c r="K264" t="s">
        <v>42</v>
      </c>
      <c r="L264">
        <v>2487</v>
      </c>
      <c r="M264">
        <v>1.1716299999999999</v>
      </c>
      <c r="N264">
        <v>0.38185000000000002</v>
      </c>
      <c r="O264">
        <v>0.14027999999999999</v>
      </c>
      <c r="P264">
        <f t="shared" si="90"/>
        <v>1.03135</v>
      </c>
      <c r="Q264">
        <f t="shared" si="91"/>
        <v>0.24157000000000003</v>
      </c>
      <c r="R264">
        <v>4</v>
      </c>
      <c r="S264">
        <f t="shared" si="92"/>
        <v>4.1254</v>
      </c>
      <c r="T264">
        <f t="shared" si="84"/>
        <v>0.50192000000000003</v>
      </c>
      <c r="U264">
        <f t="shared" si="94"/>
        <v>1.7906528719229397E-3</v>
      </c>
      <c r="V264">
        <f t="shared" si="93"/>
        <v>1.7906528719229397E-3</v>
      </c>
    </row>
    <row r="265" spans="1:23" x14ac:dyDescent="0.75">
      <c r="A265">
        <v>209009</v>
      </c>
      <c r="B265" t="s">
        <v>38</v>
      </c>
      <c r="C265" t="str">
        <f t="shared" si="88"/>
        <v>90</v>
      </c>
      <c r="D265" t="s">
        <v>34</v>
      </c>
      <c r="E265">
        <v>9</v>
      </c>
      <c r="F265">
        <v>286.7</v>
      </c>
      <c r="G265">
        <v>100</v>
      </c>
      <c r="H265">
        <v>50</v>
      </c>
      <c r="I265">
        <f t="shared" si="89"/>
        <v>75</v>
      </c>
      <c r="J265">
        <v>5000</v>
      </c>
      <c r="K265" t="s">
        <v>43</v>
      </c>
      <c r="L265">
        <v>2486</v>
      </c>
      <c r="M265">
        <v>0.73697000000000001</v>
      </c>
      <c r="N265">
        <v>0.26666000000000001</v>
      </c>
      <c r="O265">
        <v>0.14118</v>
      </c>
      <c r="P265">
        <f t="shared" si="90"/>
        <v>0.59579000000000004</v>
      </c>
      <c r="Q265">
        <f t="shared" si="91"/>
        <v>0.12548000000000001</v>
      </c>
      <c r="R265">
        <v>4</v>
      </c>
      <c r="S265">
        <f t="shared" si="92"/>
        <v>2.3831600000000002</v>
      </c>
      <c r="T265">
        <f t="shared" si="84"/>
        <v>4.6456</v>
      </c>
      <c r="U265">
        <f t="shared" si="94"/>
        <v>1.6203697244506453E-2</v>
      </c>
      <c r="V265">
        <f t="shared" si="93"/>
        <v>1.6203697244506453E-2</v>
      </c>
    </row>
    <row r="266" spans="1:23" x14ac:dyDescent="0.75">
      <c r="A266">
        <f>A265</f>
        <v>209009</v>
      </c>
      <c r="B266" t="s">
        <v>38</v>
      </c>
      <c r="C266" t="str">
        <f t="shared" si="88"/>
        <v>90</v>
      </c>
      <c r="D266" t="s">
        <v>34</v>
      </c>
      <c r="E266">
        <f t="shared" ref="E266:H269" si="96">E265</f>
        <v>9</v>
      </c>
      <c r="F266">
        <f t="shared" si="96"/>
        <v>286.7</v>
      </c>
      <c r="G266">
        <f t="shared" si="96"/>
        <v>100</v>
      </c>
      <c r="H266">
        <f t="shared" si="96"/>
        <v>50</v>
      </c>
      <c r="I266">
        <f t="shared" si="89"/>
        <v>75</v>
      </c>
      <c r="J266">
        <v>200</v>
      </c>
      <c r="K266" t="s">
        <v>39</v>
      </c>
      <c r="L266">
        <v>2434</v>
      </c>
      <c r="M266">
        <v>7.1369999999999996</v>
      </c>
      <c r="N266">
        <v>1.30891</v>
      </c>
      <c r="O266">
        <v>0.14751</v>
      </c>
      <c r="P266">
        <f t="shared" si="90"/>
        <v>6.98949</v>
      </c>
      <c r="Q266">
        <f t="shared" si="91"/>
        <v>1.1614</v>
      </c>
      <c r="R266">
        <v>4</v>
      </c>
      <c r="S266">
        <f t="shared" si="92"/>
        <v>27.95796</v>
      </c>
      <c r="T266">
        <f t="shared" si="84"/>
        <v>1.6402399999999999</v>
      </c>
      <c r="U266">
        <f t="shared" si="94"/>
        <v>5.7211021974189046E-3</v>
      </c>
      <c r="V266">
        <f t="shared" si="93"/>
        <v>5.7211021974189046E-3</v>
      </c>
    </row>
    <row r="267" spans="1:23" x14ac:dyDescent="0.75">
      <c r="A267">
        <f>A266</f>
        <v>209009</v>
      </c>
      <c r="B267" t="s">
        <v>38</v>
      </c>
      <c r="C267" t="str">
        <f t="shared" si="88"/>
        <v>90</v>
      </c>
      <c r="D267" t="s">
        <v>34</v>
      </c>
      <c r="E267">
        <f t="shared" si="96"/>
        <v>9</v>
      </c>
      <c r="F267">
        <f t="shared" si="96"/>
        <v>286.7</v>
      </c>
      <c r="G267">
        <f t="shared" si="96"/>
        <v>100</v>
      </c>
      <c r="H267">
        <f t="shared" si="96"/>
        <v>50</v>
      </c>
      <c r="I267">
        <f t="shared" si="89"/>
        <v>75</v>
      </c>
      <c r="J267">
        <v>500</v>
      </c>
      <c r="K267" t="s">
        <v>40</v>
      </c>
      <c r="L267">
        <v>2433</v>
      </c>
      <c r="M267">
        <v>2.7112099999999999</v>
      </c>
      <c r="N267">
        <v>0.55842999999999998</v>
      </c>
      <c r="O267">
        <v>0.14837</v>
      </c>
      <c r="P267">
        <f t="shared" si="90"/>
        <v>2.56284</v>
      </c>
      <c r="Q267">
        <f t="shared" si="91"/>
        <v>0.41005999999999998</v>
      </c>
      <c r="R267">
        <v>4</v>
      </c>
      <c r="S267">
        <f t="shared" si="92"/>
        <v>10.25136</v>
      </c>
      <c r="T267">
        <f t="shared" si="84"/>
        <v>0.92204000000000008</v>
      </c>
      <c r="U267">
        <f t="shared" si="94"/>
        <v>3.2160446459713991E-3</v>
      </c>
      <c r="V267">
        <f t="shared" si="93"/>
        <v>3.2160446459713991E-3</v>
      </c>
    </row>
    <row r="268" spans="1:23" x14ac:dyDescent="0.75">
      <c r="A268">
        <f>A267</f>
        <v>209009</v>
      </c>
      <c r="B268" t="s">
        <v>38</v>
      </c>
      <c r="C268" t="str">
        <f t="shared" si="88"/>
        <v>90</v>
      </c>
      <c r="D268" t="s">
        <v>34</v>
      </c>
      <c r="E268">
        <f t="shared" si="96"/>
        <v>9</v>
      </c>
      <c r="F268">
        <f t="shared" si="96"/>
        <v>286.7</v>
      </c>
      <c r="G268">
        <f t="shared" si="96"/>
        <v>100</v>
      </c>
      <c r="H268">
        <f t="shared" si="96"/>
        <v>50</v>
      </c>
      <c r="I268">
        <f t="shared" si="89"/>
        <v>75</v>
      </c>
      <c r="J268">
        <v>1000</v>
      </c>
      <c r="K268" t="s">
        <v>41</v>
      </c>
      <c r="L268">
        <v>2432</v>
      </c>
      <c r="M268">
        <v>1.3815599999999999</v>
      </c>
      <c r="N268">
        <v>0.37624000000000002</v>
      </c>
      <c r="O268">
        <v>0.14573</v>
      </c>
      <c r="P268">
        <f t="shared" si="90"/>
        <v>1.23583</v>
      </c>
      <c r="Q268">
        <f t="shared" si="91"/>
        <v>0.23051000000000002</v>
      </c>
      <c r="R268">
        <v>4</v>
      </c>
      <c r="S268">
        <f t="shared" si="92"/>
        <v>4.9433199999999999</v>
      </c>
      <c r="T268">
        <f t="shared" si="84"/>
        <v>0.43692000000000009</v>
      </c>
      <c r="U268">
        <f t="shared" si="94"/>
        <v>1.5239623299616327E-3</v>
      </c>
      <c r="V268">
        <f t="shared" si="93"/>
        <v>1.5239623299616327E-3</v>
      </c>
    </row>
    <row r="269" spans="1:23" x14ac:dyDescent="0.75">
      <c r="A269">
        <f>A268</f>
        <v>209009</v>
      </c>
      <c r="B269" t="s">
        <v>38</v>
      </c>
      <c r="C269" t="str">
        <f t="shared" si="88"/>
        <v>90</v>
      </c>
      <c r="D269" t="s">
        <v>34</v>
      </c>
      <c r="E269">
        <f t="shared" si="96"/>
        <v>9</v>
      </c>
      <c r="F269">
        <f t="shared" si="96"/>
        <v>286.7</v>
      </c>
      <c r="G269">
        <f t="shared" si="96"/>
        <v>100</v>
      </c>
      <c r="H269">
        <f t="shared" si="96"/>
        <v>50</v>
      </c>
      <c r="I269">
        <f t="shared" si="89"/>
        <v>75</v>
      </c>
      <c r="J269">
        <v>2000</v>
      </c>
      <c r="K269" t="s">
        <v>42</v>
      </c>
      <c r="L269">
        <v>2431</v>
      </c>
      <c r="M269">
        <v>0.65795000000000003</v>
      </c>
      <c r="N269">
        <v>0.25762000000000002</v>
      </c>
      <c r="O269">
        <v>0.14838999999999999</v>
      </c>
      <c r="P269">
        <f t="shared" si="90"/>
        <v>0.50956000000000001</v>
      </c>
      <c r="Q269">
        <f t="shared" si="91"/>
        <v>0.10923000000000002</v>
      </c>
      <c r="R269">
        <v>4</v>
      </c>
      <c r="S269">
        <f t="shared" si="92"/>
        <v>2.0382400000000001</v>
      </c>
      <c r="T269">
        <f t="shared" si="84"/>
        <v>0.60475999999999996</v>
      </c>
      <c r="U269">
        <f t="shared" si="94"/>
        <v>2.1093826299267526E-3</v>
      </c>
      <c r="V269">
        <f t="shared" si="93"/>
        <v>2.1093826299267526E-3</v>
      </c>
    </row>
    <row r="270" spans="1:23" x14ac:dyDescent="0.75">
      <c r="A270">
        <v>209010</v>
      </c>
      <c r="B270" t="s">
        <v>38</v>
      </c>
      <c r="C270" t="str">
        <f t="shared" si="88"/>
        <v>90</v>
      </c>
      <c r="D270" t="s">
        <v>34</v>
      </c>
      <c r="E270">
        <v>10</v>
      </c>
      <c r="F270">
        <v>365.8</v>
      </c>
      <c r="G270">
        <v>50</v>
      </c>
      <c r="H270">
        <v>0</v>
      </c>
      <c r="I270">
        <f t="shared" si="89"/>
        <v>25</v>
      </c>
      <c r="J270">
        <v>5000</v>
      </c>
      <c r="K270" t="s">
        <v>43</v>
      </c>
      <c r="L270">
        <v>2430</v>
      </c>
      <c r="M270">
        <v>0.96489999999999998</v>
      </c>
      <c r="N270">
        <v>0.3009</v>
      </c>
      <c r="O270">
        <v>0.14971000000000001</v>
      </c>
      <c r="P270">
        <f t="shared" si="90"/>
        <v>0.81518999999999997</v>
      </c>
      <c r="Q270">
        <f t="shared" si="91"/>
        <v>0.15118999999999999</v>
      </c>
      <c r="R270">
        <v>4</v>
      </c>
      <c r="S270">
        <f t="shared" si="92"/>
        <v>3.2607599999999999</v>
      </c>
      <c r="T270">
        <f t="shared" si="84"/>
        <v>0</v>
      </c>
      <c r="U270">
        <f t="shared" si="94"/>
        <v>0</v>
      </c>
      <c r="V270">
        <f t="shared" si="93"/>
        <v>0</v>
      </c>
    </row>
  </sheetData>
  <sortState xmlns:xlrd2="http://schemas.microsoft.com/office/spreadsheetml/2017/richdata2" ref="A2:W270">
    <sortCondition ref="C2:C270"/>
    <sortCondition ref="E2:E270"/>
    <sortCondition ref="K2:K270" customList="0.2-0.5 mm,0.5-1.0 mm,1-2 mm,2-5 mm,&gt;5 mm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7548-E8BD-48B2-8535-9F64A42E3F81}">
  <dimension ref="A1:AO35"/>
  <sheetViews>
    <sheetView zoomScale="85" zoomScaleNormal="85" workbookViewId="0">
      <pane xSplit="12" ySplit="1" topLeftCell="M2" activePane="bottomRight" state="frozen"/>
      <selection activeCell="E54" sqref="E54"/>
      <selection pane="topRight" activeCell="E54" sqref="E54"/>
      <selection pane="bottomLeft" activeCell="E54" sqref="E54"/>
      <selection pane="bottomRight" activeCell="A2" sqref="A2:XFD3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2.5" customWidth="1"/>
    <col min="10" max="10" width="11.1328125" bestFit="1" customWidth="1"/>
    <col min="11" max="11" width="9.40625" bestFit="1" customWidth="1"/>
    <col min="12" max="12" width="15.90625" bestFit="1" customWidth="1"/>
    <col min="13" max="40" width="9.58984375" customWidth="1"/>
  </cols>
  <sheetData>
    <row r="1" spans="1:41" x14ac:dyDescent="0.75">
      <c r="A1" s="1" t="s">
        <v>164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168</v>
      </c>
      <c r="J1" s="1" t="s">
        <v>83</v>
      </c>
      <c r="K1" s="1" t="s">
        <v>74</v>
      </c>
      <c r="L1" s="1" t="s">
        <v>30</v>
      </c>
      <c r="M1" s="3" t="s">
        <v>169</v>
      </c>
      <c r="N1" s="3" t="s">
        <v>170</v>
      </c>
      <c r="O1" s="4" t="s">
        <v>171</v>
      </c>
      <c r="P1" s="3" t="s">
        <v>172</v>
      </c>
      <c r="Q1" s="4" t="s">
        <v>173</v>
      </c>
      <c r="R1" s="4" t="s">
        <v>174</v>
      </c>
      <c r="S1" s="4" t="s">
        <v>175</v>
      </c>
      <c r="T1" s="3" t="s">
        <v>176</v>
      </c>
      <c r="U1" s="3" t="s">
        <v>177</v>
      </c>
      <c r="V1" s="5" t="s">
        <v>178</v>
      </c>
      <c r="W1" s="3" t="s">
        <v>179</v>
      </c>
      <c r="X1" s="4" t="s">
        <v>180</v>
      </c>
      <c r="Y1" s="3" t="s">
        <v>181</v>
      </c>
      <c r="Z1" s="4" t="s">
        <v>182</v>
      </c>
      <c r="AA1" s="3" t="s">
        <v>183</v>
      </c>
      <c r="AB1" s="3" t="s">
        <v>184</v>
      </c>
      <c r="AC1" s="4" t="s">
        <v>185</v>
      </c>
      <c r="AD1" s="3" t="s">
        <v>186</v>
      </c>
      <c r="AE1" s="4" t="s">
        <v>187</v>
      </c>
      <c r="AF1" s="4" t="s">
        <v>188</v>
      </c>
      <c r="AG1" s="4" t="s">
        <v>189</v>
      </c>
      <c r="AH1" s="3" t="s">
        <v>190</v>
      </c>
      <c r="AI1" s="3" t="s">
        <v>191</v>
      </c>
      <c r="AJ1" s="5" t="s">
        <v>192</v>
      </c>
      <c r="AK1" s="3" t="s">
        <v>193</v>
      </c>
      <c r="AL1" s="4" t="s">
        <v>194</v>
      </c>
      <c r="AM1" s="3" t="s">
        <v>195</v>
      </c>
      <c r="AN1" s="4" t="s">
        <v>196</v>
      </c>
      <c r="AO1" t="s">
        <v>82</v>
      </c>
    </row>
    <row r="2" spans="1:41" s="22" customFormat="1" x14ac:dyDescent="0.75">
      <c r="A2" s="21" t="s">
        <v>165</v>
      </c>
      <c r="B2" s="21" t="s">
        <v>165</v>
      </c>
      <c r="D2" s="21" t="s">
        <v>34</v>
      </c>
      <c r="F2" s="23">
        <v>25</v>
      </c>
      <c r="H2" s="22" t="s">
        <v>41</v>
      </c>
      <c r="I2" s="22" t="s">
        <v>41</v>
      </c>
      <c r="J2" s="24" t="s">
        <v>85</v>
      </c>
      <c r="K2" s="22" t="s">
        <v>166</v>
      </c>
      <c r="M2" s="14">
        <v>20.1389887018276</v>
      </c>
      <c r="N2" s="14">
        <v>7.322793133016865</v>
      </c>
      <c r="O2" s="14">
        <v>6.8917000010386724</v>
      </c>
      <c r="P2" s="14">
        <v>9.1530669514155942</v>
      </c>
      <c r="Q2" s="14">
        <v>14.360058685309347</v>
      </c>
      <c r="R2" s="14">
        <v>14.014542353723849</v>
      </c>
      <c r="S2" s="14">
        <v>17.025419447540106</v>
      </c>
      <c r="T2" s="14">
        <v>14.552963056194544</v>
      </c>
      <c r="U2" s="14">
        <v>17.056797607684096</v>
      </c>
      <c r="V2" s="14"/>
      <c r="W2" s="14">
        <v>19.881188590644612</v>
      </c>
      <c r="X2" s="14">
        <v>3.3687883848727966</v>
      </c>
      <c r="Y2" s="14">
        <v>8.199598767040337</v>
      </c>
      <c r="Z2" s="14">
        <v>4.2865995690844327</v>
      </c>
      <c r="AA2" s="25">
        <v>0.34740386706919507</v>
      </c>
      <c r="AB2" s="14">
        <v>0.23678798735575393</v>
      </c>
      <c r="AC2" s="14">
        <v>0.19452552173682386</v>
      </c>
      <c r="AD2" s="14">
        <v>0.58420564435683786</v>
      </c>
      <c r="AE2" s="14">
        <v>0.79785189188934147</v>
      </c>
      <c r="AF2" s="14">
        <v>0.19582511547191778</v>
      </c>
      <c r="AG2" s="14">
        <v>0.44606949958867731</v>
      </c>
      <c r="AH2" s="14">
        <v>0.40768302921681826</v>
      </c>
      <c r="AI2" s="14">
        <v>0.26635850722531379</v>
      </c>
      <c r="AJ2" s="14"/>
      <c r="AK2" s="14">
        <v>0.2161528996892759</v>
      </c>
      <c r="AL2" s="14">
        <v>0.43084266390503217</v>
      </c>
      <c r="AM2" s="14">
        <v>0.50226311710734739</v>
      </c>
      <c r="AN2" s="14">
        <v>0.24673304362975587</v>
      </c>
    </row>
    <row r="3" spans="1:41" s="22" customFormat="1" x14ac:dyDescent="0.75">
      <c r="A3" s="21" t="s">
        <v>165</v>
      </c>
      <c r="B3" s="21" t="s">
        <v>165</v>
      </c>
      <c r="D3" s="21" t="s">
        <v>34</v>
      </c>
      <c r="F3" s="23">
        <v>75</v>
      </c>
      <c r="H3" s="22" t="s">
        <v>41</v>
      </c>
      <c r="I3" s="22" t="s">
        <v>41</v>
      </c>
      <c r="J3" s="24" t="s">
        <v>85</v>
      </c>
      <c r="K3" s="22" t="s">
        <v>166</v>
      </c>
      <c r="M3" s="14">
        <v>20.712259970749781</v>
      </c>
      <c r="N3" s="14">
        <v>7.0905685469939277</v>
      </c>
      <c r="O3" s="14">
        <v>7.245795494406722</v>
      </c>
      <c r="P3" s="14">
        <v>7.9674954422196036</v>
      </c>
      <c r="Q3" s="14">
        <v>14.081400255589179</v>
      </c>
      <c r="R3" s="14">
        <v>14.063138261775906</v>
      </c>
      <c r="S3" s="14">
        <v>17.689548802464873</v>
      </c>
      <c r="T3" s="14">
        <v>15.471770130718715</v>
      </c>
      <c r="U3" s="14">
        <v>16.473721445127552</v>
      </c>
      <c r="V3" s="14"/>
      <c r="W3" s="14">
        <v>20.560896137412865</v>
      </c>
      <c r="X3" s="14">
        <v>9.6026462728847051</v>
      </c>
      <c r="Y3" s="14">
        <v>2.107151389103513</v>
      </c>
      <c r="Z3" s="14">
        <v>4.3596980875326263</v>
      </c>
      <c r="AA3" s="25">
        <v>0.48787914128076659</v>
      </c>
      <c r="AB3" s="14">
        <v>0.24866267019689015</v>
      </c>
      <c r="AC3" s="14">
        <v>0.31135698066412437</v>
      </c>
      <c r="AD3" s="14">
        <v>0.93059880030866127</v>
      </c>
      <c r="AE3" s="14">
        <v>0.27128386131684529</v>
      </c>
      <c r="AF3" s="14">
        <v>0.24905519006769825</v>
      </c>
      <c r="AG3" s="14">
        <v>0.30965892043759363</v>
      </c>
      <c r="AH3" s="14">
        <v>0.6446737926060242</v>
      </c>
      <c r="AI3" s="14">
        <v>0.2429112872826219</v>
      </c>
      <c r="AJ3" s="14"/>
      <c r="AK3" s="14">
        <v>0.20737088398750486</v>
      </c>
      <c r="AL3" s="14">
        <v>0.3443315389474953</v>
      </c>
      <c r="AM3" s="14">
        <v>1.1620736196507742</v>
      </c>
      <c r="AN3" s="14">
        <v>0.10037402067598999</v>
      </c>
    </row>
    <row r="4" spans="1:41" x14ac:dyDescent="0.75">
      <c r="A4" s="9" t="s">
        <v>165</v>
      </c>
      <c r="B4" s="9" t="s">
        <v>165</v>
      </c>
      <c r="D4" s="9" t="s">
        <v>34</v>
      </c>
      <c r="F4" s="10">
        <v>125</v>
      </c>
      <c r="H4" t="s">
        <v>41</v>
      </c>
      <c r="I4" t="s">
        <v>41</v>
      </c>
      <c r="J4" s="11" t="s">
        <v>85</v>
      </c>
      <c r="K4" t="s">
        <v>166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3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spans="1:41" x14ac:dyDescent="0.75">
      <c r="A5" s="9" t="s">
        <v>165</v>
      </c>
      <c r="B5" s="9" t="s">
        <v>165</v>
      </c>
      <c r="D5" s="9" t="s">
        <v>34</v>
      </c>
      <c r="F5" s="10">
        <v>175</v>
      </c>
      <c r="H5" t="s">
        <v>41</v>
      </c>
      <c r="I5" t="s">
        <v>41</v>
      </c>
      <c r="J5" s="11" t="s">
        <v>85</v>
      </c>
      <c r="K5" t="s">
        <v>166</v>
      </c>
      <c r="M5" s="12">
        <v>26.062994873845515</v>
      </c>
      <c r="N5" s="12">
        <v>10.896116388961667</v>
      </c>
      <c r="O5" s="12">
        <v>-8.4803926730988142</v>
      </c>
      <c r="P5" s="12">
        <v>11.47161450241556</v>
      </c>
      <c r="Q5" s="12">
        <v>22.699473053617861</v>
      </c>
      <c r="R5" s="12">
        <v>20.48194000739851</v>
      </c>
      <c r="S5" s="12">
        <v>22.384748662362494</v>
      </c>
      <c r="T5" s="12">
        <v>20.689625984157814</v>
      </c>
      <c r="U5" s="12">
        <v>20.094078742152661</v>
      </c>
      <c r="V5" s="12"/>
      <c r="W5" s="12">
        <v>26.781777595346966</v>
      </c>
      <c r="X5" s="12">
        <v>6.3060649385026784</v>
      </c>
      <c r="Y5" s="12">
        <v>11.14906579079998</v>
      </c>
      <c r="Z5" s="12">
        <v>6.3763437649158687</v>
      </c>
      <c r="AA5" s="13">
        <v>0.1847270146941539</v>
      </c>
      <c r="AB5" s="12">
        <v>0.20159584876251316</v>
      </c>
      <c r="AC5" s="12">
        <v>0.25143001321993852</v>
      </c>
      <c r="AD5" s="12">
        <v>0.42219685870614976</v>
      </c>
      <c r="AE5" s="12">
        <v>7.9765573464726972E-2</v>
      </c>
      <c r="AF5" s="12">
        <v>0.57421844675887512</v>
      </c>
      <c r="AG5" s="12">
        <v>0.33275798495017195</v>
      </c>
      <c r="AH5" s="12">
        <v>0.34898426139862915</v>
      </c>
      <c r="AI5" s="12">
        <v>0.41087904245615342</v>
      </c>
      <c r="AJ5" s="12"/>
      <c r="AK5" s="12">
        <v>0.52636913407505903</v>
      </c>
      <c r="AL5" s="12">
        <v>0.84398962054144766</v>
      </c>
      <c r="AM5" s="12">
        <v>0.73850248655459139</v>
      </c>
      <c r="AN5" s="12">
        <v>9.7447862773810373E-2</v>
      </c>
    </row>
    <row r="6" spans="1:41" x14ac:dyDescent="0.75">
      <c r="A6" s="9" t="s">
        <v>165</v>
      </c>
      <c r="B6" s="9" t="s">
        <v>165</v>
      </c>
      <c r="D6" s="9" t="s">
        <v>34</v>
      </c>
      <c r="F6" s="10">
        <v>250</v>
      </c>
      <c r="H6" t="s">
        <v>41</v>
      </c>
      <c r="I6" t="s">
        <v>41</v>
      </c>
      <c r="J6" s="11" t="s">
        <v>85</v>
      </c>
      <c r="K6" t="s">
        <v>166</v>
      </c>
      <c r="M6" s="12">
        <v>26.205792710082594</v>
      </c>
      <c r="N6" s="12">
        <v>11.147854439356157</v>
      </c>
      <c r="O6" s="12">
        <v>-8.1285762033125675</v>
      </c>
      <c r="P6" s="12">
        <v>12.650729708507884</v>
      </c>
      <c r="Q6" s="12">
        <v>22.632384989813133</v>
      </c>
      <c r="R6" s="12">
        <v>21.464894965094384</v>
      </c>
      <c r="S6" s="12">
        <v>23.177960162038293</v>
      </c>
      <c r="T6" s="12">
        <v>21.873764569699944</v>
      </c>
      <c r="U6" s="12">
        <v>20.570166122936516</v>
      </c>
      <c r="V6" s="12"/>
      <c r="W6" s="12">
        <v>27.566660493391794</v>
      </c>
      <c r="X6" s="12">
        <v>6.5543796596734856</v>
      </c>
      <c r="Y6" s="12">
        <v>13.892081871427811</v>
      </c>
      <c r="Z6" s="12">
        <v>7.0322327636217148</v>
      </c>
      <c r="AA6" s="13">
        <v>0.25557490345606004</v>
      </c>
      <c r="AB6" s="12">
        <v>0.41145920068120762</v>
      </c>
      <c r="AC6" s="12">
        <v>0.14828141716862175</v>
      </c>
      <c r="AD6" s="12">
        <v>6.2043205556130132E-2</v>
      </c>
      <c r="AE6" s="12">
        <v>0.55573540536162891</v>
      </c>
      <c r="AF6" s="12">
        <v>0.39997476534172566</v>
      </c>
      <c r="AG6" s="12">
        <v>0.11538463426110676</v>
      </c>
      <c r="AH6" s="12">
        <v>0.32829116274946779</v>
      </c>
      <c r="AI6" s="12">
        <v>0.14589240905571549</v>
      </c>
      <c r="AJ6" s="12"/>
      <c r="AK6" s="12">
        <v>0.49382433048139285</v>
      </c>
      <c r="AL6" s="12">
        <v>0.72884505339053784</v>
      </c>
      <c r="AM6" s="12">
        <v>0.60416484728911646</v>
      </c>
      <c r="AN6" s="12">
        <v>0.87639063665815009</v>
      </c>
    </row>
    <row r="7" spans="1:41" x14ac:dyDescent="0.75">
      <c r="A7" s="9" t="s">
        <v>165</v>
      </c>
      <c r="B7" s="9" t="s">
        <v>165</v>
      </c>
      <c r="D7" s="9" t="s">
        <v>34</v>
      </c>
      <c r="F7" s="10">
        <v>400</v>
      </c>
      <c r="H7" t="s">
        <v>41</v>
      </c>
      <c r="I7" t="s">
        <v>41</v>
      </c>
      <c r="J7" s="11" t="s">
        <v>85</v>
      </c>
      <c r="K7" t="s">
        <v>166</v>
      </c>
      <c r="M7" s="12">
        <v>25.905597232989095</v>
      </c>
      <c r="N7" s="12">
        <v>11.505433639974207</v>
      </c>
      <c r="O7" s="12">
        <v>-4.9370881300566145</v>
      </c>
      <c r="P7" s="12">
        <v>13.295553923426633</v>
      </c>
      <c r="Q7" s="12">
        <v>22.419252444876587</v>
      </c>
      <c r="R7" s="12">
        <v>21.011965476269783</v>
      </c>
      <c r="S7" s="12">
        <v>22.525941764483857</v>
      </c>
      <c r="T7" s="12">
        <v>19.991197082014903</v>
      </c>
      <c r="U7" s="12">
        <v>20.121122859958636</v>
      </c>
      <c r="V7" s="12"/>
      <c r="W7" s="12">
        <v>25.899291703775408</v>
      </c>
      <c r="X7" s="12">
        <v>6.9568987375805156</v>
      </c>
      <c r="Y7" s="12">
        <v>11.058671720781675</v>
      </c>
      <c r="Z7" s="12">
        <v>6.9540166202593925</v>
      </c>
      <c r="AA7" s="13">
        <v>0.19672117197990188</v>
      </c>
      <c r="AB7" s="12">
        <v>0.27986861389492074</v>
      </c>
      <c r="AC7" s="12">
        <v>7.1721737378995343E-2</v>
      </c>
      <c r="AD7" s="12">
        <v>0.66991083670105278</v>
      </c>
      <c r="AE7" s="12">
        <v>0.1394987265833002</v>
      </c>
      <c r="AF7" s="12">
        <v>0.46546252434382657</v>
      </c>
      <c r="AG7" s="12">
        <v>0.50629116866609081</v>
      </c>
      <c r="AH7" s="12">
        <v>0.46442128092383039</v>
      </c>
      <c r="AI7" s="12">
        <v>0.50697975503880122</v>
      </c>
      <c r="AJ7" s="12"/>
      <c r="AK7" s="12">
        <v>0.2609743499948175</v>
      </c>
      <c r="AL7" s="12">
        <v>0.56292258703863007</v>
      </c>
      <c r="AM7" s="12">
        <v>0.36186295853380385</v>
      </c>
      <c r="AN7" s="12">
        <v>0.6308275182725912</v>
      </c>
    </row>
    <row r="8" spans="1:41" x14ac:dyDescent="0.75">
      <c r="A8" s="9" t="s">
        <v>165</v>
      </c>
      <c r="B8" s="9" t="s">
        <v>165</v>
      </c>
      <c r="D8" s="9" t="s">
        <v>34</v>
      </c>
      <c r="F8" s="10">
        <v>600</v>
      </c>
      <c r="H8" t="s">
        <v>41</v>
      </c>
      <c r="I8" t="s">
        <v>41</v>
      </c>
      <c r="J8" s="11" t="s">
        <v>85</v>
      </c>
      <c r="K8" t="s">
        <v>166</v>
      </c>
      <c r="M8" s="12">
        <v>27.707036558808142</v>
      </c>
      <c r="N8" s="12">
        <v>13.796006720276401</v>
      </c>
      <c r="O8" s="12">
        <v>-8.7334255049389196</v>
      </c>
      <c r="P8" s="12">
        <v>15.519216918578238</v>
      </c>
      <c r="Q8" s="12">
        <v>23.640764771085703</v>
      </c>
      <c r="R8" s="12">
        <v>23.178421698602509</v>
      </c>
      <c r="S8" s="12">
        <v>24.698569370206467</v>
      </c>
      <c r="T8" s="12">
        <v>23.03047881525298</v>
      </c>
      <c r="U8" s="12">
        <v>20.880198172546837</v>
      </c>
      <c r="V8" s="12"/>
      <c r="W8" s="12">
        <v>28.258969907126453</v>
      </c>
      <c r="X8" s="12">
        <v>7.1277442495353105</v>
      </c>
      <c r="Y8" s="12">
        <v>11.758094927518075</v>
      </c>
      <c r="Z8" s="12">
        <v>6.887510725170749</v>
      </c>
      <c r="AA8" s="13">
        <v>0.20657478689280045</v>
      </c>
      <c r="AB8" s="12">
        <v>0.12431547329008003</v>
      </c>
      <c r="AC8" s="12">
        <v>0.71760331204156169</v>
      </c>
      <c r="AD8" s="12">
        <v>0.51546999470641885</v>
      </c>
      <c r="AE8" s="12">
        <v>0.68414402300371646</v>
      </c>
      <c r="AF8" s="12">
        <v>0.16712617860939252</v>
      </c>
      <c r="AG8" s="12">
        <v>0.25085241931518698</v>
      </c>
      <c r="AH8" s="12">
        <v>0.24969658107215534</v>
      </c>
      <c r="AI8" s="12">
        <v>0.20523984346247037</v>
      </c>
      <c r="AJ8" s="12"/>
      <c r="AK8" s="12">
        <v>0.79434016214618142</v>
      </c>
      <c r="AL8" s="12">
        <v>1.3410693202550028</v>
      </c>
      <c r="AM8" s="12">
        <v>0.50637914095417147</v>
      </c>
      <c r="AN8" s="12">
        <v>0.26942694664960765</v>
      </c>
    </row>
    <row r="9" spans="1:41" x14ac:dyDescent="0.75">
      <c r="A9" s="9" t="s">
        <v>165</v>
      </c>
      <c r="B9" s="9" t="s">
        <v>165</v>
      </c>
      <c r="D9" s="9" t="s">
        <v>34</v>
      </c>
      <c r="F9" s="10">
        <v>850</v>
      </c>
      <c r="H9" t="s">
        <v>41</v>
      </c>
      <c r="I9" t="s">
        <v>41</v>
      </c>
      <c r="J9" s="11" t="s">
        <v>85</v>
      </c>
      <c r="K9" t="s">
        <v>166</v>
      </c>
      <c r="M9" s="12">
        <v>27.345873131404087</v>
      </c>
      <c r="N9" s="12">
        <v>13.816447032908421</v>
      </c>
      <c r="O9" s="12">
        <v>-7.818770946131834</v>
      </c>
      <c r="P9" s="12">
        <v>14.769256747931271</v>
      </c>
      <c r="Q9" s="12">
        <v>22.644513840688223</v>
      </c>
      <c r="R9" s="12">
        <v>22.631369313314369</v>
      </c>
      <c r="S9" s="12">
        <v>23.696750108923577</v>
      </c>
      <c r="T9" s="12">
        <v>21.116378273686596</v>
      </c>
      <c r="U9" s="12">
        <v>20.970777355083882</v>
      </c>
      <c r="V9" s="12"/>
      <c r="W9" s="12">
        <v>26.46417867986543</v>
      </c>
      <c r="X9" s="12">
        <v>6.2832846910351536</v>
      </c>
      <c r="Y9" s="12">
        <v>11.12148188210449</v>
      </c>
      <c r="Z9" s="12">
        <v>6.3567592286633738</v>
      </c>
      <c r="AA9" s="13">
        <v>4.1787419796462603E-2</v>
      </c>
      <c r="AB9" s="12">
        <v>0.15651867958998952</v>
      </c>
      <c r="AC9" s="12">
        <v>0.32366501029891948</v>
      </c>
      <c r="AD9" s="12">
        <v>0.65407058714085908</v>
      </c>
      <c r="AE9" s="12">
        <v>0.10969265656645497</v>
      </c>
      <c r="AF9" s="12">
        <v>0.17699273999506873</v>
      </c>
      <c r="AG9" s="12">
        <v>0.32762235099260434</v>
      </c>
      <c r="AH9" s="12">
        <v>0.21299088533108579</v>
      </c>
      <c r="AI9" s="15">
        <v>0.18306812006524223</v>
      </c>
      <c r="AJ9" s="12"/>
      <c r="AK9" s="12">
        <v>0.14468169168483996</v>
      </c>
      <c r="AL9" s="12">
        <v>0.30072714801962019</v>
      </c>
      <c r="AM9" s="12">
        <v>0.22592763616456224</v>
      </c>
      <c r="AN9" s="12">
        <v>0.18256574932380434</v>
      </c>
    </row>
    <row r="10" spans="1:41" x14ac:dyDescent="0.75">
      <c r="A10" s="9" t="s">
        <v>165</v>
      </c>
      <c r="B10" s="9" t="s">
        <v>165</v>
      </c>
      <c r="D10" s="9" t="s">
        <v>34</v>
      </c>
      <c r="F10" s="10">
        <v>1250</v>
      </c>
      <c r="H10" t="s">
        <v>41</v>
      </c>
      <c r="I10" t="s">
        <v>41</v>
      </c>
      <c r="J10" s="11" t="s">
        <v>85</v>
      </c>
      <c r="K10" t="s">
        <v>166</v>
      </c>
      <c r="M10" s="12">
        <v>27.21766666666667</v>
      </c>
      <c r="N10" s="12">
        <v>14.377333333333333</v>
      </c>
      <c r="O10" s="12">
        <v>-6.5033333333333339</v>
      </c>
      <c r="P10" s="12">
        <v>15.624000000000001</v>
      </c>
      <c r="Q10" s="12">
        <v>24.163666666666668</v>
      </c>
      <c r="R10" s="12">
        <v>22.324666666666669</v>
      </c>
      <c r="S10" s="12">
        <v>24.425999999999998</v>
      </c>
      <c r="T10" s="12">
        <v>22.377333333333336</v>
      </c>
      <c r="U10" s="12">
        <v>21.739000000000001</v>
      </c>
      <c r="V10" s="12"/>
      <c r="W10" s="12">
        <v>27.138999999999999</v>
      </c>
      <c r="X10" s="12">
        <v>5.2</v>
      </c>
      <c r="Y10" s="12">
        <v>11.527000000000001</v>
      </c>
      <c r="Z10" s="12">
        <v>6.0646666666666667</v>
      </c>
      <c r="AA10" s="13">
        <v>0.33731340520846992</v>
      </c>
      <c r="AB10" s="12">
        <v>0.4464015382291302</v>
      </c>
      <c r="AC10" s="12">
        <v>0.57513157914805291</v>
      </c>
      <c r="AD10" s="12">
        <v>0.57768763185652472</v>
      </c>
      <c r="AE10" s="12">
        <v>0.16159311041419305</v>
      </c>
      <c r="AF10" s="12">
        <v>0.22886750169767095</v>
      </c>
      <c r="AG10" s="12">
        <v>0.29168647551780569</v>
      </c>
      <c r="AH10" s="12">
        <v>0.33070278700569339</v>
      </c>
      <c r="AI10" s="15">
        <v>0.89174211518801783</v>
      </c>
      <c r="AJ10" s="12"/>
      <c r="AK10" s="14">
        <v>0.14891944130972198</v>
      </c>
      <c r="AL10" s="12">
        <v>0.72072671658540965</v>
      </c>
      <c r="AM10" s="12">
        <v>0.66895515544765793</v>
      </c>
      <c r="AN10" s="12">
        <v>0.21993256542252526</v>
      </c>
    </row>
    <row r="11" spans="1:41" x14ac:dyDescent="0.75">
      <c r="A11" s="9" t="s">
        <v>165</v>
      </c>
      <c r="B11" s="9" t="s">
        <v>165</v>
      </c>
      <c r="D11" s="9" t="s">
        <v>33</v>
      </c>
      <c r="F11" s="10">
        <v>25</v>
      </c>
      <c r="H11" t="s">
        <v>41</v>
      </c>
      <c r="I11" t="s">
        <v>41</v>
      </c>
      <c r="J11" s="11" t="s">
        <v>85</v>
      </c>
      <c r="K11" t="s">
        <v>166</v>
      </c>
      <c r="M11" s="12">
        <v>22.829783866039438</v>
      </c>
      <c r="N11" s="12">
        <v>10.234133144271995</v>
      </c>
      <c r="O11" s="12">
        <v>-8.2948421840519249</v>
      </c>
      <c r="P11" s="12">
        <v>11.414468599098262</v>
      </c>
      <c r="Q11" s="12">
        <v>19.128647871846031</v>
      </c>
      <c r="R11" s="12">
        <v>17.144101412745812</v>
      </c>
      <c r="S11" s="12">
        <v>18.148128766240731</v>
      </c>
      <c r="T11" s="12">
        <v>16.094138279078038</v>
      </c>
      <c r="U11" s="12">
        <v>17.564520777009509</v>
      </c>
      <c r="V11" s="12"/>
      <c r="W11" s="12">
        <v>24.042252624107494</v>
      </c>
      <c r="X11" s="12">
        <v>3.5276582294225709</v>
      </c>
      <c r="Y11" s="12">
        <v>8.3308739000264183</v>
      </c>
      <c r="Z11" s="12">
        <v>4.1510661382896679</v>
      </c>
      <c r="AA11" s="13">
        <v>0.28205918410453146</v>
      </c>
      <c r="AB11" s="12">
        <v>0.51306647407381067</v>
      </c>
      <c r="AC11" s="12">
        <v>0.55354500318140221</v>
      </c>
      <c r="AD11" s="12">
        <v>0.32298408509745202</v>
      </c>
      <c r="AE11" s="12">
        <v>0.81649640703461579</v>
      </c>
      <c r="AF11" s="12">
        <v>0.15517617092213079</v>
      </c>
      <c r="AG11" s="12">
        <v>0.28012607347108925</v>
      </c>
      <c r="AH11" s="12">
        <v>0.20851850645184988</v>
      </c>
      <c r="AI11" s="12">
        <v>1.277192547180511</v>
      </c>
      <c r="AJ11" s="12"/>
      <c r="AK11" s="12">
        <v>0.63016469384647189</v>
      </c>
      <c r="AL11" s="15">
        <v>0.73822431654464737</v>
      </c>
      <c r="AM11" s="15">
        <v>0.30314649070579308</v>
      </c>
      <c r="AN11" s="15">
        <v>9.0884809887291834E-2</v>
      </c>
    </row>
    <row r="12" spans="1:41" x14ac:dyDescent="0.75">
      <c r="A12" s="9" t="s">
        <v>165</v>
      </c>
      <c r="B12" s="9" t="s">
        <v>165</v>
      </c>
      <c r="D12" s="9" t="s">
        <v>33</v>
      </c>
      <c r="F12" s="10">
        <v>75</v>
      </c>
      <c r="H12" t="s">
        <v>41</v>
      </c>
      <c r="I12" t="s">
        <v>41</v>
      </c>
      <c r="J12" s="11" t="s">
        <v>85</v>
      </c>
      <c r="K12" t="s">
        <v>166</v>
      </c>
      <c r="M12" s="12">
        <v>19.767500000000002</v>
      </c>
      <c r="N12" s="12">
        <v>9.1159999999999997</v>
      </c>
      <c r="O12" s="12">
        <v>-1.5245</v>
      </c>
      <c r="P12" s="12">
        <v>6.5192499999999995</v>
      </c>
      <c r="Q12" s="12">
        <v>16.764499999999998</v>
      </c>
      <c r="R12" s="12">
        <v>14.4305</v>
      </c>
      <c r="S12" s="12">
        <v>15.324249999999999</v>
      </c>
      <c r="T12" s="12">
        <v>13.1645</v>
      </c>
      <c r="U12" s="12">
        <v>15.907999999999999</v>
      </c>
      <c r="V12" s="12"/>
      <c r="W12" s="12">
        <v>20.38325</v>
      </c>
      <c r="X12" s="12">
        <v>3.21875</v>
      </c>
      <c r="Y12" s="12">
        <v>6.8965000000000005</v>
      </c>
      <c r="Z12" s="12">
        <v>3.9344999999999999</v>
      </c>
      <c r="AA12" s="13">
        <v>0.30858656268001489</v>
      </c>
      <c r="AB12" s="12">
        <v>0.75679543691365714</v>
      </c>
      <c r="AC12" s="12">
        <v>0.64172969387429768</v>
      </c>
      <c r="AD12" s="12">
        <v>0.87182237296366882</v>
      </c>
      <c r="AE12" s="12">
        <v>0.36307345445974687</v>
      </c>
      <c r="AF12" s="12">
        <v>0.25639877794820559</v>
      </c>
      <c r="AG12" s="12">
        <v>0.69202089322986982</v>
      </c>
      <c r="AH12" s="12">
        <v>0.16195575527491052</v>
      </c>
      <c r="AI12" s="12">
        <v>1.211502373088885</v>
      </c>
      <c r="AJ12" s="12"/>
      <c r="AK12" s="12">
        <v>0.34667119388069606</v>
      </c>
      <c r="AL12" s="15">
        <v>0.97523890235504096</v>
      </c>
      <c r="AM12" s="15">
        <v>0.57849488617733991</v>
      </c>
      <c r="AN12" s="15">
        <v>0.22492443175431184</v>
      </c>
    </row>
    <row r="13" spans="1:41" x14ac:dyDescent="0.75">
      <c r="A13" s="9" t="s">
        <v>165</v>
      </c>
      <c r="B13" s="9" t="s">
        <v>165</v>
      </c>
      <c r="D13" s="9" t="s">
        <v>33</v>
      </c>
      <c r="F13" s="10">
        <v>125</v>
      </c>
      <c r="H13" t="s">
        <v>41</v>
      </c>
      <c r="I13" t="s">
        <v>41</v>
      </c>
      <c r="J13" s="11" t="s">
        <v>85</v>
      </c>
      <c r="K13" t="s">
        <v>166</v>
      </c>
      <c r="M13" s="13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/>
      <c r="AB13" s="12"/>
      <c r="AC13" s="12"/>
      <c r="AD13" s="12"/>
      <c r="AE13" s="14"/>
      <c r="AF13" s="12"/>
      <c r="AG13" s="12"/>
      <c r="AH13" s="12"/>
      <c r="AI13" s="12"/>
      <c r="AJ13" s="12"/>
      <c r="AK13" s="12"/>
      <c r="AL13" s="15"/>
      <c r="AM13" s="15"/>
      <c r="AN13" s="15"/>
    </row>
    <row r="14" spans="1:41" x14ac:dyDescent="0.75">
      <c r="A14" s="9" t="s">
        <v>165</v>
      </c>
      <c r="B14" s="9" t="s">
        <v>165</v>
      </c>
      <c r="D14" s="9" t="s">
        <v>33</v>
      </c>
      <c r="F14" s="10">
        <v>175</v>
      </c>
      <c r="H14" t="s">
        <v>41</v>
      </c>
      <c r="I14" t="s">
        <v>41</v>
      </c>
      <c r="J14" s="11" t="s">
        <v>85</v>
      </c>
      <c r="K14" t="s">
        <v>166</v>
      </c>
      <c r="M14" s="12">
        <v>21.8445</v>
      </c>
      <c r="N14" s="12">
        <v>8.6965000000000003</v>
      </c>
      <c r="O14" s="12">
        <v>-10.430999999999999</v>
      </c>
      <c r="P14" s="12">
        <v>9.8172499999999996</v>
      </c>
      <c r="Q14" s="12">
        <v>18.470500000000001</v>
      </c>
      <c r="R14" s="12">
        <v>16.219000000000001</v>
      </c>
      <c r="S14" s="12">
        <v>17.771250000000002</v>
      </c>
      <c r="T14" s="12">
        <v>15.4215</v>
      </c>
      <c r="U14" s="12">
        <v>17.160499999999999</v>
      </c>
      <c r="V14" s="12"/>
      <c r="W14" s="12">
        <v>22.262750000000004</v>
      </c>
      <c r="X14" s="12">
        <v>3.1792499999999997</v>
      </c>
      <c r="Y14" s="12">
        <v>8.1875</v>
      </c>
      <c r="Z14" s="12">
        <v>3.93025</v>
      </c>
      <c r="AA14" s="13">
        <v>0.58311605477240458</v>
      </c>
      <c r="AB14" s="12">
        <v>0.64356584744686396</v>
      </c>
      <c r="AC14" s="12">
        <v>0.79399622165347861</v>
      </c>
      <c r="AD14" s="12">
        <v>0.15883403287708875</v>
      </c>
      <c r="AE14" s="12">
        <v>0.70431929312398345</v>
      </c>
      <c r="AF14" s="12">
        <v>0.44615244031608736</v>
      </c>
      <c r="AG14" s="12">
        <v>0.59398337518822841</v>
      </c>
      <c r="AH14" s="12">
        <v>0.23580429738803901</v>
      </c>
      <c r="AI14" s="12">
        <v>0.30439064812616401</v>
      </c>
      <c r="AJ14" s="12"/>
      <c r="AK14" s="12">
        <v>0.75009660488944097</v>
      </c>
      <c r="AL14" s="15">
        <v>0.73336410920270012</v>
      </c>
      <c r="AM14" s="15">
        <v>0.60828145897547559</v>
      </c>
      <c r="AN14" s="15">
        <v>1.1505011589158296</v>
      </c>
    </row>
    <row r="15" spans="1:41" x14ac:dyDescent="0.75">
      <c r="A15" s="9" t="s">
        <v>165</v>
      </c>
      <c r="B15" s="9" t="s">
        <v>165</v>
      </c>
      <c r="D15" s="9" t="s">
        <v>33</v>
      </c>
      <c r="F15" s="10">
        <v>250</v>
      </c>
      <c r="H15" t="s">
        <v>41</v>
      </c>
      <c r="I15" t="s">
        <v>41</v>
      </c>
      <c r="J15" s="11" t="s">
        <v>85</v>
      </c>
      <c r="K15" t="s">
        <v>166</v>
      </c>
      <c r="M15" s="12">
        <v>23.445666666666664</v>
      </c>
      <c r="N15" s="12">
        <v>8.999666666666668</v>
      </c>
      <c r="O15" s="12">
        <v>-5.5783333333333331</v>
      </c>
      <c r="P15" s="12">
        <v>9.8376666666666672</v>
      </c>
      <c r="Q15" s="12">
        <v>19.893333333333331</v>
      </c>
      <c r="R15" s="12">
        <v>17.018000000000001</v>
      </c>
      <c r="S15" s="12">
        <v>18.799333333333333</v>
      </c>
      <c r="T15" s="12">
        <v>16.953999999999997</v>
      </c>
      <c r="U15" s="12">
        <v>18.263000000000002</v>
      </c>
      <c r="V15" s="12"/>
      <c r="W15" s="12">
        <v>23.600333333333335</v>
      </c>
      <c r="X15" s="12">
        <v>2.6376666666666666</v>
      </c>
      <c r="Y15" s="12">
        <v>8.9939999999999998</v>
      </c>
      <c r="Z15" s="12">
        <v>4.7463333333333333</v>
      </c>
      <c r="AA15" s="13">
        <v>3.3381631675720176E-2</v>
      </c>
      <c r="AB15" s="12">
        <v>0.23997152608868663</v>
      </c>
      <c r="AC15" s="15">
        <v>0.59871222914964206</v>
      </c>
      <c r="AD15" s="15">
        <v>0.11400146197892949</v>
      </c>
      <c r="AE15" s="15">
        <v>0.36610699711058886</v>
      </c>
      <c r="AF15" s="12">
        <v>0.15326773959317078</v>
      </c>
      <c r="AG15" s="12">
        <v>0.24058331890082094</v>
      </c>
      <c r="AH15" s="12">
        <v>0.13777155003846026</v>
      </c>
      <c r="AI15" s="12">
        <v>9.9413278791115861E-2</v>
      </c>
      <c r="AJ15" s="12"/>
      <c r="AK15" s="12">
        <v>0.10861552989021965</v>
      </c>
      <c r="AL15" s="15">
        <v>0.58838791059413531</v>
      </c>
      <c r="AM15" s="15">
        <v>0.69043536989351917</v>
      </c>
      <c r="AN15" s="15">
        <v>7.7693843599949269E-2</v>
      </c>
    </row>
    <row r="16" spans="1:41" x14ac:dyDescent="0.75">
      <c r="A16" s="9" t="s">
        <v>165</v>
      </c>
      <c r="B16" s="9" t="s">
        <v>165</v>
      </c>
      <c r="D16" s="9" t="s">
        <v>33</v>
      </c>
      <c r="F16" s="10">
        <v>400</v>
      </c>
      <c r="H16" t="s">
        <v>41</v>
      </c>
      <c r="I16" t="s">
        <v>41</v>
      </c>
      <c r="J16" s="11" t="s">
        <v>85</v>
      </c>
      <c r="K16" t="s">
        <v>166</v>
      </c>
      <c r="M16" s="13">
        <v>25.351233583593217</v>
      </c>
      <c r="N16" s="12">
        <v>9.9853713865520444</v>
      </c>
      <c r="O16" s="12">
        <v>-5.1899075634858471</v>
      </c>
      <c r="P16" s="12">
        <v>11.970672147770708</v>
      </c>
      <c r="Q16" s="12">
        <v>21.706592706860757</v>
      </c>
      <c r="R16" s="12">
        <v>19.414319298716148</v>
      </c>
      <c r="S16" s="12">
        <v>20.657329959521665</v>
      </c>
      <c r="T16" s="12">
        <v>17.962792280949468</v>
      </c>
      <c r="U16" s="12">
        <v>20.08276718165569</v>
      </c>
      <c r="V16" s="12"/>
      <c r="W16" s="12">
        <v>25.804835776645302</v>
      </c>
      <c r="X16" s="12">
        <v>3.859983632313797</v>
      </c>
      <c r="Y16" s="12">
        <v>9.6284673354296668</v>
      </c>
      <c r="Z16" s="12">
        <v>6.1181489685777484</v>
      </c>
      <c r="AA16" s="13">
        <v>4.710918208960109E-2</v>
      </c>
      <c r="AB16" s="12">
        <v>0.18392615070534635</v>
      </c>
      <c r="AC16" s="14">
        <v>0.26453392370805201</v>
      </c>
      <c r="AD16" s="12">
        <v>0.3412316686323445</v>
      </c>
      <c r="AE16" s="12">
        <v>0.31030471088247269</v>
      </c>
      <c r="AF16" s="12">
        <v>0.29028104911493441</v>
      </c>
      <c r="AG16" s="12">
        <v>0.42943218338235889</v>
      </c>
      <c r="AH16" s="12">
        <v>0.11346962652990489</v>
      </c>
      <c r="AI16" s="12">
        <v>0.1856694228170942</v>
      </c>
      <c r="AJ16" s="12"/>
      <c r="AK16" s="12">
        <v>0.13736391583198529</v>
      </c>
      <c r="AL16" s="12">
        <v>0.42785116733177075</v>
      </c>
      <c r="AM16" s="12">
        <v>0.5288669437565342</v>
      </c>
      <c r="AN16" s="12">
        <v>0.28796919148576644</v>
      </c>
    </row>
    <row r="17" spans="1:40" x14ac:dyDescent="0.75">
      <c r="A17" s="9" t="s">
        <v>165</v>
      </c>
      <c r="B17" s="9" t="s">
        <v>165</v>
      </c>
      <c r="D17" s="9" t="s">
        <v>33</v>
      </c>
      <c r="F17" s="10">
        <v>600</v>
      </c>
      <c r="H17" t="s">
        <v>41</v>
      </c>
      <c r="I17" t="s">
        <v>41</v>
      </c>
      <c r="J17" s="11" t="s">
        <v>85</v>
      </c>
      <c r="K17" t="s">
        <v>166</v>
      </c>
      <c r="M17" s="12">
        <v>26.026666666666667</v>
      </c>
      <c r="N17" s="12">
        <v>12.270666666666665</v>
      </c>
      <c r="O17" s="12">
        <v>-5.3293333333333335</v>
      </c>
      <c r="P17" s="12">
        <v>13.789333333333333</v>
      </c>
      <c r="Q17" s="12">
        <v>21.778333333333336</v>
      </c>
      <c r="R17" s="12">
        <v>20.247333333333334</v>
      </c>
      <c r="S17" s="12">
        <v>21.834333333333333</v>
      </c>
      <c r="T17" s="12">
        <v>20.241</v>
      </c>
      <c r="U17" s="12">
        <v>20.630666666666666</v>
      </c>
      <c r="V17" s="12"/>
      <c r="W17" s="12">
        <v>26.382000000000001</v>
      </c>
      <c r="X17" s="12">
        <v>6.7776666666666658</v>
      </c>
      <c r="Y17" s="12">
        <v>6.8663333333333334</v>
      </c>
      <c r="Z17" s="12">
        <v>5.5773333333333328</v>
      </c>
      <c r="AA17" s="13">
        <v>0.342657749559721</v>
      </c>
      <c r="AB17" s="12">
        <v>0.17904561802326643</v>
      </c>
      <c r="AC17" s="12">
        <v>1.0468697785939445</v>
      </c>
      <c r="AD17" s="12">
        <v>0.36688463218474238</v>
      </c>
      <c r="AE17" s="12">
        <v>0.31627888537386423</v>
      </c>
      <c r="AF17" s="12">
        <v>0.21421095521315756</v>
      </c>
      <c r="AG17" s="12">
        <v>0.51376875472661288</v>
      </c>
      <c r="AH17" s="12">
        <v>0.15799050604387566</v>
      </c>
      <c r="AI17" s="12">
        <v>0.40956725129498944</v>
      </c>
      <c r="AJ17" s="12"/>
      <c r="AK17" s="12">
        <v>0.63248399189228433</v>
      </c>
      <c r="AL17" s="12">
        <v>0.92554488455901651</v>
      </c>
      <c r="AM17" s="12">
        <v>0.61858251942108189</v>
      </c>
      <c r="AN17" s="12">
        <v>0.43124509659048094</v>
      </c>
    </row>
    <row r="18" spans="1:40" x14ac:dyDescent="0.75">
      <c r="A18" s="9" t="s">
        <v>165</v>
      </c>
      <c r="B18" s="9" t="s">
        <v>165</v>
      </c>
      <c r="D18" s="9" t="s">
        <v>33</v>
      </c>
      <c r="F18" s="10">
        <v>850</v>
      </c>
      <c r="H18" t="s">
        <v>41</v>
      </c>
      <c r="I18" t="s">
        <v>41</v>
      </c>
      <c r="J18" s="11" t="s">
        <v>85</v>
      </c>
      <c r="K18" t="s">
        <v>166</v>
      </c>
      <c r="M18" s="12">
        <v>28.721152754396869</v>
      </c>
      <c r="N18" s="12">
        <v>13.370005968887561</v>
      </c>
      <c r="O18" s="12">
        <v>-6.8908552390060693</v>
      </c>
      <c r="P18" s="12">
        <v>14.986985366784253</v>
      </c>
      <c r="Q18" s="12">
        <v>23.420597228459556</v>
      </c>
      <c r="R18" s="12">
        <v>22.868627927912602</v>
      </c>
      <c r="S18" s="12">
        <v>24.910534285722221</v>
      </c>
      <c r="T18" s="12">
        <v>22.055498839587941</v>
      </c>
      <c r="U18" s="12">
        <v>22.959418439797883</v>
      </c>
      <c r="V18" s="12"/>
      <c r="W18" s="12">
        <v>28.304913295914137</v>
      </c>
      <c r="X18" s="12">
        <v>7.4617525850871553</v>
      </c>
      <c r="Y18" s="12">
        <v>11.799953245632418</v>
      </c>
      <c r="Z18" s="12">
        <v>6.607687462889861</v>
      </c>
      <c r="AA18" s="13">
        <v>0.5443931739079606</v>
      </c>
      <c r="AB18" s="12">
        <v>0.48256215632630589</v>
      </c>
      <c r="AC18" s="12">
        <v>1.1954271126077221</v>
      </c>
      <c r="AD18" s="12">
        <v>0.32238301352434162</v>
      </c>
      <c r="AE18" s="12">
        <v>1.2703060520662384</v>
      </c>
      <c r="AF18" s="12">
        <v>0.44672566896369348</v>
      </c>
      <c r="AG18" s="12">
        <v>0.28828929848555834</v>
      </c>
      <c r="AH18" s="12">
        <v>0.72963599276303637</v>
      </c>
      <c r="AI18" s="12">
        <v>0.55585407911526186</v>
      </c>
      <c r="AJ18" s="12"/>
      <c r="AK18" s="12">
        <v>0.74679061713572192</v>
      </c>
      <c r="AL18" s="12">
        <v>1.4097191392331923</v>
      </c>
      <c r="AM18" s="12">
        <v>0.25984485111936217</v>
      </c>
      <c r="AN18" s="12">
        <v>0.37183291585010442</v>
      </c>
    </row>
    <row r="19" spans="1:40" x14ac:dyDescent="0.75">
      <c r="A19" s="9" t="s">
        <v>165</v>
      </c>
      <c r="B19" s="9" t="s">
        <v>165</v>
      </c>
      <c r="D19" s="9" t="s">
        <v>33</v>
      </c>
      <c r="F19" s="10">
        <v>1250</v>
      </c>
      <c r="H19" t="s">
        <v>41</v>
      </c>
      <c r="I19" t="s">
        <v>41</v>
      </c>
      <c r="J19" s="11" t="s">
        <v>85</v>
      </c>
      <c r="K19" t="s">
        <v>166</v>
      </c>
      <c r="M19" s="12">
        <v>29.108409991792751</v>
      </c>
      <c r="N19" s="12">
        <v>13.986342051503428</v>
      </c>
      <c r="O19" s="12">
        <v>-6.2722212141197105</v>
      </c>
      <c r="P19" s="12">
        <v>16.190468092240561</v>
      </c>
      <c r="Q19" s="12">
        <v>24.604587005192126</v>
      </c>
      <c r="R19" s="12">
        <v>24.040683398929939</v>
      </c>
      <c r="S19" s="12">
        <v>25.44956076416911</v>
      </c>
      <c r="T19" s="12">
        <v>24.253337479340257</v>
      </c>
      <c r="U19" s="12">
        <v>23.270826255421269</v>
      </c>
      <c r="V19" s="12"/>
      <c r="W19" s="12">
        <v>28.933843209366373</v>
      </c>
      <c r="X19" s="12">
        <v>9.9437985627082668</v>
      </c>
      <c r="Y19" s="12">
        <v>12.917429086787548</v>
      </c>
      <c r="Z19" s="12">
        <v>7.044579333764271</v>
      </c>
      <c r="AA19" s="13">
        <v>0.22805390761794239</v>
      </c>
      <c r="AB19" s="12">
        <v>2.3041963569189975E-2</v>
      </c>
      <c r="AC19" s="12">
        <v>0.20432175639945088</v>
      </c>
      <c r="AD19" s="12">
        <v>0.7555568558536111</v>
      </c>
      <c r="AE19" s="12">
        <v>0.10100435899787906</v>
      </c>
      <c r="AF19" s="12">
        <v>0.1179320063435863</v>
      </c>
      <c r="AG19" s="12">
        <v>0.38050593844898917</v>
      </c>
      <c r="AH19" s="12">
        <v>0.31552720115086702</v>
      </c>
      <c r="AI19" s="12">
        <v>0.3347183454162585</v>
      </c>
      <c r="AJ19" s="12"/>
      <c r="AK19" s="12">
        <v>4.6193097375391054E-2</v>
      </c>
      <c r="AL19" s="12">
        <v>0.73435304689637948</v>
      </c>
      <c r="AM19" s="12">
        <v>0.10176980539185894</v>
      </c>
      <c r="AN19" s="12">
        <v>0.50822832881836166</v>
      </c>
    </row>
    <row r="20" spans="1:40" x14ac:dyDescent="0.75">
      <c r="A20" s="9" t="s">
        <v>165</v>
      </c>
      <c r="B20" s="9" t="s">
        <v>165</v>
      </c>
      <c r="D20" s="9" t="s">
        <v>163</v>
      </c>
      <c r="F20" s="10">
        <v>400</v>
      </c>
      <c r="G20" s="11" t="s">
        <v>157</v>
      </c>
      <c r="H20" t="s">
        <v>162</v>
      </c>
      <c r="I20" t="s">
        <v>77</v>
      </c>
      <c r="J20" s="11" t="s">
        <v>147</v>
      </c>
      <c r="K20" t="s">
        <v>77</v>
      </c>
      <c r="M20" s="12">
        <v>22.641287368823622</v>
      </c>
      <c r="N20" s="12">
        <v>12.128358090908563</v>
      </c>
      <c r="O20" s="12">
        <v>4.8113379206169524</v>
      </c>
      <c r="P20" s="12">
        <v>12.50566014620488</v>
      </c>
      <c r="Q20" s="12">
        <v>17.746217576069384</v>
      </c>
      <c r="R20" s="12">
        <v>18.455125998937149</v>
      </c>
      <c r="S20" s="12">
        <v>19.709931536800511</v>
      </c>
      <c r="T20" s="12">
        <v>16.964484049957605</v>
      </c>
      <c r="U20" s="12">
        <v>18.493367338490746</v>
      </c>
      <c r="V20" s="12"/>
      <c r="W20" s="12">
        <v>23.432036408562173</v>
      </c>
      <c r="X20" s="12">
        <v>11.15546818387436</v>
      </c>
      <c r="Y20" s="12">
        <v>15.485799126274658</v>
      </c>
      <c r="Z20" s="12">
        <v>8.8033147058627641</v>
      </c>
      <c r="AA20" s="13">
        <v>1.634282120613302</v>
      </c>
      <c r="AB20" s="12">
        <v>0.92148238274618255</v>
      </c>
      <c r="AC20" s="12">
        <v>0.52481575291425209</v>
      </c>
      <c r="AD20" s="12">
        <v>0.48155211991350705</v>
      </c>
      <c r="AE20" s="12">
        <v>0.66971651983730807</v>
      </c>
      <c r="AF20" s="12">
        <v>0.83033497609488349</v>
      </c>
      <c r="AG20" s="12">
        <v>0.84268514404512018</v>
      </c>
      <c r="AH20" s="12">
        <v>8.7114740283447886E-2</v>
      </c>
      <c r="AI20" s="12">
        <v>0.36744009726478921</v>
      </c>
      <c r="AJ20" s="12"/>
      <c r="AK20" s="12">
        <v>0.42495018235368753</v>
      </c>
      <c r="AL20" s="15">
        <v>0.34176182265859661</v>
      </c>
      <c r="AM20" s="15">
        <v>5.1338282044666658E-2</v>
      </c>
      <c r="AN20" s="15">
        <v>0.63683774283018324</v>
      </c>
    </row>
    <row r="21" spans="1:40" x14ac:dyDescent="0.75">
      <c r="A21" s="9" t="s">
        <v>165</v>
      </c>
      <c r="B21" s="9" t="s">
        <v>165</v>
      </c>
      <c r="D21" t="s">
        <v>163</v>
      </c>
      <c r="F21" s="10">
        <v>600</v>
      </c>
      <c r="G21" s="11" t="s">
        <v>158</v>
      </c>
      <c r="H21" t="s">
        <v>161</v>
      </c>
      <c r="I21" t="s">
        <v>77</v>
      </c>
      <c r="J21" s="11" t="s">
        <v>147</v>
      </c>
      <c r="K21" t="s">
        <v>77</v>
      </c>
      <c r="M21" s="12">
        <v>21.987492471009279</v>
      </c>
      <c r="N21" s="12">
        <v>11.830373072147458</v>
      </c>
      <c r="O21" s="12">
        <v>3.1737749614715516</v>
      </c>
      <c r="P21" s="12">
        <v>12.26170651217558</v>
      </c>
      <c r="Q21" s="12">
        <v>22.704172289309934</v>
      </c>
      <c r="R21" s="12">
        <v>17.229593792374867</v>
      </c>
      <c r="S21" s="12">
        <v>17.98022141890139</v>
      </c>
      <c r="T21" s="12">
        <v>16.596577857708802</v>
      </c>
      <c r="U21" s="12">
        <v>17.654046965264879</v>
      </c>
      <c r="V21" s="12"/>
      <c r="W21" s="12">
        <v>18.950038898381667</v>
      </c>
      <c r="X21" s="12">
        <v>12.677411846302746</v>
      </c>
      <c r="Y21" s="12">
        <v>16.530532879563328</v>
      </c>
      <c r="Z21" s="12">
        <v>10.395684703264489</v>
      </c>
      <c r="AA21" s="13">
        <v>0.50439365850059437</v>
      </c>
      <c r="AB21" s="12">
        <v>0.33582825864831761</v>
      </c>
      <c r="AC21" s="15">
        <v>0.18913047779280531</v>
      </c>
      <c r="AD21" s="15">
        <v>0.32830355686085905</v>
      </c>
      <c r="AE21" s="15">
        <v>0.98331287278879931</v>
      </c>
      <c r="AF21" s="12">
        <v>0.45170671604160983</v>
      </c>
      <c r="AG21" s="12">
        <v>0.37080440903396084</v>
      </c>
      <c r="AH21" s="12">
        <v>0.36221128557948318</v>
      </c>
      <c r="AI21" s="12">
        <v>0.74810640083343272</v>
      </c>
      <c r="AJ21" s="12"/>
      <c r="AK21" s="12">
        <v>0.12661515738271562</v>
      </c>
      <c r="AL21" s="15">
        <v>8.7125482252515291E-2</v>
      </c>
      <c r="AM21" s="15">
        <v>0.81891692875344579</v>
      </c>
      <c r="AN21" s="15">
        <v>0.2747329430829496</v>
      </c>
    </row>
    <row r="22" spans="1:40" x14ac:dyDescent="0.75">
      <c r="A22" s="9" t="s">
        <v>165</v>
      </c>
      <c r="B22" s="9" t="s">
        <v>165</v>
      </c>
      <c r="D22" t="s">
        <v>163</v>
      </c>
      <c r="F22" s="10">
        <v>850</v>
      </c>
      <c r="G22" s="11" t="s">
        <v>158</v>
      </c>
      <c r="H22" t="s">
        <v>161</v>
      </c>
      <c r="I22" t="s">
        <v>77</v>
      </c>
      <c r="J22" s="11" t="s">
        <v>147</v>
      </c>
      <c r="K22" t="s">
        <v>77</v>
      </c>
      <c r="M22" s="13">
        <v>20.836784844858258</v>
      </c>
      <c r="N22" s="12">
        <v>10.157061282877182</v>
      </c>
      <c r="O22" s="12">
        <v>7.59778435981044</v>
      </c>
      <c r="P22" s="12">
        <v>11.341678815789999</v>
      </c>
      <c r="Q22" s="12">
        <v>20.40779329946842</v>
      </c>
      <c r="R22" s="12">
        <v>14.69256391626177</v>
      </c>
      <c r="S22" s="12">
        <v>14.85675449145169</v>
      </c>
      <c r="T22" s="12">
        <v>15.351422266917501</v>
      </c>
      <c r="U22" s="12">
        <v>17.70388893357481</v>
      </c>
      <c r="V22" s="12"/>
      <c r="W22" s="12">
        <v>16.133248878141</v>
      </c>
      <c r="X22" s="12">
        <v>11.267618386129868</v>
      </c>
      <c r="Y22" s="12">
        <v>14.687673133171005</v>
      </c>
      <c r="Z22" s="12">
        <v>9.0510456210659189</v>
      </c>
      <c r="AA22" s="13">
        <v>0.22761451606127406</v>
      </c>
      <c r="AB22" s="12">
        <v>0.67182432008399662</v>
      </c>
      <c r="AC22" s="14">
        <v>1.8623295201137935</v>
      </c>
      <c r="AD22" s="12">
        <v>0.42484584000212061</v>
      </c>
      <c r="AE22" s="12">
        <v>0.5201776927146089</v>
      </c>
      <c r="AF22" s="12">
        <v>0.5772632659041087</v>
      </c>
      <c r="AG22" s="12">
        <v>0.50050515932510975</v>
      </c>
      <c r="AH22" s="12">
        <v>0.60992170738514695</v>
      </c>
      <c r="AI22" s="12">
        <v>0.24134932221785754</v>
      </c>
      <c r="AJ22" s="12"/>
      <c r="AK22" s="12">
        <v>0.4796028283471897</v>
      </c>
      <c r="AL22" s="12">
        <v>0.3272596696925047</v>
      </c>
      <c r="AM22" s="12">
        <v>6.7248040652390678E-2</v>
      </c>
      <c r="AN22" s="12">
        <v>0.23552441969671897</v>
      </c>
    </row>
    <row r="23" spans="1:40" x14ac:dyDescent="0.75">
      <c r="A23" s="9" t="s">
        <v>165</v>
      </c>
      <c r="B23" s="9" t="s">
        <v>165</v>
      </c>
      <c r="D23" t="s">
        <v>163</v>
      </c>
      <c r="F23" s="10">
        <v>1250</v>
      </c>
      <c r="G23" s="11" t="s">
        <v>158</v>
      </c>
      <c r="H23" t="s">
        <v>161</v>
      </c>
      <c r="I23" t="s">
        <v>77</v>
      </c>
      <c r="J23" s="11" t="s">
        <v>147</v>
      </c>
      <c r="K23" t="s">
        <v>77</v>
      </c>
      <c r="M23" s="12">
        <v>20.07099186665317</v>
      </c>
      <c r="N23" s="12">
        <v>10.735655885029781</v>
      </c>
      <c r="O23" s="12">
        <v>7.6768481283962489</v>
      </c>
      <c r="P23" s="12">
        <v>11.829184896906874</v>
      </c>
      <c r="Q23" s="12">
        <v>17.154332403802453</v>
      </c>
      <c r="R23" s="12">
        <v>15.249126156664298</v>
      </c>
      <c r="S23" s="12">
        <v>16.539637079336245</v>
      </c>
      <c r="T23" s="12">
        <v>14.375979388956623</v>
      </c>
      <c r="U23" s="12">
        <v>15.969646869376673</v>
      </c>
      <c r="V23" s="12"/>
      <c r="W23" s="12">
        <v>16.816249975346036</v>
      </c>
      <c r="X23" s="12">
        <v>10.418528978998353</v>
      </c>
      <c r="Y23" s="12">
        <v>14.913837797864552</v>
      </c>
      <c r="Z23" s="12">
        <v>8.2625549801745581</v>
      </c>
      <c r="AA23" s="13">
        <v>0.9459555865231839</v>
      </c>
      <c r="AB23" s="12">
        <v>0.76137524992335615</v>
      </c>
      <c r="AC23" s="12">
        <v>1.2398459294862969</v>
      </c>
      <c r="AD23" s="12">
        <v>0.63674795413325758</v>
      </c>
      <c r="AE23" s="12">
        <v>0.74862656777143266</v>
      </c>
      <c r="AF23" s="12">
        <v>0.82647687810576642</v>
      </c>
      <c r="AG23" s="12">
        <v>0.45061236030738167</v>
      </c>
      <c r="AH23" s="12">
        <v>0.42692259191124426</v>
      </c>
      <c r="AI23" s="12">
        <v>0.47016825249670618</v>
      </c>
      <c r="AJ23" s="12"/>
      <c r="AK23" s="12">
        <v>0.283655915602196</v>
      </c>
      <c r="AL23" s="12">
        <v>0.14286815793369431</v>
      </c>
      <c r="AM23" s="12">
        <v>0.78658822152064301</v>
      </c>
      <c r="AN23" s="12">
        <v>0.11150326951683548</v>
      </c>
    </row>
    <row r="24" spans="1:40" x14ac:dyDescent="0.75">
      <c r="A24" s="9" t="s">
        <v>165</v>
      </c>
      <c r="B24" s="9" t="s">
        <v>165</v>
      </c>
      <c r="D24" t="s">
        <v>163</v>
      </c>
      <c r="F24" s="10">
        <v>25</v>
      </c>
      <c r="G24" s="11" t="s">
        <v>157</v>
      </c>
      <c r="H24" t="s">
        <v>162</v>
      </c>
      <c r="I24" t="s">
        <v>77</v>
      </c>
      <c r="J24" s="11" t="s">
        <v>147</v>
      </c>
      <c r="K24" t="s">
        <v>167</v>
      </c>
      <c r="M24" s="12">
        <v>7.5336666666666661</v>
      </c>
      <c r="N24" s="12">
        <v>3.4919999999999995</v>
      </c>
      <c r="O24" s="12">
        <v>3.8669999999999995</v>
      </c>
      <c r="P24" s="12">
        <v>3.145</v>
      </c>
      <c r="Q24" s="12">
        <v>9.9150000000000009</v>
      </c>
      <c r="R24" s="12">
        <v>6.1836666666666673</v>
      </c>
      <c r="S24" s="12">
        <v>6.617</v>
      </c>
      <c r="T24" s="12">
        <v>8.0090000000000003</v>
      </c>
      <c r="U24" s="12">
        <v>8.4500000000000011</v>
      </c>
      <c r="V24" s="12">
        <v>10.359</v>
      </c>
      <c r="W24" s="12">
        <v>8.6826666666666679</v>
      </c>
      <c r="X24" s="12">
        <v>3.9036666666666662</v>
      </c>
      <c r="Y24" s="12">
        <v>8.1823333333333323</v>
      </c>
      <c r="Z24" s="12">
        <v>3.0603333333333338</v>
      </c>
      <c r="AA24" s="13">
        <v>0.33053038186123745</v>
      </c>
      <c r="AB24" s="12">
        <v>0.35340769657720283</v>
      </c>
      <c r="AC24" s="12">
        <v>0.17830311270418958</v>
      </c>
      <c r="AD24" s="12">
        <v>0.67394881111253568</v>
      </c>
      <c r="AE24" s="12">
        <v>0.75138472169722015</v>
      </c>
      <c r="AF24" s="12">
        <v>0.20259894701927686</v>
      </c>
      <c r="AG24" s="12">
        <v>0.27856956043329889</v>
      </c>
      <c r="AH24" s="12">
        <v>0.16893489870364026</v>
      </c>
      <c r="AI24" s="12">
        <v>0.18459956663003399</v>
      </c>
      <c r="AJ24" s="12">
        <v>0.7375249148333608</v>
      </c>
      <c r="AK24" s="12">
        <v>0.24280101592314038</v>
      </c>
      <c r="AL24" s="15">
        <v>0.89745491994491999</v>
      </c>
      <c r="AM24" s="15">
        <v>0.30429645632729119</v>
      </c>
      <c r="AN24" s="15">
        <v>0.28949323538440391</v>
      </c>
    </row>
    <row r="25" spans="1:40" x14ac:dyDescent="0.75">
      <c r="A25" s="9" t="s">
        <v>165</v>
      </c>
      <c r="B25" s="9" t="s">
        <v>165</v>
      </c>
      <c r="D25" t="s">
        <v>163</v>
      </c>
      <c r="F25" s="10">
        <v>75</v>
      </c>
      <c r="G25" s="11" t="s">
        <v>157</v>
      </c>
      <c r="H25" t="s">
        <v>162</v>
      </c>
      <c r="I25" t="s">
        <v>77</v>
      </c>
      <c r="J25" s="11" t="s">
        <v>147</v>
      </c>
      <c r="K25" t="s">
        <v>167</v>
      </c>
      <c r="M25" s="12">
        <v>7.3440000000000003</v>
      </c>
      <c r="N25" s="12">
        <v>2.3096666666666668</v>
      </c>
      <c r="O25" s="12">
        <v>3.0143333333333331</v>
      </c>
      <c r="P25" s="12">
        <v>2.7473333333333332</v>
      </c>
      <c r="Q25" s="12">
        <v>9.0370000000000008</v>
      </c>
      <c r="R25" s="12">
        <v>4.0823333333333336</v>
      </c>
      <c r="S25" s="12">
        <v>5.4703333333333335</v>
      </c>
      <c r="T25" s="12">
        <v>5.2873333333333337</v>
      </c>
      <c r="U25" s="12">
        <v>7.4593333333333334</v>
      </c>
      <c r="V25" s="12">
        <v>8.5106666666666673</v>
      </c>
      <c r="W25" s="12">
        <v>7.5876666666666672</v>
      </c>
      <c r="X25" s="12">
        <v>2.6446666666666663</v>
      </c>
      <c r="Y25" s="12">
        <v>5.7040000000000006</v>
      </c>
      <c r="Z25" s="12">
        <v>2.3093333333333335</v>
      </c>
      <c r="AA25" s="13">
        <v>0.13893523671118724</v>
      </c>
      <c r="AB25" s="12">
        <v>0.3062635031036719</v>
      </c>
      <c r="AC25" s="12">
        <v>0.51235762249949668</v>
      </c>
      <c r="AD25" s="12">
        <v>0.31668017515047386</v>
      </c>
      <c r="AE25" s="12">
        <v>0.19321749403195773</v>
      </c>
      <c r="AF25" s="12">
        <v>4.4635561308595126E-2</v>
      </c>
      <c r="AG25" s="12">
        <v>0.40720551731690968</v>
      </c>
      <c r="AH25" s="12">
        <v>0.34064840133680507</v>
      </c>
      <c r="AI25" s="12">
        <v>0.11918193375398402</v>
      </c>
      <c r="AJ25" s="12">
        <v>0.80448389252571828</v>
      </c>
      <c r="AK25" s="12">
        <v>5.4683940360341146E-2</v>
      </c>
      <c r="AL25" s="15">
        <v>0.3614323357605595</v>
      </c>
      <c r="AM25" s="15">
        <v>0.23218096390528151</v>
      </c>
      <c r="AN25" s="15">
        <v>0.16327992324022828</v>
      </c>
    </row>
    <row r="26" spans="1:40" x14ac:dyDescent="0.75">
      <c r="A26" s="9" t="s">
        <v>165</v>
      </c>
      <c r="B26" s="9" t="s">
        <v>165</v>
      </c>
      <c r="D26" t="s">
        <v>163</v>
      </c>
      <c r="F26" s="10">
        <v>150</v>
      </c>
      <c r="G26" s="11" t="s">
        <v>157</v>
      </c>
      <c r="H26" t="s">
        <v>162</v>
      </c>
      <c r="I26" t="s">
        <v>77</v>
      </c>
      <c r="J26" s="11" t="s">
        <v>147</v>
      </c>
      <c r="K26" t="s">
        <v>77</v>
      </c>
      <c r="M26" s="13">
        <v>14.898333333333333</v>
      </c>
      <c r="N26" s="12">
        <v>7.0910000000000002</v>
      </c>
      <c r="O26" s="12">
        <v>1.8583333333333334</v>
      </c>
      <c r="P26" s="12">
        <v>6.8353333333333337</v>
      </c>
      <c r="Q26" s="12">
        <v>14.643333333333333</v>
      </c>
      <c r="R26" s="12">
        <v>10.132666666666667</v>
      </c>
      <c r="S26" s="12">
        <v>12.164333333333333</v>
      </c>
      <c r="T26" s="12">
        <v>11.125666666666667</v>
      </c>
      <c r="U26" s="12">
        <v>12.894666666666666</v>
      </c>
      <c r="V26" s="12">
        <v>16.721</v>
      </c>
      <c r="W26" s="12">
        <v>14.678333333333333</v>
      </c>
      <c r="X26" s="12">
        <v>6.5569999999999995</v>
      </c>
      <c r="Y26" s="12">
        <v>9.2493333333333325</v>
      </c>
      <c r="Z26" s="12">
        <v>5.0226666666666668</v>
      </c>
      <c r="AA26" s="13">
        <v>0.16578399601074598</v>
      </c>
      <c r="AB26" s="12">
        <v>0.19018149226462866</v>
      </c>
      <c r="AC26" s="12">
        <v>0.15307950004273044</v>
      </c>
      <c r="AD26" s="12">
        <v>0.85262672567386488</v>
      </c>
      <c r="AE26" s="14">
        <v>0.28404283714486633</v>
      </c>
      <c r="AF26" s="12">
        <v>0.24605961337310725</v>
      </c>
      <c r="AG26" s="12">
        <v>0.48242132346454103</v>
      </c>
      <c r="AH26" s="12">
        <v>0.28623475214119676</v>
      </c>
      <c r="AI26" s="12">
        <v>5.9500700275990942E-2</v>
      </c>
      <c r="AJ26" s="12">
        <v>0.58679723925736726</v>
      </c>
      <c r="AK26" s="12">
        <v>0.25819824424923427</v>
      </c>
      <c r="AL26" s="15">
        <v>0.49268549806139034</v>
      </c>
      <c r="AM26" s="15">
        <v>0.60698956608275823</v>
      </c>
      <c r="AN26" s="15">
        <v>0.16228781018097957</v>
      </c>
    </row>
    <row r="27" spans="1:40" x14ac:dyDescent="0.75">
      <c r="A27" s="9" t="s">
        <v>165</v>
      </c>
      <c r="B27" s="9" t="s">
        <v>165</v>
      </c>
      <c r="D27" t="s">
        <v>163</v>
      </c>
      <c r="F27" s="10">
        <v>250</v>
      </c>
      <c r="G27" s="11" t="s">
        <v>157</v>
      </c>
      <c r="H27" t="s">
        <v>162</v>
      </c>
      <c r="I27" t="s">
        <v>77</v>
      </c>
      <c r="J27" s="11" t="s">
        <v>147</v>
      </c>
      <c r="K27" t="s">
        <v>77</v>
      </c>
      <c r="M27" s="12">
        <v>20.358301302208922</v>
      </c>
      <c r="N27" s="12">
        <v>10.015957194631119</v>
      </c>
      <c r="O27" s="12">
        <v>1.2755920276841797</v>
      </c>
      <c r="P27" s="12">
        <v>10.594479157576549</v>
      </c>
      <c r="Q27" s="12">
        <v>17.060939000986828</v>
      </c>
      <c r="R27" s="12">
        <v>16.455273873266588</v>
      </c>
      <c r="S27" s="12">
        <v>18.293025794196279</v>
      </c>
      <c r="T27" s="12">
        <v>14.620449156381246</v>
      </c>
      <c r="U27" s="12">
        <v>17.165253908748838</v>
      </c>
      <c r="V27" s="12"/>
      <c r="W27" s="12">
        <v>21.156629677938582</v>
      </c>
      <c r="X27" s="12">
        <v>11.193225439373798</v>
      </c>
      <c r="Y27" s="12">
        <v>15.563274968117977</v>
      </c>
      <c r="Z27" s="12">
        <v>8.0563271416733695</v>
      </c>
      <c r="AA27" s="13">
        <v>0.5397034852011523</v>
      </c>
      <c r="AB27" s="12">
        <v>0.34142690456765873</v>
      </c>
      <c r="AC27" s="12">
        <v>0.65279949804862747</v>
      </c>
      <c r="AD27" s="12">
        <v>0.29358165463960584</v>
      </c>
      <c r="AE27" s="12">
        <v>0.53285790589004811</v>
      </c>
      <c r="AF27" s="12">
        <v>0.17925166841126008</v>
      </c>
      <c r="AG27" s="12">
        <v>0.28580436660465369</v>
      </c>
      <c r="AH27" s="12">
        <v>0.21057291508847806</v>
      </c>
      <c r="AI27" s="12">
        <v>0.44051096717879157</v>
      </c>
      <c r="AJ27" s="12"/>
      <c r="AK27" s="12">
        <v>0.17356838564874386</v>
      </c>
      <c r="AL27" s="15">
        <v>0.22465186820472721</v>
      </c>
      <c r="AM27" s="15">
        <v>0.24550007388522715</v>
      </c>
      <c r="AN27" s="15">
        <v>0.18174685089727818</v>
      </c>
    </row>
    <row r="28" spans="1:40" x14ac:dyDescent="0.75">
      <c r="A28" s="9" t="s">
        <v>165</v>
      </c>
      <c r="B28" s="9" t="s">
        <v>165</v>
      </c>
      <c r="D28" t="s">
        <v>163</v>
      </c>
      <c r="F28" s="16">
        <v>25</v>
      </c>
      <c r="G28" s="16" t="s">
        <v>159</v>
      </c>
      <c r="H28" t="s">
        <v>160</v>
      </c>
      <c r="I28" t="s">
        <v>75</v>
      </c>
      <c r="J28" s="11" t="s">
        <v>147</v>
      </c>
      <c r="K28" t="s">
        <v>167</v>
      </c>
      <c r="M28" s="12">
        <v>15.857039836201789</v>
      </c>
      <c r="N28" s="12">
        <v>8.010098350867322</v>
      </c>
      <c r="O28" s="12">
        <v>2.8809651886724748</v>
      </c>
      <c r="P28" s="12">
        <v>7.0726094630276206</v>
      </c>
      <c r="Q28" s="12">
        <v>12.309278000345328</v>
      </c>
      <c r="R28" s="12">
        <v>13.250487815052615</v>
      </c>
      <c r="S28" s="12">
        <v>11.956478341319489</v>
      </c>
      <c r="T28" s="12">
        <v>10.763250271209113</v>
      </c>
      <c r="U28" s="12">
        <v>11.933193284478577</v>
      </c>
      <c r="V28" s="12"/>
      <c r="W28" s="12">
        <v>15.044263686390904</v>
      </c>
      <c r="X28" s="12">
        <v>3.1661326635729909</v>
      </c>
      <c r="Y28" s="12">
        <v>9.0255975140605162</v>
      </c>
      <c r="Z28" s="12">
        <v>6.0203254810081246</v>
      </c>
      <c r="AA28" s="13">
        <v>0.22912768903006836</v>
      </c>
      <c r="AB28" s="12">
        <v>0.82381504579690035</v>
      </c>
      <c r="AC28" s="12">
        <v>0.68554585717545613</v>
      </c>
      <c r="AD28" s="12">
        <v>0.39841580668023469</v>
      </c>
      <c r="AE28" s="12">
        <v>0.32977280796398334</v>
      </c>
      <c r="AF28" s="12">
        <v>0.13400710482660005</v>
      </c>
      <c r="AG28" s="12">
        <v>0.33894385610594974</v>
      </c>
      <c r="AH28" s="12">
        <v>0.26067565264953457</v>
      </c>
      <c r="AI28" s="12">
        <v>0.31049389822914614</v>
      </c>
      <c r="AJ28" s="12"/>
      <c r="AK28" s="12">
        <v>0.78675676539180439</v>
      </c>
      <c r="AL28" s="12">
        <v>0.78171532853704417</v>
      </c>
      <c r="AM28" s="12">
        <v>0.57472333880243853</v>
      </c>
      <c r="AN28" s="12">
        <v>0.22254927756960227</v>
      </c>
    </row>
    <row r="29" spans="1:40" x14ac:dyDescent="0.75">
      <c r="A29" s="9" t="s">
        <v>165</v>
      </c>
      <c r="B29" s="9" t="s">
        <v>165</v>
      </c>
      <c r="D29" t="s">
        <v>163</v>
      </c>
      <c r="F29" s="16">
        <v>75</v>
      </c>
      <c r="G29" s="16" t="s">
        <v>159</v>
      </c>
      <c r="H29" t="s">
        <v>160</v>
      </c>
      <c r="I29" t="s">
        <v>75</v>
      </c>
      <c r="J29" s="11" t="s">
        <v>147</v>
      </c>
      <c r="K29" t="s">
        <v>167</v>
      </c>
      <c r="M29" s="12">
        <v>14.450996830615376</v>
      </c>
      <c r="N29" s="12">
        <v>6.2586596130712522</v>
      </c>
      <c r="O29" s="12">
        <v>1.8064704204617037</v>
      </c>
      <c r="P29" s="12">
        <v>4.5780952653856746</v>
      </c>
      <c r="Q29" s="12">
        <v>12.570987359994485</v>
      </c>
      <c r="R29" s="12">
        <v>9.2635837346391146</v>
      </c>
      <c r="S29" s="12">
        <v>10.663011414570853</v>
      </c>
      <c r="T29" s="12">
        <v>8.3484176447126774</v>
      </c>
      <c r="U29" s="12">
        <v>10.983153955075879</v>
      </c>
      <c r="V29" s="12"/>
      <c r="W29" s="12">
        <v>13.837206304681603</v>
      </c>
      <c r="X29" s="12">
        <v>0.83058764181879718</v>
      </c>
      <c r="Y29" s="12">
        <v>5.5429386460801311</v>
      </c>
      <c r="Z29" s="12">
        <v>4.2748798017349365</v>
      </c>
      <c r="AA29" s="13">
        <v>0.25042244243836914</v>
      </c>
      <c r="AB29" s="12">
        <v>0.27624167929373783</v>
      </c>
      <c r="AC29" s="12">
        <v>0.39123154930050275</v>
      </c>
      <c r="AD29" s="12">
        <v>0.22168859282739237</v>
      </c>
      <c r="AE29" s="12">
        <v>6.1358929528668518E-2</v>
      </c>
      <c r="AF29" s="12">
        <v>0.21178771598626167</v>
      </c>
      <c r="AG29" s="12">
        <v>0.33303871190192186</v>
      </c>
      <c r="AH29" s="12">
        <v>0.18866177140286625</v>
      </c>
      <c r="AI29" s="15">
        <v>8.8459957023467484E-2</v>
      </c>
      <c r="AJ29" s="12"/>
      <c r="AK29" s="12">
        <v>8.6406358090389074E-2</v>
      </c>
      <c r="AL29" s="12">
        <v>5.577172602644806E-2</v>
      </c>
      <c r="AM29" s="12">
        <v>0.40020672478002645</v>
      </c>
      <c r="AN29" s="12">
        <v>0.2597059916315263</v>
      </c>
    </row>
    <row r="30" spans="1:40" x14ac:dyDescent="0.75">
      <c r="A30" s="9" t="s">
        <v>165</v>
      </c>
      <c r="B30" s="9" t="s">
        <v>165</v>
      </c>
      <c r="D30" t="s">
        <v>163</v>
      </c>
      <c r="F30" s="16">
        <v>150</v>
      </c>
      <c r="G30" s="16" t="s">
        <v>159</v>
      </c>
      <c r="H30" t="s">
        <v>160</v>
      </c>
      <c r="I30" t="s">
        <v>75</v>
      </c>
      <c r="J30" s="11" t="s">
        <v>147</v>
      </c>
      <c r="K30" t="s">
        <v>75</v>
      </c>
      <c r="M30" s="12">
        <v>17.002664465671845</v>
      </c>
      <c r="N30" s="12">
        <v>7.2442593965644173</v>
      </c>
      <c r="O30" s="12">
        <v>1.3044226259462663</v>
      </c>
      <c r="P30" s="12">
        <v>7.44436176480058</v>
      </c>
      <c r="Q30" s="12">
        <v>14.187286260450152</v>
      </c>
      <c r="R30" s="12">
        <v>14.222029074782604</v>
      </c>
      <c r="S30" s="12">
        <v>14.920953253760688</v>
      </c>
      <c r="T30" s="12">
        <v>13.162059051916046</v>
      </c>
      <c r="U30" s="12">
        <v>13.793426367961487</v>
      </c>
      <c r="V30" s="12"/>
      <c r="W30" s="12">
        <v>18.847005107126591</v>
      </c>
      <c r="X30" s="12">
        <v>4.0619283958305195</v>
      </c>
      <c r="Y30" s="12">
        <v>8.8237630394167663</v>
      </c>
      <c r="Z30" s="12">
        <v>5.3009594458387435</v>
      </c>
      <c r="AA30" s="13">
        <v>0.2785608607223472</v>
      </c>
      <c r="AB30" s="12">
        <v>0.43576705528230519</v>
      </c>
      <c r="AC30" s="12">
        <v>0.45934805216512403</v>
      </c>
      <c r="AD30" s="12">
        <v>0.73346990654055699</v>
      </c>
      <c r="AE30" s="12">
        <v>0.30966903352255459</v>
      </c>
      <c r="AF30" s="12">
        <v>0.21009518099433261</v>
      </c>
      <c r="AG30" s="12">
        <v>0.10653179722524256</v>
      </c>
      <c r="AH30" s="12">
        <v>0.17508902583539365</v>
      </c>
      <c r="AI30" s="15">
        <v>1.9718437102691683E-2</v>
      </c>
      <c r="AJ30" s="12"/>
      <c r="AK30" s="14">
        <v>0.63094394493708028</v>
      </c>
      <c r="AL30" s="12">
        <v>0.8615164598053906</v>
      </c>
      <c r="AM30" s="12">
        <v>0.26934970974038502</v>
      </c>
      <c r="AN30" s="12">
        <v>0.37625236779662963</v>
      </c>
    </row>
    <row r="31" spans="1:40" x14ac:dyDescent="0.75">
      <c r="A31" s="9" t="s">
        <v>165</v>
      </c>
      <c r="B31" s="9" t="s">
        <v>165</v>
      </c>
      <c r="D31" t="s">
        <v>163</v>
      </c>
      <c r="F31" s="16">
        <v>250</v>
      </c>
      <c r="G31" s="16" t="s">
        <v>159</v>
      </c>
      <c r="H31" t="s">
        <v>160</v>
      </c>
      <c r="I31" t="s">
        <v>75</v>
      </c>
      <c r="J31" s="11" t="s">
        <v>147</v>
      </c>
      <c r="K31" t="s">
        <v>75</v>
      </c>
      <c r="M31" s="12">
        <v>15.857039836201789</v>
      </c>
      <c r="N31" s="12">
        <v>8.010098350867322</v>
      </c>
      <c r="O31" s="12">
        <v>2.8809651886724748</v>
      </c>
      <c r="P31" s="12">
        <v>7.0726094630276206</v>
      </c>
      <c r="Q31" s="12">
        <v>12.309278000345328</v>
      </c>
      <c r="R31" s="12">
        <v>13.250487815052615</v>
      </c>
      <c r="S31" s="12">
        <v>11.956478341319489</v>
      </c>
      <c r="T31" s="12">
        <v>10.763250271209113</v>
      </c>
      <c r="U31" s="12">
        <v>11.933193284478577</v>
      </c>
      <c r="V31" s="12"/>
      <c r="W31" s="12">
        <v>15.044263686390904</v>
      </c>
      <c r="X31" s="12">
        <v>3.1661326635729909</v>
      </c>
      <c r="Y31" s="12">
        <v>9.0255975140605162</v>
      </c>
      <c r="Z31" s="12">
        <v>6.0203254810081246</v>
      </c>
      <c r="AA31" s="13">
        <v>0.22912768903006836</v>
      </c>
      <c r="AB31" s="12">
        <v>0.82381504579690035</v>
      </c>
      <c r="AC31" s="12">
        <v>0.68554585717545613</v>
      </c>
      <c r="AD31" s="12">
        <v>0.39841580668023469</v>
      </c>
      <c r="AE31" s="12">
        <v>0.32977280796398334</v>
      </c>
      <c r="AF31" s="12">
        <v>0.13400710482660005</v>
      </c>
      <c r="AG31" s="12">
        <v>0.33894385610594974</v>
      </c>
      <c r="AH31" s="12">
        <v>0.26067565264953457</v>
      </c>
      <c r="AI31" s="12">
        <v>0.31049389822914614</v>
      </c>
      <c r="AJ31" s="12"/>
      <c r="AK31" s="12">
        <v>0.78675676539180439</v>
      </c>
      <c r="AL31" s="15">
        <v>0.78171532853704417</v>
      </c>
      <c r="AM31" s="15">
        <v>0.57472333880243853</v>
      </c>
      <c r="AN31" s="15">
        <v>0.22254927756960227</v>
      </c>
    </row>
    <row r="32" spans="1:40" x14ac:dyDescent="0.75">
      <c r="A32" s="9" t="s">
        <v>165</v>
      </c>
      <c r="B32" s="9" t="s">
        <v>165</v>
      </c>
      <c r="D32" t="s">
        <v>163</v>
      </c>
      <c r="F32" s="16">
        <v>400</v>
      </c>
      <c r="G32" s="16" t="s">
        <v>159</v>
      </c>
      <c r="H32" t="s">
        <v>160</v>
      </c>
      <c r="I32" t="s">
        <v>75</v>
      </c>
      <c r="J32" s="11" t="s">
        <v>147</v>
      </c>
      <c r="K32" t="s">
        <v>75</v>
      </c>
      <c r="M32" s="12">
        <v>18.044839401098976</v>
      </c>
      <c r="N32" s="12">
        <v>9.5240664206637788</v>
      </c>
      <c r="O32" s="12">
        <v>1.7592281045188924</v>
      </c>
      <c r="P32" s="12">
        <v>8.3402442105487573</v>
      </c>
      <c r="Q32" s="12">
        <v>6.6466547390499819</v>
      </c>
      <c r="R32" s="12">
        <v>12.536711697007359</v>
      </c>
      <c r="S32" s="12">
        <v>13.043837677244049</v>
      </c>
      <c r="T32" s="12">
        <v>13.434747287009827</v>
      </c>
      <c r="U32" s="12">
        <v>14.00790529592317</v>
      </c>
      <c r="V32" s="12"/>
      <c r="W32" s="12">
        <v>15.958755551146181</v>
      </c>
      <c r="X32" s="12">
        <v>8.9804907605975757</v>
      </c>
      <c r="Y32" s="12"/>
      <c r="Z32" s="12">
        <v>6.7348735293619892</v>
      </c>
      <c r="AA32" s="13">
        <v>0.88004507212412519</v>
      </c>
      <c r="AB32" s="12">
        <v>0.31675646059475998</v>
      </c>
      <c r="AC32" s="12">
        <v>0.26072642629144555</v>
      </c>
      <c r="AD32" s="12">
        <v>0.51472924846648493</v>
      </c>
      <c r="AE32" s="12">
        <v>0.60736557184797157</v>
      </c>
      <c r="AF32" s="12">
        <v>0.35336274967292736</v>
      </c>
      <c r="AG32" s="12">
        <v>0.21739653309687559</v>
      </c>
      <c r="AH32" s="12">
        <v>0.12177194121921259</v>
      </c>
      <c r="AI32" s="12">
        <v>0.41387518672051177</v>
      </c>
      <c r="AJ32" s="12"/>
      <c r="AK32" s="12">
        <v>0.38473956888278715</v>
      </c>
      <c r="AL32" s="15">
        <v>0.1860197138870171</v>
      </c>
      <c r="AM32" s="15"/>
      <c r="AN32" s="15">
        <v>0.39146317299918487</v>
      </c>
    </row>
    <row r="33" spans="1:40" x14ac:dyDescent="0.75">
      <c r="A33" s="9" t="s">
        <v>165</v>
      </c>
      <c r="B33" s="9" t="s">
        <v>165</v>
      </c>
      <c r="D33" t="s">
        <v>163</v>
      </c>
      <c r="F33" s="16">
        <v>600</v>
      </c>
      <c r="G33" s="16" t="s">
        <v>159</v>
      </c>
      <c r="H33" t="s">
        <v>160</v>
      </c>
      <c r="I33" t="s">
        <v>75</v>
      </c>
      <c r="J33" s="11" t="s">
        <v>147</v>
      </c>
      <c r="K33" t="s">
        <v>75</v>
      </c>
      <c r="M33" s="13">
        <v>16.894251514948234</v>
      </c>
      <c r="N33" s="12">
        <v>9.7907133209465407</v>
      </c>
      <c r="O33" s="12"/>
      <c r="P33" s="12">
        <v>7.8592491431971458</v>
      </c>
      <c r="Q33" s="12"/>
      <c r="R33" s="12">
        <v>10.14578181278652</v>
      </c>
      <c r="S33" s="12"/>
      <c r="T33" s="12">
        <v>11.981838273644559</v>
      </c>
      <c r="U33" s="12">
        <v>11.782891500354065</v>
      </c>
      <c r="V33" s="12"/>
      <c r="W33" s="12">
        <v>14.654338525203499</v>
      </c>
      <c r="X33" s="12">
        <v>1.7157511004146975</v>
      </c>
      <c r="Y33" s="12"/>
      <c r="Z33" s="12">
        <v>5.4323153447733379</v>
      </c>
      <c r="AA33" s="13">
        <v>0.28748626530427052</v>
      </c>
      <c r="AB33" s="12">
        <v>0.28288648505940434</v>
      </c>
      <c r="AC33" s="12"/>
      <c r="AD33" s="12">
        <v>0.93375538970827565</v>
      </c>
      <c r="AE33" s="14"/>
      <c r="AF33" s="12">
        <v>0.99508579297318711</v>
      </c>
      <c r="AG33" s="12"/>
      <c r="AH33" s="12">
        <v>0.29055278546751712</v>
      </c>
      <c r="AI33" s="12">
        <v>0.19319077028447157</v>
      </c>
      <c r="AJ33" s="12"/>
      <c r="AK33" s="12">
        <v>0.19395740032528325</v>
      </c>
      <c r="AL33" s="15">
        <v>0.57113938040448542</v>
      </c>
      <c r="AM33" s="15"/>
      <c r="AN33" s="15">
        <v>6.5163553468967808E-2</v>
      </c>
    </row>
    <row r="34" spans="1:40" x14ac:dyDescent="0.75">
      <c r="A34" s="9" t="s">
        <v>165</v>
      </c>
      <c r="B34" s="9" t="s">
        <v>165</v>
      </c>
      <c r="D34" t="s">
        <v>163</v>
      </c>
      <c r="F34" s="16">
        <v>850</v>
      </c>
      <c r="G34" s="16" t="s">
        <v>159</v>
      </c>
      <c r="H34" t="s">
        <v>160</v>
      </c>
      <c r="I34" t="s">
        <v>75</v>
      </c>
      <c r="J34" s="11" t="s">
        <v>147</v>
      </c>
      <c r="K34" t="s">
        <v>75</v>
      </c>
      <c r="M34" s="18">
        <v>20.81496776354421</v>
      </c>
      <c r="N34" s="19">
        <v>12.405963850511002</v>
      </c>
      <c r="O34" s="19">
        <v>12.209949773284121</v>
      </c>
      <c r="P34" s="17"/>
      <c r="Q34" s="17"/>
      <c r="R34" s="17"/>
      <c r="S34" s="17"/>
      <c r="T34" s="19">
        <v>15.773279366661216</v>
      </c>
      <c r="U34" s="19">
        <v>14.228894768720997</v>
      </c>
      <c r="V34" s="19"/>
      <c r="W34" s="19">
        <v>18.492716774924684</v>
      </c>
      <c r="X34" s="17"/>
      <c r="Y34" s="17"/>
      <c r="Z34" s="19">
        <v>4.6046035768811304</v>
      </c>
      <c r="AA34" s="20">
        <f>AVERAGE(AA20:AA33)</f>
        <v>0.47442635715228043</v>
      </c>
      <c r="AB34" s="20">
        <f t="shared" ref="AB34:AN34" si="0">AVERAGE(AB20:AB33)</f>
        <v>0.48864796998135879</v>
      </c>
      <c r="AC34" s="20">
        <f t="shared" si="0"/>
        <v>0.59961993505462907</v>
      </c>
      <c r="AD34" s="20">
        <f t="shared" si="0"/>
        <v>0.51491154202781453</v>
      </c>
      <c r="AE34" s="20">
        <f t="shared" si="0"/>
        <v>0.4862519817464156</v>
      </c>
      <c r="AF34" s="20">
        <f t="shared" si="0"/>
        <v>0.38547666253846546</v>
      </c>
      <c r="AG34" s="20">
        <f t="shared" si="0"/>
        <v>0.38103558422822431</v>
      </c>
      <c r="AH34" s="20">
        <f t="shared" si="0"/>
        <v>0.27071343726096436</v>
      </c>
      <c r="AI34" s="20">
        <f t="shared" si="0"/>
        <v>0.28336352773150153</v>
      </c>
      <c r="AJ34" s="20">
        <f t="shared" si="0"/>
        <v>0.70960201553881552</v>
      </c>
      <c r="AK34" s="20">
        <f t="shared" si="0"/>
        <v>0.35097403377759978</v>
      </c>
      <c r="AL34" s="20">
        <f t="shared" si="0"/>
        <v>0.43665126369330975</v>
      </c>
      <c r="AM34" s="20">
        <f t="shared" si="0"/>
        <v>0.41100513710808267</v>
      </c>
      <c r="AN34" s="20">
        <f t="shared" si="0"/>
        <v>0.25664927399036358</v>
      </c>
    </row>
    <row r="35" spans="1:40" x14ac:dyDescent="0.75">
      <c r="A35" s="9" t="s">
        <v>165</v>
      </c>
      <c r="B35" s="9" t="s">
        <v>165</v>
      </c>
      <c r="D35" t="s">
        <v>163</v>
      </c>
      <c r="F35" s="16">
        <v>1250</v>
      </c>
      <c r="G35" s="16" t="s">
        <v>159</v>
      </c>
      <c r="H35" t="s">
        <v>160</v>
      </c>
      <c r="I35" t="s">
        <v>75</v>
      </c>
      <c r="J35" s="11" t="s">
        <v>147</v>
      </c>
      <c r="K35" t="s">
        <v>75</v>
      </c>
      <c r="M35" s="18">
        <v>15.317182125593437</v>
      </c>
      <c r="N35" s="19">
        <v>8.7080518958986719</v>
      </c>
      <c r="O35" s="19">
        <v>-0.67859957067738563</v>
      </c>
      <c r="P35" s="19">
        <v>8.7902707408613825</v>
      </c>
      <c r="Q35" s="19">
        <v>5.5457886281021338</v>
      </c>
      <c r="R35" s="19">
        <v>10.219613737905417</v>
      </c>
      <c r="S35" s="19">
        <v>11.574116504278267</v>
      </c>
      <c r="T35" s="19">
        <v>13.076191556481625</v>
      </c>
      <c r="U35" s="19">
        <v>11.765960475857925</v>
      </c>
      <c r="V35" s="19"/>
      <c r="W35" s="19">
        <v>14.216714508400241</v>
      </c>
      <c r="X35" s="19">
        <v>5.3159974973089188</v>
      </c>
      <c r="Y35" s="17"/>
      <c r="Z35" s="19">
        <v>3.447099906041164</v>
      </c>
      <c r="AA35" s="20">
        <f>AVERAGE(AA20:AA33)</f>
        <v>0.47442635715228043</v>
      </c>
      <c r="AB35" s="20">
        <f t="shared" ref="AB35:AN35" si="1">AVERAGE(AB20:AB33)</f>
        <v>0.48864796998135879</v>
      </c>
      <c r="AC35" s="20">
        <f t="shared" si="1"/>
        <v>0.59961993505462907</v>
      </c>
      <c r="AD35" s="20">
        <f t="shared" si="1"/>
        <v>0.51491154202781453</v>
      </c>
      <c r="AE35" s="20">
        <f t="shared" si="1"/>
        <v>0.4862519817464156</v>
      </c>
      <c r="AF35" s="20">
        <f t="shared" si="1"/>
        <v>0.38547666253846546</v>
      </c>
      <c r="AG35" s="20">
        <f t="shared" si="1"/>
        <v>0.38103558422822431</v>
      </c>
      <c r="AH35" s="20">
        <f t="shared" si="1"/>
        <v>0.27071343726096436</v>
      </c>
      <c r="AI35" s="20">
        <f t="shared" si="1"/>
        <v>0.28336352773150153</v>
      </c>
      <c r="AJ35" s="20">
        <f t="shared" si="1"/>
        <v>0.70960201553881552</v>
      </c>
      <c r="AK35" s="20">
        <f t="shared" si="1"/>
        <v>0.35097403377759978</v>
      </c>
      <c r="AL35" s="20">
        <f t="shared" si="1"/>
        <v>0.43665126369330975</v>
      </c>
      <c r="AM35" s="20">
        <f t="shared" si="1"/>
        <v>0.41100513710808267</v>
      </c>
      <c r="AN35" s="20">
        <f t="shared" si="1"/>
        <v>0.25664927399036358</v>
      </c>
    </row>
  </sheetData>
  <autoFilter ref="A1:AN145" xr:uid="{4BEC99D0-A8D3-4322-B484-F350FD3E0C65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216A-A8D9-4A05-B99F-A7AB94D96ACF}">
  <dimension ref="A1:BS35"/>
  <sheetViews>
    <sheetView tabSelected="1" zoomScale="85" zoomScaleNormal="85" workbookViewId="0">
      <pane xSplit="12" ySplit="1" topLeftCell="BJ2" activePane="bottomRight" state="frozen"/>
      <selection activeCell="E54" sqref="E54"/>
      <selection pane="topRight" activeCell="E54" sqref="E54"/>
      <selection pane="bottomLeft" activeCell="E54" sqref="E54"/>
      <selection pane="bottomRight" activeCell="BP4" sqref="BP4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2.5" customWidth="1"/>
    <col min="10" max="10" width="11.1328125" bestFit="1" customWidth="1"/>
    <col min="11" max="11" width="9.40625" bestFit="1" customWidth="1"/>
    <col min="12" max="12" width="15.90625" bestFit="1" customWidth="1"/>
    <col min="13" max="36" width="9.58984375" customWidth="1"/>
    <col min="37" max="37" width="14.04296875" customWidth="1"/>
    <col min="38" max="38" width="12.90625" customWidth="1"/>
    <col min="39" max="40" width="9.58984375" customWidth="1"/>
  </cols>
  <sheetData>
    <row r="1" spans="1:71" x14ac:dyDescent="0.75">
      <c r="A1" s="1" t="s">
        <v>164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197</v>
      </c>
      <c r="J1" s="1" t="s">
        <v>83</v>
      </c>
      <c r="K1" s="1" t="s">
        <v>74</v>
      </c>
      <c r="L1" s="1" t="s">
        <v>30</v>
      </c>
      <c r="M1" s="3" t="s">
        <v>169</v>
      </c>
      <c r="N1" s="3" t="s">
        <v>170</v>
      </c>
      <c r="O1" s="4" t="s">
        <v>171</v>
      </c>
      <c r="P1" s="3" t="s">
        <v>172</v>
      </c>
      <c r="Q1" s="4" t="s">
        <v>173</v>
      </c>
      <c r="R1" s="4" t="s">
        <v>174</v>
      </c>
      <c r="S1" s="4" t="s">
        <v>175</v>
      </c>
      <c r="T1" s="3" t="s">
        <v>176</v>
      </c>
      <c r="U1" s="3" t="s">
        <v>177</v>
      </c>
      <c r="V1" s="5" t="s">
        <v>178</v>
      </c>
      <c r="W1" s="3" t="s">
        <v>179</v>
      </c>
      <c r="X1" s="4" t="s">
        <v>180</v>
      </c>
      <c r="Y1" s="3" t="s">
        <v>181</v>
      </c>
      <c r="Z1" s="4" t="s">
        <v>182</v>
      </c>
      <c r="AA1" s="3" t="s">
        <v>183</v>
      </c>
      <c r="AB1" s="3" t="s">
        <v>184</v>
      </c>
      <c r="AC1" s="4" t="s">
        <v>185</v>
      </c>
      <c r="AD1" s="3" t="s">
        <v>186</v>
      </c>
      <c r="AE1" s="4" t="s">
        <v>187</v>
      </c>
      <c r="AF1" s="4" t="s">
        <v>188</v>
      </c>
      <c r="AG1" s="4" t="s">
        <v>189</v>
      </c>
      <c r="AH1" s="3" t="s">
        <v>190</v>
      </c>
      <c r="AI1" s="3" t="s">
        <v>191</v>
      </c>
      <c r="AJ1" s="5" t="s">
        <v>192</v>
      </c>
      <c r="AK1" s="3" t="s">
        <v>193</v>
      </c>
      <c r="AL1" s="4" t="s">
        <v>194</v>
      </c>
      <c r="AM1" s="3" t="s">
        <v>195</v>
      </c>
      <c r="AN1" s="4" t="s">
        <v>196</v>
      </c>
      <c r="AO1" s="3"/>
      <c r="AP1" s="3"/>
      <c r="AQ1" s="4"/>
      <c r="AR1" s="3"/>
      <c r="AS1" s="4"/>
      <c r="AT1" s="4"/>
      <c r="AU1" s="4"/>
      <c r="AV1" s="3"/>
      <c r="AW1" s="3"/>
      <c r="AX1" s="5"/>
      <c r="AY1" s="3"/>
      <c r="AZ1" s="4"/>
      <c r="BA1" s="3"/>
      <c r="BB1" s="4"/>
      <c r="BC1" s="3"/>
      <c r="BD1" s="3"/>
      <c r="BE1" s="4"/>
      <c r="BF1" s="3"/>
      <c r="BG1" s="4"/>
      <c r="BH1" s="4"/>
      <c r="BI1" s="4"/>
      <c r="BJ1" s="3"/>
      <c r="BK1" s="3"/>
      <c r="BL1" s="5"/>
      <c r="BM1" s="3"/>
      <c r="BN1" s="4"/>
      <c r="BO1" s="3"/>
      <c r="BP1" s="4"/>
      <c r="BS1" s="4"/>
    </row>
    <row r="2" spans="1:71" s="22" customFormat="1" x14ac:dyDescent="0.75">
      <c r="A2" s="21" t="s">
        <v>165</v>
      </c>
      <c r="B2" s="21" t="s">
        <v>165</v>
      </c>
      <c r="D2" s="21" t="s">
        <v>34</v>
      </c>
      <c r="F2" s="23">
        <v>25</v>
      </c>
      <c r="H2" s="22" t="s">
        <v>41</v>
      </c>
      <c r="I2" s="22" t="s">
        <v>41</v>
      </c>
      <c r="J2" s="24" t="s">
        <v>85</v>
      </c>
      <c r="K2" s="22" t="s">
        <v>166</v>
      </c>
      <c r="M2" s="14">
        <v>20.1389887018276</v>
      </c>
      <c r="N2" s="14">
        <v>7.322793133016865</v>
      </c>
      <c r="O2" s="14">
        <v>6.8917000010386724</v>
      </c>
      <c r="P2" s="14">
        <v>9.1530669514155942</v>
      </c>
      <c r="Q2" s="14">
        <v>14.360058685309347</v>
      </c>
      <c r="R2" s="14">
        <v>14.014542353723849</v>
      </c>
      <c r="S2" s="14">
        <v>17.025419447540106</v>
      </c>
      <c r="T2" s="14">
        <v>14.552963056194544</v>
      </c>
      <c r="U2" s="14">
        <v>17.056797607684096</v>
      </c>
      <c r="V2" s="14"/>
      <c r="W2" s="14">
        <v>19.881188590644612</v>
      </c>
      <c r="X2" s="14">
        <v>3.3687883848727966</v>
      </c>
      <c r="Y2" s="14">
        <v>8.199598767040337</v>
      </c>
      <c r="Z2" s="14">
        <v>4.2865995690844327</v>
      </c>
      <c r="AA2" s="25">
        <v>0.34740386706919507</v>
      </c>
      <c r="AB2" s="14">
        <v>0.23678798735575393</v>
      </c>
      <c r="AC2" s="14">
        <v>0.19452552173682386</v>
      </c>
      <c r="AD2" s="14">
        <v>0.58420564435683786</v>
      </c>
      <c r="AE2" s="14">
        <v>0.79785189188934147</v>
      </c>
      <c r="AF2" s="14">
        <v>0.19582511547191778</v>
      </c>
      <c r="AG2" s="14">
        <v>0.44606949958867731</v>
      </c>
      <c r="AH2" s="14">
        <v>0.40768302921681826</v>
      </c>
      <c r="AI2" s="14">
        <v>0.26635850722531379</v>
      </c>
      <c r="AJ2" s="14"/>
      <c r="AK2" s="14">
        <v>0.2161528996892759</v>
      </c>
      <c r="AL2" s="14">
        <v>0.43084266390503217</v>
      </c>
      <c r="AM2" s="14">
        <v>0.50226311710734739</v>
      </c>
      <c r="AN2" s="14">
        <v>0.24673304362975587</v>
      </c>
    </row>
    <row r="3" spans="1:71" s="22" customFormat="1" x14ac:dyDescent="0.75">
      <c r="A3" s="21" t="s">
        <v>165</v>
      </c>
      <c r="B3" s="21" t="s">
        <v>165</v>
      </c>
      <c r="D3" s="21" t="s">
        <v>34</v>
      </c>
      <c r="F3" s="23">
        <v>75</v>
      </c>
      <c r="H3" s="22" t="s">
        <v>41</v>
      </c>
      <c r="I3" s="22" t="s">
        <v>41</v>
      </c>
      <c r="J3" s="24" t="s">
        <v>85</v>
      </c>
      <c r="K3" s="22" t="s">
        <v>166</v>
      </c>
      <c r="M3" s="14">
        <v>20.712259970749781</v>
      </c>
      <c r="N3" s="14">
        <v>7.0905685469939277</v>
      </c>
      <c r="O3" s="14">
        <v>7.245795494406722</v>
      </c>
      <c r="P3" s="14">
        <v>7.9674954422196036</v>
      </c>
      <c r="Q3" s="14">
        <v>14.081400255589179</v>
      </c>
      <c r="R3" s="14">
        <v>14.063138261775906</v>
      </c>
      <c r="S3" s="14">
        <v>17.689548802464873</v>
      </c>
      <c r="T3" s="14">
        <v>15.471770130718715</v>
      </c>
      <c r="U3" s="14">
        <v>16.473721445127552</v>
      </c>
      <c r="V3" s="14"/>
      <c r="W3" s="14">
        <v>20.560896137412865</v>
      </c>
      <c r="X3" s="14">
        <v>9.6026462728847051</v>
      </c>
      <c r="Y3" s="14">
        <v>2.107151389103513</v>
      </c>
      <c r="Z3" s="14">
        <v>4.3596980875326263</v>
      </c>
      <c r="AA3" s="25">
        <v>0.48787914128076659</v>
      </c>
      <c r="AB3" s="14">
        <v>0.24866267019689015</v>
      </c>
      <c r="AC3" s="14">
        <v>0.31135698066412437</v>
      </c>
      <c r="AD3" s="14">
        <v>0.93059880030866127</v>
      </c>
      <c r="AE3" s="14">
        <v>0.27128386131684529</v>
      </c>
      <c r="AF3" s="14">
        <v>0.24905519006769825</v>
      </c>
      <c r="AG3" s="14">
        <v>0.30965892043759363</v>
      </c>
      <c r="AH3" s="14">
        <v>0.6446737926060242</v>
      </c>
      <c r="AI3" s="14">
        <v>0.2429112872826219</v>
      </c>
      <c r="AJ3" s="14"/>
      <c r="AK3" s="14">
        <v>0.20737088398750486</v>
      </c>
      <c r="AL3" s="14">
        <v>0.3443315389474953</v>
      </c>
      <c r="AM3" s="14">
        <v>1.1620736196507742</v>
      </c>
      <c r="AN3" s="14">
        <v>0.10037402067598999</v>
      </c>
    </row>
    <row r="4" spans="1:71" x14ac:dyDescent="0.75">
      <c r="A4" s="9" t="s">
        <v>165</v>
      </c>
      <c r="B4" s="9" t="s">
        <v>165</v>
      </c>
      <c r="D4" s="9" t="s">
        <v>34</v>
      </c>
      <c r="F4" s="10">
        <v>125</v>
      </c>
      <c r="H4" t="s">
        <v>41</v>
      </c>
      <c r="I4" t="s">
        <v>41</v>
      </c>
      <c r="J4" s="11" t="s">
        <v>85</v>
      </c>
      <c r="K4" t="s">
        <v>166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3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spans="1:71" x14ac:dyDescent="0.75">
      <c r="A5" s="9" t="s">
        <v>165</v>
      </c>
      <c r="B5" s="9" t="s">
        <v>165</v>
      </c>
      <c r="D5" s="9" t="s">
        <v>34</v>
      </c>
      <c r="F5" s="10">
        <v>175</v>
      </c>
      <c r="H5" t="s">
        <v>41</v>
      </c>
      <c r="I5" t="s">
        <v>41</v>
      </c>
      <c r="J5" s="11" t="s">
        <v>85</v>
      </c>
      <c r="K5" t="s">
        <v>166</v>
      </c>
      <c r="M5" s="12">
        <v>26.062994873845515</v>
      </c>
      <c r="N5" s="12">
        <v>10.896116388961667</v>
      </c>
      <c r="O5" s="12">
        <v>-8.4803926730988142</v>
      </c>
      <c r="P5" s="12">
        <v>11.47161450241556</v>
      </c>
      <c r="Q5" s="12">
        <v>22.699473053617861</v>
      </c>
      <c r="R5" s="12">
        <v>20.48194000739851</v>
      </c>
      <c r="S5" s="12">
        <v>22.384748662362494</v>
      </c>
      <c r="T5" s="12">
        <v>20.689625984157814</v>
      </c>
      <c r="U5" s="12">
        <v>20.094078742152661</v>
      </c>
      <c r="V5" s="12"/>
      <c r="W5" s="12">
        <v>26.781777595346966</v>
      </c>
      <c r="X5" s="12">
        <v>6.3060649385026784</v>
      </c>
      <c r="Y5" s="12">
        <v>11.14906579079998</v>
      </c>
      <c r="Z5" s="12">
        <v>6.3763437649158687</v>
      </c>
      <c r="AA5" s="13">
        <v>0.1847270146941539</v>
      </c>
      <c r="AB5" s="12">
        <v>0.20159584876251316</v>
      </c>
      <c r="AC5" s="12">
        <v>0.25143001321993852</v>
      </c>
      <c r="AD5" s="12">
        <v>0.42219685870614976</v>
      </c>
      <c r="AE5" s="12">
        <v>7.9765573464726972E-2</v>
      </c>
      <c r="AF5" s="12">
        <v>0.57421844675887512</v>
      </c>
      <c r="AG5" s="12">
        <v>0.33275798495017195</v>
      </c>
      <c r="AH5" s="12">
        <v>0.34898426139862915</v>
      </c>
      <c r="AI5" s="12">
        <v>0.41087904245615342</v>
      </c>
      <c r="AJ5" s="12"/>
      <c r="AK5" s="12">
        <v>0.52636913407505903</v>
      </c>
      <c r="AL5" s="12">
        <v>0.84398962054144766</v>
      </c>
      <c r="AM5" s="12">
        <v>0.73850248655459139</v>
      </c>
      <c r="AN5" s="12">
        <v>9.7447862773810373E-2</v>
      </c>
    </row>
    <row r="6" spans="1:71" x14ac:dyDescent="0.75">
      <c r="A6" s="9" t="s">
        <v>165</v>
      </c>
      <c r="B6" s="9" t="s">
        <v>165</v>
      </c>
      <c r="D6" s="9" t="s">
        <v>34</v>
      </c>
      <c r="F6" s="10">
        <v>250</v>
      </c>
      <c r="H6" t="s">
        <v>41</v>
      </c>
      <c r="I6" t="s">
        <v>41</v>
      </c>
      <c r="J6" s="11" t="s">
        <v>85</v>
      </c>
      <c r="K6" t="s">
        <v>166</v>
      </c>
      <c r="M6" s="12">
        <v>26.205792710082594</v>
      </c>
      <c r="N6" s="12">
        <v>11.147854439356157</v>
      </c>
      <c r="O6" s="12">
        <v>-8.1285762033125675</v>
      </c>
      <c r="P6" s="12">
        <v>12.650729708507884</v>
      </c>
      <c r="Q6" s="12">
        <v>22.632384989813133</v>
      </c>
      <c r="R6" s="12">
        <v>21.464894965094384</v>
      </c>
      <c r="S6" s="12">
        <v>23.177960162038293</v>
      </c>
      <c r="T6" s="12">
        <v>21.873764569699944</v>
      </c>
      <c r="U6" s="12">
        <v>20.570166122936516</v>
      </c>
      <c r="V6" s="12"/>
      <c r="W6" s="12">
        <v>27.566660493391794</v>
      </c>
      <c r="X6" s="12">
        <v>6.5543796596734856</v>
      </c>
      <c r="Y6" s="12">
        <v>13.892081871427811</v>
      </c>
      <c r="Z6" s="12">
        <v>7.0322327636217148</v>
      </c>
      <c r="AA6" s="13">
        <v>0.25557490345606004</v>
      </c>
      <c r="AB6" s="12">
        <v>0.41145920068120762</v>
      </c>
      <c r="AC6" s="12">
        <v>0.14828141716862175</v>
      </c>
      <c r="AD6" s="12">
        <v>6.2043205556130132E-2</v>
      </c>
      <c r="AE6" s="12">
        <v>0.55573540536162891</v>
      </c>
      <c r="AF6" s="12">
        <v>0.39997476534172566</v>
      </c>
      <c r="AG6" s="12">
        <v>0.11538463426110676</v>
      </c>
      <c r="AH6" s="12">
        <v>0.32829116274946779</v>
      </c>
      <c r="AI6" s="12">
        <v>0.14589240905571549</v>
      </c>
      <c r="AJ6" s="12"/>
      <c r="AK6" s="12">
        <v>0.49382433048139285</v>
      </c>
      <c r="AL6" s="12">
        <v>0.72884505339053784</v>
      </c>
      <c r="AM6" s="12">
        <v>0.60416484728911646</v>
      </c>
      <c r="AN6" s="12">
        <v>0.87639063665815009</v>
      </c>
    </row>
    <row r="7" spans="1:71" x14ac:dyDescent="0.75">
      <c r="A7" s="9" t="s">
        <v>165</v>
      </c>
      <c r="B7" s="9" t="s">
        <v>165</v>
      </c>
      <c r="D7" s="9" t="s">
        <v>34</v>
      </c>
      <c r="F7" s="10">
        <v>400</v>
      </c>
      <c r="H7" t="s">
        <v>41</v>
      </c>
      <c r="I7" t="s">
        <v>41</v>
      </c>
      <c r="J7" s="11" t="s">
        <v>85</v>
      </c>
      <c r="K7" t="s">
        <v>166</v>
      </c>
      <c r="M7" s="12">
        <v>25.905597232989095</v>
      </c>
      <c r="N7" s="12">
        <v>11.505433639974207</v>
      </c>
      <c r="O7" s="12">
        <v>-4.9370881300566145</v>
      </c>
      <c r="P7" s="12">
        <v>13.295553923426633</v>
      </c>
      <c r="Q7" s="12">
        <v>22.419252444876587</v>
      </c>
      <c r="R7" s="12">
        <v>21.011965476269783</v>
      </c>
      <c r="S7" s="12">
        <v>22.525941764483857</v>
      </c>
      <c r="T7" s="12">
        <v>19.991197082014903</v>
      </c>
      <c r="U7" s="12">
        <v>20.121122859958636</v>
      </c>
      <c r="V7" s="12"/>
      <c r="W7" s="12">
        <v>25.899291703775408</v>
      </c>
      <c r="X7" s="12">
        <v>6.9568987375805156</v>
      </c>
      <c r="Y7" s="12">
        <v>11.058671720781675</v>
      </c>
      <c r="Z7" s="12">
        <v>6.9540166202593925</v>
      </c>
      <c r="AA7" s="13">
        <v>0.19672117197990188</v>
      </c>
      <c r="AB7" s="12">
        <v>0.27986861389492074</v>
      </c>
      <c r="AC7" s="12">
        <v>7.1721737378995343E-2</v>
      </c>
      <c r="AD7" s="12">
        <v>0.66991083670105278</v>
      </c>
      <c r="AE7" s="12">
        <v>0.1394987265833002</v>
      </c>
      <c r="AF7" s="12">
        <v>0.46546252434382657</v>
      </c>
      <c r="AG7" s="12">
        <v>0.50629116866609081</v>
      </c>
      <c r="AH7" s="12">
        <v>0.46442128092383039</v>
      </c>
      <c r="AI7" s="12">
        <v>0.50697975503880122</v>
      </c>
      <c r="AJ7" s="12"/>
      <c r="AK7" s="12">
        <v>0.2609743499948175</v>
      </c>
      <c r="AL7" s="12">
        <v>0.56292258703863007</v>
      </c>
      <c r="AM7" s="12">
        <v>0.36186295853380385</v>
      </c>
      <c r="AN7" s="12">
        <v>0.6308275182725912</v>
      </c>
    </row>
    <row r="8" spans="1:71" x14ac:dyDescent="0.75">
      <c r="A8" s="9" t="s">
        <v>165</v>
      </c>
      <c r="B8" s="9" t="s">
        <v>165</v>
      </c>
      <c r="D8" s="9" t="s">
        <v>34</v>
      </c>
      <c r="F8" s="10">
        <v>600</v>
      </c>
      <c r="H8" t="s">
        <v>41</v>
      </c>
      <c r="I8" t="s">
        <v>41</v>
      </c>
      <c r="J8" s="11" t="s">
        <v>85</v>
      </c>
      <c r="K8" t="s">
        <v>166</v>
      </c>
      <c r="M8" s="12">
        <v>27.707036558808142</v>
      </c>
      <c r="N8" s="12">
        <v>13.796006720276401</v>
      </c>
      <c r="O8" s="12">
        <v>-8.7334255049389196</v>
      </c>
      <c r="P8" s="12">
        <v>15.519216918578238</v>
      </c>
      <c r="Q8" s="12">
        <v>23.640764771085703</v>
      </c>
      <c r="R8" s="12">
        <v>23.178421698602509</v>
      </c>
      <c r="S8" s="12">
        <v>24.698569370206467</v>
      </c>
      <c r="T8" s="12">
        <v>23.03047881525298</v>
      </c>
      <c r="U8" s="12">
        <v>20.880198172546837</v>
      </c>
      <c r="V8" s="12"/>
      <c r="W8" s="12">
        <v>28.258969907126453</v>
      </c>
      <c r="X8" s="12">
        <v>7.1277442495353105</v>
      </c>
      <c r="Y8" s="12">
        <v>11.758094927518075</v>
      </c>
      <c r="Z8" s="12">
        <v>6.887510725170749</v>
      </c>
      <c r="AA8" s="13">
        <v>0.20657478689280045</v>
      </c>
      <c r="AB8" s="12">
        <v>0.12431547329008003</v>
      </c>
      <c r="AC8" s="12">
        <v>0.71760331204156169</v>
      </c>
      <c r="AD8" s="12">
        <v>0.51546999470641885</v>
      </c>
      <c r="AE8" s="12">
        <v>0.68414402300371646</v>
      </c>
      <c r="AF8" s="12">
        <v>0.16712617860939252</v>
      </c>
      <c r="AG8" s="12">
        <v>0.25085241931518698</v>
      </c>
      <c r="AH8" s="12">
        <v>0.24969658107215534</v>
      </c>
      <c r="AI8" s="12">
        <v>0.20523984346247037</v>
      </c>
      <c r="AJ8" s="12"/>
      <c r="AK8" s="12">
        <v>0.79434016214618142</v>
      </c>
      <c r="AL8" s="12">
        <v>1.3410693202550028</v>
      </c>
      <c r="AM8" s="12">
        <v>0.50637914095417147</v>
      </c>
      <c r="AN8" s="12">
        <v>0.26942694664960765</v>
      </c>
    </row>
    <row r="9" spans="1:71" x14ac:dyDescent="0.75">
      <c r="A9" s="9" t="s">
        <v>165</v>
      </c>
      <c r="B9" s="9" t="s">
        <v>165</v>
      </c>
      <c r="D9" s="9" t="s">
        <v>34</v>
      </c>
      <c r="F9" s="10">
        <v>850</v>
      </c>
      <c r="H9" t="s">
        <v>41</v>
      </c>
      <c r="I9" t="s">
        <v>41</v>
      </c>
      <c r="J9" s="11" t="s">
        <v>85</v>
      </c>
      <c r="K9" t="s">
        <v>166</v>
      </c>
      <c r="M9" s="12">
        <v>27.345873131404087</v>
      </c>
      <c r="N9" s="12">
        <v>13.816447032908421</v>
      </c>
      <c r="O9" s="12">
        <v>-7.818770946131834</v>
      </c>
      <c r="P9" s="12">
        <v>14.769256747931271</v>
      </c>
      <c r="Q9" s="12">
        <v>22.644513840688223</v>
      </c>
      <c r="R9" s="12">
        <v>22.631369313314369</v>
      </c>
      <c r="S9" s="12">
        <v>23.696750108923577</v>
      </c>
      <c r="T9" s="12">
        <v>21.116378273686596</v>
      </c>
      <c r="U9" s="12">
        <v>20.970777355083882</v>
      </c>
      <c r="V9" s="12"/>
      <c r="W9" s="12">
        <v>26.46417867986543</v>
      </c>
      <c r="X9" s="12">
        <v>6.2832846910351536</v>
      </c>
      <c r="Y9" s="12">
        <v>11.12148188210449</v>
      </c>
      <c r="Z9" s="12">
        <v>6.3567592286633738</v>
      </c>
      <c r="AA9" s="13">
        <v>4.1787419796462603E-2</v>
      </c>
      <c r="AB9" s="12">
        <v>0.15651867958998952</v>
      </c>
      <c r="AC9" s="12">
        <v>0.32366501029891948</v>
      </c>
      <c r="AD9" s="12">
        <v>0.65407058714085908</v>
      </c>
      <c r="AE9" s="12">
        <v>0.10969265656645497</v>
      </c>
      <c r="AF9" s="12">
        <v>0.17699273999506873</v>
      </c>
      <c r="AG9" s="12">
        <v>0.32762235099260434</v>
      </c>
      <c r="AH9" s="12">
        <v>0.21299088533108579</v>
      </c>
      <c r="AI9" s="15">
        <v>0.18306812006524223</v>
      </c>
      <c r="AJ9" s="12"/>
      <c r="AK9" s="12">
        <v>0.14468169168483996</v>
      </c>
      <c r="AL9" s="12">
        <v>0.30072714801962019</v>
      </c>
      <c r="AM9" s="12">
        <v>0.22592763616456224</v>
      </c>
      <c r="AN9" s="12">
        <v>0.18256574932380434</v>
      </c>
    </row>
    <row r="10" spans="1:71" x14ac:dyDescent="0.75">
      <c r="A10" s="9" t="s">
        <v>165</v>
      </c>
      <c r="B10" s="9" t="s">
        <v>165</v>
      </c>
      <c r="D10" s="9" t="s">
        <v>34</v>
      </c>
      <c r="F10" s="10">
        <v>1250</v>
      </c>
      <c r="H10" t="s">
        <v>41</v>
      </c>
      <c r="I10" t="s">
        <v>41</v>
      </c>
      <c r="J10" s="11" t="s">
        <v>85</v>
      </c>
      <c r="K10" t="s">
        <v>166</v>
      </c>
      <c r="M10" s="12">
        <v>27.21766666666667</v>
      </c>
      <c r="N10" s="12">
        <v>14.377333333333333</v>
      </c>
      <c r="O10" s="12">
        <v>-6.5033333333333339</v>
      </c>
      <c r="P10" s="12">
        <v>15.624000000000001</v>
      </c>
      <c r="Q10" s="12">
        <v>24.163666666666668</v>
      </c>
      <c r="R10" s="12">
        <v>22.324666666666669</v>
      </c>
      <c r="S10" s="12">
        <v>24.425999999999998</v>
      </c>
      <c r="T10" s="12">
        <v>22.377333333333336</v>
      </c>
      <c r="U10" s="12">
        <v>21.739000000000001</v>
      </c>
      <c r="V10" s="12"/>
      <c r="W10" s="12">
        <v>27.138999999999999</v>
      </c>
      <c r="X10" s="12">
        <v>5.2</v>
      </c>
      <c r="Y10" s="12">
        <v>11.527000000000001</v>
      </c>
      <c r="Z10" s="12">
        <v>6.0646666666666667</v>
      </c>
      <c r="AA10" s="13">
        <v>0.33731340520846992</v>
      </c>
      <c r="AB10" s="12">
        <v>0.4464015382291302</v>
      </c>
      <c r="AC10" s="12">
        <v>0.57513157914805291</v>
      </c>
      <c r="AD10" s="12">
        <v>0.57768763185652472</v>
      </c>
      <c r="AE10" s="12">
        <v>0.16159311041419305</v>
      </c>
      <c r="AF10" s="12">
        <v>0.22886750169767095</v>
      </c>
      <c r="AG10" s="12">
        <v>0.29168647551780569</v>
      </c>
      <c r="AH10" s="12">
        <v>0.33070278700569339</v>
      </c>
      <c r="AI10" s="15">
        <v>0.89174211518801783</v>
      </c>
      <c r="AJ10" s="12"/>
      <c r="AK10" s="14">
        <v>0.14891944130972198</v>
      </c>
      <c r="AL10" s="12">
        <v>0.72072671658540965</v>
      </c>
      <c r="AM10" s="12">
        <v>0.66895515544765793</v>
      </c>
      <c r="AN10" s="12">
        <v>0.21993256542252526</v>
      </c>
    </row>
    <row r="11" spans="1:71" x14ac:dyDescent="0.75">
      <c r="A11" s="9" t="s">
        <v>165</v>
      </c>
      <c r="B11" s="9" t="s">
        <v>165</v>
      </c>
      <c r="D11" s="9" t="s">
        <v>33</v>
      </c>
      <c r="F11" s="10">
        <v>25</v>
      </c>
      <c r="H11" t="s">
        <v>41</v>
      </c>
      <c r="I11" t="s">
        <v>41</v>
      </c>
      <c r="J11" s="11" t="s">
        <v>85</v>
      </c>
      <c r="K11" t="s">
        <v>166</v>
      </c>
      <c r="M11" s="12">
        <v>22.829783866039438</v>
      </c>
      <c r="N11" s="12">
        <v>10.234133144271995</v>
      </c>
      <c r="O11" s="12">
        <v>-8.2948421840519249</v>
      </c>
      <c r="P11" s="12">
        <v>11.414468599098262</v>
      </c>
      <c r="Q11" s="12">
        <v>19.128647871846031</v>
      </c>
      <c r="R11" s="12">
        <v>17.144101412745812</v>
      </c>
      <c r="S11" s="12">
        <v>18.148128766240731</v>
      </c>
      <c r="T11" s="12">
        <v>16.094138279078038</v>
      </c>
      <c r="U11" s="12">
        <v>17.564520777009509</v>
      </c>
      <c r="V11" s="12"/>
      <c r="W11" s="12">
        <v>24.042252624107494</v>
      </c>
      <c r="X11" s="12">
        <v>3.5276582294225709</v>
      </c>
      <c r="Y11" s="12">
        <v>8.3308739000264183</v>
      </c>
      <c r="Z11" s="12">
        <v>4.1510661382896679</v>
      </c>
      <c r="AA11" s="13">
        <v>0.28205918410453146</v>
      </c>
      <c r="AB11" s="12">
        <v>0.51306647407381067</v>
      </c>
      <c r="AC11" s="12">
        <v>0.55354500318140221</v>
      </c>
      <c r="AD11" s="12">
        <v>0.32298408509745202</v>
      </c>
      <c r="AE11" s="12">
        <v>0.81649640703461579</v>
      </c>
      <c r="AF11" s="12">
        <v>0.15517617092213079</v>
      </c>
      <c r="AG11" s="12">
        <v>0.28012607347108925</v>
      </c>
      <c r="AH11" s="12">
        <v>0.20851850645184988</v>
      </c>
      <c r="AI11" s="12">
        <v>1.277192547180511</v>
      </c>
      <c r="AJ11" s="12"/>
      <c r="AK11" s="12">
        <v>0.63016469384647189</v>
      </c>
      <c r="AL11" s="15">
        <v>0.73822431654464737</v>
      </c>
      <c r="AM11" s="15">
        <v>0.30314649070579308</v>
      </c>
      <c r="AN11" s="15">
        <v>9.0884809887291834E-2</v>
      </c>
    </row>
    <row r="12" spans="1:71" x14ac:dyDescent="0.75">
      <c r="A12" s="9" t="s">
        <v>165</v>
      </c>
      <c r="B12" s="9" t="s">
        <v>165</v>
      </c>
      <c r="D12" s="9" t="s">
        <v>33</v>
      </c>
      <c r="F12" s="10">
        <v>75</v>
      </c>
      <c r="H12" t="s">
        <v>41</v>
      </c>
      <c r="I12" t="s">
        <v>41</v>
      </c>
      <c r="J12" s="11" t="s">
        <v>85</v>
      </c>
      <c r="K12" t="s">
        <v>166</v>
      </c>
      <c r="M12" s="12">
        <v>19.767500000000002</v>
      </c>
      <c r="N12" s="12">
        <v>9.1159999999999997</v>
      </c>
      <c r="O12" s="12">
        <v>-1.5245</v>
      </c>
      <c r="P12" s="12">
        <v>6.5192499999999995</v>
      </c>
      <c r="Q12" s="12">
        <v>16.764499999999998</v>
      </c>
      <c r="R12" s="12">
        <v>14.4305</v>
      </c>
      <c r="S12" s="12">
        <v>15.324249999999999</v>
      </c>
      <c r="T12" s="12">
        <v>13.1645</v>
      </c>
      <c r="U12" s="12">
        <v>15.907999999999999</v>
      </c>
      <c r="V12" s="12"/>
      <c r="W12" s="12">
        <v>20.38325</v>
      </c>
      <c r="X12" s="12">
        <v>3.21875</v>
      </c>
      <c r="Y12" s="12">
        <v>6.8965000000000005</v>
      </c>
      <c r="Z12" s="12">
        <v>3.9344999999999999</v>
      </c>
      <c r="AA12" s="13">
        <v>0.30858656268001489</v>
      </c>
      <c r="AB12" s="12">
        <v>0.75679543691365714</v>
      </c>
      <c r="AC12" s="12">
        <v>0.64172969387429768</v>
      </c>
      <c r="AD12" s="12">
        <v>0.87182237296366882</v>
      </c>
      <c r="AE12" s="12">
        <v>0.36307345445974687</v>
      </c>
      <c r="AF12" s="12">
        <v>0.25639877794820559</v>
      </c>
      <c r="AG12" s="12">
        <v>0.69202089322986982</v>
      </c>
      <c r="AH12" s="12">
        <v>0.16195575527491052</v>
      </c>
      <c r="AI12" s="12">
        <v>1.211502373088885</v>
      </c>
      <c r="AJ12" s="12"/>
      <c r="AK12" s="12">
        <v>0.34667119388069606</v>
      </c>
      <c r="AL12" s="15">
        <v>0.97523890235504096</v>
      </c>
      <c r="AM12" s="15">
        <v>0.57849488617733991</v>
      </c>
      <c r="AN12" s="15">
        <v>0.22492443175431184</v>
      </c>
    </row>
    <row r="13" spans="1:71" x14ac:dyDescent="0.75">
      <c r="A13" s="9" t="s">
        <v>165</v>
      </c>
      <c r="B13" s="9" t="s">
        <v>165</v>
      </c>
      <c r="D13" s="9" t="s">
        <v>33</v>
      </c>
      <c r="F13" s="10">
        <v>125</v>
      </c>
      <c r="H13" t="s">
        <v>41</v>
      </c>
      <c r="I13" t="s">
        <v>41</v>
      </c>
      <c r="J13" s="11" t="s">
        <v>85</v>
      </c>
      <c r="K13" t="s">
        <v>166</v>
      </c>
      <c r="M13" s="13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/>
      <c r="AB13" s="12"/>
      <c r="AC13" s="12"/>
      <c r="AD13" s="12"/>
      <c r="AE13" s="14"/>
      <c r="AF13" s="12"/>
      <c r="AG13" s="12"/>
      <c r="AH13" s="12"/>
      <c r="AI13" s="12"/>
      <c r="AJ13" s="12"/>
      <c r="AK13" s="12"/>
      <c r="AL13" s="15"/>
      <c r="AM13" s="15"/>
      <c r="AN13" s="15"/>
    </row>
    <row r="14" spans="1:71" x14ac:dyDescent="0.75">
      <c r="A14" s="9" t="s">
        <v>165</v>
      </c>
      <c r="B14" s="9" t="s">
        <v>165</v>
      </c>
      <c r="D14" s="9" t="s">
        <v>33</v>
      </c>
      <c r="F14" s="10">
        <v>175</v>
      </c>
      <c r="H14" t="s">
        <v>41</v>
      </c>
      <c r="I14" t="s">
        <v>41</v>
      </c>
      <c r="J14" s="11" t="s">
        <v>85</v>
      </c>
      <c r="K14" t="s">
        <v>166</v>
      </c>
      <c r="M14" s="12">
        <v>21.8445</v>
      </c>
      <c r="N14" s="12">
        <v>8.6965000000000003</v>
      </c>
      <c r="O14" s="12">
        <v>-10.430999999999999</v>
      </c>
      <c r="P14" s="12">
        <v>9.8172499999999996</v>
      </c>
      <c r="Q14" s="12">
        <v>18.470500000000001</v>
      </c>
      <c r="R14" s="12">
        <v>16.219000000000001</v>
      </c>
      <c r="S14" s="12">
        <v>17.771250000000002</v>
      </c>
      <c r="T14" s="12">
        <v>15.4215</v>
      </c>
      <c r="U14" s="12">
        <v>17.160499999999999</v>
      </c>
      <c r="V14" s="12"/>
      <c r="W14" s="12">
        <v>22.262750000000004</v>
      </c>
      <c r="X14" s="12">
        <v>3.1792499999999997</v>
      </c>
      <c r="Y14" s="12">
        <v>8.1875</v>
      </c>
      <c r="Z14" s="12">
        <v>3.93025</v>
      </c>
      <c r="AA14" s="13">
        <v>0.58311605477240458</v>
      </c>
      <c r="AB14" s="12">
        <v>0.64356584744686396</v>
      </c>
      <c r="AC14" s="12">
        <v>0.79399622165347861</v>
      </c>
      <c r="AD14" s="12">
        <v>0.15883403287708875</v>
      </c>
      <c r="AE14" s="12">
        <v>0.70431929312398345</v>
      </c>
      <c r="AF14" s="12">
        <v>0.44615244031608736</v>
      </c>
      <c r="AG14" s="12">
        <v>0.59398337518822841</v>
      </c>
      <c r="AH14" s="12">
        <v>0.23580429738803901</v>
      </c>
      <c r="AI14" s="12">
        <v>0.30439064812616401</v>
      </c>
      <c r="AJ14" s="12"/>
      <c r="AK14" s="12">
        <v>0.75009660488944097</v>
      </c>
      <c r="AL14" s="15">
        <v>0.73336410920270012</v>
      </c>
      <c r="AM14" s="15">
        <v>0.60828145897547559</v>
      </c>
      <c r="AN14" s="15">
        <v>1.1505011589158296</v>
      </c>
    </row>
    <row r="15" spans="1:71" x14ac:dyDescent="0.75">
      <c r="A15" s="9" t="s">
        <v>165</v>
      </c>
      <c r="B15" s="9" t="s">
        <v>165</v>
      </c>
      <c r="D15" s="9" t="s">
        <v>33</v>
      </c>
      <c r="F15" s="10">
        <v>250</v>
      </c>
      <c r="H15" t="s">
        <v>41</v>
      </c>
      <c r="I15" t="s">
        <v>41</v>
      </c>
      <c r="J15" s="11" t="s">
        <v>85</v>
      </c>
      <c r="K15" t="s">
        <v>166</v>
      </c>
      <c r="M15" s="12">
        <v>23.445666666666664</v>
      </c>
      <c r="N15" s="12">
        <v>8.999666666666668</v>
      </c>
      <c r="O15" s="12">
        <v>-5.5783333333333331</v>
      </c>
      <c r="P15" s="12">
        <v>9.8376666666666672</v>
      </c>
      <c r="Q15" s="12">
        <v>19.893333333333331</v>
      </c>
      <c r="R15" s="12">
        <v>17.018000000000001</v>
      </c>
      <c r="S15" s="12">
        <v>18.799333333333333</v>
      </c>
      <c r="T15" s="12">
        <v>16.953999999999997</v>
      </c>
      <c r="U15" s="12">
        <v>18.263000000000002</v>
      </c>
      <c r="V15" s="12"/>
      <c r="W15" s="12">
        <v>23.600333333333335</v>
      </c>
      <c r="X15" s="12">
        <v>2.6376666666666666</v>
      </c>
      <c r="Y15" s="12">
        <v>8.9939999999999998</v>
      </c>
      <c r="Z15" s="12">
        <v>4.7463333333333333</v>
      </c>
      <c r="AA15" s="13">
        <v>3.3381631675720176E-2</v>
      </c>
      <c r="AB15" s="12">
        <v>0.23997152608868663</v>
      </c>
      <c r="AC15" s="15">
        <v>0.59871222914964206</v>
      </c>
      <c r="AD15" s="15">
        <v>0.11400146197892949</v>
      </c>
      <c r="AE15" s="15">
        <v>0.36610699711058886</v>
      </c>
      <c r="AF15" s="12">
        <v>0.15326773959317078</v>
      </c>
      <c r="AG15" s="12">
        <v>0.24058331890082094</v>
      </c>
      <c r="AH15" s="12">
        <v>0.13777155003846026</v>
      </c>
      <c r="AI15" s="12">
        <v>9.9413278791115861E-2</v>
      </c>
      <c r="AJ15" s="12"/>
      <c r="AK15" s="12">
        <v>0.10861552989021965</v>
      </c>
      <c r="AL15" s="15">
        <v>0.58838791059413531</v>
      </c>
      <c r="AM15" s="15">
        <v>0.69043536989351917</v>
      </c>
      <c r="AN15" s="15">
        <v>7.7693843599949269E-2</v>
      </c>
    </row>
    <row r="16" spans="1:71" x14ac:dyDescent="0.75">
      <c r="A16" s="9" t="s">
        <v>165</v>
      </c>
      <c r="B16" s="9" t="s">
        <v>165</v>
      </c>
      <c r="D16" s="9" t="s">
        <v>33</v>
      </c>
      <c r="F16" s="10">
        <v>400</v>
      </c>
      <c r="H16" t="s">
        <v>41</v>
      </c>
      <c r="I16" t="s">
        <v>41</v>
      </c>
      <c r="J16" s="11" t="s">
        <v>85</v>
      </c>
      <c r="K16" t="s">
        <v>166</v>
      </c>
      <c r="M16" s="13">
        <v>25.351233583593217</v>
      </c>
      <c r="N16" s="12">
        <v>9.9853713865520444</v>
      </c>
      <c r="O16" s="12">
        <v>-5.1899075634858471</v>
      </c>
      <c r="P16" s="12">
        <v>11.970672147770708</v>
      </c>
      <c r="Q16" s="12">
        <v>21.706592706860757</v>
      </c>
      <c r="R16" s="12">
        <v>19.414319298716148</v>
      </c>
      <c r="S16" s="12">
        <v>20.657329959521665</v>
      </c>
      <c r="T16" s="12">
        <v>17.962792280949468</v>
      </c>
      <c r="U16" s="12">
        <v>20.08276718165569</v>
      </c>
      <c r="V16" s="12"/>
      <c r="W16" s="12">
        <v>25.804835776645302</v>
      </c>
      <c r="X16" s="12">
        <v>3.859983632313797</v>
      </c>
      <c r="Y16" s="12">
        <v>9.6284673354296668</v>
      </c>
      <c r="Z16" s="12">
        <v>6.1181489685777484</v>
      </c>
      <c r="AA16" s="13">
        <v>4.710918208960109E-2</v>
      </c>
      <c r="AB16" s="12">
        <v>0.18392615070534635</v>
      </c>
      <c r="AC16" s="14">
        <v>0.26453392370805201</v>
      </c>
      <c r="AD16" s="12">
        <v>0.3412316686323445</v>
      </c>
      <c r="AE16" s="12">
        <v>0.31030471088247269</v>
      </c>
      <c r="AF16" s="12">
        <v>0.29028104911493441</v>
      </c>
      <c r="AG16" s="12">
        <v>0.42943218338235889</v>
      </c>
      <c r="AH16" s="12">
        <v>0.11346962652990489</v>
      </c>
      <c r="AI16" s="12">
        <v>0.1856694228170942</v>
      </c>
      <c r="AJ16" s="12"/>
      <c r="AK16" s="12">
        <v>0.13736391583198529</v>
      </c>
      <c r="AL16" s="12">
        <v>0.42785116733177075</v>
      </c>
      <c r="AM16" s="12">
        <v>0.5288669437565342</v>
      </c>
      <c r="AN16" s="12">
        <v>0.28796919148576644</v>
      </c>
    </row>
    <row r="17" spans="1:40" x14ac:dyDescent="0.75">
      <c r="A17" s="9" t="s">
        <v>165</v>
      </c>
      <c r="B17" s="9" t="s">
        <v>165</v>
      </c>
      <c r="D17" s="9" t="s">
        <v>33</v>
      </c>
      <c r="F17" s="10">
        <v>600</v>
      </c>
      <c r="H17" t="s">
        <v>41</v>
      </c>
      <c r="I17" t="s">
        <v>41</v>
      </c>
      <c r="J17" s="11" t="s">
        <v>85</v>
      </c>
      <c r="K17" t="s">
        <v>166</v>
      </c>
      <c r="M17" s="12">
        <v>26.026666666666667</v>
      </c>
      <c r="N17" s="12">
        <v>12.270666666666665</v>
      </c>
      <c r="O17" s="12">
        <v>-5.3293333333333335</v>
      </c>
      <c r="P17" s="12">
        <v>13.789333333333333</v>
      </c>
      <c r="Q17" s="12">
        <v>21.778333333333336</v>
      </c>
      <c r="R17" s="12">
        <v>20.247333333333334</v>
      </c>
      <c r="S17" s="12">
        <v>21.834333333333333</v>
      </c>
      <c r="T17" s="12">
        <v>20.241</v>
      </c>
      <c r="U17" s="12">
        <v>20.630666666666666</v>
      </c>
      <c r="V17" s="12"/>
      <c r="W17" s="12">
        <v>26.382000000000001</v>
      </c>
      <c r="X17" s="12">
        <v>6.7776666666666658</v>
      </c>
      <c r="Y17" s="12">
        <v>6.8663333333333334</v>
      </c>
      <c r="Z17" s="12">
        <v>5.5773333333333328</v>
      </c>
      <c r="AA17" s="13">
        <v>0.342657749559721</v>
      </c>
      <c r="AB17" s="12">
        <v>0.17904561802326643</v>
      </c>
      <c r="AC17" s="12">
        <v>1.0468697785939445</v>
      </c>
      <c r="AD17" s="12">
        <v>0.36688463218474238</v>
      </c>
      <c r="AE17" s="12">
        <v>0.31627888537386423</v>
      </c>
      <c r="AF17" s="12">
        <v>0.21421095521315756</v>
      </c>
      <c r="AG17" s="12">
        <v>0.51376875472661288</v>
      </c>
      <c r="AH17" s="12">
        <v>0.15799050604387566</v>
      </c>
      <c r="AI17" s="12">
        <v>0.40956725129498944</v>
      </c>
      <c r="AJ17" s="12"/>
      <c r="AK17" s="12">
        <v>0.63248399189228433</v>
      </c>
      <c r="AL17" s="12">
        <v>0.92554488455901651</v>
      </c>
      <c r="AM17" s="12">
        <v>0.61858251942108189</v>
      </c>
      <c r="AN17" s="12">
        <v>0.43124509659048094</v>
      </c>
    </row>
    <row r="18" spans="1:40" x14ac:dyDescent="0.75">
      <c r="A18" s="9" t="s">
        <v>165</v>
      </c>
      <c r="B18" s="9" t="s">
        <v>165</v>
      </c>
      <c r="D18" s="9" t="s">
        <v>33</v>
      </c>
      <c r="F18" s="10">
        <v>850</v>
      </c>
      <c r="H18" t="s">
        <v>41</v>
      </c>
      <c r="I18" t="s">
        <v>41</v>
      </c>
      <c r="J18" s="11" t="s">
        <v>85</v>
      </c>
      <c r="K18" t="s">
        <v>166</v>
      </c>
      <c r="M18" s="12">
        <v>28.721152754396869</v>
      </c>
      <c r="N18" s="12">
        <v>13.370005968887561</v>
      </c>
      <c r="O18" s="12">
        <v>-6.8908552390060693</v>
      </c>
      <c r="P18" s="12">
        <v>14.986985366784253</v>
      </c>
      <c r="Q18" s="12">
        <v>23.420597228459556</v>
      </c>
      <c r="R18" s="12">
        <v>22.868627927912602</v>
      </c>
      <c r="S18" s="12">
        <v>24.910534285722221</v>
      </c>
      <c r="T18" s="12">
        <v>22.055498839587941</v>
      </c>
      <c r="U18" s="12">
        <v>22.959418439797883</v>
      </c>
      <c r="V18" s="12"/>
      <c r="W18" s="12">
        <v>28.304913295914137</v>
      </c>
      <c r="X18" s="12">
        <v>7.4617525850871553</v>
      </c>
      <c r="Y18" s="12">
        <v>11.799953245632418</v>
      </c>
      <c r="Z18" s="12">
        <v>6.607687462889861</v>
      </c>
      <c r="AA18" s="13">
        <v>0.5443931739079606</v>
      </c>
      <c r="AB18" s="12">
        <v>0.48256215632630589</v>
      </c>
      <c r="AC18" s="12">
        <v>1.1954271126077221</v>
      </c>
      <c r="AD18" s="12">
        <v>0.32238301352434162</v>
      </c>
      <c r="AE18" s="12">
        <v>1.2703060520662384</v>
      </c>
      <c r="AF18" s="12">
        <v>0.44672566896369348</v>
      </c>
      <c r="AG18" s="12">
        <v>0.28828929848555834</v>
      </c>
      <c r="AH18" s="12">
        <v>0.72963599276303637</v>
      </c>
      <c r="AI18" s="12">
        <v>0.55585407911526186</v>
      </c>
      <c r="AJ18" s="12"/>
      <c r="AK18" s="12">
        <v>0.74679061713572192</v>
      </c>
      <c r="AL18" s="12">
        <v>1.4097191392331923</v>
      </c>
      <c r="AM18" s="12">
        <v>0.25984485111936217</v>
      </c>
      <c r="AN18" s="12">
        <v>0.37183291585010442</v>
      </c>
    </row>
    <row r="19" spans="1:40" x14ac:dyDescent="0.75">
      <c r="A19" s="9" t="s">
        <v>165</v>
      </c>
      <c r="B19" s="9" t="s">
        <v>165</v>
      </c>
      <c r="D19" s="9" t="s">
        <v>33</v>
      </c>
      <c r="F19" s="10">
        <v>1250</v>
      </c>
      <c r="H19" t="s">
        <v>41</v>
      </c>
      <c r="I19" t="s">
        <v>41</v>
      </c>
      <c r="J19" s="11" t="s">
        <v>85</v>
      </c>
      <c r="K19" t="s">
        <v>166</v>
      </c>
      <c r="M19" s="12">
        <v>29.108409991792751</v>
      </c>
      <c r="N19" s="12">
        <v>13.986342051503428</v>
      </c>
      <c r="O19" s="12">
        <v>-6.2722212141197105</v>
      </c>
      <c r="P19" s="12">
        <v>16.190468092240561</v>
      </c>
      <c r="Q19" s="12">
        <v>24.604587005192126</v>
      </c>
      <c r="R19" s="12">
        <v>24.040683398929939</v>
      </c>
      <c r="S19" s="12">
        <v>25.44956076416911</v>
      </c>
      <c r="T19" s="12">
        <v>24.253337479340257</v>
      </c>
      <c r="U19" s="12">
        <v>23.270826255421269</v>
      </c>
      <c r="V19" s="12"/>
      <c r="W19" s="12">
        <v>28.933843209366373</v>
      </c>
      <c r="X19" s="12">
        <v>9.9437985627082668</v>
      </c>
      <c r="Y19" s="12">
        <v>12.917429086787548</v>
      </c>
      <c r="Z19" s="12">
        <v>7.044579333764271</v>
      </c>
      <c r="AA19" s="13">
        <v>0.22805390761794239</v>
      </c>
      <c r="AB19" s="12">
        <v>2.3041963569189975E-2</v>
      </c>
      <c r="AC19" s="12">
        <v>0.20432175639945088</v>
      </c>
      <c r="AD19" s="12">
        <v>0.7555568558536111</v>
      </c>
      <c r="AE19" s="12">
        <v>0.10100435899787906</v>
      </c>
      <c r="AF19" s="12">
        <v>0.1179320063435863</v>
      </c>
      <c r="AG19" s="12">
        <v>0.38050593844898917</v>
      </c>
      <c r="AH19" s="12">
        <v>0.31552720115086702</v>
      </c>
      <c r="AI19" s="12">
        <v>0.3347183454162585</v>
      </c>
      <c r="AJ19" s="12"/>
      <c r="AK19" s="12">
        <v>4.6193097375391054E-2</v>
      </c>
      <c r="AL19" s="12">
        <v>0.73435304689637948</v>
      </c>
      <c r="AM19" s="12">
        <v>0.10176980539185894</v>
      </c>
      <c r="AN19" s="12">
        <v>0.50822832881836166</v>
      </c>
    </row>
    <row r="20" spans="1:40" x14ac:dyDescent="0.75">
      <c r="A20" s="9" t="s">
        <v>165</v>
      </c>
      <c r="B20" s="9" t="s">
        <v>165</v>
      </c>
      <c r="D20" s="9" t="s">
        <v>163</v>
      </c>
      <c r="F20" s="10">
        <v>400</v>
      </c>
      <c r="G20" s="11" t="s">
        <v>157</v>
      </c>
      <c r="H20" t="s">
        <v>162</v>
      </c>
      <c r="I20" t="s">
        <v>77</v>
      </c>
      <c r="J20" s="11" t="s">
        <v>147</v>
      </c>
      <c r="K20" t="s">
        <v>77</v>
      </c>
      <c r="M20" s="12">
        <v>22.641287368823622</v>
      </c>
      <c r="N20" s="12">
        <v>12.128358090908563</v>
      </c>
      <c r="O20" s="12">
        <v>4.8113379206169524</v>
      </c>
      <c r="P20" s="12">
        <v>12.50566014620488</v>
      </c>
      <c r="Q20" s="12">
        <v>17.746217576069384</v>
      </c>
      <c r="R20" s="12">
        <v>18.455125998937149</v>
      </c>
      <c r="S20" s="12">
        <v>19.709931536800511</v>
      </c>
      <c r="T20" s="12">
        <v>16.964484049957605</v>
      </c>
      <c r="U20" s="12">
        <v>18.493367338490746</v>
      </c>
      <c r="V20" s="12"/>
      <c r="W20" s="12">
        <v>23.432036408562173</v>
      </c>
      <c r="X20" s="12">
        <v>11.15546818387436</v>
      </c>
      <c r="Y20" s="12">
        <v>15.485799126274658</v>
      </c>
      <c r="Z20" s="12">
        <v>8.8033147058627641</v>
      </c>
      <c r="AA20" s="13">
        <v>1.634282120613302</v>
      </c>
      <c r="AB20" s="12">
        <v>0.92148238274618255</v>
      </c>
      <c r="AC20" s="12">
        <v>0.52481575291425209</v>
      </c>
      <c r="AD20" s="12">
        <v>0.48155211991350705</v>
      </c>
      <c r="AE20" s="12">
        <v>0.66971651983730807</v>
      </c>
      <c r="AF20" s="12">
        <v>0.83033497609488349</v>
      </c>
      <c r="AG20" s="12">
        <v>0.84268514404512018</v>
      </c>
      <c r="AH20" s="12">
        <v>8.7114740283447886E-2</v>
      </c>
      <c r="AI20" s="12">
        <v>0.36744009726478921</v>
      </c>
      <c r="AJ20" s="12"/>
      <c r="AK20" s="12">
        <v>0.42495018235368753</v>
      </c>
      <c r="AL20" s="15">
        <v>0.34176182265859661</v>
      </c>
      <c r="AM20" s="15">
        <v>5.1338282044666658E-2</v>
      </c>
      <c r="AN20" s="15">
        <v>0.63683774283018324</v>
      </c>
    </row>
    <row r="21" spans="1:40" x14ac:dyDescent="0.75">
      <c r="A21" s="9" t="s">
        <v>165</v>
      </c>
      <c r="B21" s="9" t="s">
        <v>165</v>
      </c>
      <c r="D21" t="s">
        <v>163</v>
      </c>
      <c r="F21" s="10">
        <v>600</v>
      </c>
      <c r="G21" s="11" t="s">
        <v>158</v>
      </c>
      <c r="H21" t="s">
        <v>161</v>
      </c>
      <c r="I21" t="s">
        <v>77</v>
      </c>
      <c r="J21" s="11" t="s">
        <v>147</v>
      </c>
      <c r="K21" t="s">
        <v>77</v>
      </c>
      <c r="M21" s="12">
        <v>21.987492471009279</v>
      </c>
      <c r="N21" s="12">
        <v>11.830373072147458</v>
      </c>
      <c r="O21" s="12">
        <v>3.1737749614715516</v>
      </c>
      <c r="P21" s="12">
        <v>12.26170651217558</v>
      </c>
      <c r="Q21" s="12">
        <v>22.704172289309934</v>
      </c>
      <c r="R21" s="12">
        <v>17.229593792374867</v>
      </c>
      <c r="S21" s="12">
        <v>17.98022141890139</v>
      </c>
      <c r="T21" s="12">
        <v>16.596577857708802</v>
      </c>
      <c r="U21" s="12">
        <v>17.654046965264879</v>
      </c>
      <c r="V21" s="12"/>
      <c r="W21" s="12">
        <v>18.950038898381667</v>
      </c>
      <c r="X21" s="12">
        <v>12.677411846302746</v>
      </c>
      <c r="Y21" s="12">
        <v>16.530532879563328</v>
      </c>
      <c r="Z21" s="12">
        <v>10.395684703264489</v>
      </c>
      <c r="AA21" s="13">
        <v>0.50439365850059437</v>
      </c>
      <c r="AB21" s="12">
        <v>0.33582825864831761</v>
      </c>
      <c r="AC21" s="15">
        <v>0.18913047779280531</v>
      </c>
      <c r="AD21" s="15">
        <v>0.32830355686085905</v>
      </c>
      <c r="AE21" s="15">
        <v>0.98331287278879931</v>
      </c>
      <c r="AF21" s="12">
        <v>0.45170671604160983</v>
      </c>
      <c r="AG21" s="12">
        <v>0.37080440903396084</v>
      </c>
      <c r="AH21" s="12">
        <v>0.36221128557948318</v>
      </c>
      <c r="AI21" s="12">
        <v>0.74810640083343272</v>
      </c>
      <c r="AJ21" s="12"/>
      <c r="AK21" s="12">
        <v>0.12661515738271562</v>
      </c>
      <c r="AL21" s="15">
        <v>8.7125482252515291E-2</v>
      </c>
      <c r="AM21" s="15">
        <v>0.81891692875344579</v>
      </c>
      <c r="AN21" s="15">
        <v>0.2747329430829496</v>
      </c>
    </row>
    <row r="22" spans="1:40" x14ac:dyDescent="0.75">
      <c r="A22" s="9" t="s">
        <v>165</v>
      </c>
      <c r="B22" s="9" t="s">
        <v>165</v>
      </c>
      <c r="D22" t="s">
        <v>163</v>
      </c>
      <c r="F22" s="10">
        <v>850</v>
      </c>
      <c r="G22" s="11" t="s">
        <v>158</v>
      </c>
      <c r="H22" t="s">
        <v>161</v>
      </c>
      <c r="I22" t="s">
        <v>77</v>
      </c>
      <c r="J22" s="11" t="s">
        <v>147</v>
      </c>
      <c r="K22" t="s">
        <v>77</v>
      </c>
      <c r="M22" s="13">
        <v>20.836784844858258</v>
      </c>
      <c r="N22" s="12">
        <v>10.157061282877182</v>
      </c>
      <c r="O22" s="12">
        <v>7.59778435981044</v>
      </c>
      <c r="P22" s="12">
        <v>11.341678815789999</v>
      </c>
      <c r="Q22" s="12">
        <v>20.40779329946842</v>
      </c>
      <c r="R22" s="12">
        <v>14.69256391626177</v>
      </c>
      <c r="S22" s="12">
        <v>14.85675449145169</v>
      </c>
      <c r="T22" s="12">
        <v>15.351422266917501</v>
      </c>
      <c r="U22" s="12">
        <v>17.70388893357481</v>
      </c>
      <c r="V22" s="12"/>
      <c r="W22" s="12">
        <v>16.133248878141</v>
      </c>
      <c r="X22" s="12">
        <v>11.267618386129868</v>
      </c>
      <c r="Y22" s="12">
        <v>14.687673133171005</v>
      </c>
      <c r="Z22" s="12">
        <v>9.0510456210659189</v>
      </c>
      <c r="AA22" s="13">
        <v>0.22761451606127406</v>
      </c>
      <c r="AB22" s="12">
        <v>0.67182432008399662</v>
      </c>
      <c r="AC22" s="14">
        <v>1.8623295201137935</v>
      </c>
      <c r="AD22" s="12">
        <v>0.42484584000212061</v>
      </c>
      <c r="AE22" s="12">
        <v>0.5201776927146089</v>
      </c>
      <c r="AF22" s="12">
        <v>0.5772632659041087</v>
      </c>
      <c r="AG22" s="12">
        <v>0.50050515932510975</v>
      </c>
      <c r="AH22" s="12">
        <v>0.60992170738514695</v>
      </c>
      <c r="AI22" s="12">
        <v>0.24134932221785754</v>
      </c>
      <c r="AJ22" s="12"/>
      <c r="AK22" s="12">
        <v>0.4796028283471897</v>
      </c>
      <c r="AL22" s="12">
        <v>0.3272596696925047</v>
      </c>
      <c r="AM22" s="12">
        <v>6.7248040652390678E-2</v>
      </c>
      <c r="AN22" s="12">
        <v>0.23552441969671897</v>
      </c>
    </row>
    <row r="23" spans="1:40" x14ac:dyDescent="0.75">
      <c r="A23" s="9" t="s">
        <v>165</v>
      </c>
      <c r="B23" s="9" t="s">
        <v>165</v>
      </c>
      <c r="D23" t="s">
        <v>163</v>
      </c>
      <c r="F23" s="10">
        <v>1250</v>
      </c>
      <c r="G23" s="11" t="s">
        <v>158</v>
      </c>
      <c r="H23" t="s">
        <v>161</v>
      </c>
      <c r="I23" t="s">
        <v>77</v>
      </c>
      <c r="J23" s="11" t="s">
        <v>147</v>
      </c>
      <c r="K23" t="s">
        <v>77</v>
      </c>
      <c r="M23" s="12">
        <v>20.07099186665317</v>
      </c>
      <c r="N23" s="12">
        <v>10.735655885029781</v>
      </c>
      <c r="O23" s="12">
        <v>7.6768481283962489</v>
      </c>
      <c r="P23" s="12">
        <v>11.829184896906874</v>
      </c>
      <c r="Q23" s="12">
        <v>17.154332403802453</v>
      </c>
      <c r="R23" s="12">
        <v>15.249126156664298</v>
      </c>
      <c r="S23" s="12">
        <v>16.539637079336245</v>
      </c>
      <c r="T23" s="12">
        <v>14.375979388956623</v>
      </c>
      <c r="U23" s="12">
        <v>15.969646869376673</v>
      </c>
      <c r="V23" s="12"/>
      <c r="W23" s="12">
        <v>16.816249975346036</v>
      </c>
      <c r="X23" s="12">
        <v>10.418528978998353</v>
      </c>
      <c r="Y23" s="12">
        <v>14.913837797864552</v>
      </c>
      <c r="Z23" s="12">
        <v>8.2625549801745581</v>
      </c>
      <c r="AA23" s="13">
        <v>0.9459555865231839</v>
      </c>
      <c r="AB23" s="12">
        <v>0.76137524992335615</v>
      </c>
      <c r="AC23" s="12">
        <v>1.2398459294862969</v>
      </c>
      <c r="AD23" s="12">
        <v>0.63674795413325758</v>
      </c>
      <c r="AE23" s="12">
        <v>0.74862656777143266</v>
      </c>
      <c r="AF23" s="12">
        <v>0.82647687810576642</v>
      </c>
      <c r="AG23" s="12">
        <v>0.45061236030738167</v>
      </c>
      <c r="AH23" s="12">
        <v>0.42692259191124426</v>
      </c>
      <c r="AI23" s="12">
        <v>0.47016825249670618</v>
      </c>
      <c r="AJ23" s="12"/>
      <c r="AK23" s="12">
        <v>0.283655915602196</v>
      </c>
      <c r="AL23" s="12">
        <v>0.14286815793369431</v>
      </c>
      <c r="AM23" s="12">
        <v>0.78658822152064301</v>
      </c>
      <c r="AN23" s="12">
        <v>0.11150326951683548</v>
      </c>
    </row>
    <row r="24" spans="1:40" x14ac:dyDescent="0.75">
      <c r="A24" s="9" t="s">
        <v>165</v>
      </c>
      <c r="B24" s="9" t="s">
        <v>165</v>
      </c>
      <c r="D24" t="s">
        <v>163</v>
      </c>
      <c r="F24" s="10">
        <v>25</v>
      </c>
      <c r="G24" s="11" t="s">
        <v>157</v>
      </c>
      <c r="H24" t="s">
        <v>162</v>
      </c>
      <c r="I24" t="s">
        <v>77</v>
      </c>
      <c r="J24" s="11" t="s">
        <v>147</v>
      </c>
      <c r="K24" t="s">
        <v>167</v>
      </c>
      <c r="M24" s="12">
        <v>7.5336666666666661</v>
      </c>
      <c r="N24" s="12">
        <v>3.4919999999999995</v>
      </c>
      <c r="O24" s="12">
        <v>3.8669999999999995</v>
      </c>
      <c r="P24" s="12">
        <v>3.145</v>
      </c>
      <c r="Q24" s="12">
        <v>9.9150000000000009</v>
      </c>
      <c r="R24" s="12">
        <v>6.1836666666666673</v>
      </c>
      <c r="S24" s="12">
        <v>6.617</v>
      </c>
      <c r="T24" s="12">
        <v>8.0090000000000003</v>
      </c>
      <c r="U24" s="12">
        <v>8.4500000000000011</v>
      </c>
      <c r="V24" s="12">
        <v>10.359</v>
      </c>
      <c r="W24" s="12">
        <v>8.6826666666666679</v>
      </c>
      <c r="X24" s="12">
        <v>3.9036666666666662</v>
      </c>
      <c r="Y24" s="12">
        <v>8.1823333333333323</v>
      </c>
      <c r="Z24" s="12">
        <v>3.0603333333333338</v>
      </c>
      <c r="AA24" s="13">
        <v>0.33053038186123745</v>
      </c>
      <c r="AB24" s="12">
        <v>0.35340769657720283</v>
      </c>
      <c r="AC24" s="12">
        <v>0.17830311270418958</v>
      </c>
      <c r="AD24" s="12">
        <v>0.67394881111253568</v>
      </c>
      <c r="AE24" s="12">
        <v>0.75138472169722015</v>
      </c>
      <c r="AF24" s="12">
        <v>0.20259894701927686</v>
      </c>
      <c r="AG24" s="12">
        <v>0.27856956043329889</v>
      </c>
      <c r="AH24" s="12">
        <v>0.16893489870364026</v>
      </c>
      <c r="AI24" s="12">
        <v>0.18459956663003399</v>
      </c>
      <c r="AJ24" s="12">
        <v>0.7375249148333608</v>
      </c>
      <c r="AK24" s="12">
        <v>0.24280101592314038</v>
      </c>
      <c r="AL24" s="15">
        <v>0.89745491994491999</v>
      </c>
      <c r="AM24" s="15">
        <v>0.30429645632729119</v>
      </c>
      <c r="AN24" s="15">
        <v>0.28949323538440391</v>
      </c>
    </row>
    <row r="25" spans="1:40" x14ac:dyDescent="0.75">
      <c r="A25" s="9" t="s">
        <v>165</v>
      </c>
      <c r="B25" s="9" t="s">
        <v>165</v>
      </c>
      <c r="D25" t="s">
        <v>163</v>
      </c>
      <c r="F25" s="10">
        <v>75</v>
      </c>
      <c r="G25" s="11" t="s">
        <v>157</v>
      </c>
      <c r="H25" t="s">
        <v>162</v>
      </c>
      <c r="I25" t="s">
        <v>77</v>
      </c>
      <c r="J25" s="11" t="s">
        <v>147</v>
      </c>
      <c r="K25" t="s">
        <v>167</v>
      </c>
      <c r="M25" s="12">
        <v>7.3440000000000003</v>
      </c>
      <c r="N25" s="12">
        <v>2.3096666666666668</v>
      </c>
      <c r="O25" s="12">
        <v>3.0143333333333331</v>
      </c>
      <c r="P25" s="12">
        <v>2.7473333333333332</v>
      </c>
      <c r="Q25" s="12">
        <v>9.0370000000000008</v>
      </c>
      <c r="R25" s="12">
        <v>4.0823333333333336</v>
      </c>
      <c r="S25" s="12">
        <v>5.4703333333333335</v>
      </c>
      <c r="T25" s="12">
        <v>5.2873333333333337</v>
      </c>
      <c r="U25" s="12">
        <v>7.4593333333333334</v>
      </c>
      <c r="V25" s="12">
        <v>8.5106666666666673</v>
      </c>
      <c r="W25" s="12">
        <v>7.5876666666666672</v>
      </c>
      <c r="X25" s="12">
        <v>2.6446666666666663</v>
      </c>
      <c r="Y25" s="12">
        <v>5.7040000000000006</v>
      </c>
      <c r="Z25" s="12">
        <v>2.3093333333333335</v>
      </c>
      <c r="AA25" s="13">
        <v>0.13893523671118724</v>
      </c>
      <c r="AB25" s="12">
        <v>0.3062635031036719</v>
      </c>
      <c r="AC25" s="12">
        <v>0.51235762249949668</v>
      </c>
      <c r="AD25" s="12">
        <v>0.31668017515047386</v>
      </c>
      <c r="AE25" s="12">
        <v>0.19321749403195773</v>
      </c>
      <c r="AF25" s="12">
        <v>4.4635561308595126E-2</v>
      </c>
      <c r="AG25" s="12">
        <v>0.40720551731690968</v>
      </c>
      <c r="AH25" s="12">
        <v>0.34064840133680507</v>
      </c>
      <c r="AI25" s="12">
        <v>0.11918193375398402</v>
      </c>
      <c r="AJ25" s="12">
        <v>0.80448389252571828</v>
      </c>
      <c r="AK25" s="12">
        <v>5.4683940360341146E-2</v>
      </c>
      <c r="AL25" s="15">
        <v>0.3614323357605595</v>
      </c>
      <c r="AM25" s="15">
        <v>0.23218096390528151</v>
      </c>
      <c r="AN25" s="15">
        <v>0.16327992324022828</v>
      </c>
    </row>
    <row r="26" spans="1:40" x14ac:dyDescent="0.75">
      <c r="A26" s="9" t="s">
        <v>165</v>
      </c>
      <c r="B26" s="9" t="s">
        <v>165</v>
      </c>
      <c r="D26" t="s">
        <v>163</v>
      </c>
      <c r="F26" s="10">
        <v>150</v>
      </c>
      <c r="G26" s="11" t="s">
        <v>157</v>
      </c>
      <c r="H26" t="s">
        <v>162</v>
      </c>
      <c r="I26" t="s">
        <v>77</v>
      </c>
      <c r="J26" s="11" t="s">
        <v>147</v>
      </c>
      <c r="K26" t="s">
        <v>77</v>
      </c>
      <c r="M26" s="13">
        <v>14.898333333333333</v>
      </c>
      <c r="N26" s="12">
        <v>7.0910000000000002</v>
      </c>
      <c r="O26" s="12">
        <v>1.8583333333333334</v>
      </c>
      <c r="P26" s="12">
        <v>6.8353333333333337</v>
      </c>
      <c r="Q26" s="12">
        <v>14.643333333333333</v>
      </c>
      <c r="R26" s="12">
        <v>10.132666666666667</v>
      </c>
      <c r="S26" s="12">
        <v>12.164333333333333</v>
      </c>
      <c r="T26" s="12">
        <v>11.125666666666667</v>
      </c>
      <c r="U26" s="12">
        <v>12.894666666666666</v>
      </c>
      <c r="V26" s="12">
        <v>16.721</v>
      </c>
      <c r="W26" s="12">
        <v>14.678333333333333</v>
      </c>
      <c r="X26" s="12">
        <v>6.5569999999999995</v>
      </c>
      <c r="Y26" s="12">
        <v>9.2493333333333325</v>
      </c>
      <c r="Z26" s="12">
        <v>5.0226666666666668</v>
      </c>
      <c r="AA26" s="13">
        <v>0.16578399601074598</v>
      </c>
      <c r="AB26" s="12">
        <v>0.19018149226462866</v>
      </c>
      <c r="AC26" s="12">
        <v>0.15307950004273044</v>
      </c>
      <c r="AD26" s="12">
        <v>0.85262672567386488</v>
      </c>
      <c r="AE26" s="14">
        <v>0.28404283714486633</v>
      </c>
      <c r="AF26" s="12">
        <v>0.24605961337310725</v>
      </c>
      <c r="AG26" s="12">
        <v>0.48242132346454103</v>
      </c>
      <c r="AH26" s="12">
        <v>0.28623475214119676</v>
      </c>
      <c r="AI26" s="12">
        <v>5.9500700275990942E-2</v>
      </c>
      <c r="AJ26" s="12">
        <v>0.58679723925736726</v>
      </c>
      <c r="AK26" s="12">
        <v>0.25819824424923427</v>
      </c>
      <c r="AL26" s="15">
        <v>0.49268549806139034</v>
      </c>
      <c r="AM26" s="15">
        <v>0.60698956608275823</v>
      </c>
      <c r="AN26" s="15">
        <v>0.16228781018097957</v>
      </c>
    </row>
    <row r="27" spans="1:40" x14ac:dyDescent="0.75">
      <c r="A27" s="9" t="s">
        <v>165</v>
      </c>
      <c r="B27" s="9" t="s">
        <v>165</v>
      </c>
      <c r="D27" t="s">
        <v>163</v>
      </c>
      <c r="F27" s="10">
        <v>250</v>
      </c>
      <c r="G27" s="11" t="s">
        <v>157</v>
      </c>
      <c r="H27" t="s">
        <v>162</v>
      </c>
      <c r="I27" t="s">
        <v>77</v>
      </c>
      <c r="J27" s="11" t="s">
        <v>147</v>
      </c>
      <c r="K27" t="s">
        <v>77</v>
      </c>
      <c r="M27" s="12">
        <v>20.358301302208922</v>
      </c>
      <c r="N27" s="12">
        <v>10.015957194631119</v>
      </c>
      <c r="O27" s="12">
        <v>1.2755920276841797</v>
      </c>
      <c r="P27" s="12">
        <v>10.594479157576549</v>
      </c>
      <c r="Q27" s="12">
        <v>17.060939000986828</v>
      </c>
      <c r="R27" s="12">
        <v>16.455273873266588</v>
      </c>
      <c r="S27" s="12">
        <v>18.293025794196279</v>
      </c>
      <c r="T27" s="12">
        <v>14.620449156381246</v>
      </c>
      <c r="U27" s="12">
        <v>17.165253908748838</v>
      </c>
      <c r="V27" s="12"/>
      <c r="W27" s="12">
        <v>21.156629677938582</v>
      </c>
      <c r="X27" s="12">
        <v>11.193225439373798</v>
      </c>
      <c r="Y27" s="12">
        <v>15.563274968117977</v>
      </c>
      <c r="Z27" s="12">
        <v>8.0563271416733695</v>
      </c>
      <c r="AA27" s="13">
        <v>0.5397034852011523</v>
      </c>
      <c r="AB27" s="12">
        <v>0.34142690456765873</v>
      </c>
      <c r="AC27" s="12">
        <v>0.65279949804862747</v>
      </c>
      <c r="AD27" s="12">
        <v>0.29358165463960584</v>
      </c>
      <c r="AE27" s="12">
        <v>0.53285790589004811</v>
      </c>
      <c r="AF27" s="12">
        <v>0.17925166841126008</v>
      </c>
      <c r="AG27" s="12">
        <v>0.28580436660465369</v>
      </c>
      <c r="AH27" s="12">
        <v>0.21057291508847806</v>
      </c>
      <c r="AI27" s="12">
        <v>0.44051096717879157</v>
      </c>
      <c r="AJ27" s="12"/>
      <c r="AK27" s="12">
        <v>0.17356838564874386</v>
      </c>
      <c r="AL27" s="15">
        <v>0.22465186820472721</v>
      </c>
      <c r="AM27" s="15">
        <v>0.24550007388522715</v>
      </c>
      <c r="AN27" s="15">
        <v>0.18174685089727818</v>
      </c>
    </row>
    <row r="28" spans="1:40" x14ac:dyDescent="0.75">
      <c r="A28" s="9" t="s">
        <v>165</v>
      </c>
      <c r="B28" s="9" t="s">
        <v>165</v>
      </c>
      <c r="D28" t="s">
        <v>163</v>
      </c>
      <c r="F28" s="16">
        <v>25</v>
      </c>
      <c r="G28" s="16" t="s">
        <v>159</v>
      </c>
      <c r="H28" t="s">
        <v>160</v>
      </c>
      <c r="I28" t="s">
        <v>75</v>
      </c>
      <c r="J28" s="11" t="s">
        <v>147</v>
      </c>
      <c r="K28" t="s">
        <v>167</v>
      </c>
      <c r="M28" s="12">
        <v>15.857039836201789</v>
      </c>
      <c r="N28" s="12">
        <v>8.010098350867322</v>
      </c>
      <c r="O28" s="12">
        <v>2.8809651886724748</v>
      </c>
      <c r="P28" s="12">
        <v>7.0726094630276206</v>
      </c>
      <c r="Q28" s="12">
        <v>12.309278000345328</v>
      </c>
      <c r="R28" s="12">
        <v>13.250487815052615</v>
      </c>
      <c r="S28" s="12">
        <v>11.956478341319489</v>
      </c>
      <c r="T28" s="12">
        <v>10.763250271209113</v>
      </c>
      <c r="U28" s="12">
        <v>11.933193284478577</v>
      </c>
      <c r="V28" s="12"/>
      <c r="W28" s="12">
        <v>15.044263686390904</v>
      </c>
      <c r="X28" s="12">
        <v>3.1661326635729909</v>
      </c>
      <c r="Y28" s="12">
        <v>9.0255975140605162</v>
      </c>
      <c r="Z28" s="12">
        <v>6.0203254810081246</v>
      </c>
      <c r="AA28" s="13">
        <v>0.22912768903006836</v>
      </c>
      <c r="AB28" s="12">
        <v>0.82381504579690035</v>
      </c>
      <c r="AC28" s="12">
        <v>0.68554585717545613</v>
      </c>
      <c r="AD28" s="12">
        <v>0.39841580668023469</v>
      </c>
      <c r="AE28" s="12">
        <v>0.32977280796398334</v>
      </c>
      <c r="AF28" s="12">
        <v>0.13400710482660005</v>
      </c>
      <c r="AG28" s="12">
        <v>0.33894385610594974</v>
      </c>
      <c r="AH28" s="12">
        <v>0.26067565264953457</v>
      </c>
      <c r="AI28" s="12">
        <v>0.31049389822914614</v>
      </c>
      <c r="AJ28" s="12"/>
      <c r="AK28" s="12">
        <v>0.78675676539180439</v>
      </c>
      <c r="AL28" s="12">
        <v>0.78171532853704417</v>
      </c>
      <c r="AM28" s="12">
        <v>0.57472333880243853</v>
      </c>
      <c r="AN28" s="12">
        <v>0.22254927756960227</v>
      </c>
    </row>
    <row r="29" spans="1:40" x14ac:dyDescent="0.75">
      <c r="A29" s="9" t="s">
        <v>165</v>
      </c>
      <c r="B29" s="9" t="s">
        <v>165</v>
      </c>
      <c r="D29" t="s">
        <v>163</v>
      </c>
      <c r="F29" s="16">
        <v>75</v>
      </c>
      <c r="G29" s="16" t="s">
        <v>159</v>
      </c>
      <c r="H29" t="s">
        <v>160</v>
      </c>
      <c r="I29" t="s">
        <v>75</v>
      </c>
      <c r="J29" s="11" t="s">
        <v>147</v>
      </c>
      <c r="K29" t="s">
        <v>167</v>
      </c>
      <c r="M29" s="12">
        <v>14.450996830615376</v>
      </c>
      <c r="N29" s="12">
        <v>6.2586596130712522</v>
      </c>
      <c r="O29" s="12">
        <v>1.8064704204617037</v>
      </c>
      <c r="P29" s="12">
        <v>4.5780952653856746</v>
      </c>
      <c r="Q29" s="12">
        <v>12.570987359994485</v>
      </c>
      <c r="R29" s="12">
        <v>9.2635837346391146</v>
      </c>
      <c r="S29" s="12">
        <v>10.663011414570853</v>
      </c>
      <c r="T29" s="12">
        <v>8.3484176447126774</v>
      </c>
      <c r="U29" s="12">
        <v>10.983153955075879</v>
      </c>
      <c r="V29" s="12"/>
      <c r="W29" s="12">
        <v>13.837206304681603</v>
      </c>
      <c r="X29" s="12">
        <v>0.83058764181879718</v>
      </c>
      <c r="Y29" s="12">
        <v>5.5429386460801311</v>
      </c>
      <c r="Z29" s="12">
        <v>4.2748798017349365</v>
      </c>
      <c r="AA29" s="13">
        <v>0.25042244243836914</v>
      </c>
      <c r="AB29" s="12">
        <v>0.27624167929373783</v>
      </c>
      <c r="AC29" s="12">
        <v>0.39123154930050275</v>
      </c>
      <c r="AD29" s="12">
        <v>0.22168859282739237</v>
      </c>
      <c r="AE29" s="12">
        <v>6.1358929528668518E-2</v>
      </c>
      <c r="AF29" s="12">
        <v>0.21178771598626167</v>
      </c>
      <c r="AG29" s="12">
        <v>0.33303871190192186</v>
      </c>
      <c r="AH29" s="12">
        <v>0.18866177140286625</v>
      </c>
      <c r="AI29" s="15">
        <v>8.8459957023467484E-2</v>
      </c>
      <c r="AJ29" s="12"/>
      <c r="AK29" s="12">
        <v>8.6406358090389074E-2</v>
      </c>
      <c r="AL29" s="12">
        <v>5.577172602644806E-2</v>
      </c>
      <c r="AM29" s="12">
        <v>0.40020672478002645</v>
      </c>
      <c r="AN29" s="12">
        <v>0.2597059916315263</v>
      </c>
    </row>
    <row r="30" spans="1:40" x14ac:dyDescent="0.75">
      <c r="A30" s="9" t="s">
        <v>165</v>
      </c>
      <c r="B30" s="9" t="s">
        <v>165</v>
      </c>
      <c r="D30" t="s">
        <v>163</v>
      </c>
      <c r="F30" s="16">
        <v>150</v>
      </c>
      <c r="G30" s="16" t="s">
        <v>159</v>
      </c>
      <c r="H30" t="s">
        <v>160</v>
      </c>
      <c r="I30" t="s">
        <v>75</v>
      </c>
      <c r="J30" s="11" t="s">
        <v>147</v>
      </c>
      <c r="K30" t="s">
        <v>75</v>
      </c>
      <c r="M30" s="12">
        <v>17.002664465671845</v>
      </c>
      <c r="N30" s="12">
        <v>7.2442593965644173</v>
      </c>
      <c r="O30" s="12">
        <v>1.3044226259462663</v>
      </c>
      <c r="P30" s="12">
        <v>7.44436176480058</v>
      </c>
      <c r="Q30" s="12">
        <v>14.187286260450152</v>
      </c>
      <c r="R30" s="12">
        <v>14.222029074782604</v>
      </c>
      <c r="S30" s="12">
        <v>14.920953253760688</v>
      </c>
      <c r="T30" s="12">
        <v>13.162059051916046</v>
      </c>
      <c r="U30" s="12">
        <v>13.793426367961487</v>
      </c>
      <c r="V30" s="12"/>
      <c r="W30" s="12">
        <v>18.847005107126591</v>
      </c>
      <c r="X30" s="12">
        <v>4.0619283958305195</v>
      </c>
      <c r="Y30" s="12">
        <v>8.8237630394167663</v>
      </c>
      <c r="Z30" s="12">
        <v>5.3009594458387435</v>
      </c>
      <c r="AA30" s="13">
        <v>0.2785608607223472</v>
      </c>
      <c r="AB30" s="12">
        <v>0.43576705528230519</v>
      </c>
      <c r="AC30" s="12">
        <v>0.45934805216512403</v>
      </c>
      <c r="AD30" s="12">
        <v>0.73346990654055699</v>
      </c>
      <c r="AE30" s="12">
        <v>0.30966903352255459</v>
      </c>
      <c r="AF30" s="12">
        <v>0.21009518099433261</v>
      </c>
      <c r="AG30" s="12">
        <v>0.10653179722524256</v>
      </c>
      <c r="AH30" s="12">
        <v>0.17508902583539365</v>
      </c>
      <c r="AI30" s="15">
        <v>1.9718437102691683E-2</v>
      </c>
      <c r="AJ30" s="12"/>
      <c r="AK30" s="14">
        <v>0.63094394493708028</v>
      </c>
      <c r="AL30" s="12">
        <v>0.8615164598053906</v>
      </c>
      <c r="AM30" s="12">
        <v>0.26934970974038502</v>
      </c>
      <c r="AN30" s="12">
        <v>0.37625236779662963</v>
      </c>
    </row>
    <row r="31" spans="1:40" x14ac:dyDescent="0.75">
      <c r="A31" s="9" t="s">
        <v>165</v>
      </c>
      <c r="B31" s="9" t="s">
        <v>165</v>
      </c>
      <c r="D31" t="s">
        <v>163</v>
      </c>
      <c r="F31" s="16">
        <v>250</v>
      </c>
      <c r="G31" s="16" t="s">
        <v>159</v>
      </c>
      <c r="H31" t="s">
        <v>160</v>
      </c>
      <c r="I31" t="s">
        <v>75</v>
      </c>
      <c r="J31" s="11" t="s">
        <v>147</v>
      </c>
      <c r="K31" t="s">
        <v>75</v>
      </c>
      <c r="M31" s="12">
        <v>15.857039836201789</v>
      </c>
      <c r="N31" s="12">
        <v>8.010098350867322</v>
      </c>
      <c r="O31" s="12">
        <v>2.8809651886724748</v>
      </c>
      <c r="P31" s="12">
        <v>7.0726094630276206</v>
      </c>
      <c r="Q31" s="12">
        <v>12.309278000345328</v>
      </c>
      <c r="R31" s="12">
        <v>13.250487815052615</v>
      </c>
      <c r="S31" s="12">
        <v>11.956478341319489</v>
      </c>
      <c r="T31" s="12">
        <v>10.763250271209113</v>
      </c>
      <c r="U31" s="12">
        <v>11.933193284478577</v>
      </c>
      <c r="V31" s="12"/>
      <c r="W31" s="12">
        <v>15.044263686390904</v>
      </c>
      <c r="X31" s="12">
        <v>3.1661326635729909</v>
      </c>
      <c r="Y31" s="12">
        <v>9.0255975140605162</v>
      </c>
      <c r="Z31" s="12">
        <v>6.0203254810081246</v>
      </c>
      <c r="AA31" s="13">
        <v>0.22912768903006836</v>
      </c>
      <c r="AB31" s="12">
        <v>0.82381504579690035</v>
      </c>
      <c r="AC31" s="12">
        <v>0.68554585717545613</v>
      </c>
      <c r="AD31" s="12">
        <v>0.39841580668023469</v>
      </c>
      <c r="AE31" s="12">
        <v>0.32977280796398334</v>
      </c>
      <c r="AF31" s="12">
        <v>0.13400710482660005</v>
      </c>
      <c r="AG31" s="12">
        <v>0.33894385610594974</v>
      </c>
      <c r="AH31" s="12">
        <v>0.26067565264953457</v>
      </c>
      <c r="AI31" s="12">
        <v>0.31049389822914614</v>
      </c>
      <c r="AJ31" s="12"/>
      <c r="AK31" s="12">
        <v>0.78675676539180439</v>
      </c>
      <c r="AL31" s="15">
        <v>0.78171532853704417</v>
      </c>
      <c r="AM31" s="15">
        <v>0.57472333880243853</v>
      </c>
      <c r="AN31" s="15">
        <v>0.22254927756960227</v>
      </c>
    </row>
    <row r="32" spans="1:40" x14ac:dyDescent="0.75">
      <c r="A32" s="9" t="s">
        <v>165</v>
      </c>
      <c r="B32" s="9" t="s">
        <v>165</v>
      </c>
      <c r="D32" t="s">
        <v>163</v>
      </c>
      <c r="F32" s="16">
        <v>400</v>
      </c>
      <c r="G32" s="16" t="s">
        <v>159</v>
      </c>
      <c r="H32" t="s">
        <v>160</v>
      </c>
      <c r="I32" t="s">
        <v>75</v>
      </c>
      <c r="J32" s="11" t="s">
        <v>147</v>
      </c>
      <c r="K32" t="s">
        <v>75</v>
      </c>
      <c r="M32" s="12">
        <v>18.044839401098976</v>
      </c>
      <c r="N32" s="12">
        <v>9.5240664206637788</v>
      </c>
      <c r="O32" s="12">
        <v>1.7592281045188924</v>
      </c>
      <c r="P32" s="12">
        <v>8.3402442105487573</v>
      </c>
      <c r="Q32" s="12">
        <v>6.6466547390499819</v>
      </c>
      <c r="R32" s="12">
        <v>12.536711697007359</v>
      </c>
      <c r="S32" s="12">
        <v>13.043837677244049</v>
      </c>
      <c r="T32" s="12">
        <v>13.434747287009827</v>
      </c>
      <c r="U32" s="12">
        <v>14.00790529592317</v>
      </c>
      <c r="V32" s="12"/>
      <c r="W32" s="12">
        <v>15.958755551146181</v>
      </c>
      <c r="X32" s="12">
        <v>8.9804907605975757</v>
      </c>
      <c r="Y32" s="12"/>
      <c r="Z32" s="12">
        <v>6.7348735293619892</v>
      </c>
      <c r="AA32" s="13">
        <v>0.88004507212412519</v>
      </c>
      <c r="AB32" s="12">
        <v>0.31675646059475998</v>
      </c>
      <c r="AC32" s="12">
        <v>0.26072642629144555</v>
      </c>
      <c r="AD32" s="12">
        <v>0.51472924846648493</v>
      </c>
      <c r="AE32" s="12">
        <v>0.60736557184797157</v>
      </c>
      <c r="AF32" s="12">
        <v>0.35336274967292736</v>
      </c>
      <c r="AG32" s="12">
        <v>0.21739653309687559</v>
      </c>
      <c r="AH32" s="12">
        <v>0.12177194121921259</v>
      </c>
      <c r="AI32" s="12">
        <v>0.41387518672051177</v>
      </c>
      <c r="AJ32" s="12"/>
      <c r="AK32" s="12">
        <v>0.38473956888278715</v>
      </c>
      <c r="AL32" s="15">
        <v>0.1860197138870171</v>
      </c>
      <c r="AM32" s="15"/>
      <c r="AN32" s="15">
        <v>0.39146317299918487</v>
      </c>
    </row>
    <row r="33" spans="1:40" x14ac:dyDescent="0.75">
      <c r="A33" s="9" t="s">
        <v>165</v>
      </c>
      <c r="B33" s="9" t="s">
        <v>165</v>
      </c>
      <c r="D33" t="s">
        <v>163</v>
      </c>
      <c r="F33" s="16">
        <v>600</v>
      </c>
      <c r="G33" s="16" t="s">
        <v>159</v>
      </c>
      <c r="H33" t="s">
        <v>160</v>
      </c>
      <c r="I33" t="s">
        <v>75</v>
      </c>
      <c r="J33" s="11" t="s">
        <v>147</v>
      </c>
      <c r="K33" t="s">
        <v>75</v>
      </c>
      <c r="M33" s="13">
        <v>16.894251514948234</v>
      </c>
      <c r="N33" s="12">
        <v>9.7907133209465407</v>
      </c>
      <c r="O33" s="12"/>
      <c r="P33" s="12">
        <v>7.8592491431971458</v>
      </c>
      <c r="Q33" s="12"/>
      <c r="R33" s="12">
        <v>10.14578181278652</v>
      </c>
      <c r="S33" s="12"/>
      <c r="T33" s="12">
        <v>11.981838273644559</v>
      </c>
      <c r="U33" s="12">
        <v>11.782891500354065</v>
      </c>
      <c r="V33" s="12"/>
      <c r="W33" s="12">
        <v>14.654338525203499</v>
      </c>
      <c r="X33" s="12">
        <v>1.7157511004146975</v>
      </c>
      <c r="Y33" s="12"/>
      <c r="Z33" s="12">
        <v>5.4323153447733379</v>
      </c>
      <c r="AA33" s="13">
        <v>0.28748626530427052</v>
      </c>
      <c r="AB33" s="12">
        <v>0.28288648505940434</v>
      </c>
      <c r="AC33" s="12"/>
      <c r="AD33" s="12">
        <v>0.93375538970827565</v>
      </c>
      <c r="AE33" s="14"/>
      <c r="AF33" s="12">
        <v>0.99508579297318711</v>
      </c>
      <c r="AG33" s="12"/>
      <c r="AH33" s="12">
        <v>0.29055278546751712</v>
      </c>
      <c r="AI33" s="12">
        <v>0.19319077028447157</v>
      </c>
      <c r="AJ33" s="12"/>
      <c r="AK33" s="12">
        <v>0.19395740032528325</v>
      </c>
      <c r="AL33" s="15">
        <v>0.57113938040448542</v>
      </c>
      <c r="AM33" s="15"/>
      <c r="AN33" s="15">
        <v>6.5163553468967808E-2</v>
      </c>
    </row>
    <row r="34" spans="1:40" x14ac:dyDescent="0.75">
      <c r="A34" s="9" t="s">
        <v>165</v>
      </c>
      <c r="B34" s="9" t="s">
        <v>165</v>
      </c>
      <c r="D34" t="s">
        <v>163</v>
      </c>
      <c r="F34" s="16">
        <v>850</v>
      </c>
      <c r="G34" s="16" t="s">
        <v>159</v>
      </c>
      <c r="H34" t="s">
        <v>160</v>
      </c>
      <c r="I34" t="s">
        <v>75</v>
      </c>
      <c r="J34" s="11" t="s">
        <v>147</v>
      </c>
      <c r="K34" t="s">
        <v>75</v>
      </c>
      <c r="M34" s="18">
        <v>20.81496776354421</v>
      </c>
      <c r="N34" s="19">
        <v>12.405963850511002</v>
      </c>
      <c r="O34" s="19">
        <v>12.209949773284121</v>
      </c>
      <c r="P34" s="17"/>
      <c r="Q34" s="17"/>
      <c r="R34" s="17"/>
      <c r="S34" s="17"/>
      <c r="T34" s="19">
        <v>15.773279366661216</v>
      </c>
      <c r="U34" s="19">
        <v>14.228894768720997</v>
      </c>
      <c r="V34" s="19"/>
      <c r="W34" s="19">
        <v>18.492716774924684</v>
      </c>
      <c r="X34" s="17"/>
      <c r="Y34" s="17"/>
      <c r="Z34" s="19">
        <v>4.6046035768811304</v>
      </c>
      <c r="AA34" s="20">
        <f>AVERAGE(AA20:AA33)</f>
        <v>0.47442635715228043</v>
      </c>
      <c r="AB34" s="20">
        <f t="shared" ref="AB34:AN34" si="0">AVERAGE(AB20:AB33)</f>
        <v>0.48864796998135879</v>
      </c>
      <c r="AC34" s="20">
        <f t="shared" si="0"/>
        <v>0.59961993505462907</v>
      </c>
      <c r="AD34" s="20">
        <f t="shared" si="0"/>
        <v>0.51491154202781453</v>
      </c>
      <c r="AE34" s="20">
        <f t="shared" si="0"/>
        <v>0.4862519817464156</v>
      </c>
      <c r="AF34" s="20">
        <f t="shared" si="0"/>
        <v>0.38547666253846546</v>
      </c>
      <c r="AG34" s="20">
        <f t="shared" si="0"/>
        <v>0.38103558422822431</v>
      </c>
      <c r="AH34" s="20">
        <f t="shared" si="0"/>
        <v>0.27071343726096436</v>
      </c>
      <c r="AI34" s="20">
        <f t="shared" si="0"/>
        <v>0.28336352773150153</v>
      </c>
      <c r="AJ34" s="20">
        <f t="shared" si="0"/>
        <v>0.70960201553881552</v>
      </c>
      <c r="AK34" s="20">
        <f t="shared" si="0"/>
        <v>0.35097403377759978</v>
      </c>
      <c r="AL34" s="20">
        <f t="shared" si="0"/>
        <v>0.43665126369330975</v>
      </c>
      <c r="AM34" s="20">
        <f t="shared" si="0"/>
        <v>0.41100513710808267</v>
      </c>
      <c r="AN34" s="20">
        <f t="shared" si="0"/>
        <v>0.25664927399036358</v>
      </c>
    </row>
    <row r="35" spans="1:40" x14ac:dyDescent="0.75">
      <c r="A35" s="9" t="s">
        <v>165</v>
      </c>
      <c r="B35" s="9" t="s">
        <v>165</v>
      </c>
      <c r="D35" t="s">
        <v>163</v>
      </c>
      <c r="F35" s="16">
        <v>1250</v>
      </c>
      <c r="G35" s="16" t="s">
        <v>159</v>
      </c>
      <c r="H35" t="s">
        <v>160</v>
      </c>
      <c r="I35" t="s">
        <v>75</v>
      </c>
      <c r="J35" s="11" t="s">
        <v>147</v>
      </c>
      <c r="K35" t="s">
        <v>75</v>
      </c>
      <c r="M35" s="18">
        <v>15.317182125593437</v>
      </c>
      <c r="N35" s="19">
        <v>8.7080518958986719</v>
      </c>
      <c r="O35" s="19">
        <v>-0.67859957067738563</v>
      </c>
      <c r="P35" s="19">
        <v>8.7902707408613825</v>
      </c>
      <c r="Q35" s="19">
        <v>5.5457886281021338</v>
      </c>
      <c r="R35" s="19">
        <v>10.219613737905417</v>
      </c>
      <c r="S35" s="19">
        <v>11.574116504278267</v>
      </c>
      <c r="T35" s="19">
        <v>13.076191556481625</v>
      </c>
      <c r="U35" s="19">
        <v>11.765960475857925</v>
      </c>
      <c r="V35" s="19"/>
      <c r="W35" s="19">
        <v>14.216714508400241</v>
      </c>
      <c r="X35" s="19">
        <v>5.3159974973089188</v>
      </c>
      <c r="Y35" s="17"/>
      <c r="Z35" s="19">
        <v>3.447099906041164</v>
      </c>
      <c r="AA35" s="20">
        <f>AVERAGE(AA20:AA33)</f>
        <v>0.47442635715228043</v>
      </c>
      <c r="AB35" s="20">
        <f t="shared" ref="AB35:AN35" si="1">AVERAGE(AB20:AB33)</f>
        <v>0.48864796998135879</v>
      </c>
      <c r="AC35" s="20">
        <f t="shared" si="1"/>
        <v>0.59961993505462907</v>
      </c>
      <c r="AD35" s="20">
        <f t="shared" si="1"/>
        <v>0.51491154202781453</v>
      </c>
      <c r="AE35" s="20">
        <f t="shared" si="1"/>
        <v>0.4862519817464156</v>
      </c>
      <c r="AF35" s="20">
        <f t="shared" si="1"/>
        <v>0.38547666253846546</v>
      </c>
      <c r="AG35" s="20">
        <f t="shared" si="1"/>
        <v>0.38103558422822431</v>
      </c>
      <c r="AH35" s="20">
        <f t="shared" si="1"/>
        <v>0.27071343726096436</v>
      </c>
      <c r="AI35" s="20">
        <f t="shared" si="1"/>
        <v>0.28336352773150153</v>
      </c>
      <c r="AJ35" s="20">
        <f t="shared" si="1"/>
        <v>0.70960201553881552</v>
      </c>
      <c r="AK35" s="20">
        <f t="shared" si="1"/>
        <v>0.35097403377759978</v>
      </c>
      <c r="AL35" s="20">
        <f t="shared" si="1"/>
        <v>0.43665126369330975</v>
      </c>
      <c r="AM35" s="20">
        <f t="shared" si="1"/>
        <v>0.41100513710808267</v>
      </c>
      <c r="AN35" s="20">
        <f t="shared" si="1"/>
        <v>0.25664927399036358</v>
      </c>
    </row>
  </sheetData>
  <autoFilter ref="A1:AN145" xr:uid="{4BEC99D0-A8D3-4322-B484-F350FD3E0C65}"/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32-0927-4AD5-8412-620223DD4704}">
  <dimension ref="A1:AN94"/>
  <sheetViews>
    <sheetView zoomScale="50" zoomScaleNormal="50" workbookViewId="0">
      <pane xSplit="11" ySplit="1" topLeftCell="L28" activePane="bottomRight" state="frozen"/>
      <selection activeCell="E54" sqref="E54"/>
      <selection pane="topRight" activeCell="E54" sqref="E54"/>
      <selection pane="bottomLeft" activeCell="E54" sqref="E54"/>
      <selection pane="bottomRight" activeCell="E54" sqref="E54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8.679687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83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82</v>
      </c>
    </row>
    <row r="2" spans="1:40" x14ac:dyDescent="0.75">
      <c r="B2" s="6">
        <v>2</v>
      </c>
      <c r="C2">
        <v>88</v>
      </c>
      <c r="D2" t="s">
        <v>33</v>
      </c>
      <c r="F2" s="8">
        <v>25</v>
      </c>
      <c r="G2">
        <v>1000</v>
      </c>
      <c r="H2" s="8" t="s">
        <v>41</v>
      </c>
      <c r="I2" t="s">
        <v>85</v>
      </c>
      <c r="K2" t="s">
        <v>91</v>
      </c>
      <c r="L2" s="7">
        <v>-19.155701754385962</v>
      </c>
      <c r="M2" s="7">
        <v>-9.8948275862068957</v>
      </c>
      <c r="N2" s="7">
        <v>-15.622727272727275</v>
      </c>
      <c r="O2" s="7">
        <v>-8.3975308641975381</v>
      </c>
      <c r="P2" s="7">
        <v>-29.149333333333331</v>
      </c>
      <c r="Q2" s="7">
        <v>-33.782121212121218</v>
      </c>
      <c r="R2" s="7">
        <v>-21.303636363636357</v>
      </c>
      <c r="S2" s="7">
        <v>-21.256666666666671</v>
      </c>
      <c r="T2" s="7">
        <v>-18.558080808080792</v>
      </c>
      <c r="U2" s="7">
        <v>-24.013999999999996</v>
      </c>
      <c r="V2" s="7">
        <v>-18.543859649122805</v>
      </c>
      <c r="W2" s="7">
        <v>-27.672916666666662</v>
      </c>
      <c r="X2" s="7">
        <v>-26.621614583333336</v>
      </c>
      <c r="Y2" s="7">
        <v>-22.135507246376818</v>
      </c>
      <c r="Z2" s="7">
        <v>0.32991436813923153</v>
      </c>
      <c r="AA2" s="7">
        <v>0.36692960701497107</v>
      </c>
      <c r="AB2" s="7">
        <v>0.44906800743143604</v>
      </c>
      <c r="AC2" s="7">
        <v>0.88179525487126842</v>
      </c>
      <c r="AD2" s="7">
        <v>8.9822046291547691E-2</v>
      </c>
      <c r="AE2" s="7">
        <v>0.83057350162269616</v>
      </c>
      <c r="AF2" s="7">
        <v>0.65751095896344247</v>
      </c>
      <c r="AG2" s="7">
        <v>8.7109126961531252E-2</v>
      </c>
      <c r="AH2" s="7">
        <v>0.31565131308760591</v>
      </c>
      <c r="AI2" s="7">
        <v>0.40576019190321666</v>
      </c>
      <c r="AJ2" s="7">
        <v>0.68746862599444492</v>
      </c>
      <c r="AK2" s="7">
        <v>0.34514749074067141</v>
      </c>
      <c r="AL2" s="7">
        <v>0.20478488459437993</v>
      </c>
      <c r="AM2" s="7">
        <v>0.43464309355788361</v>
      </c>
    </row>
    <row r="3" spans="1:40" x14ac:dyDescent="0.75">
      <c r="B3" s="6">
        <v>2</v>
      </c>
      <c r="C3">
        <v>88</v>
      </c>
      <c r="D3" t="s">
        <v>33</v>
      </c>
      <c r="F3" s="8">
        <f>(100+50)/2</f>
        <v>75</v>
      </c>
      <c r="G3">
        <v>1000</v>
      </c>
      <c r="H3" s="8" t="s">
        <v>41</v>
      </c>
      <c r="I3" t="s">
        <v>85</v>
      </c>
      <c r="K3" t="s">
        <v>92</v>
      </c>
      <c r="L3" s="7">
        <v>-17.757894736842101</v>
      </c>
      <c r="M3" s="7">
        <v>-13.540229885057469</v>
      </c>
      <c r="N3" s="7">
        <v>-17.464646464646474</v>
      </c>
      <c r="O3" s="7">
        <v>-8.6148148148148209</v>
      </c>
      <c r="P3" s="7">
        <v>-26.870666666666654</v>
      </c>
      <c r="Q3" s="7">
        <v>-30.553939393939391</v>
      </c>
      <c r="R3" s="7">
        <v>-22.320606060606057</v>
      </c>
      <c r="S3" s="7">
        <v>-19.358666666666661</v>
      </c>
      <c r="T3" s="7">
        <v>-15.70202020202021</v>
      </c>
      <c r="U3" s="7">
        <v>-20.978666666666665</v>
      </c>
      <c r="V3" s="7">
        <v>-15.887719298245605</v>
      </c>
      <c r="W3" s="7">
        <v>-23.673958333333335</v>
      </c>
      <c r="X3" s="7">
        <v>-24.269270833333337</v>
      </c>
      <c r="Y3" s="7">
        <v>-20.631159420289862</v>
      </c>
      <c r="Z3" s="7">
        <v>0.16541310662965772</v>
      </c>
      <c r="AA3" s="7">
        <v>9.9403691761373467E-2</v>
      </c>
      <c r="AB3" s="7">
        <v>0.72051362491304316</v>
      </c>
      <c r="AC3" s="7">
        <v>0.90498795612516147</v>
      </c>
      <c r="AD3" s="7">
        <v>0.30987309230285631</v>
      </c>
      <c r="AE3" s="7">
        <v>0.19917460534911938</v>
      </c>
      <c r="AF3" s="7">
        <v>0.49948844354415356</v>
      </c>
      <c r="AG3" s="7">
        <v>0.1858314648635519</v>
      </c>
      <c r="AH3" s="7">
        <v>0.10859877771396202</v>
      </c>
      <c r="AI3" s="7">
        <v>0.50130629359704026</v>
      </c>
      <c r="AJ3" s="7">
        <v>0.3214729776299417</v>
      </c>
      <c r="AK3" s="7">
        <v>0.56589542338521748</v>
      </c>
      <c r="AL3" s="7">
        <v>0.56296494095066063</v>
      </c>
      <c r="AM3" s="7">
        <v>0.64675404927379532</v>
      </c>
    </row>
    <row r="4" spans="1:40" x14ac:dyDescent="0.75">
      <c r="B4" s="6">
        <v>2</v>
      </c>
      <c r="C4">
        <v>88</v>
      </c>
      <c r="D4" t="s">
        <v>33</v>
      </c>
      <c r="F4" s="8">
        <f>(150+100)/2</f>
        <v>125</v>
      </c>
      <c r="G4">
        <v>1000</v>
      </c>
      <c r="H4" s="8" t="s">
        <v>41</v>
      </c>
      <c r="I4" t="s">
        <v>85</v>
      </c>
      <c r="K4" t="s">
        <v>93</v>
      </c>
      <c r="L4" s="7">
        <v>-21.663157894736845</v>
      </c>
      <c r="M4" s="7">
        <v>-9.6494252873563102</v>
      </c>
      <c r="N4" s="7">
        <v>-18.14646464646464</v>
      </c>
      <c r="O4" s="7">
        <v>-9.1012345679012299</v>
      </c>
      <c r="P4" s="7">
        <v>-29.711333333333329</v>
      </c>
      <c r="Q4" s="7">
        <v>-31.716363636363639</v>
      </c>
      <c r="R4" s="7">
        <v>-24.100606060606054</v>
      </c>
      <c r="S4" s="7">
        <v>-21.193333333333339</v>
      </c>
      <c r="T4" s="7">
        <v>-19.792929292929301</v>
      </c>
      <c r="U4" s="7">
        <v>-24.081333333333323</v>
      </c>
      <c r="V4" s="7">
        <v>-18.371929824561406</v>
      </c>
      <c r="W4" s="7">
        <v>-28.546354166666664</v>
      </c>
      <c r="X4" s="7">
        <v>-27.313020833333329</v>
      </c>
      <c r="Y4" s="7">
        <v>-22.571014492753623</v>
      </c>
      <c r="Z4" s="7">
        <v>0.37020557788670455</v>
      </c>
      <c r="AA4" s="7">
        <v>0.37638895896984775</v>
      </c>
      <c r="AB4" s="7">
        <v>0.47532631808303688</v>
      </c>
      <c r="AC4" s="7">
        <v>0.21341605049325693</v>
      </c>
      <c r="AD4" s="7">
        <v>0.24724346974861308</v>
      </c>
      <c r="AE4" s="7">
        <v>3.4321442750951565E-2</v>
      </c>
      <c r="AF4" s="7">
        <v>0.27594066515956567</v>
      </c>
      <c r="AG4" s="7">
        <v>0.59552441875487649</v>
      </c>
      <c r="AH4" s="7">
        <v>9.3170525717982303E-2</v>
      </c>
      <c r="AI4" s="7">
        <v>0.61582248524500705</v>
      </c>
      <c r="AJ4" s="7">
        <v>0.1178739800023233</v>
      </c>
      <c r="AK4" s="7">
        <v>0.14468952482384115</v>
      </c>
      <c r="AL4" s="7">
        <v>0.240108685785384</v>
      </c>
      <c r="AM4" s="7">
        <v>1.2462539963083077</v>
      </c>
    </row>
    <row r="5" spans="1:40" x14ac:dyDescent="0.75">
      <c r="B5" s="6">
        <v>2</v>
      </c>
      <c r="C5">
        <v>88</v>
      </c>
      <c r="D5" t="s">
        <v>33</v>
      </c>
      <c r="F5" s="8">
        <f>(200+150)/2</f>
        <v>175</v>
      </c>
      <c r="G5">
        <v>1000</v>
      </c>
      <c r="H5" s="8" t="s">
        <v>41</v>
      </c>
      <c r="I5" t="s">
        <v>85</v>
      </c>
      <c r="K5" t="s">
        <v>94</v>
      </c>
      <c r="L5" s="7">
        <v>-18.87280701754386</v>
      </c>
      <c r="M5" s="7">
        <v>-15.411494252873558</v>
      </c>
      <c r="N5" s="7">
        <v>-16.927272727272737</v>
      </c>
      <c r="O5" s="7">
        <v>-5.217283950617273</v>
      </c>
      <c r="P5" s="7">
        <v>-27.941999999999993</v>
      </c>
      <c r="Q5" s="7">
        <v>-31.108484848484849</v>
      </c>
      <c r="R5" s="7">
        <v>-23.748484848484839</v>
      </c>
      <c r="S5" s="7">
        <v>-18.498666666666672</v>
      </c>
      <c r="T5" s="7">
        <v>-17.688888888888879</v>
      </c>
      <c r="U5" s="7">
        <v>-22.953333333333319</v>
      </c>
      <c r="V5" s="7">
        <v>-16.934210526315784</v>
      </c>
      <c r="W5" s="7">
        <v>-24.299999999999997</v>
      </c>
      <c r="X5" s="7">
        <v>-22.451041666666669</v>
      </c>
      <c r="Y5" s="7">
        <v>-20.678985507246377</v>
      </c>
      <c r="Z5" s="7">
        <v>0.24473684210526289</v>
      </c>
      <c r="AA5" s="7">
        <v>0.7396558422417443</v>
      </c>
      <c r="AB5" s="7">
        <v>1.0611355099863671</v>
      </c>
      <c r="AC5" s="7">
        <v>0.90952386082306924</v>
      </c>
      <c r="AD5" s="7">
        <v>0.18668690366493551</v>
      </c>
      <c r="AE5" s="7">
        <v>0.11585589985702305</v>
      </c>
      <c r="AF5" s="7">
        <v>0.17849076493769539</v>
      </c>
      <c r="AG5" s="7">
        <v>0.83395923161746977</v>
      </c>
      <c r="AH5" s="7">
        <v>0.4695340219142034</v>
      </c>
      <c r="AI5" s="7">
        <v>0.66966957026083662</v>
      </c>
      <c r="AJ5" s="7">
        <v>0.50470775395024736</v>
      </c>
      <c r="AK5" s="7">
        <v>0.4039790291458018</v>
      </c>
      <c r="AL5" s="7">
        <v>1.1884956763304797</v>
      </c>
      <c r="AM5" s="7">
        <v>0.2829206750673996</v>
      </c>
    </row>
    <row r="6" spans="1:40" x14ac:dyDescent="0.75">
      <c r="B6" s="6">
        <v>2</v>
      </c>
      <c r="C6">
        <v>88</v>
      </c>
      <c r="D6" t="s">
        <v>33</v>
      </c>
      <c r="F6" s="8">
        <f>(300+200)/2</f>
        <v>250</v>
      </c>
      <c r="G6">
        <v>1000</v>
      </c>
      <c r="H6" s="8" t="s">
        <v>41</v>
      </c>
      <c r="I6" t="s">
        <v>85</v>
      </c>
      <c r="K6" t="s">
        <v>95</v>
      </c>
      <c r="L6" s="7">
        <v>-19.19385964912281</v>
      </c>
      <c r="M6" s="7">
        <v>-15.628735632183902</v>
      </c>
      <c r="N6" s="7">
        <v>-16.831313131313141</v>
      </c>
      <c r="O6" s="7">
        <v>-5.6098765432098681</v>
      </c>
      <c r="P6" s="7">
        <v>-27.757999999999999</v>
      </c>
      <c r="Q6" s="7">
        <v>-31.018787878787876</v>
      </c>
      <c r="R6" s="7">
        <v>-23.724848484848479</v>
      </c>
      <c r="S6" s="7">
        <v>-18.608666666666672</v>
      </c>
      <c r="T6" s="7">
        <v>-17.553535353535345</v>
      </c>
      <c r="U6" s="7">
        <v>-24.147333333333322</v>
      </c>
      <c r="V6" s="7">
        <v>-17.055263157894728</v>
      </c>
      <c r="W6" s="7">
        <v>-24.395833333333332</v>
      </c>
      <c r="X6" s="7">
        <v>-23.816666666666674</v>
      </c>
      <c r="Y6" s="7">
        <v>-21.445652173913047</v>
      </c>
      <c r="Z6" s="7">
        <v>0.5134816792282354</v>
      </c>
      <c r="AA6" s="7">
        <v>0.29369784219990147</v>
      </c>
      <c r="AB6" s="7">
        <v>0.27844181419729602</v>
      </c>
      <c r="AC6" s="7">
        <v>0.63263263527239877</v>
      </c>
      <c r="AD6" s="7">
        <v>0.75216753452937946</v>
      </c>
      <c r="AE6" s="7">
        <v>0.19210018047582106</v>
      </c>
      <c r="AF6" s="7">
        <v>0.36793968843421637</v>
      </c>
      <c r="AG6" s="7">
        <v>0.30449302126649919</v>
      </c>
      <c r="AH6" s="7">
        <v>0.22229567197541758</v>
      </c>
      <c r="AI6" s="7">
        <v>0.53308285784982146</v>
      </c>
      <c r="AJ6" s="7">
        <v>0.26232763764743444</v>
      </c>
      <c r="AK6" s="7">
        <v>0.38898719150667216</v>
      </c>
      <c r="AL6" s="7">
        <v>0.66827341370785731</v>
      </c>
      <c r="AM6" s="7">
        <v>0.13778219023904822</v>
      </c>
    </row>
    <row r="7" spans="1:40" x14ac:dyDescent="0.75">
      <c r="B7" s="6">
        <v>2</v>
      </c>
      <c r="C7">
        <v>88</v>
      </c>
      <c r="D7" t="s">
        <v>33</v>
      </c>
      <c r="F7" s="8">
        <f>(400+300)/2</f>
        <v>350</v>
      </c>
      <c r="G7">
        <v>1000</v>
      </c>
      <c r="H7" s="8" t="s">
        <v>41</v>
      </c>
      <c r="I7" t="s">
        <v>85</v>
      </c>
      <c r="K7" t="s">
        <v>96</v>
      </c>
      <c r="L7" s="7">
        <v>-21.540350877192981</v>
      </c>
      <c r="M7" s="7">
        <v>-13.019540229885031</v>
      </c>
      <c r="N7" s="7">
        <v>-16.339393939393943</v>
      </c>
      <c r="O7" s="7">
        <v>-9.9802469135802649</v>
      </c>
      <c r="P7" s="7">
        <v>-29.013999999999999</v>
      </c>
      <c r="Q7" s="7">
        <v>-32.357575757575759</v>
      </c>
      <c r="R7" s="7">
        <v>-23.489090909090905</v>
      </c>
      <c r="S7" s="7">
        <v>-21.811333333333334</v>
      </c>
      <c r="T7" s="7">
        <v>-19.847474747474752</v>
      </c>
      <c r="U7" s="7">
        <v>-25.426666666666659</v>
      </c>
      <c r="V7" s="7">
        <v>-19.972807017543868</v>
      </c>
      <c r="W7" s="7">
        <v>-29.840104166666663</v>
      </c>
      <c r="X7" s="7">
        <v>-28.443229166666665</v>
      </c>
      <c r="Y7" s="7">
        <v>-22.543478260869573</v>
      </c>
      <c r="Z7" s="7">
        <v>0.86230836456849913</v>
      </c>
      <c r="AA7" s="7">
        <v>0.79900602142604393</v>
      </c>
      <c r="AB7" s="7">
        <v>0.49860227041076527</v>
      </c>
      <c r="AC7" s="7">
        <v>0.37517257117474295</v>
      </c>
      <c r="AD7" s="7">
        <v>0.39260327728297995</v>
      </c>
      <c r="AE7" s="7">
        <v>0.30123894764998393</v>
      </c>
      <c r="AF7" s="7">
        <v>0.61656472986678545</v>
      </c>
      <c r="AG7" s="7">
        <v>0.1104596457233758</v>
      </c>
      <c r="AH7" s="7">
        <v>0.39331341095987554</v>
      </c>
      <c r="AI7" s="7">
        <v>0.80856168595846567</v>
      </c>
      <c r="AJ7" s="7">
        <v>0.39400224043309473</v>
      </c>
      <c r="AK7" s="7">
        <v>0.14346382292962898</v>
      </c>
      <c r="AL7" s="7">
        <v>0.4939798713320705</v>
      </c>
      <c r="AM7" s="7">
        <v>0.38096443461441676</v>
      </c>
    </row>
    <row r="8" spans="1:40" x14ac:dyDescent="0.75">
      <c r="B8" s="6">
        <v>2</v>
      </c>
      <c r="C8">
        <v>88</v>
      </c>
      <c r="D8" t="s">
        <v>33</v>
      </c>
      <c r="F8" s="8">
        <f>(500+400)/2</f>
        <v>450</v>
      </c>
      <c r="G8">
        <v>1000</v>
      </c>
      <c r="H8" s="8" t="s">
        <v>41</v>
      </c>
      <c r="I8" t="s">
        <v>85</v>
      </c>
      <c r="K8" t="s">
        <v>97</v>
      </c>
      <c r="L8" s="7">
        <v>-18.93421052631578</v>
      </c>
      <c r="M8" s="7">
        <v>-16.477011494252867</v>
      </c>
      <c r="N8" s="7">
        <v>-13.244444444444449</v>
      </c>
      <c r="O8" s="7">
        <v>-5.9876543209876516</v>
      </c>
      <c r="P8" s="7">
        <v>-26.344666666666658</v>
      </c>
      <c r="Q8" s="7">
        <v>-30.172727272727276</v>
      </c>
      <c r="R8" s="7">
        <v>-23.310909090909075</v>
      </c>
      <c r="S8" s="7">
        <v>-17.942</v>
      </c>
      <c r="T8" s="7">
        <v>-16.403030303030302</v>
      </c>
      <c r="U8" s="7">
        <v>-20.873999999999999</v>
      </c>
      <c r="V8" s="7">
        <v>-16.492105263157896</v>
      </c>
      <c r="W8" s="7">
        <v>-22.661979166666665</v>
      </c>
      <c r="X8" s="7">
        <v>-21.905208333333338</v>
      </c>
      <c r="Y8" s="7">
        <v>-21.600000000000012</v>
      </c>
      <c r="Z8" s="7">
        <v>0.29876631532464981</v>
      </c>
      <c r="AA8" s="7">
        <v>0.30138404478250924</v>
      </c>
      <c r="AB8" s="7">
        <v>0.4884932450339835</v>
      </c>
      <c r="AC8" s="7">
        <v>1.5946125576333734</v>
      </c>
      <c r="AD8" s="7">
        <v>0.24454311140028942</v>
      </c>
      <c r="AE8" s="7">
        <v>0.17563109346506708</v>
      </c>
      <c r="AF8" s="7">
        <v>0.3203940411396502</v>
      </c>
      <c r="AG8" s="7">
        <v>0.74707697059941724</v>
      </c>
      <c r="AH8" s="7">
        <v>0.49111792540220262</v>
      </c>
      <c r="AI8" s="7">
        <v>0.33692927052028721</v>
      </c>
      <c r="AJ8" s="7">
        <v>0.29705774797588497</v>
      </c>
      <c r="AK8" s="7">
        <v>0.28605416563490754</v>
      </c>
      <c r="AL8" s="7">
        <v>1.2680352563940556</v>
      </c>
      <c r="AM8" s="7">
        <v>0.75811405805178711</v>
      </c>
    </row>
    <row r="9" spans="1:40" x14ac:dyDescent="0.75">
      <c r="B9" s="6">
        <v>2</v>
      </c>
      <c r="C9">
        <v>88</v>
      </c>
      <c r="D9" t="s">
        <v>33</v>
      </c>
      <c r="F9" s="8">
        <f>(750+500)/2</f>
        <v>625</v>
      </c>
      <c r="G9">
        <v>1000</v>
      </c>
      <c r="H9" s="8" t="s">
        <v>41</v>
      </c>
      <c r="I9" t="s">
        <v>85</v>
      </c>
      <c r="K9" t="s">
        <v>98</v>
      </c>
      <c r="L9" s="7">
        <v>-17.750877192982461</v>
      </c>
      <c r="M9" s="7">
        <v>-14.749425287356324</v>
      </c>
      <c r="N9" s="7">
        <v>-16.218181818181826</v>
      </c>
      <c r="O9" s="7">
        <v>-6.0802469135802468</v>
      </c>
      <c r="P9" s="7">
        <v>-27.004666666666662</v>
      </c>
      <c r="Q9" s="7">
        <v>-30.27454545454545</v>
      </c>
      <c r="R9" s="7">
        <v>-23.386666666666667</v>
      </c>
      <c r="S9" s="7">
        <v>-18.068666666666669</v>
      </c>
      <c r="T9" s="7">
        <v>-17.839393939393933</v>
      </c>
      <c r="U9" s="7">
        <v>-23.381999999999991</v>
      </c>
      <c r="V9" s="7">
        <v>-18.007894736842108</v>
      </c>
      <c r="W9" s="7">
        <v>-24.146874999999994</v>
      </c>
      <c r="X9" s="7">
        <v>-22.739583333333325</v>
      </c>
      <c r="Y9" s="7">
        <v>-19.626811594202913</v>
      </c>
      <c r="Z9" s="7">
        <v>0.39590178977470819</v>
      </c>
      <c r="AA9" s="7">
        <v>0.76622365666513303</v>
      </c>
      <c r="AB9" s="7">
        <v>2.1162720252772371</v>
      </c>
      <c r="AC9" s="7">
        <v>1.7939350651104025</v>
      </c>
      <c r="AD9" s="7">
        <v>0.64281360699142642</v>
      </c>
      <c r="AE9" s="7">
        <v>0.55783228617939529</v>
      </c>
      <c r="AF9" s="7">
        <v>0.86835521035453211</v>
      </c>
      <c r="AG9" s="7">
        <v>0.81872176796109186</v>
      </c>
      <c r="AH9" s="7">
        <v>0.44290481717155777</v>
      </c>
      <c r="AI9" s="7">
        <v>1.0493280389531838</v>
      </c>
      <c r="AJ9" s="7">
        <v>0.45296805119308642</v>
      </c>
      <c r="AK9" s="7">
        <v>0.3876207389183195</v>
      </c>
      <c r="AL9" s="7">
        <v>1.4992478583026252</v>
      </c>
      <c r="AM9" s="7">
        <v>1.206287351563947</v>
      </c>
    </row>
    <row r="10" spans="1:40" x14ac:dyDescent="0.75">
      <c r="B10" s="6">
        <v>2</v>
      </c>
      <c r="C10">
        <v>88</v>
      </c>
      <c r="D10" t="s">
        <v>33</v>
      </c>
      <c r="F10" s="8">
        <f>(1000+750)/2</f>
        <v>875</v>
      </c>
      <c r="G10">
        <v>1000</v>
      </c>
      <c r="H10" s="8" t="s">
        <v>41</v>
      </c>
      <c r="I10" t="s">
        <v>85</v>
      </c>
      <c r="K10" t="s">
        <v>99</v>
      </c>
      <c r="L10" s="7">
        <v>-18.926315789473676</v>
      </c>
      <c r="M10" s="7">
        <v>-12.728735632183906</v>
      </c>
      <c r="N10" s="7">
        <v>-15.989898989898995</v>
      </c>
      <c r="O10" s="7">
        <v>-5.2283950617284072</v>
      </c>
      <c r="P10" s="7">
        <v>-25.925999999999998</v>
      </c>
      <c r="Q10" s="7">
        <v>-29.917575757575758</v>
      </c>
      <c r="R10" s="7">
        <v>-21.947272727272718</v>
      </c>
      <c r="S10" s="7">
        <v>-18.437333333333331</v>
      </c>
      <c r="T10" s="7">
        <v>-15.925252525252533</v>
      </c>
      <c r="U10" s="7">
        <v>-21.434666666666661</v>
      </c>
      <c r="V10" s="7">
        <v>-15.655263157894725</v>
      </c>
      <c r="W10" s="7">
        <v>-23.650000000000006</v>
      </c>
      <c r="X10" s="7">
        <v>-22.979166666666675</v>
      </c>
      <c r="Y10" s="7">
        <v>-20.661594202898559</v>
      </c>
      <c r="Z10" s="7">
        <v>0.32140834478856156</v>
      </c>
      <c r="AA10" s="7">
        <v>0.61064996593445997</v>
      </c>
      <c r="AB10" s="7">
        <v>0.53825495453551897</v>
      </c>
      <c r="AC10" s="7">
        <v>1.1064118734239157</v>
      </c>
      <c r="AD10" s="7">
        <v>0.50452750172810867</v>
      </c>
      <c r="AE10" s="7">
        <v>0.25301052363265325</v>
      </c>
      <c r="AF10" s="7">
        <v>0.41205525318874381</v>
      </c>
      <c r="AG10" s="7">
        <v>0.15007109426313042</v>
      </c>
      <c r="AH10" s="7">
        <v>0.27218801906528084</v>
      </c>
      <c r="AI10" s="7">
        <v>0.40672349329734947</v>
      </c>
      <c r="AJ10" s="7">
        <v>0.29267764373014243</v>
      </c>
      <c r="AK10" s="7">
        <v>0.75290615336923039</v>
      </c>
      <c r="AL10" s="7">
        <v>1.3697137374854063</v>
      </c>
      <c r="AM10" s="7">
        <v>0.86081009163614775</v>
      </c>
    </row>
    <row r="11" spans="1:40" x14ac:dyDescent="0.75">
      <c r="B11" s="6">
        <v>2</v>
      </c>
      <c r="C11">
        <v>88</v>
      </c>
      <c r="D11" t="s">
        <v>33</v>
      </c>
      <c r="F11" s="8">
        <v>25</v>
      </c>
      <c r="G11">
        <v>200</v>
      </c>
      <c r="H11" s="8" t="s">
        <v>39</v>
      </c>
      <c r="I11" t="s">
        <v>85</v>
      </c>
      <c r="K11" s="8" t="s">
        <v>100</v>
      </c>
      <c r="L11" s="7">
        <v>-21.239912280701745</v>
      </c>
      <c r="M11" s="7">
        <v>-13.044827586206891</v>
      </c>
      <c r="N11" s="7">
        <v>-17.283080808080811</v>
      </c>
      <c r="O11" s="7">
        <v>-8.9836419753086449</v>
      </c>
      <c r="P11" s="7">
        <v>-28.780999999999995</v>
      </c>
      <c r="Q11" s="7">
        <v>-33.301515151515154</v>
      </c>
      <c r="R11" s="7">
        <v>-23.629090909090902</v>
      </c>
      <c r="S11" s="7">
        <v>-22.856833333333331</v>
      </c>
      <c r="T11" s="7">
        <v>-19.302525252525246</v>
      </c>
      <c r="U11" s="7">
        <v>-25.367166666666659</v>
      </c>
      <c r="V11" s="7">
        <v>-20.263377192982457</v>
      </c>
      <c r="W11" s="7">
        <v>-29.623307291666663</v>
      </c>
      <c r="X11" s="7">
        <v>-26.750130208333331</v>
      </c>
      <c r="Y11" s="7">
        <v>-23.359601449275374</v>
      </c>
      <c r="Z11" s="7">
        <v>0.6575104140607495</v>
      </c>
      <c r="AA11" s="7">
        <v>0.79273604683554033</v>
      </c>
      <c r="AB11" s="7">
        <v>0.33515114983449118</v>
      </c>
      <c r="AC11" s="7">
        <v>1.4074333980706073</v>
      </c>
      <c r="AD11" s="7">
        <v>0.90355815160582298</v>
      </c>
      <c r="AE11" s="7">
        <v>0.12019726669151239</v>
      </c>
      <c r="AF11" s="7">
        <v>0.66890560675165622</v>
      </c>
      <c r="AG11" s="7">
        <v>0.23221828811128137</v>
      </c>
      <c r="AH11" s="7">
        <v>0.40371704232070516</v>
      </c>
      <c r="AI11" s="7">
        <v>0.86016045014869247</v>
      </c>
      <c r="AJ11" s="7">
        <v>0.1862543262680228</v>
      </c>
      <c r="AK11" s="7">
        <v>0.66369720344791405</v>
      </c>
      <c r="AL11" s="7">
        <v>0.33264129007774046</v>
      </c>
      <c r="AM11" s="7">
        <v>1.0339564050340919</v>
      </c>
    </row>
    <row r="12" spans="1:40" x14ac:dyDescent="0.75">
      <c r="B12" s="6">
        <v>2</v>
      </c>
      <c r="C12">
        <v>88</v>
      </c>
      <c r="D12" t="s">
        <v>33</v>
      </c>
      <c r="F12" s="8">
        <f>(100+50)/2</f>
        <v>75</v>
      </c>
      <c r="G12">
        <v>200</v>
      </c>
      <c r="H12" s="8" t="s">
        <v>39</v>
      </c>
      <c r="I12" t="s">
        <v>85</v>
      </c>
      <c r="K12" s="8" t="s">
        <v>101</v>
      </c>
      <c r="L12" s="7">
        <v>-22.151754385964903</v>
      </c>
      <c r="M12" s="7">
        <v>-12.380459770114937</v>
      </c>
      <c r="N12" s="7">
        <v>-16.43030303030304</v>
      </c>
      <c r="O12" s="7">
        <v>-9.6938271604938446</v>
      </c>
      <c r="P12" s="7">
        <v>-30.042666666666662</v>
      </c>
      <c r="Q12" s="7">
        <v>-33.480606060606057</v>
      </c>
      <c r="R12" s="7">
        <v>-23.086666666666662</v>
      </c>
      <c r="S12" s="7">
        <v>-22.371999999999996</v>
      </c>
      <c r="T12" s="7">
        <v>-19.232323232323246</v>
      </c>
      <c r="U12" s="7">
        <v>-26.917999999999992</v>
      </c>
      <c r="V12" s="7">
        <v>-20.243859649122786</v>
      </c>
      <c r="W12" s="7">
        <v>-28.94479166666666</v>
      </c>
      <c r="X12" s="7">
        <v>-27.318229166666669</v>
      </c>
      <c r="Y12" s="7">
        <v>-22.330434782608695</v>
      </c>
      <c r="Z12" s="7">
        <v>0.75660983918626212</v>
      </c>
      <c r="AA12" s="7">
        <v>0.469299238933854</v>
      </c>
      <c r="AB12" s="7">
        <v>0.71701734004976891</v>
      </c>
      <c r="AC12" s="7">
        <v>0.44452674135181569</v>
      </c>
      <c r="AD12" s="7">
        <v>0.25714587299819258</v>
      </c>
      <c r="AE12" s="7">
        <v>1.1770144796898006</v>
      </c>
      <c r="AF12" s="7">
        <v>0.49548484755820632</v>
      </c>
      <c r="AG12" s="7">
        <v>0.3852600853103445</v>
      </c>
      <c r="AH12" s="7">
        <v>0.39712388092166784</v>
      </c>
      <c r="AI12" s="7">
        <v>0.98532092910550673</v>
      </c>
      <c r="AJ12" s="7">
        <v>0.86539478018826699</v>
      </c>
      <c r="AK12" s="7">
        <v>0.29862287000425991</v>
      </c>
      <c r="AL12" s="7">
        <v>0.88210332872746888</v>
      </c>
      <c r="AM12" s="7">
        <v>0.14584672276277744</v>
      </c>
    </row>
    <row r="13" spans="1:40" x14ac:dyDescent="0.75">
      <c r="B13" s="6">
        <v>2</v>
      </c>
      <c r="C13">
        <v>88</v>
      </c>
      <c r="D13" t="s">
        <v>33</v>
      </c>
      <c r="F13" s="8">
        <f>(150+100)/2</f>
        <v>125</v>
      </c>
      <c r="G13">
        <v>200</v>
      </c>
      <c r="H13" s="8" t="s">
        <v>39</v>
      </c>
      <c r="I13" t="s">
        <v>85</v>
      </c>
      <c r="K13" t="s">
        <v>102</v>
      </c>
      <c r="L13" s="7">
        <v>-23.094517543859652</v>
      </c>
      <c r="M13" s="7">
        <v>-14.148563218390791</v>
      </c>
      <c r="N13" s="7">
        <v>-17.486111111111114</v>
      </c>
      <c r="O13" s="7">
        <v>-11.395061728395062</v>
      </c>
      <c r="P13" s="7">
        <v>-31.488499999999998</v>
      </c>
      <c r="Q13" s="7">
        <v>-32.803939393939402</v>
      </c>
      <c r="R13" s="7">
        <v>-23.934393939393939</v>
      </c>
      <c r="S13" s="7">
        <v>-22.66333333333333</v>
      </c>
      <c r="T13" s="7">
        <v>-21.438131313131318</v>
      </c>
      <c r="U13" s="7">
        <v>-25.68816666666666</v>
      </c>
      <c r="V13" s="7">
        <v>-20.553289473684217</v>
      </c>
      <c r="W13" s="7">
        <v>-29.118359375000008</v>
      </c>
      <c r="X13" s="7">
        <v>-27.114322916666666</v>
      </c>
      <c r="Y13" s="7">
        <v>-23.275905797101444</v>
      </c>
      <c r="Z13" s="7">
        <v>0.32049131258185787</v>
      </c>
      <c r="AA13" s="7">
        <v>0.20902165324664385</v>
      </c>
      <c r="AB13" s="7">
        <v>0.35352525238095045</v>
      </c>
      <c r="AC13" s="7">
        <v>0.53927163871287886</v>
      </c>
      <c r="AD13" s="7">
        <v>0.20911559801538654</v>
      </c>
      <c r="AE13" s="7">
        <v>0.10317814704455379</v>
      </c>
      <c r="AF13" s="7">
        <v>8.5402950252585833E-2</v>
      </c>
      <c r="AG13" s="7">
        <v>7.7390783258299192E-2</v>
      </c>
      <c r="AH13" s="7">
        <v>0.26015347122212495</v>
      </c>
      <c r="AI13" s="7">
        <v>0.57117773065833133</v>
      </c>
      <c r="AJ13" s="7">
        <v>0.14981521397357828</v>
      </c>
      <c r="AK13" s="7">
        <v>0.27442678184489999</v>
      </c>
      <c r="AL13" s="7">
        <v>0.66525138673443218</v>
      </c>
      <c r="AM13" s="7">
        <v>0.20646833787087593</v>
      </c>
    </row>
    <row r="14" spans="1:40" x14ac:dyDescent="0.75">
      <c r="B14" s="6">
        <v>2</v>
      </c>
      <c r="C14">
        <v>88</v>
      </c>
      <c r="D14" t="s">
        <v>33</v>
      </c>
      <c r="F14" s="8">
        <f>(200+150)/2</f>
        <v>175</v>
      </c>
      <c r="G14">
        <v>200</v>
      </c>
      <c r="H14" s="8" t="s">
        <v>39</v>
      </c>
      <c r="I14" t="s">
        <v>85</v>
      </c>
      <c r="K14" t="s">
        <v>103</v>
      </c>
      <c r="L14" s="7">
        <v>-21.044736842105269</v>
      </c>
      <c r="M14" s="7">
        <v>-12.304597701149424</v>
      </c>
      <c r="N14" s="7">
        <v>-16.17474747474748</v>
      </c>
      <c r="O14" s="7">
        <v>-8.6246913580246876</v>
      </c>
      <c r="P14" s="7">
        <v>-29.189333333333337</v>
      </c>
      <c r="Q14" s="7">
        <v>-31.051515151515151</v>
      </c>
      <c r="R14" s="7">
        <v>-23.459393939393934</v>
      </c>
      <c r="S14" s="7">
        <v>-20.90066666666667</v>
      </c>
      <c r="T14" s="7">
        <v>-19.358585858585865</v>
      </c>
      <c r="U14" s="7">
        <v>-25.674666666666663</v>
      </c>
      <c r="V14" s="7">
        <v>-19.197368421052634</v>
      </c>
      <c r="W14" s="7">
        <v>-26.677604166666669</v>
      </c>
      <c r="X14" s="7">
        <v>-24.021354166666669</v>
      </c>
      <c r="Y14" s="7">
        <v>-20.703623188405796</v>
      </c>
      <c r="Z14" s="7">
        <v>0.1779837315026121</v>
      </c>
      <c r="AA14" s="7">
        <v>0.3621565301886806</v>
      </c>
      <c r="AB14" s="7">
        <v>0.59837551743987627</v>
      </c>
      <c r="AC14" s="7">
        <v>0.64877218635992795</v>
      </c>
      <c r="AD14" s="7">
        <v>0.20331584624257459</v>
      </c>
      <c r="AE14" s="7">
        <v>0.10105776653136356</v>
      </c>
      <c r="AF14" s="7">
        <v>0.10831542551713826</v>
      </c>
      <c r="AG14" s="7">
        <v>0.20097097634567396</v>
      </c>
      <c r="AH14" s="7">
        <v>0.46157526950147515</v>
      </c>
      <c r="AI14" s="7">
        <v>0.19214924754818646</v>
      </c>
      <c r="AJ14" s="7">
        <v>0.59423787483876478</v>
      </c>
      <c r="AK14" s="7">
        <v>0.1871894129006352</v>
      </c>
      <c r="AL14" s="7">
        <v>1.8728822675975247</v>
      </c>
      <c r="AM14" s="7">
        <v>0.98249887163610561</v>
      </c>
    </row>
    <row r="15" spans="1:40" x14ac:dyDescent="0.75">
      <c r="B15" s="6">
        <v>2</v>
      </c>
      <c r="C15">
        <v>88</v>
      </c>
      <c r="D15" t="s">
        <v>33</v>
      </c>
      <c r="F15" s="8">
        <f>(300+200)/2</f>
        <v>250</v>
      </c>
      <c r="G15">
        <v>200</v>
      </c>
      <c r="H15" s="8" t="s">
        <v>39</v>
      </c>
      <c r="I15" t="s">
        <v>85</v>
      </c>
      <c r="K15" s="8" t="s">
        <v>104</v>
      </c>
      <c r="L15" s="7">
        <v>-21.129824561403513</v>
      </c>
      <c r="M15" s="7">
        <v>-11.832183908045979</v>
      </c>
      <c r="N15" s="7">
        <v>-15.25757575757577</v>
      </c>
      <c r="O15" s="7">
        <v>-7.2456790123456782</v>
      </c>
      <c r="P15" s="7">
        <v>-28.808000000000003</v>
      </c>
      <c r="Q15" s="7">
        <v>-31.187878787878788</v>
      </c>
      <c r="R15" s="7">
        <v>-23.336969696969689</v>
      </c>
      <c r="S15" s="7">
        <v>-20.706</v>
      </c>
      <c r="T15" s="7">
        <v>-18.659595959595965</v>
      </c>
      <c r="U15" s="7">
        <v>-26.084</v>
      </c>
      <c r="V15" s="7">
        <v>-19.428070175438602</v>
      </c>
      <c r="W15" s="7">
        <v>-27.3046875</v>
      </c>
      <c r="X15" s="7">
        <v>-24.177083333333332</v>
      </c>
      <c r="Y15" s="7">
        <v>-20.602898550724635</v>
      </c>
      <c r="Z15" s="7">
        <v>0.11395071102426738</v>
      </c>
      <c r="AA15" s="7">
        <v>0.42639340486392646</v>
      </c>
      <c r="AB15" s="7">
        <v>0.79061490716755989</v>
      </c>
      <c r="AC15" s="7">
        <v>0.23325493489908738</v>
      </c>
      <c r="AD15" s="7">
        <v>0.52891209099433178</v>
      </c>
      <c r="AE15" s="7">
        <v>0.12311834437549381</v>
      </c>
      <c r="AF15" s="7">
        <v>0.12921035873492281</v>
      </c>
      <c r="AG15" s="7">
        <v>0.12624315162943808</v>
      </c>
      <c r="AH15" s="7">
        <v>0.52404386968005856</v>
      </c>
      <c r="AI15" s="7">
        <v>0.34662371528791913</v>
      </c>
      <c r="AJ15" s="7">
        <v>0.1256653575445372</v>
      </c>
      <c r="AK15" s="7">
        <v>0.43079969696628978</v>
      </c>
      <c r="AL15" s="7">
        <v>1.6603886479495049</v>
      </c>
      <c r="AM15" s="7">
        <v>0.62262402822995822</v>
      </c>
    </row>
    <row r="16" spans="1:40" x14ac:dyDescent="0.75">
      <c r="B16" s="6">
        <v>2</v>
      </c>
      <c r="C16">
        <v>88</v>
      </c>
      <c r="D16" t="s">
        <v>33</v>
      </c>
      <c r="F16" s="8">
        <f>(400+300)/2</f>
        <v>350</v>
      </c>
      <c r="G16">
        <v>200</v>
      </c>
      <c r="H16" s="8" t="s">
        <v>39</v>
      </c>
      <c r="I16" t="s">
        <v>85</v>
      </c>
      <c r="K16" s="8" t="s">
        <v>105</v>
      </c>
      <c r="L16" s="7">
        <v>-19.966666666666672</v>
      </c>
      <c r="M16" s="7">
        <v>-11.319540229885055</v>
      </c>
      <c r="N16" s="7">
        <v>-16.288888888888899</v>
      </c>
      <c r="O16" s="7">
        <v>-4.0839506172839632</v>
      </c>
      <c r="P16" s="7">
        <v>-27.462000000000007</v>
      </c>
      <c r="Q16" s="7">
        <v>-30.993939393939399</v>
      </c>
      <c r="R16" s="7">
        <v>-22.154242424242419</v>
      </c>
      <c r="S16" s="7">
        <v>-20.239333333333342</v>
      </c>
      <c r="T16" s="7">
        <v>-15.65555555555556</v>
      </c>
      <c r="U16" s="7">
        <v>-23.085333333333324</v>
      </c>
      <c r="V16" s="7">
        <v>-17.507017543859643</v>
      </c>
      <c r="W16" s="7">
        <v>-25.977083333333336</v>
      </c>
      <c r="X16" s="7">
        <v>-24.809374999999999</v>
      </c>
      <c r="Y16" s="7">
        <v>-23.544927536231885</v>
      </c>
      <c r="Z16" s="7">
        <v>0.37283384836370037</v>
      </c>
      <c r="AA16" s="7">
        <v>0.47684805398301916</v>
      </c>
      <c r="AB16" s="7">
        <v>1.0113512464719827</v>
      </c>
      <c r="AC16" s="7">
        <v>0.35491841060911361</v>
      </c>
      <c r="AD16" s="7">
        <v>0.12529964086141671</v>
      </c>
      <c r="AE16" s="7">
        <v>0.27574292335364603</v>
      </c>
      <c r="AF16" s="7">
        <v>0.64153869784015793</v>
      </c>
      <c r="AG16" s="7">
        <v>0.18212449954175214</v>
      </c>
      <c r="AH16" s="7">
        <v>0.50774533576109326</v>
      </c>
      <c r="AI16" s="7">
        <v>0.19815482162524695</v>
      </c>
      <c r="AJ16" s="7">
        <v>0.16495893330409042</v>
      </c>
      <c r="AK16" s="7">
        <v>0.45190928869445945</v>
      </c>
      <c r="AL16" s="7">
        <v>1.6641038238218009</v>
      </c>
      <c r="AM16" s="7">
        <v>0.2506167565510084</v>
      </c>
    </row>
    <row r="17" spans="2:39" x14ac:dyDescent="0.75">
      <c r="B17" s="6">
        <v>2</v>
      </c>
      <c r="C17">
        <v>88</v>
      </c>
      <c r="D17" t="s">
        <v>33</v>
      </c>
      <c r="F17" s="8">
        <f>(500+400)/2</f>
        <v>450</v>
      </c>
      <c r="G17">
        <v>200</v>
      </c>
      <c r="H17" s="8" t="s">
        <v>39</v>
      </c>
      <c r="I17" t="s">
        <v>85</v>
      </c>
      <c r="K17" s="8" t="s">
        <v>106</v>
      </c>
      <c r="L17" s="7">
        <v>-20.414035087719302</v>
      </c>
      <c r="M17" s="7">
        <v>-12.529885057471262</v>
      </c>
      <c r="N17" s="7">
        <v>-14.357575757575766</v>
      </c>
      <c r="O17" s="7">
        <v>-2.5962962962963156</v>
      </c>
      <c r="P17" s="7">
        <v>-26.343333333333334</v>
      </c>
      <c r="Q17" s="7">
        <v>-29.323636363636368</v>
      </c>
      <c r="R17" s="7">
        <v>-20.906060606060599</v>
      </c>
      <c r="S17" s="7">
        <v>-18.722000000000008</v>
      </c>
      <c r="T17" s="7">
        <v>-15.889898989898995</v>
      </c>
      <c r="U17" s="7">
        <v>-23.299333333333323</v>
      </c>
      <c r="V17" s="7">
        <v>-16.821052631578937</v>
      </c>
      <c r="W17" s="7">
        <v>-25.338020833333331</v>
      </c>
      <c r="X17" s="7">
        <v>-25.477604166666662</v>
      </c>
      <c r="Y17" s="7">
        <v>-20.53913043478261</v>
      </c>
      <c r="Z17" s="7">
        <v>0.24474155815112811</v>
      </c>
      <c r="AA17" s="7">
        <v>0.30797949188174306</v>
      </c>
      <c r="AB17" s="7">
        <v>0.54441258503886181</v>
      </c>
      <c r="AC17" s="7">
        <v>0.2127723247643902</v>
      </c>
      <c r="AD17" s="7">
        <v>0.4188428504025522</v>
      </c>
      <c r="AE17" s="7">
        <v>8.5512552845855502E-2</v>
      </c>
      <c r="AF17" s="7">
        <v>0.1606495081312424</v>
      </c>
      <c r="AG17" s="7">
        <v>0.34364516583243071</v>
      </c>
      <c r="AH17" s="7">
        <v>0.35451091949561286</v>
      </c>
      <c r="AI17" s="7">
        <v>0.23079283639951628</v>
      </c>
      <c r="AJ17" s="7">
        <v>0.44254625040649093</v>
      </c>
      <c r="AK17" s="7">
        <v>0.3397542386907581</v>
      </c>
      <c r="AL17" s="7">
        <v>0.61191777174306439</v>
      </c>
      <c r="AM17" s="7">
        <v>0.81057032983531041</v>
      </c>
    </row>
    <row r="18" spans="2:39" x14ac:dyDescent="0.75">
      <c r="B18" s="6">
        <v>2</v>
      </c>
      <c r="C18">
        <v>88</v>
      </c>
      <c r="D18" t="s">
        <v>33</v>
      </c>
      <c r="F18" s="8">
        <f>(750+500)/2</f>
        <v>625</v>
      </c>
      <c r="G18">
        <v>200</v>
      </c>
      <c r="H18" s="8" t="s">
        <v>39</v>
      </c>
      <c r="I18" t="s">
        <v>85</v>
      </c>
      <c r="K18" t="s">
        <v>107</v>
      </c>
      <c r="L18" s="7">
        <v>-21.849561403508773</v>
      </c>
      <c r="M18" s="7">
        <v>-8.663793103448274</v>
      </c>
      <c r="N18" s="7">
        <v>-15.679292929292927</v>
      </c>
      <c r="O18" s="7">
        <v>-7.6901234567901264</v>
      </c>
      <c r="P18" s="7">
        <v>-29.172666666666668</v>
      </c>
      <c r="Q18" s="7">
        <v>-31.925151515151516</v>
      </c>
      <c r="R18" s="7">
        <v>-23.467878787878785</v>
      </c>
      <c r="S18" s="7">
        <v>-22.682666666666666</v>
      </c>
      <c r="T18" s="7">
        <v>-17.760101010100993</v>
      </c>
      <c r="U18" s="7">
        <v>-24.042666666666662</v>
      </c>
      <c r="V18" s="7">
        <v>-19.587719298245613</v>
      </c>
      <c r="W18" s="7">
        <v>-29.006249999999994</v>
      </c>
      <c r="X18" s="7">
        <v>-26.470052083333332</v>
      </c>
      <c r="Y18" s="7">
        <v>-23.317391304347826</v>
      </c>
      <c r="Z18" s="7">
        <v>0.34175420584310368</v>
      </c>
      <c r="AA18" s="7">
        <v>0.16070593376180678</v>
      </c>
      <c r="AB18" s="7">
        <v>0.38343013909202023</v>
      </c>
      <c r="AC18" s="7">
        <v>0.33296962324598517</v>
      </c>
      <c r="AD18" s="7">
        <v>0.31603375347157708</v>
      </c>
      <c r="AE18" s="7">
        <v>0.21222421741473893</v>
      </c>
      <c r="AF18" s="7">
        <v>0.31570115240659563</v>
      </c>
      <c r="AG18" s="7">
        <v>9.1804139340225896E-2</v>
      </c>
      <c r="AH18" s="7">
        <v>0.20762183371239898</v>
      </c>
      <c r="AI18" s="7">
        <v>0.86307126009385771</v>
      </c>
      <c r="AJ18" s="7">
        <v>0.51807584909054927</v>
      </c>
      <c r="AK18" s="7">
        <v>0.42109592415950475</v>
      </c>
      <c r="AL18" s="7">
        <v>0.72291985620093535</v>
      </c>
      <c r="AM18" s="7">
        <v>0.27985278333485308</v>
      </c>
    </row>
    <row r="19" spans="2:39" x14ac:dyDescent="0.75">
      <c r="B19" s="6">
        <v>2</v>
      </c>
      <c r="C19">
        <v>88</v>
      </c>
      <c r="D19" t="s">
        <v>33</v>
      </c>
      <c r="F19" s="8">
        <f>(1000+750)/2</f>
        <v>875</v>
      </c>
      <c r="G19">
        <v>200</v>
      </c>
      <c r="H19" s="8" t="s">
        <v>39</v>
      </c>
      <c r="I19" t="s">
        <v>85</v>
      </c>
      <c r="K19" t="s">
        <v>108</v>
      </c>
      <c r="L19" s="7">
        <v>-18.458771929824568</v>
      </c>
      <c r="M19" s="7">
        <v>-8.2988505747126382</v>
      </c>
      <c r="N19" s="7">
        <v>-9.0575757575757567</v>
      </c>
      <c r="O19" s="7">
        <v>5.6444444444444342</v>
      </c>
      <c r="P19" s="7">
        <v>-26.00066666666666</v>
      </c>
      <c r="Q19" s="7">
        <v>-29.74787878787879</v>
      </c>
      <c r="R19" s="7">
        <v>-21.867878787878784</v>
      </c>
      <c r="S19" s="7">
        <v>-18.646000000000004</v>
      </c>
      <c r="T19" s="7">
        <v>-14.438383838383844</v>
      </c>
      <c r="U19" s="7"/>
      <c r="V19" s="7">
        <v>-17.15087719298246</v>
      </c>
      <c r="W19" s="7">
        <v>-26.566666666666663</v>
      </c>
      <c r="X19" s="7">
        <v>-27.338020833333342</v>
      </c>
      <c r="Y19" s="7">
        <v>-23.187681159420293</v>
      </c>
      <c r="Z19" s="7">
        <v>1.0986529567988799</v>
      </c>
      <c r="AA19" s="7">
        <v>0.78906769292566126</v>
      </c>
      <c r="AB19" s="7">
        <v>1.2754516296214862</v>
      </c>
      <c r="AC19" s="7">
        <v>0.85461976506752968</v>
      </c>
      <c r="AD19" s="7">
        <v>0.77192313952448455</v>
      </c>
      <c r="AE19" s="7">
        <v>0.44992561368657741</v>
      </c>
      <c r="AF19" s="7">
        <v>0.30074837784576403</v>
      </c>
      <c r="AG19" s="7">
        <v>0.17378530816307147</v>
      </c>
      <c r="AH19" s="7">
        <v>0.54424388652477296</v>
      </c>
      <c r="AI19" s="7"/>
      <c r="AJ19" s="7">
        <v>0.14854635745767691</v>
      </c>
      <c r="AK19" s="7">
        <v>0.77947506708574898</v>
      </c>
      <c r="AL19" s="7">
        <v>0.11963418089987528</v>
      </c>
      <c r="AM19" s="7">
        <v>1.7225985082624207</v>
      </c>
    </row>
    <row r="20" spans="2:39" x14ac:dyDescent="0.75">
      <c r="B20" s="6">
        <v>2</v>
      </c>
      <c r="C20">
        <v>88</v>
      </c>
      <c r="D20" t="s">
        <v>33</v>
      </c>
      <c r="F20" s="8">
        <v>625</v>
      </c>
      <c r="G20">
        <v>5000</v>
      </c>
      <c r="H20" s="8" t="s">
        <v>43</v>
      </c>
      <c r="I20" t="s">
        <v>89</v>
      </c>
      <c r="K20" t="s">
        <v>109</v>
      </c>
      <c r="L20" s="7">
        <v>-21.392982456140356</v>
      </c>
      <c r="M20" s="7">
        <v>-9.4459770114942412</v>
      </c>
      <c r="N20" s="7">
        <v>-14.429292929292926</v>
      </c>
      <c r="O20" s="7">
        <v>-5.0962962962962779</v>
      </c>
      <c r="P20" s="7">
        <v>-29.26</v>
      </c>
      <c r="Q20" s="7">
        <v>-31.043030303030303</v>
      </c>
      <c r="R20" s="7">
        <v>-23.078181818181815</v>
      </c>
      <c r="S20" s="7">
        <v>-20.620000000000005</v>
      </c>
      <c r="T20" s="7">
        <v>-20.12525252525251</v>
      </c>
      <c r="U20" s="7">
        <v>-58.026666666666671</v>
      </c>
      <c r="V20" s="7">
        <v>-19.606140350877201</v>
      </c>
      <c r="W20" s="7">
        <v>-28.647395833333334</v>
      </c>
      <c r="X20" s="7">
        <v>-26.060416666666669</v>
      </c>
      <c r="Y20" s="7">
        <v>-21.727536231884063</v>
      </c>
      <c r="Z20" s="7">
        <v>0.11503943681260012</v>
      </c>
      <c r="AA20" s="7">
        <v>8.4769627896517388E-2</v>
      </c>
      <c r="AB20" s="7">
        <v>0.54384442489928719</v>
      </c>
      <c r="AC20" s="7">
        <v>0.85370972923077315</v>
      </c>
      <c r="AD20" s="7">
        <v>0.31064019915866348</v>
      </c>
      <c r="AE20" s="7">
        <v>0.23846155213310774</v>
      </c>
      <c r="AF20" s="7">
        <v>0.31496206426865792</v>
      </c>
      <c r="AG20" s="7">
        <v>0.15966214329013806</v>
      </c>
      <c r="AH20" s="7">
        <v>1.6689607719047914E-2</v>
      </c>
      <c r="AI20" s="7">
        <v>0.15749708992020478</v>
      </c>
      <c r="AJ20" s="7">
        <v>0.34267496424055932</v>
      </c>
      <c r="AK20" s="7">
        <v>0.21619226408936049</v>
      </c>
      <c r="AL20" s="7">
        <v>0.24036274940615021</v>
      </c>
      <c r="AM20" s="7">
        <v>8.6338382658586871E-2</v>
      </c>
    </row>
    <row r="21" spans="2:39" x14ac:dyDescent="0.75">
      <c r="B21" s="6">
        <v>2</v>
      </c>
      <c r="C21">
        <v>89</v>
      </c>
      <c r="D21" t="s">
        <v>34</v>
      </c>
      <c r="F21">
        <v>25</v>
      </c>
      <c r="G21">
        <v>50000</v>
      </c>
      <c r="H21" t="s">
        <v>43</v>
      </c>
      <c r="I21" t="s">
        <v>85</v>
      </c>
      <c r="K21" t="s">
        <v>110</v>
      </c>
      <c r="L21" s="7">
        <v>-19.792982456140347</v>
      </c>
      <c r="M21" s="7">
        <v>-8.947126436781609</v>
      </c>
      <c r="N21" s="7">
        <v>-14.712121212121204</v>
      </c>
      <c r="O21" s="7">
        <v>-6.4691358024691468</v>
      </c>
      <c r="P21" s="7">
        <v>-29.617333333333335</v>
      </c>
      <c r="Q21" s="7">
        <v>-31.360000000000003</v>
      </c>
      <c r="R21" s="7">
        <v>-22.540606060606056</v>
      </c>
      <c r="S21" s="7">
        <v>-20.702000000000002</v>
      </c>
      <c r="T21" s="7">
        <v>-18.730303030303048</v>
      </c>
      <c r="U21" s="7">
        <v>-22.71866666666666</v>
      </c>
      <c r="V21" s="7">
        <v>-19.255263157894742</v>
      </c>
      <c r="W21" s="7">
        <v>-27.785416666666659</v>
      </c>
      <c r="X21" s="7">
        <v>-26.133854166666666</v>
      </c>
      <c r="Y21" s="7">
        <v>-20.944202898550724</v>
      </c>
      <c r="Z21" s="7">
        <v>0.33830889522336927</v>
      </c>
      <c r="AA21" s="7">
        <v>0.60940248052816426</v>
      </c>
      <c r="AB21" s="7">
        <v>0.8603446039033229</v>
      </c>
      <c r="AC21" s="7">
        <v>0.24447250119569397</v>
      </c>
      <c r="AD21" s="7">
        <v>0.24015828113975635</v>
      </c>
      <c r="AE21" s="7">
        <v>0.18535648031128529</v>
      </c>
      <c r="AF21" s="7">
        <v>0.28818611984171311</v>
      </c>
      <c r="AG21" s="7">
        <v>0.1274728729312003</v>
      </c>
      <c r="AH21" s="7">
        <v>4.3703651823803133E-2</v>
      </c>
      <c r="AI21" s="7">
        <v>0.14101063789657681</v>
      </c>
      <c r="AJ21" s="7">
        <v>0.21448579236083157</v>
      </c>
      <c r="AK21" s="7">
        <v>0.1983349472535855</v>
      </c>
      <c r="AL21" s="7">
        <v>0.33819373146171561</v>
      </c>
      <c r="AM21" s="7">
        <v>0.13386786363774608</v>
      </c>
    </row>
    <row r="22" spans="2:39" x14ac:dyDescent="0.75">
      <c r="B22" s="6">
        <v>2</v>
      </c>
      <c r="C22">
        <v>89</v>
      </c>
      <c r="D22" t="s">
        <v>34</v>
      </c>
      <c r="F22">
        <v>75</v>
      </c>
      <c r="G22">
        <v>50000</v>
      </c>
      <c r="H22" t="s">
        <v>43</v>
      </c>
      <c r="I22" t="s">
        <v>85</v>
      </c>
      <c r="K22" t="s">
        <v>111</v>
      </c>
      <c r="L22" s="7">
        <v>-19.949122807017549</v>
      </c>
      <c r="M22" s="7">
        <v>-6.1919540229884946</v>
      </c>
      <c r="N22" s="7">
        <v>-13.049494949494948</v>
      </c>
      <c r="O22" s="7">
        <v>-4.8197530864197402</v>
      </c>
      <c r="P22" s="7">
        <v>-29.830666666666662</v>
      </c>
      <c r="Q22" s="7">
        <v>-31.239393939393931</v>
      </c>
      <c r="R22" s="7">
        <v>-22.865454545454536</v>
      </c>
      <c r="S22" s="7">
        <v>-20.362000000000005</v>
      </c>
      <c r="T22" s="7">
        <v>-19.091919191919178</v>
      </c>
      <c r="U22" s="7"/>
      <c r="V22" s="7">
        <v>-19.685087719298252</v>
      </c>
      <c r="W22" s="7">
        <v>-28.779166666666669</v>
      </c>
      <c r="X22" s="7">
        <v>-26.750520833333336</v>
      </c>
      <c r="Y22" s="7">
        <v>-21.505072463768126</v>
      </c>
      <c r="Z22" s="7">
        <v>0.33627968397467506</v>
      </c>
      <c r="AA22" s="7">
        <v>0.39178544930580977</v>
      </c>
      <c r="AB22" s="7">
        <v>0.61538533646446214</v>
      </c>
      <c r="AC22" s="7">
        <v>0.27692048779658235</v>
      </c>
      <c r="AD22" s="7">
        <v>0.13721515951235647</v>
      </c>
      <c r="AE22" s="7">
        <v>3.3640458391218583E-2</v>
      </c>
      <c r="AF22" s="7">
        <v>0.41470624207700385</v>
      </c>
      <c r="AG22" s="7">
        <v>6.8088178122197057E-2</v>
      </c>
      <c r="AH22" s="7">
        <v>0.65263704205505912</v>
      </c>
      <c r="AI22" s="7"/>
      <c r="AJ22" s="7">
        <v>0.2188222905217343</v>
      </c>
      <c r="AK22" s="7">
        <v>0.33858453254258836</v>
      </c>
      <c r="AL22" s="7">
        <v>0.5375007570246586</v>
      </c>
      <c r="AM22" s="7">
        <v>9.7277042185493254E-2</v>
      </c>
    </row>
    <row r="23" spans="2:39" x14ac:dyDescent="0.75">
      <c r="B23" s="6">
        <v>2</v>
      </c>
      <c r="C23">
        <v>89</v>
      </c>
      <c r="D23" t="s">
        <v>34</v>
      </c>
      <c r="F23">
        <v>350</v>
      </c>
      <c r="G23">
        <v>50000</v>
      </c>
      <c r="H23" t="s">
        <v>43</v>
      </c>
      <c r="I23" t="s">
        <v>85</v>
      </c>
      <c r="K23" t="s">
        <v>112</v>
      </c>
      <c r="L23" s="7">
        <v>-20.879824561403506</v>
      </c>
      <c r="M23" s="7">
        <v>-9.6310344827586203</v>
      </c>
      <c r="N23" s="7">
        <v>-17.615151515151521</v>
      </c>
      <c r="O23" s="7">
        <v>-3.6246913580246822</v>
      </c>
      <c r="P23" s="7">
        <v>-29.276666666666667</v>
      </c>
      <c r="Q23" s="7">
        <v>-31.333939393939392</v>
      </c>
      <c r="R23" s="7">
        <v>-22.809696969696962</v>
      </c>
      <c r="S23" s="7">
        <v>-20.191333333333333</v>
      </c>
      <c r="T23" s="7">
        <v>-18.549494949494953</v>
      </c>
      <c r="U23" s="7"/>
      <c r="V23" s="7">
        <v>-18.54561403508772</v>
      </c>
      <c r="W23" s="7">
        <v>-27.607291666666669</v>
      </c>
      <c r="X23" s="7">
        <v>-24.226041666666664</v>
      </c>
      <c r="Y23" s="7">
        <v>-21.244927536231884</v>
      </c>
      <c r="Z23" s="7">
        <v>0.25819441950607641</v>
      </c>
      <c r="AA23" s="7">
        <v>0.41186812784727844</v>
      </c>
      <c r="AB23" s="7">
        <v>0.21726096357430819</v>
      </c>
      <c r="AC23" s="7">
        <v>0.82224724686642936</v>
      </c>
      <c r="AD23" s="7">
        <v>0.21245548553363394</v>
      </c>
      <c r="AE23" s="7">
        <v>0.1289628045549448</v>
      </c>
      <c r="AF23" s="7">
        <v>0.20315147899037453</v>
      </c>
      <c r="AG23" s="7">
        <v>0.15860643114325229</v>
      </c>
      <c r="AH23" s="7">
        <v>0.45275404569734951</v>
      </c>
      <c r="AI23" s="7"/>
      <c r="AJ23" s="7">
        <v>0.26137995890622934</v>
      </c>
      <c r="AK23" s="7">
        <v>0.18835957482189111</v>
      </c>
      <c r="AL23" s="7">
        <v>0.56208535064192056</v>
      </c>
      <c r="AM23" s="7">
        <v>0.46795382394896456</v>
      </c>
    </row>
    <row r="24" spans="2:39" x14ac:dyDescent="0.75">
      <c r="B24" s="6">
        <v>2</v>
      </c>
      <c r="C24">
        <v>89</v>
      </c>
      <c r="D24" t="s">
        <v>34</v>
      </c>
      <c r="F24">
        <v>625</v>
      </c>
      <c r="G24">
        <v>50000</v>
      </c>
      <c r="H24" t="s">
        <v>43</v>
      </c>
      <c r="I24" t="s">
        <v>85</v>
      </c>
      <c r="K24" t="s">
        <v>113</v>
      </c>
      <c r="L24" s="7">
        <v>-21.223684210526315</v>
      </c>
      <c r="M24" s="7">
        <v>-10.847126436781608</v>
      </c>
      <c r="N24" s="7">
        <v>-16.015151515151519</v>
      </c>
      <c r="O24" s="7">
        <v>-5.0666666666666567</v>
      </c>
      <c r="P24" s="7">
        <v>-28.456666666666667</v>
      </c>
      <c r="Q24" s="7">
        <v>-30.766666666666669</v>
      </c>
      <c r="R24" s="7">
        <v>-22.272121212121203</v>
      </c>
      <c r="S24" s="7">
        <v>-19.259333333333331</v>
      </c>
      <c r="T24" s="7">
        <v>-17.031313131313134</v>
      </c>
      <c r="U24" s="7"/>
      <c r="V24" s="7">
        <v>-17.849122807017544</v>
      </c>
      <c r="W24" s="7">
        <v>-26.438541666666669</v>
      </c>
      <c r="X24" s="7">
        <v>-25.857291666666665</v>
      </c>
      <c r="Y24" s="7">
        <v>-21.460144927536238</v>
      </c>
      <c r="Z24" s="7">
        <v>0.17888930946691789</v>
      </c>
      <c r="AA24" s="7">
        <v>0.11154164178352492</v>
      </c>
      <c r="AB24" s="7">
        <v>0.65839450030264568</v>
      </c>
      <c r="AC24" s="7">
        <v>0.20850678650415944</v>
      </c>
      <c r="AD24" s="7">
        <v>0.50386638440496734</v>
      </c>
      <c r="AE24" s="7">
        <v>7.4987602281092094E-2</v>
      </c>
      <c r="AF24" s="7">
        <v>0.35827409978745633</v>
      </c>
      <c r="AG24" s="7">
        <v>0.19562208464281361</v>
      </c>
      <c r="AH24" s="7">
        <v>5.8052254729298466E-2</v>
      </c>
      <c r="AI24" s="7"/>
      <c r="AJ24" s="7">
        <v>0.35660565058296817</v>
      </c>
      <c r="AK24" s="7">
        <v>0.24893000187468919</v>
      </c>
      <c r="AL24" s="7">
        <v>0.43356489205769222</v>
      </c>
      <c r="AM24" s="7">
        <v>0.21584595664647085</v>
      </c>
    </row>
    <row r="25" spans="2:39" x14ac:dyDescent="0.75">
      <c r="B25" s="6">
        <v>2</v>
      </c>
      <c r="C25">
        <v>89</v>
      </c>
      <c r="D25" t="s">
        <v>34</v>
      </c>
      <c r="F25">
        <v>25</v>
      </c>
      <c r="G25">
        <v>2000</v>
      </c>
      <c r="H25" t="s">
        <v>42</v>
      </c>
      <c r="I25" t="s">
        <v>85</v>
      </c>
      <c r="K25" t="s">
        <v>114</v>
      </c>
      <c r="L25" s="7">
        <v>-18.7640350877193</v>
      </c>
      <c r="M25" s="7">
        <v>-10.996551724137928</v>
      </c>
      <c r="N25" s="7">
        <v>-13.872727272727268</v>
      </c>
      <c r="O25" s="7">
        <v>-7.4790123456790205</v>
      </c>
      <c r="P25" s="7">
        <v>-29.039333333333332</v>
      </c>
      <c r="Q25" s="7">
        <v>-30.88545454545455</v>
      </c>
      <c r="R25" s="7">
        <v>-21.426060606060602</v>
      </c>
      <c r="S25" s="7">
        <v>-20.231333333333335</v>
      </c>
      <c r="T25" s="7">
        <v>-18.23939393939396</v>
      </c>
      <c r="U25" s="7">
        <v>-22.382666666666655</v>
      </c>
      <c r="V25" s="7">
        <v>-19.214912280701757</v>
      </c>
      <c r="W25" s="7">
        <v>-27.617187499999996</v>
      </c>
      <c r="X25" s="7">
        <v>-26.361458333333331</v>
      </c>
      <c r="Y25" s="7">
        <v>-20.247826086956518</v>
      </c>
      <c r="Z25" s="7">
        <v>0.95449077081915479</v>
      </c>
      <c r="AA25" s="7">
        <v>0.81778681056779379</v>
      </c>
      <c r="AB25" s="7">
        <v>0.4067723296771813</v>
      </c>
      <c r="AC25" s="7">
        <v>0.4800882025347798</v>
      </c>
      <c r="AD25" s="7">
        <v>0.47717082894913565</v>
      </c>
      <c r="AE25" s="7">
        <v>0.64916220642296718</v>
      </c>
      <c r="AF25" s="7">
        <v>0.28168912000745816</v>
      </c>
      <c r="AG25" s="7">
        <v>9.9739661118333475E-2</v>
      </c>
      <c r="AH25" s="7">
        <v>0.39676145359146958</v>
      </c>
      <c r="AI25" s="7">
        <v>0.64175696334360355</v>
      </c>
      <c r="AJ25" s="7">
        <v>0.35735576031108968</v>
      </c>
      <c r="AK25" s="7">
        <v>0.36111783013246879</v>
      </c>
      <c r="AL25" s="7">
        <v>0.73669237647208152</v>
      </c>
      <c r="AM25" s="7">
        <v>4.7941231614558003E-2</v>
      </c>
    </row>
    <row r="26" spans="2:39" x14ac:dyDescent="0.75">
      <c r="B26" s="6">
        <v>2</v>
      </c>
      <c r="C26">
        <v>89</v>
      </c>
      <c r="D26" t="s">
        <v>34</v>
      </c>
      <c r="F26">
        <v>75</v>
      </c>
      <c r="G26">
        <v>2000</v>
      </c>
      <c r="H26" t="s">
        <v>42</v>
      </c>
      <c r="I26" t="s">
        <v>85</v>
      </c>
      <c r="K26" t="s">
        <v>115</v>
      </c>
      <c r="L26" s="7">
        <v>-20.022807017543851</v>
      </c>
      <c r="M26" s="7">
        <v>-12.170114942528727</v>
      </c>
      <c r="N26" s="7">
        <v>-15.617171717171708</v>
      </c>
      <c r="O26" s="7">
        <v>-7.8654320987654307</v>
      </c>
      <c r="P26" s="7">
        <v>-30.936666666666657</v>
      </c>
      <c r="Q26" s="7">
        <v>-32.184242424242434</v>
      </c>
      <c r="R26" s="7">
        <v>-23.198787878787869</v>
      </c>
      <c r="S26" s="7">
        <v>-19.911333333333335</v>
      </c>
      <c r="T26" s="7">
        <v>-18.520202020202021</v>
      </c>
      <c r="U26" s="7"/>
      <c r="V26" s="7">
        <v>-16.792105263157904</v>
      </c>
      <c r="W26" s="7">
        <v>-27.666145833333331</v>
      </c>
      <c r="X26" s="7">
        <v>-26.872916666666669</v>
      </c>
      <c r="Y26" s="7">
        <v>-20.794927536231882</v>
      </c>
      <c r="Z26" s="7">
        <v>0.26758124559036017</v>
      </c>
      <c r="AA26" s="7">
        <v>0.40199167254543922</v>
      </c>
      <c r="AB26" s="7">
        <v>0.27823286871200376</v>
      </c>
      <c r="AC26" s="7">
        <v>0.34760267222966035</v>
      </c>
      <c r="AD26" s="7">
        <v>1.7366477286235487</v>
      </c>
      <c r="AE26" s="7">
        <v>0.64450463605417119</v>
      </c>
      <c r="AF26" s="7">
        <v>0.33867185089631036</v>
      </c>
      <c r="AG26" s="7">
        <v>0.13340164916521929</v>
      </c>
      <c r="AH26" s="7">
        <v>0.40571370678883906</v>
      </c>
      <c r="AI26" s="7"/>
      <c r="AJ26" s="7">
        <v>0.27146111274742729</v>
      </c>
      <c r="AK26" s="7">
        <v>0.62110177536743794</v>
      </c>
      <c r="AL26" s="7">
        <v>0.24082952617377296</v>
      </c>
      <c r="AM26" s="7">
        <v>0.16791748656299935</v>
      </c>
    </row>
    <row r="27" spans="2:39" x14ac:dyDescent="0.75">
      <c r="B27" s="6">
        <v>2</v>
      </c>
      <c r="C27">
        <v>89</v>
      </c>
      <c r="D27" t="s">
        <v>34</v>
      </c>
      <c r="F27">
        <v>350</v>
      </c>
      <c r="G27">
        <v>2000</v>
      </c>
      <c r="H27" t="s">
        <v>42</v>
      </c>
      <c r="I27" t="s">
        <v>85</v>
      </c>
      <c r="K27" t="s">
        <v>116</v>
      </c>
      <c r="L27" s="7">
        <v>-21.354385964912286</v>
      </c>
      <c r="M27" s="7">
        <v>-11.785057471264365</v>
      </c>
      <c r="N27" s="7">
        <v>-15.757575757575751</v>
      </c>
      <c r="O27" s="7">
        <v>-6.4876543209876445</v>
      </c>
      <c r="P27" s="7">
        <v>-29.237333333333329</v>
      </c>
      <c r="Q27" s="7">
        <v>-31.901212121212126</v>
      </c>
      <c r="R27" s="7">
        <v>-22.915151515151504</v>
      </c>
      <c r="S27" s="7">
        <v>-21.352666666666664</v>
      </c>
      <c r="T27" s="7">
        <v>-20.610101010101015</v>
      </c>
      <c r="U27" s="7"/>
      <c r="V27" s="7">
        <v>-20.569298245614039</v>
      </c>
      <c r="W27" s="7">
        <v>-28.019791666666663</v>
      </c>
      <c r="X27" s="7">
        <v>-26.122395833333332</v>
      </c>
      <c r="Y27" s="7">
        <v>-22.014492753623177</v>
      </c>
      <c r="Z27" s="7">
        <v>0.16495893330409334</v>
      </c>
      <c r="AA27" s="7">
        <v>3.9767457223003164E-2</v>
      </c>
      <c r="AB27" s="7">
        <v>0.29849638494856801</v>
      </c>
      <c r="AC27" s="7">
        <v>0.66283880484408531</v>
      </c>
      <c r="AD27" s="7">
        <v>0.4743514871203941</v>
      </c>
      <c r="AE27" s="7">
        <v>0.10130280821955052</v>
      </c>
      <c r="AF27" s="7">
        <v>0.14247323464262304</v>
      </c>
      <c r="AG27" s="7">
        <v>0.30208828731569848</v>
      </c>
      <c r="AH27" s="7">
        <v>0.17763711147484385</v>
      </c>
      <c r="AI27" s="7"/>
      <c r="AJ27" s="7">
        <v>7.6134084955205392E-2</v>
      </c>
      <c r="AK27" s="7">
        <v>8.8208626101702825E-2</v>
      </c>
      <c r="AL27" s="7">
        <v>0.52316068551123274</v>
      </c>
      <c r="AM27" s="7">
        <v>0.18811571871986194</v>
      </c>
    </row>
    <row r="28" spans="2:39" x14ac:dyDescent="0.75">
      <c r="B28" s="6">
        <v>2</v>
      </c>
      <c r="C28">
        <v>89</v>
      </c>
      <c r="D28" t="s">
        <v>34</v>
      </c>
      <c r="F28">
        <v>625</v>
      </c>
      <c r="G28">
        <v>2000</v>
      </c>
      <c r="H28" t="s">
        <v>42</v>
      </c>
      <c r="I28" t="s">
        <v>85</v>
      </c>
      <c r="K28" t="s">
        <v>117</v>
      </c>
      <c r="L28" s="7">
        <v>-21.303508771929828</v>
      </c>
      <c r="M28" s="7">
        <v>-12.617241379310341</v>
      </c>
      <c r="N28" s="7">
        <v>-15.542424242424239</v>
      </c>
      <c r="O28" s="7">
        <v>-6.697530864197522</v>
      </c>
      <c r="P28" s="7">
        <v>-28.462</v>
      </c>
      <c r="Q28" s="7">
        <v>-31.064242424242433</v>
      </c>
      <c r="R28" s="7">
        <v>-22.692727272727264</v>
      </c>
      <c r="S28" s="7">
        <v>-20.837333333333333</v>
      </c>
      <c r="T28" s="7">
        <v>-19.984848484848488</v>
      </c>
      <c r="U28" s="7"/>
      <c r="V28" s="7">
        <v>-20.177192982456145</v>
      </c>
      <c r="W28" s="7">
        <v>-27.016666666666662</v>
      </c>
      <c r="X28" s="7">
        <v>-27.685416666666672</v>
      </c>
      <c r="Y28" s="7">
        <v>-22.881159420289851</v>
      </c>
      <c r="Z28" s="7">
        <v>0.10583179741652911</v>
      </c>
      <c r="AA28" s="7">
        <v>0.44557986820063883</v>
      </c>
      <c r="AB28" s="7">
        <v>0.17187455651500005</v>
      </c>
      <c r="AC28" s="7">
        <v>0.30400466870046111</v>
      </c>
      <c r="AD28" s="7">
        <v>0.28091991741419958</v>
      </c>
      <c r="AE28" s="7">
        <v>0.25221661947718049</v>
      </c>
      <c r="AF28" s="7">
        <v>0.42972603226929978</v>
      </c>
      <c r="AG28" s="7">
        <v>0.2000299977503367</v>
      </c>
      <c r="AH28" s="7">
        <v>8.9910338632213857E-2</v>
      </c>
      <c r="AI28" s="7"/>
      <c r="AJ28" s="7">
        <v>0.1498152139735815</v>
      </c>
      <c r="AK28" s="7">
        <v>0.71383680787785941</v>
      </c>
      <c r="AL28" s="7">
        <v>9.5559788494339257E-2</v>
      </c>
      <c r="AM28" s="7">
        <v>2.5102185616918313E-3</v>
      </c>
    </row>
    <row r="29" spans="2:39" x14ac:dyDescent="0.75">
      <c r="B29" s="6">
        <v>2</v>
      </c>
      <c r="C29">
        <v>89</v>
      </c>
      <c r="D29" t="s">
        <v>34</v>
      </c>
      <c r="F29">
        <v>25</v>
      </c>
      <c r="G29">
        <v>1000</v>
      </c>
      <c r="H29" t="s">
        <v>41</v>
      </c>
      <c r="I29" t="s">
        <v>85</v>
      </c>
      <c r="K29" t="s">
        <v>118</v>
      </c>
      <c r="L29" s="7">
        <v>-17.7</v>
      </c>
      <c r="M29" s="7">
        <v>-9.6</v>
      </c>
      <c r="N29" s="7">
        <v>-10.9</v>
      </c>
      <c r="O29" s="7">
        <v>-3.4</v>
      </c>
      <c r="P29" s="7">
        <v>-24.9</v>
      </c>
      <c r="Q29" s="7">
        <v>-29.5</v>
      </c>
      <c r="R29" s="7">
        <v>-19.3</v>
      </c>
      <c r="S29" s="7">
        <v>-18.8</v>
      </c>
      <c r="T29" s="7">
        <v>-15.3</v>
      </c>
      <c r="U29" s="7"/>
      <c r="V29" s="7">
        <v>-15.5</v>
      </c>
      <c r="W29" s="7">
        <v>-25.6</v>
      </c>
      <c r="X29" s="7">
        <v>-24.4</v>
      </c>
      <c r="Y29" s="7">
        <v>-20.399999999999999</v>
      </c>
      <c r="Z29" s="7">
        <v>0.5</v>
      </c>
      <c r="AA29" s="7">
        <v>0.23</v>
      </c>
      <c r="AB29" s="7">
        <v>0.6</v>
      </c>
      <c r="AC29" s="7">
        <v>0.22</v>
      </c>
      <c r="AD29" s="7">
        <v>0.22</v>
      </c>
      <c r="AE29" s="7">
        <v>0.09</v>
      </c>
      <c r="AF29" s="7">
        <v>0.69</v>
      </c>
      <c r="AG29" s="7">
        <v>0.15</v>
      </c>
      <c r="AH29" s="7">
        <v>0.33</v>
      </c>
      <c r="AI29" s="7"/>
      <c r="AJ29" s="7">
        <v>0.11</v>
      </c>
      <c r="AK29" s="7">
        <v>0.15</v>
      </c>
      <c r="AL29" s="7">
        <v>0.05</v>
      </c>
      <c r="AM29" s="7">
        <v>0.33</v>
      </c>
    </row>
    <row r="30" spans="2:39" x14ac:dyDescent="0.75">
      <c r="B30" s="6">
        <v>2</v>
      </c>
      <c r="C30">
        <v>89</v>
      </c>
      <c r="D30" t="s">
        <v>34</v>
      </c>
      <c r="F30">
        <v>75</v>
      </c>
      <c r="G30">
        <v>1000</v>
      </c>
      <c r="H30" t="s">
        <v>41</v>
      </c>
      <c r="I30" t="s">
        <v>85</v>
      </c>
      <c r="J30" t="s">
        <v>90</v>
      </c>
      <c r="K30" t="s">
        <v>119</v>
      </c>
      <c r="L30" s="7">
        <v>-18.100000000000001</v>
      </c>
      <c r="M30" s="7">
        <v>-8.4</v>
      </c>
      <c r="N30" s="7">
        <v>-12.2</v>
      </c>
      <c r="O30" s="7">
        <v>-5.5</v>
      </c>
      <c r="P30" s="7">
        <v>-26.5</v>
      </c>
      <c r="Q30" s="7">
        <v>-30.3</v>
      </c>
      <c r="R30" s="7">
        <v>-20</v>
      </c>
      <c r="S30" s="7">
        <v>-19.3</v>
      </c>
      <c r="T30" s="7">
        <v>-16.2</v>
      </c>
      <c r="U30" s="7"/>
      <c r="V30" s="7">
        <v>-15.7</v>
      </c>
      <c r="W30" s="7">
        <v>-26.4</v>
      </c>
      <c r="X30" s="7">
        <v>-25.7</v>
      </c>
      <c r="Y30" s="7">
        <v>-20.8</v>
      </c>
      <c r="Z30" s="7">
        <v>0.15</v>
      </c>
      <c r="AA30" s="7">
        <v>0.11</v>
      </c>
      <c r="AB30" s="7">
        <v>0.53</v>
      </c>
      <c r="AC30" s="7">
        <v>0.56000000000000005</v>
      </c>
      <c r="AD30" s="7">
        <v>0.12</v>
      </c>
      <c r="AE30" s="7">
        <v>0.27</v>
      </c>
      <c r="AF30" s="7">
        <v>0.61</v>
      </c>
      <c r="AG30" s="7">
        <v>0.14000000000000001</v>
      </c>
      <c r="AH30" s="7">
        <v>0.23</v>
      </c>
      <c r="AI30" s="7"/>
      <c r="AJ30" s="7">
        <v>0.32</v>
      </c>
      <c r="AK30" s="7">
        <v>0.41</v>
      </c>
      <c r="AL30" s="7">
        <v>0.37</v>
      </c>
      <c r="AM30" s="7">
        <v>0.37</v>
      </c>
    </row>
    <row r="31" spans="2:39" x14ac:dyDescent="0.75">
      <c r="B31" s="6">
        <v>2</v>
      </c>
      <c r="C31">
        <v>89</v>
      </c>
      <c r="D31" t="s">
        <v>34</v>
      </c>
      <c r="F31">
        <v>125</v>
      </c>
      <c r="G31">
        <v>1000</v>
      </c>
      <c r="H31" t="s">
        <v>41</v>
      </c>
      <c r="I31" t="s">
        <v>85</v>
      </c>
      <c r="K31" t="s">
        <v>120</v>
      </c>
      <c r="L31" s="7">
        <v>-20.3</v>
      </c>
      <c r="M31" s="7">
        <v>-12.3</v>
      </c>
      <c r="N31" s="7">
        <v>-15.8</v>
      </c>
      <c r="O31" s="7">
        <v>-5.0999999999999996</v>
      </c>
      <c r="P31" s="7">
        <v>-28.7</v>
      </c>
      <c r="Q31" s="7">
        <v>-31.1</v>
      </c>
      <c r="R31" s="7">
        <v>-21.5</v>
      </c>
      <c r="S31" s="7">
        <v>-19.7</v>
      </c>
      <c r="T31" s="7">
        <v>-18.399999999999999</v>
      </c>
      <c r="U31" s="7"/>
      <c r="V31" s="7">
        <v>-18</v>
      </c>
      <c r="W31" s="7">
        <v>-27.3</v>
      </c>
      <c r="X31" s="7">
        <v>-27.1</v>
      </c>
      <c r="Y31" s="7">
        <v>-18.3</v>
      </c>
      <c r="Z31" s="7">
        <v>0.44</v>
      </c>
      <c r="AA31" s="7">
        <v>0.38</v>
      </c>
      <c r="AB31" s="7">
        <v>0.52</v>
      </c>
      <c r="AC31" s="7">
        <v>0.42</v>
      </c>
      <c r="AD31" s="7">
        <v>0.56999999999999995</v>
      </c>
      <c r="AE31" s="7">
        <v>0.15</v>
      </c>
      <c r="AF31" s="7">
        <v>0.12</v>
      </c>
      <c r="AG31" s="7">
        <v>0.25</v>
      </c>
      <c r="AH31" s="7">
        <v>0.3</v>
      </c>
      <c r="AI31" s="7"/>
      <c r="AJ31" s="7">
        <v>0.31</v>
      </c>
      <c r="AK31" s="7">
        <v>0.5</v>
      </c>
      <c r="AL31" s="7">
        <v>0.93</v>
      </c>
      <c r="AM31" s="7">
        <v>0.46</v>
      </c>
    </row>
    <row r="32" spans="2:39" x14ac:dyDescent="0.75">
      <c r="B32" s="6">
        <v>2</v>
      </c>
      <c r="C32">
        <v>89</v>
      </c>
      <c r="D32" t="s">
        <v>34</v>
      </c>
      <c r="F32">
        <v>175</v>
      </c>
      <c r="G32">
        <v>1000</v>
      </c>
      <c r="H32" t="s">
        <v>41</v>
      </c>
      <c r="I32" t="s">
        <v>85</v>
      </c>
      <c r="K32" t="s">
        <v>121</v>
      </c>
      <c r="L32" s="7">
        <v>-21.2</v>
      </c>
      <c r="M32" s="7">
        <v>-10</v>
      </c>
      <c r="N32" s="7">
        <v>-14</v>
      </c>
      <c r="O32" s="7">
        <v>-6.2</v>
      </c>
      <c r="P32" s="7">
        <v>-29.5</v>
      </c>
      <c r="Q32" s="7">
        <v>-31.5</v>
      </c>
      <c r="R32" s="7">
        <v>-22.6</v>
      </c>
      <c r="S32" s="7">
        <v>-20.3</v>
      </c>
      <c r="T32" s="7">
        <v>-19.5</v>
      </c>
      <c r="U32" s="7"/>
      <c r="V32" s="7">
        <v>-19.7</v>
      </c>
      <c r="W32" s="7">
        <v>-28</v>
      </c>
      <c r="X32" s="7">
        <v>-25.3</v>
      </c>
      <c r="Y32" s="7">
        <v>-22.2</v>
      </c>
      <c r="Z32" s="7">
        <v>0.11</v>
      </c>
      <c r="AA32" s="7">
        <v>0.43</v>
      </c>
      <c r="AB32" s="7">
        <v>0.91</v>
      </c>
      <c r="AC32" s="7">
        <v>0.17</v>
      </c>
      <c r="AD32" s="7">
        <v>0.31</v>
      </c>
      <c r="AE32" s="7">
        <v>0.12</v>
      </c>
      <c r="AF32" s="7">
        <v>0.19</v>
      </c>
      <c r="AG32" s="7">
        <v>0.2</v>
      </c>
      <c r="AH32" s="7">
        <v>0.26</v>
      </c>
      <c r="AI32" s="7"/>
      <c r="AJ32" s="7">
        <v>0.09</v>
      </c>
      <c r="AK32" s="7">
        <v>0.28999999999999998</v>
      </c>
      <c r="AL32" s="7">
        <v>0.42</v>
      </c>
      <c r="AM32" s="7">
        <v>0.22</v>
      </c>
    </row>
    <row r="33" spans="2:39" x14ac:dyDescent="0.75">
      <c r="B33" s="6">
        <v>2</v>
      </c>
      <c r="C33">
        <v>89</v>
      </c>
      <c r="D33" t="s">
        <v>34</v>
      </c>
      <c r="F33">
        <v>250</v>
      </c>
      <c r="G33">
        <v>1000</v>
      </c>
      <c r="H33" t="s">
        <v>41</v>
      </c>
      <c r="I33" t="s">
        <v>85</v>
      </c>
      <c r="K33" t="s">
        <v>122</v>
      </c>
      <c r="L33" s="7">
        <v>-20.9</v>
      </c>
      <c r="M33" s="7">
        <v>-12.4</v>
      </c>
      <c r="N33" s="7">
        <v>-14.7</v>
      </c>
      <c r="O33" s="7">
        <v>-2.4</v>
      </c>
      <c r="P33" s="7">
        <v>-28.5</v>
      </c>
      <c r="Q33" s="7">
        <v>-30.9</v>
      </c>
      <c r="R33" s="7">
        <v>-22.2</v>
      </c>
      <c r="S33" s="7">
        <v>-19.899999999999999</v>
      </c>
      <c r="T33" s="7">
        <v>-18.3</v>
      </c>
      <c r="U33" s="7"/>
      <c r="V33" s="7">
        <v>-17.899999999999999</v>
      </c>
      <c r="W33" s="7">
        <v>-27.5</v>
      </c>
      <c r="X33" s="7">
        <v>-26.4</v>
      </c>
      <c r="Y33" s="7">
        <v>-18.7</v>
      </c>
      <c r="Z33" s="7">
        <v>0.56000000000000005</v>
      </c>
      <c r="AA33" s="7">
        <v>0.76</v>
      </c>
      <c r="AB33" s="7">
        <v>0.45</v>
      </c>
      <c r="AC33" s="7">
        <v>0.34</v>
      </c>
      <c r="AD33" s="7">
        <v>0.89</v>
      </c>
      <c r="AE33" s="7">
        <v>0.17</v>
      </c>
      <c r="AF33" s="7">
        <v>0.12</v>
      </c>
      <c r="AG33" s="7">
        <v>0.72</v>
      </c>
      <c r="AH33" s="7">
        <v>0.36</v>
      </c>
      <c r="AI33" s="7"/>
      <c r="AJ33" s="7">
        <v>0.33</v>
      </c>
      <c r="AK33" s="7">
        <v>0.68</v>
      </c>
      <c r="AL33" s="7">
        <v>0.55000000000000004</v>
      </c>
      <c r="AM33" s="7">
        <v>0.38</v>
      </c>
    </row>
    <row r="34" spans="2:39" x14ac:dyDescent="0.75">
      <c r="B34" s="6">
        <v>2</v>
      </c>
      <c r="C34">
        <v>89</v>
      </c>
      <c r="D34" t="s">
        <v>34</v>
      </c>
      <c r="F34">
        <v>350</v>
      </c>
      <c r="G34">
        <v>1000</v>
      </c>
      <c r="H34" t="s">
        <v>41</v>
      </c>
      <c r="I34" t="s">
        <v>85</v>
      </c>
      <c r="K34" t="s">
        <v>123</v>
      </c>
      <c r="L34" s="7">
        <v>-19</v>
      </c>
      <c r="M34" s="7">
        <v>-9.9</v>
      </c>
      <c r="N34" s="7">
        <v>-12.2</v>
      </c>
      <c r="O34" s="7">
        <v>-6.9</v>
      </c>
      <c r="P34" s="7">
        <v>-27.8</v>
      </c>
      <c r="Q34" s="7">
        <v>-31.3</v>
      </c>
      <c r="R34" s="7">
        <v>-22.2</v>
      </c>
      <c r="S34" s="7">
        <v>-21.1</v>
      </c>
      <c r="T34" s="7">
        <v>-17.8</v>
      </c>
      <c r="U34" s="7"/>
      <c r="V34" s="7">
        <v>-17.100000000000001</v>
      </c>
      <c r="W34" s="7">
        <v>-27.5</v>
      </c>
      <c r="X34" s="7">
        <v>-25.5</v>
      </c>
      <c r="Y34" s="7">
        <v>-20.8</v>
      </c>
      <c r="Z34" s="7">
        <v>0.26</v>
      </c>
      <c r="AA34" s="7">
        <v>0.49</v>
      </c>
      <c r="AB34" s="7">
        <v>0.73</v>
      </c>
      <c r="AC34" s="7">
        <v>0.34</v>
      </c>
      <c r="AD34" s="7">
        <v>0.16</v>
      </c>
      <c r="AE34" s="7">
        <v>0.21</v>
      </c>
      <c r="AF34" s="7">
        <v>0.45</v>
      </c>
      <c r="AG34" s="7">
        <v>0.1</v>
      </c>
      <c r="AH34" s="7">
        <v>0.17</v>
      </c>
      <c r="AI34" s="7"/>
      <c r="AJ34" s="7">
        <v>0.35</v>
      </c>
      <c r="AK34" s="7">
        <v>0.27</v>
      </c>
      <c r="AL34" s="7">
        <v>0.6</v>
      </c>
      <c r="AM34" s="7">
        <v>0.33</v>
      </c>
    </row>
    <row r="35" spans="2:39" x14ac:dyDescent="0.75">
      <c r="B35" s="6">
        <v>2</v>
      </c>
      <c r="C35">
        <v>89</v>
      </c>
      <c r="D35" t="s">
        <v>34</v>
      </c>
      <c r="F35">
        <v>450</v>
      </c>
      <c r="G35">
        <v>1000</v>
      </c>
      <c r="H35" t="s">
        <v>41</v>
      </c>
      <c r="I35" t="s">
        <v>85</v>
      </c>
      <c r="K35" t="s">
        <v>124</v>
      </c>
      <c r="L35" s="7">
        <v>-20.100000000000001</v>
      </c>
      <c r="M35" s="7">
        <v>-11</v>
      </c>
      <c r="N35" s="7">
        <v>-13.2</v>
      </c>
      <c r="O35" s="7">
        <v>-6.5</v>
      </c>
      <c r="P35" s="7">
        <v>-29.6</v>
      </c>
      <c r="Q35" s="7">
        <v>-31.3</v>
      </c>
      <c r="R35" s="7">
        <v>-22.1</v>
      </c>
      <c r="S35" s="7">
        <v>-20.100000000000001</v>
      </c>
      <c r="T35" s="7">
        <v>-18.8</v>
      </c>
      <c r="U35" s="7"/>
      <c r="V35" s="7">
        <v>-19.600000000000001</v>
      </c>
      <c r="W35" s="7">
        <v>-26.7</v>
      </c>
      <c r="X35" s="7">
        <v>-25.3</v>
      </c>
      <c r="Y35" s="7">
        <v>-21.2</v>
      </c>
      <c r="Z35" s="7">
        <v>0.56000000000000005</v>
      </c>
      <c r="AA35" s="7">
        <v>0.6</v>
      </c>
      <c r="AB35" s="7">
        <v>0.68</v>
      </c>
      <c r="AC35" s="7">
        <v>0.59</v>
      </c>
      <c r="AD35" s="7">
        <v>0.02</v>
      </c>
      <c r="AE35" s="7">
        <v>0.47</v>
      </c>
      <c r="AF35" s="7">
        <v>0.09</v>
      </c>
      <c r="AG35" s="7">
        <v>0.24</v>
      </c>
      <c r="AH35" s="7">
        <v>0.31</v>
      </c>
      <c r="AI35" s="7"/>
      <c r="AJ35" s="7">
        <v>0.17</v>
      </c>
      <c r="AK35" s="7">
        <v>0.65</v>
      </c>
      <c r="AL35" s="7">
        <v>0.34</v>
      </c>
      <c r="AM35" s="7">
        <v>0.24</v>
      </c>
    </row>
    <row r="36" spans="2:39" x14ac:dyDescent="0.75">
      <c r="B36" s="6">
        <v>2</v>
      </c>
      <c r="C36">
        <v>89</v>
      </c>
      <c r="D36" t="s">
        <v>34</v>
      </c>
      <c r="F36">
        <v>625</v>
      </c>
      <c r="G36">
        <v>1000</v>
      </c>
      <c r="H36" t="s">
        <v>41</v>
      </c>
      <c r="I36" t="s">
        <v>85</v>
      </c>
      <c r="K36" t="s">
        <v>125</v>
      </c>
      <c r="L36" s="7">
        <v>-19.3</v>
      </c>
      <c r="M36" s="7">
        <v>-11</v>
      </c>
      <c r="N36" s="7">
        <v>-12.1</v>
      </c>
      <c r="O36" s="7">
        <v>-4.5999999999999996</v>
      </c>
      <c r="P36" s="7">
        <v>-27.6</v>
      </c>
      <c r="Q36" s="7">
        <v>-30.7</v>
      </c>
      <c r="R36" s="7">
        <v>-21.4</v>
      </c>
      <c r="S36" s="7">
        <v>-20.8</v>
      </c>
      <c r="T36" s="7">
        <v>-19.5</v>
      </c>
      <c r="U36" s="7"/>
      <c r="V36" s="7">
        <v>-19.100000000000001</v>
      </c>
      <c r="W36" s="7">
        <v>-26.8</v>
      </c>
      <c r="X36" s="7">
        <v>-25.7</v>
      </c>
      <c r="Y36" s="7">
        <v>-21.3</v>
      </c>
      <c r="Z36" s="7">
        <v>0.44</v>
      </c>
      <c r="AA36" s="7">
        <v>0.96</v>
      </c>
      <c r="AB36" s="7">
        <v>0.33</v>
      </c>
      <c r="AC36" s="7">
        <v>0.28000000000000003</v>
      </c>
      <c r="AD36" s="7">
        <v>0.7</v>
      </c>
      <c r="AE36" s="7">
        <v>0.28000000000000003</v>
      </c>
      <c r="AF36" s="7">
        <v>0.83</v>
      </c>
      <c r="AG36" s="7">
        <v>0.16</v>
      </c>
      <c r="AH36" s="7">
        <v>0.18</v>
      </c>
      <c r="AI36" s="7"/>
      <c r="AJ36" s="7">
        <v>0.13</v>
      </c>
      <c r="AK36" s="7">
        <v>0.28999999999999998</v>
      </c>
      <c r="AL36" s="7">
        <v>0.43</v>
      </c>
      <c r="AM36" s="7">
        <v>0.24</v>
      </c>
    </row>
    <row r="37" spans="2:39" x14ac:dyDescent="0.75">
      <c r="B37" s="6">
        <v>2</v>
      </c>
      <c r="C37">
        <v>89</v>
      </c>
      <c r="D37" t="s">
        <v>34</v>
      </c>
      <c r="F37">
        <v>875</v>
      </c>
      <c r="G37">
        <v>1000</v>
      </c>
      <c r="H37" t="s">
        <v>41</v>
      </c>
      <c r="I37" t="s">
        <v>85</v>
      </c>
      <c r="K37" t="s">
        <v>126</v>
      </c>
      <c r="L37" s="7">
        <v>-17.899999999999999</v>
      </c>
      <c r="M37" s="7">
        <v>-8.9</v>
      </c>
      <c r="N37" s="7">
        <v>-11.7</v>
      </c>
      <c r="O37" s="7">
        <v>-5.9</v>
      </c>
      <c r="P37" s="7">
        <v>-25.7</v>
      </c>
      <c r="Q37" s="7">
        <v>-29.9</v>
      </c>
      <c r="R37" s="7">
        <v>-20.6</v>
      </c>
      <c r="S37" s="7">
        <v>-19.2</v>
      </c>
      <c r="T37" s="7">
        <v>-16.5</v>
      </c>
      <c r="U37" s="7"/>
      <c r="V37" s="7">
        <v>-16.399999999999999</v>
      </c>
      <c r="W37" s="7">
        <v>-27.1</v>
      </c>
      <c r="X37" s="7">
        <v>-25.7</v>
      </c>
      <c r="Y37" s="7">
        <v>-21.6</v>
      </c>
      <c r="Z37" s="7">
        <v>0.6</v>
      </c>
      <c r="AA37" s="7">
        <v>0.49</v>
      </c>
      <c r="AB37" s="7">
        <v>0.78</v>
      </c>
      <c r="AC37" s="7">
        <v>0.52</v>
      </c>
      <c r="AD37" s="7">
        <v>0.96</v>
      </c>
      <c r="AE37" s="7">
        <v>0.21</v>
      </c>
      <c r="AF37" s="7">
        <v>0.17</v>
      </c>
      <c r="AG37" s="7">
        <v>0.37</v>
      </c>
      <c r="AH37" s="7">
        <v>0.26</v>
      </c>
      <c r="AI37" s="7"/>
      <c r="AJ37" s="7">
        <v>0.23</v>
      </c>
      <c r="AK37" s="7">
        <v>0.36</v>
      </c>
      <c r="AL37" s="7">
        <v>0.41</v>
      </c>
      <c r="AM37" s="7">
        <v>0.28000000000000003</v>
      </c>
    </row>
    <row r="38" spans="2:39" x14ac:dyDescent="0.75">
      <c r="B38" s="6">
        <v>2</v>
      </c>
      <c r="C38">
        <v>89</v>
      </c>
      <c r="D38" t="s">
        <v>34</v>
      </c>
      <c r="F38">
        <v>25</v>
      </c>
      <c r="G38">
        <v>200</v>
      </c>
      <c r="H38" t="s">
        <v>39</v>
      </c>
      <c r="I38" t="s">
        <v>85</v>
      </c>
      <c r="K38" t="s">
        <v>127</v>
      </c>
      <c r="L38" s="7">
        <v>-16.21052631578948</v>
      </c>
      <c r="M38" s="7">
        <v>-6.8839080459770088</v>
      </c>
      <c r="N38" s="7">
        <v>-8.0393939393939462</v>
      </c>
      <c r="O38" s="7">
        <v>1.3345679012345586</v>
      </c>
      <c r="P38" s="7">
        <v>-24.099999999999994</v>
      </c>
      <c r="Q38" s="7">
        <v>-29.324242424242424</v>
      </c>
      <c r="R38" s="7">
        <v>-20.278787878787877</v>
      </c>
      <c r="S38" s="7">
        <v>-18.09</v>
      </c>
      <c r="T38" s="7">
        <v>-14.195959595959602</v>
      </c>
      <c r="U38" s="7"/>
      <c r="V38" s="7">
        <v>-14.549122807017541</v>
      </c>
      <c r="W38" s="7">
        <v>-26.268229166666668</v>
      </c>
      <c r="X38" s="7">
        <v>-25.857812500000005</v>
      </c>
      <c r="Y38" s="7">
        <v>-20.263043478260872</v>
      </c>
      <c r="Z38" s="7">
        <v>0.18300356474435689</v>
      </c>
      <c r="AA38" s="7">
        <v>0.17614356555853408</v>
      </c>
      <c r="AB38" s="7">
        <v>0.17015630474383606</v>
      </c>
      <c r="AC38" s="7">
        <v>0.60570372333117384</v>
      </c>
      <c r="AD38" s="7">
        <v>8.3578306595272364E-2</v>
      </c>
      <c r="AE38" s="7">
        <v>0.20426040744497351</v>
      </c>
      <c r="AF38" s="7">
        <v>0.57867331882276607</v>
      </c>
      <c r="AG38" s="7">
        <v>0.28600932385734062</v>
      </c>
      <c r="AH38" s="7">
        <v>0.19036317649538109</v>
      </c>
      <c r="AI38" s="7"/>
      <c r="AJ38" s="7">
        <v>0.62942065434080463</v>
      </c>
      <c r="AK38" s="7">
        <v>0.41901907555275475</v>
      </c>
      <c r="AL38" s="7">
        <v>0.24863559974052871</v>
      </c>
      <c r="AM38" s="7">
        <v>1.2186684553367106</v>
      </c>
    </row>
    <row r="39" spans="2:39" x14ac:dyDescent="0.75">
      <c r="B39" s="6">
        <v>2</v>
      </c>
      <c r="C39">
        <v>89</v>
      </c>
      <c r="D39" t="s">
        <v>34</v>
      </c>
      <c r="F39">
        <v>75</v>
      </c>
      <c r="G39">
        <v>200</v>
      </c>
      <c r="H39" t="s">
        <v>39</v>
      </c>
      <c r="I39" t="s">
        <v>85</v>
      </c>
      <c r="J39" t="s">
        <v>90</v>
      </c>
      <c r="K39" t="s">
        <v>128</v>
      </c>
      <c r="L39" s="7">
        <v>-17.214912280701757</v>
      </c>
      <c r="M39" s="7">
        <v>-6.1436781609195279</v>
      </c>
      <c r="N39" s="7">
        <v>-7.4575757575757713</v>
      </c>
      <c r="O39" s="7">
        <v>-0.10493827160492619</v>
      </c>
      <c r="P39" s="7">
        <v>-23.039333333333332</v>
      </c>
      <c r="Q39" s="7">
        <v>-29.540000000000003</v>
      </c>
      <c r="R39" s="7">
        <v>-21.161818181818177</v>
      </c>
      <c r="S39" s="7">
        <v>-17.542666666666666</v>
      </c>
      <c r="T39" s="7">
        <v>-12.325252525252523</v>
      </c>
      <c r="U39" s="7"/>
      <c r="V39" s="7">
        <v>-12.450877192982453</v>
      </c>
      <c r="W39" s="7">
        <v>-26.364583333333332</v>
      </c>
      <c r="X39" s="7">
        <v>-25.715624999999999</v>
      </c>
      <c r="Y39" s="7">
        <v>-19.728985507246382</v>
      </c>
      <c r="Z39" s="7">
        <v>0.29959575719381243</v>
      </c>
      <c r="AA39" s="7">
        <v>0.67948536166586093</v>
      </c>
      <c r="AB39" s="7">
        <v>0.42563623850636206</v>
      </c>
      <c r="AC39" s="7">
        <v>0.72336408625276349</v>
      </c>
      <c r="AD39" s="7">
        <v>0.30280246586402415</v>
      </c>
      <c r="AE39" s="7">
        <v>0.36643017667785749</v>
      </c>
      <c r="AF39" s="7">
        <v>0.25879781401693763</v>
      </c>
      <c r="AG39" s="7">
        <v>0.25949438015751347</v>
      </c>
      <c r="AH39" s="7">
        <v>0.35682166675688043</v>
      </c>
      <c r="AI39" s="7"/>
      <c r="AJ39" s="7">
        <v>0.19097238660839622</v>
      </c>
      <c r="AK39" s="7">
        <v>0.35459571132429696</v>
      </c>
      <c r="AL39" s="7">
        <v>0.51446444518993062</v>
      </c>
      <c r="AM39" s="7">
        <v>0.9815821237463942</v>
      </c>
    </row>
    <row r="40" spans="2:39" x14ac:dyDescent="0.75">
      <c r="B40" s="6">
        <v>2</v>
      </c>
      <c r="C40">
        <v>89</v>
      </c>
      <c r="D40" t="s">
        <v>34</v>
      </c>
      <c r="F40">
        <v>125</v>
      </c>
      <c r="G40">
        <v>200</v>
      </c>
      <c r="H40" t="s">
        <v>39</v>
      </c>
      <c r="I40" t="s">
        <v>85</v>
      </c>
      <c r="K40" t="s">
        <v>129</v>
      </c>
      <c r="L40" s="7">
        <v>-17.330701754385963</v>
      </c>
      <c r="M40" s="7">
        <v>-7.3080459770114912</v>
      </c>
      <c r="N40" s="7">
        <v>-7.8585858585858555</v>
      </c>
      <c r="O40" s="7">
        <v>2.9111111111111292</v>
      </c>
      <c r="P40" s="7">
        <v>-25.944000000000003</v>
      </c>
      <c r="Q40" s="7">
        <v>-29.84242424242424</v>
      </c>
      <c r="R40" s="7">
        <v>-20.70787878787878</v>
      </c>
      <c r="S40" s="7">
        <v>-17.621333333333336</v>
      </c>
      <c r="T40" s="7">
        <v>-13.54343434343434</v>
      </c>
      <c r="U40" s="7"/>
      <c r="V40" s="7">
        <v>-14.497368421052627</v>
      </c>
      <c r="W40" s="7">
        <v>-26.920312499999994</v>
      </c>
      <c r="X40" s="7">
        <v>-26.733854166666664</v>
      </c>
      <c r="Y40" s="7">
        <v>-21.432608695652181</v>
      </c>
      <c r="Z40" s="7">
        <v>0.23215140568514001</v>
      </c>
      <c r="AA40" s="7">
        <v>0.58119902851018379</v>
      </c>
      <c r="AB40" s="7">
        <v>0.10594510305213573</v>
      </c>
      <c r="AC40" s="7">
        <v>1.0693125620141242</v>
      </c>
      <c r="AD40" s="7">
        <v>4.8662100242383322E-2</v>
      </c>
      <c r="AE40" s="7">
        <v>0.26861341746844619</v>
      </c>
      <c r="AF40" s="7">
        <v>0.33350794324778038</v>
      </c>
      <c r="AG40" s="7">
        <v>0.26131207396521078</v>
      </c>
      <c r="AH40" s="7">
        <v>0.64919483460061478</v>
      </c>
      <c r="AI40" s="7"/>
      <c r="AJ40" s="7">
        <v>0.41026757478238474</v>
      </c>
      <c r="AK40" s="7">
        <v>0.50080582850500377</v>
      </c>
      <c r="AL40" s="7">
        <v>1.2978939897363539</v>
      </c>
      <c r="AM40" s="7">
        <v>0.95189344688126942</v>
      </c>
    </row>
    <row r="41" spans="2:39" x14ac:dyDescent="0.75">
      <c r="B41" s="6">
        <v>2</v>
      </c>
      <c r="C41">
        <v>89</v>
      </c>
      <c r="D41" t="s">
        <v>34</v>
      </c>
      <c r="F41">
        <v>175</v>
      </c>
      <c r="G41">
        <v>200</v>
      </c>
      <c r="H41" t="s">
        <v>39</v>
      </c>
      <c r="I41" t="s">
        <v>85</v>
      </c>
      <c r="K41" t="s">
        <v>103</v>
      </c>
      <c r="L41" s="7">
        <v>-17.179824561403503</v>
      </c>
      <c r="M41" s="7">
        <v>-7.5413793103448237</v>
      </c>
      <c r="N41" s="7">
        <v>-7.2222222222222241</v>
      </c>
      <c r="O41" s="7">
        <v>2.3209876543209997</v>
      </c>
      <c r="P41" s="7">
        <v>-25.221999999999998</v>
      </c>
      <c r="Q41" s="7">
        <v>-29.744848484848486</v>
      </c>
      <c r="R41" s="7">
        <v>-20.699999999999992</v>
      </c>
      <c r="S41" s="7">
        <v>-17.382666666666669</v>
      </c>
      <c r="T41" s="7">
        <v>-13.099999999999994</v>
      </c>
      <c r="U41" s="7"/>
      <c r="V41" s="7">
        <v>-13.478070175438594</v>
      </c>
      <c r="W41" s="7">
        <v>-26.762499999999999</v>
      </c>
      <c r="X41" s="7">
        <v>-26.352083333333329</v>
      </c>
      <c r="Y41" s="7">
        <v>-20.232608695652175</v>
      </c>
      <c r="Z41" s="7">
        <v>0.51506393654163163</v>
      </c>
      <c r="AA41" s="7">
        <v>0.83609372382634317</v>
      </c>
      <c r="AB41" s="7">
        <v>0.56970771535105391</v>
      </c>
      <c r="AC41" s="7">
        <v>0.74526703524174009</v>
      </c>
      <c r="AD41" s="7">
        <v>0.33478948609537046</v>
      </c>
      <c r="AE41" s="7">
        <v>0.34542743115282404</v>
      </c>
      <c r="AF41" s="7">
        <v>6.09113522872805E-2</v>
      </c>
      <c r="AG41" s="7">
        <v>9.0029624753929255E-2</v>
      </c>
      <c r="AH41" s="7">
        <v>0.26271171880840366</v>
      </c>
      <c r="AI41" s="7"/>
      <c r="AJ41" s="7">
        <v>0.46280887966320383</v>
      </c>
      <c r="AK41" s="7">
        <v>0.33581150738112248</v>
      </c>
      <c r="AL41" s="7">
        <v>1.0259526981309037</v>
      </c>
      <c r="AM41" s="7">
        <v>0.26636423461501008</v>
      </c>
    </row>
    <row r="42" spans="2:39" x14ac:dyDescent="0.75">
      <c r="B42" s="6">
        <v>2</v>
      </c>
      <c r="C42">
        <v>89</v>
      </c>
      <c r="D42" t="s">
        <v>34</v>
      </c>
      <c r="F42">
        <v>250</v>
      </c>
      <c r="G42">
        <v>200</v>
      </c>
      <c r="H42" t="s">
        <v>39</v>
      </c>
      <c r="I42" t="s">
        <v>85</v>
      </c>
      <c r="K42" t="s">
        <v>130</v>
      </c>
      <c r="L42" s="7">
        <v>-21.6</v>
      </c>
      <c r="M42" s="7">
        <v>-12.3</v>
      </c>
      <c r="N42" s="7">
        <v>-15.2</v>
      </c>
      <c r="O42" s="7">
        <v>-9.1</v>
      </c>
      <c r="P42" s="7">
        <v>-29.9</v>
      </c>
      <c r="Q42" s="7">
        <v>-31.3</v>
      </c>
      <c r="R42" s="7">
        <v>-22.8</v>
      </c>
      <c r="S42" s="7">
        <v>-20.7</v>
      </c>
      <c r="T42" s="7">
        <v>-19.899999999999999</v>
      </c>
      <c r="U42" s="7"/>
      <c r="V42" s="7">
        <v>-18.899999999999999</v>
      </c>
      <c r="W42" s="7">
        <v>-28</v>
      </c>
      <c r="X42" s="7">
        <v>-26.7</v>
      </c>
      <c r="Y42" s="7">
        <v>-22.8</v>
      </c>
      <c r="Z42" s="7">
        <v>0.45</v>
      </c>
      <c r="AA42" s="7">
        <v>0.89</v>
      </c>
      <c r="AB42" s="7">
        <v>0.42</v>
      </c>
      <c r="AC42" s="7">
        <v>0.96</v>
      </c>
      <c r="AD42" s="7">
        <v>0.22</v>
      </c>
      <c r="AE42" s="7">
        <v>0.3</v>
      </c>
      <c r="AF42" s="7">
        <v>0.67</v>
      </c>
      <c r="AG42" s="7">
        <v>7.0000000000000007E-2</v>
      </c>
      <c r="AH42" s="7">
        <v>0.69</v>
      </c>
      <c r="AI42" s="7"/>
      <c r="AJ42" s="7">
        <v>0.27</v>
      </c>
      <c r="AK42" s="7">
        <v>0.45</v>
      </c>
      <c r="AL42" s="7">
        <v>0.1</v>
      </c>
      <c r="AM42" s="7">
        <v>0.32</v>
      </c>
    </row>
    <row r="43" spans="2:39" x14ac:dyDescent="0.75">
      <c r="B43" s="6">
        <v>2</v>
      </c>
      <c r="C43">
        <v>89</v>
      </c>
      <c r="D43" t="s">
        <v>34</v>
      </c>
      <c r="F43">
        <v>350</v>
      </c>
      <c r="G43">
        <v>200</v>
      </c>
      <c r="H43" t="s">
        <v>39</v>
      </c>
      <c r="I43" t="s">
        <v>85</v>
      </c>
      <c r="K43" t="s">
        <v>131</v>
      </c>
      <c r="L43" s="7">
        <v>-21.1</v>
      </c>
      <c r="M43" s="7">
        <v>-14</v>
      </c>
      <c r="N43" s="7">
        <v>-14.3</v>
      </c>
      <c r="O43" s="7">
        <v>-6.5</v>
      </c>
      <c r="P43" s="7">
        <v>-29.2</v>
      </c>
      <c r="Q43" s="7">
        <v>-31.6</v>
      </c>
      <c r="R43" s="7">
        <v>-22.8</v>
      </c>
      <c r="S43" s="7">
        <v>-20.6</v>
      </c>
      <c r="T43" s="7">
        <v>-20.2</v>
      </c>
      <c r="U43" s="7"/>
      <c r="V43" s="7">
        <v>-19</v>
      </c>
      <c r="W43" s="7">
        <v>-25.7</v>
      </c>
      <c r="X43" s="7">
        <v>-26.6</v>
      </c>
      <c r="Y43" s="7">
        <v>-22.9</v>
      </c>
      <c r="Z43" s="7">
        <v>0.75</v>
      </c>
      <c r="AA43" s="7">
        <v>0.62</v>
      </c>
      <c r="AB43" s="7">
        <v>7.0000000000000007E-2</v>
      </c>
      <c r="AC43" s="7">
        <v>0.57999999999999996</v>
      </c>
      <c r="AD43" s="7">
        <v>0.52</v>
      </c>
      <c r="AE43" s="7">
        <v>0.02</v>
      </c>
      <c r="AF43" s="7">
        <v>0.66</v>
      </c>
      <c r="AG43" s="7">
        <v>0.02</v>
      </c>
      <c r="AH43" s="7">
        <v>0.24</v>
      </c>
      <c r="AI43" s="7"/>
      <c r="AJ43" s="7">
        <v>0.13</v>
      </c>
      <c r="AK43" s="7">
        <v>1.21</v>
      </c>
      <c r="AL43" s="7">
        <v>0.33</v>
      </c>
      <c r="AM43" s="7">
        <v>0.24</v>
      </c>
    </row>
    <row r="44" spans="2:39" x14ac:dyDescent="0.75">
      <c r="B44">
        <v>2</v>
      </c>
      <c r="C44">
        <v>89</v>
      </c>
      <c r="D44" t="s">
        <v>34</v>
      </c>
      <c r="F44">
        <v>450</v>
      </c>
      <c r="G44">
        <v>200</v>
      </c>
      <c r="H44" t="s">
        <v>39</v>
      </c>
      <c r="I44" t="s">
        <v>85</v>
      </c>
      <c r="K44" t="s">
        <v>132</v>
      </c>
      <c r="L44" s="7">
        <v>-18.422807017543867</v>
      </c>
      <c r="M44" s="7">
        <v>-7.6022988505747016</v>
      </c>
      <c r="N44" s="7">
        <v>-9.9424242424242575</v>
      </c>
      <c r="O44" s="7">
        <v>-0.9160493827160372</v>
      </c>
      <c r="P44" s="7">
        <v>-26.646666666666665</v>
      </c>
      <c r="Q44" s="7">
        <v>-29.896363636363642</v>
      </c>
      <c r="R44" s="7">
        <v>-21.835151515151509</v>
      </c>
      <c r="S44" s="7">
        <v>-18.053999999999998</v>
      </c>
      <c r="T44" s="7">
        <v>-13.650505050505048</v>
      </c>
      <c r="U44" s="7"/>
      <c r="V44" s="7">
        <v>-14.510526315789468</v>
      </c>
      <c r="W44" s="7">
        <v>-26.486458333333331</v>
      </c>
      <c r="X44" s="7">
        <v>-25.0390625</v>
      </c>
      <c r="Y44" s="7">
        <v>-21.67971014492754</v>
      </c>
      <c r="Z44" s="7">
        <v>0.29075077141829381</v>
      </c>
      <c r="AA44" s="7">
        <v>0.47684805398302044</v>
      </c>
      <c r="AB44" s="7">
        <v>0.69302573172294479</v>
      </c>
      <c r="AC44" s="7">
        <v>0.68043733751089563</v>
      </c>
      <c r="AD44" s="7">
        <v>0.32350579592953482</v>
      </c>
      <c r="AE44" s="7">
        <v>0.2859058389755787</v>
      </c>
      <c r="AF44" s="7">
        <v>0.22481581074366128</v>
      </c>
      <c r="AG44" s="7">
        <v>0.11895097029168736</v>
      </c>
      <c r="AH44" s="7">
        <v>0.62111849503866035</v>
      </c>
      <c r="AI44" s="7"/>
      <c r="AJ44" s="7">
        <v>0.28693866071662139</v>
      </c>
      <c r="AK44" s="7">
        <v>0.35484348625778833</v>
      </c>
      <c r="AL44" s="7">
        <v>0.50793107589965791</v>
      </c>
      <c r="AM44" s="7">
        <v>1.1571352028854585</v>
      </c>
    </row>
    <row r="45" spans="2:39" x14ac:dyDescent="0.75">
      <c r="B45">
        <v>2</v>
      </c>
      <c r="C45">
        <v>89</v>
      </c>
      <c r="D45" t="s">
        <v>34</v>
      </c>
      <c r="F45">
        <v>625</v>
      </c>
      <c r="G45">
        <v>200</v>
      </c>
      <c r="H45" t="s">
        <v>39</v>
      </c>
      <c r="I45" t="s">
        <v>85</v>
      </c>
      <c r="K45" t="s">
        <v>133</v>
      </c>
      <c r="L45" s="7">
        <v>-18.8</v>
      </c>
      <c r="M45" s="7">
        <v>-9</v>
      </c>
      <c r="N45" s="7">
        <v>-11.9</v>
      </c>
      <c r="O45" s="7">
        <v>-3.9</v>
      </c>
      <c r="P45" s="7">
        <v>-26.1</v>
      </c>
      <c r="Q45" s="7">
        <v>-29.3</v>
      </c>
      <c r="R45" s="7">
        <v>-20.6</v>
      </c>
      <c r="S45" s="7">
        <v>-19.399999999999999</v>
      </c>
      <c r="T45" s="7">
        <v>-14.8</v>
      </c>
      <c r="U45" s="7"/>
      <c r="V45" s="7">
        <v>-15.7</v>
      </c>
      <c r="W45" s="7">
        <v>-27</v>
      </c>
      <c r="X45" s="7">
        <v>-26.5</v>
      </c>
      <c r="Y45" s="7">
        <v>-22</v>
      </c>
      <c r="Z45" s="7">
        <v>0.26</v>
      </c>
      <c r="AA45" s="7">
        <v>0.47</v>
      </c>
      <c r="AB45" s="7">
        <v>0.77</v>
      </c>
      <c r="AC45" s="7">
        <v>0.09</v>
      </c>
      <c r="AD45" s="7">
        <v>0.43</v>
      </c>
      <c r="AE45" s="7">
        <v>0.17</v>
      </c>
      <c r="AF45" s="7">
        <v>0.72</v>
      </c>
      <c r="AG45" s="7">
        <v>0.31</v>
      </c>
      <c r="AH45" s="7">
        <v>0.18</v>
      </c>
      <c r="AI45" s="7"/>
      <c r="AJ45" s="7">
        <v>0.21</v>
      </c>
      <c r="AK45" s="7">
        <v>0.78</v>
      </c>
      <c r="AL45" s="7">
        <v>0.09</v>
      </c>
      <c r="AM45" s="7">
        <v>0.12</v>
      </c>
    </row>
    <row r="46" spans="2:39" x14ac:dyDescent="0.75">
      <c r="B46">
        <v>2</v>
      </c>
      <c r="C46">
        <v>89</v>
      </c>
      <c r="D46" t="s">
        <v>34</v>
      </c>
      <c r="F46">
        <v>875</v>
      </c>
      <c r="G46">
        <v>200</v>
      </c>
      <c r="H46" t="s">
        <v>39</v>
      </c>
      <c r="I46" t="s">
        <v>85</v>
      </c>
      <c r="K46" t="s">
        <v>134</v>
      </c>
      <c r="L46" s="7">
        <v>-19.5</v>
      </c>
      <c r="M46" s="7">
        <v>-9.5</v>
      </c>
      <c r="N46" s="7">
        <v>-13.4</v>
      </c>
      <c r="O46" s="7">
        <v>-5.9</v>
      </c>
      <c r="P46" s="7">
        <v>-25.4</v>
      </c>
      <c r="Q46" s="7">
        <v>-29.9</v>
      </c>
      <c r="R46" s="7">
        <v>-20.100000000000001</v>
      </c>
      <c r="S46" s="7">
        <v>-19.2</v>
      </c>
      <c r="T46" s="7">
        <v>-15.5</v>
      </c>
      <c r="U46" s="7"/>
      <c r="V46" s="7">
        <v>-16.5</v>
      </c>
      <c r="W46" s="7">
        <v>-26.4</v>
      </c>
      <c r="X46" s="7">
        <v>-24.8</v>
      </c>
      <c r="Y46" s="7">
        <v>-21.4</v>
      </c>
      <c r="Z46" s="7">
        <v>0.23</v>
      </c>
      <c r="AA46" s="7">
        <v>0.21</v>
      </c>
      <c r="AB46" s="7">
        <v>0.32</v>
      </c>
      <c r="AC46" s="7">
        <v>0.32</v>
      </c>
      <c r="AD46" s="7">
        <v>0.42</v>
      </c>
      <c r="AE46" s="7">
        <v>0.17</v>
      </c>
      <c r="AF46" s="7">
        <v>0.5</v>
      </c>
      <c r="AG46" s="7">
        <v>7.0000000000000007E-2</v>
      </c>
      <c r="AH46" s="7">
        <v>0.28999999999999998</v>
      </c>
      <c r="AI46" s="7"/>
      <c r="AJ46" s="7">
        <v>0.19</v>
      </c>
      <c r="AK46" s="7">
        <v>0.95</v>
      </c>
      <c r="AL46" s="7">
        <v>0.59</v>
      </c>
      <c r="AM46" s="7">
        <v>0.38</v>
      </c>
    </row>
    <row r="47" spans="2:39" x14ac:dyDescent="0.75">
      <c r="B47">
        <v>2</v>
      </c>
      <c r="C47">
        <v>89</v>
      </c>
      <c r="D47" t="s">
        <v>34</v>
      </c>
      <c r="F47">
        <v>25</v>
      </c>
      <c r="G47">
        <v>1000</v>
      </c>
      <c r="H47" t="s">
        <v>41</v>
      </c>
      <c r="I47" t="s">
        <v>86</v>
      </c>
      <c r="J47" t="s">
        <v>90</v>
      </c>
      <c r="K47" t="s">
        <v>135</v>
      </c>
      <c r="L47" s="7">
        <v>-23.115263157894734</v>
      </c>
      <c r="M47" s="7">
        <v>-13.430574712643688</v>
      </c>
      <c r="N47" s="7">
        <v>-18.392929292929292</v>
      </c>
      <c r="O47" s="7">
        <v>-10.248641975308624</v>
      </c>
      <c r="P47" s="7">
        <v>-31.602933333333326</v>
      </c>
      <c r="Q47" s="7">
        <v>-33.000606060606053</v>
      </c>
      <c r="R47" s="7">
        <v>-24.698060606060604</v>
      </c>
      <c r="S47" s="7">
        <v>-22.469466666666666</v>
      </c>
      <c r="T47" s="7">
        <v>-20.580606060606048</v>
      </c>
      <c r="U47" s="7">
        <v>-24.160133333333334</v>
      </c>
      <c r="V47" s="7">
        <v>-20.805789473684225</v>
      </c>
      <c r="W47" s="7">
        <v>-28.725416666666661</v>
      </c>
      <c r="X47" s="7"/>
      <c r="Y47" s="7">
        <v>-19.242318840579717</v>
      </c>
      <c r="Z47" s="7">
        <v>0.58544401156221404</v>
      </c>
      <c r="AA47" s="7">
        <v>0.3758831587460813</v>
      </c>
      <c r="AB47" s="7">
        <v>0.49124879130816901</v>
      </c>
      <c r="AC47" s="7">
        <v>0.1487180396822477</v>
      </c>
      <c r="AD47" s="7">
        <v>0.42175348249896261</v>
      </c>
      <c r="AE47" s="7">
        <v>0.4643179778696952</v>
      </c>
      <c r="AF47" s="7">
        <v>0.12350706251206077</v>
      </c>
      <c r="AG47" s="7">
        <v>5.4110997033873107E-2</v>
      </c>
      <c r="AH47" s="7">
        <v>0.37344105096939723</v>
      </c>
      <c r="AI47" s="7">
        <v>0.22948928805792485</v>
      </c>
      <c r="AJ47" s="7">
        <v>0.34014621265476525</v>
      </c>
      <c r="AK47" s="7">
        <v>6.8755918305866123E-2</v>
      </c>
      <c r="AL47" s="7"/>
      <c r="AM47" s="7">
        <v>0.28629975346527797</v>
      </c>
    </row>
    <row r="48" spans="2:39" x14ac:dyDescent="0.75">
      <c r="B48">
        <v>2</v>
      </c>
      <c r="C48">
        <v>89</v>
      </c>
      <c r="D48" t="s">
        <v>34</v>
      </c>
      <c r="F48">
        <v>625</v>
      </c>
      <c r="G48">
        <v>1000</v>
      </c>
      <c r="H48" t="s">
        <v>41</v>
      </c>
      <c r="I48" t="s">
        <v>87</v>
      </c>
      <c r="J48" t="s">
        <v>90</v>
      </c>
      <c r="K48" t="s">
        <v>136</v>
      </c>
      <c r="L48" s="7">
        <v>-17.878070175438609</v>
      </c>
      <c r="M48" s="7">
        <v>-9.4827586206896477</v>
      </c>
      <c r="N48" s="7">
        <v>-13.925252525252533</v>
      </c>
      <c r="O48" s="7">
        <v>-5.386419753086428</v>
      </c>
      <c r="P48" s="7">
        <v>-30.285333333333327</v>
      </c>
      <c r="Q48" s="7">
        <v>-31.763636363636369</v>
      </c>
      <c r="R48" s="7">
        <v>-22.61636363636363</v>
      </c>
      <c r="S48" s="7">
        <v>-20.472000000000005</v>
      </c>
      <c r="T48" s="7">
        <v>-18.977777777777789</v>
      </c>
      <c r="U48" s="7"/>
      <c r="V48" s="7">
        <v>-19.157894736842106</v>
      </c>
      <c r="W48" s="7">
        <v>-27.780729166666664</v>
      </c>
      <c r="X48" s="7"/>
      <c r="Y48" s="7">
        <v>-19.449999999999996</v>
      </c>
      <c r="Z48" s="7">
        <v>0.2479044211614512</v>
      </c>
      <c r="AA48" s="7">
        <v>0.49010825727040014</v>
      </c>
      <c r="AB48" s="7">
        <v>0.32882627900319267</v>
      </c>
      <c r="AC48" s="7">
        <v>0.50058950159623583</v>
      </c>
      <c r="AD48" s="7">
        <v>0.11516944039110753</v>
      </c>
      <c r="AE48" s="7">
        <v>6.7648418606386249E-2</v>
      </c>
      <c r="AF48" s="7">
        <v>0.2225719928720134</v>
      </c>
      <c r="AG48" s="7">
        <v>0.35768142249773227</v>
      </c>
      <c r="AH48" s="7">
        <v>0.34683844723261048</v>
      </c>
      <c r="AI48" s="7"/>
      <c r="AJ48" s="7">
        <v>0.31316158039995373</v>
      </c>
      <c r="AK48" s="7">
        <v>0.10006508298768994</v>
      </c>
      <c r="AL48" s="7"/>
      <c r="AM48" s="7">
        <v>0.45398883258668526</v>
      </c>
    </row>
    <row r="49" spans="1:39" x14ac:dyDescent="0.75">
      <c r="B49">
        <v>2</v>
      </c>
      <c r="C49">
        <v>89</v>
      </c>
      <c r="D49" t="s">
        <v>34</v>
      </c>
      <c r="F49">
        <v>625</v>
      </c>
      <c r="G49">
        <v>2000</v>
      </c>
      <c r="H49" t="s">
        <v>42</v>
      </c>
      <c r="I49" t="s">
        <v>88</v>
      </c>
      <c r="K49" t="s">
        <v>137</v>
      </c>
      <c r="L49" s="7">
        <v>-20.742105263157907</v>
      </c>
      <c r="M49" s="7">
        <v>-5.5908045977011467</v>
      </c>
      <c r="N49" s="7">
        <v>-15.287878787878791</v>
      </c>
      <c r="O49" s="7">
        <v>-2.8012345679012456</v>
      </c>
      <c r="P49" s="7">
        <v>-30.140666666666661</v>
      </c>
      <c r="Q49" s="7">
        <v>-32.464848484848488</v>
      </c>
      <c r="R49" s="7">
        <v>-24.223030303030299</v>
      </c>
      <c r="S49" s="7">
        <v>-21.670000000000005</v>
      </c>
      <c r="T49" s="7">
        <v>-19.561616161616168</v>
      </c>
      <c r="U49" s="7">
        <v>-23.479333333333326</v>
      </c>
      <c r="V49" s="7">
        <v>-19.019298245614035</v>
      </c>
      <c r="W49" s="7">
        <v>-28.419270833333329</v>
      </c>
      <c r="X49" s="7"/>
      <c r="Y49" s="7">
        <v>-20.447101449275358</v>
      </c>
      <c r="Z49" s="7">
        <v>0.34237843344718555</v>
      </c>
      <c r="AA49" s="7">
        <v>0.36735603412300477</v>
      </c>
      <c r="AB49" s="7">
        <v>0.16692358526592166</v>
      </c>
      <c r="AC49" s="7">
        <v>0.34737897696192088</v>
      </c>
      <c r="AD49" s="7">
        <v>0.51672171749727369</v>
      </c>
      <c r="AE49" s="7">
        <v>0.14397352067531999</v>
      </c>
      <c r="AF49" s="7">
        <v>0.29658292686344423</v>
      </c>
      <c r="AG49" s="7">
        <v>5.392587505085332E-2</v>
      </c>
      <c r="AH49" s="7">
        <v>0.27660542320591314</v>
      </c>
      <c r="AI49" s="7">
        <v>0.65961908199606756</v>
      </c>
      <c r="AJ49" s="7">
        <v>7.3511702826467268E-2</v>
      </c>
      <c r="AK49" s="7">
        <v>0.13407488287800376</v>
      </c>
      <c r="AL49" s="7"/>
      <c r="AM49" s="7">
        <v>0.11047100855115211</v>
      </c>
    </row>
    <row r="50" spans="1:39" x14ac:dyDescent="0.75">
      <c r="B50">
        <v>2</v>
      </c>
      <c r="C50">
        <v>89</v>
      </c>
      <c r="D50" t="s">
        <v>34</v>
      </c>
      <c r="F50">
        <v>625</v>
      </c>
      <c r="G50">
        <v>5000</v>
      </c>
      <c r="H50" t="s">
        <v>43</v>
      </c>
      <c r="I50" t="s">
        <v>88</v>
      </c>
      <c r="K50" t="s">
        <v>138</v>
      </c>
      <c r="L50" s="7">
        <v>-22.713157894736849</v>
      </c>
      <c r="M50" s="7">
        <v>-8.7045977011494298</v>
      </c>
      <c r="N50" s="7">
        <v>-18.127272727272743</v>
      </c>
      <c r="O50" s="7">
        <v>-9.2259259259259334</v>
      </c>
      <c r="P50" s="7">
        <v>-31.330000000000002</v>
      </c>
      <c r="Q50" s="7">
        <v>-33.059393939393935</v>
      </c>
      <c r="R50" s="7">
        <v>-25.247272727272719</v>
      </c>
      <c r="S50" s="7">
        <v>-22.354000000000003</v>
      </c>
      <c r="T50" s="7">
        <v>-20.801010101010103</v>
      </c>
      <c r="U50" s="7">
        <v>-23.675333333333327</v>
      </c>
      <c r="V50" s="7">
        <v>-20.127192982456133</v>
      </c>
      <c r="W50" s="7">
        <v>-28.848437499999999</v>
      </c>
      <c r="X50" s="7"/>
      <c r="Y50" s="7">
        <v>-21.26594202898551</v>
      </c>
      <c r="Z50" s="7">
        <v>0.56062720449439685</v>
      </c>
      <c r="AA50" s="7">
        <v>1.1778592268618588</v>
      </c>
      <c r="AB50" s="7">
        <v>0.13063148642805605</v>
      </c>
      <c r="AC50" s="7">
        <v>0.92709062550113663</v>
      </c>
      <c r="AD50" s="7">
        <v>0.16971741218861797</v>
      </c>
      <c r="AE50" s="7">
        <v>0.35124493271052742</v>
      </c>
      <c r="AF50" s="7">
        <v>0.34716482537544335</v>
      </c>
      <c r="AG50" s="7">
        <v>0.2667758109974247</v>
      </c>
      <c r="AH50" s="7">
        <v>0.11420396962851098</v>
      </c>
      <c r="AI50" s="7">
        <v>0.61292848957552193</v>
      </c>
      <c r="AJ50" s="7">
        <v>0.52733016284521073</v>
      </c>
      <c r="AK50" s="7">
        <v>0.41468506655904924</v>
      </c>
      <c r="AL50" s="7"/>
      <c r="AM50" s="7">
        <v>0.85828094920933817</v>
      </c>
    </row>
    <row r="51" spans="1:39" x14ac:dyDescent="0.75">
      <c r="B51">
        <v>2</v>
      </c>
      <c r="C51">
        <v>89</v>
      </c>
      <c r="D51" t="s">
        <v>34</v>
      </c>
      <c r="F51">
        <v>350</v>
      </c>
      <c r="G51">
        <v>2000</v>
      </c>
      <c r="H51" t="s">
        <v>42</v>
      </c>
      <c r="I51" t="s">
        <v>88</v>
      </c>
      <c r="K51" t="s">
        <v>139</v>
      </c>
      <c r="L51" s="7">
        <v>-22.329824561403512</v>
      </c>
      <c r="M51" s="7">
        <v>-8.6114942528735643</v>
      </c>
      <c r="N51" s="7">
        <v>-15.898989898989916</v>
      </c>
      <c r="O51" s="7">
        <v>-4.5358024691358141</v>
      </c>
      <c r="P51" s="7">
        <v>-30.586000000000002</v>
      </c>
      <c r="Q51" s="7">
        <v>-32.221212121212119</v>
      </c>
      <c r="R51" s="7">
        <v>-24.320606060606053</v>
      </c>
      <c r="S51" s="7">
        <v>-21.51466666666667</v>
      </c>
      <c r="T51" s="7">
        <v>-20.501010101010102</v>
      </c>
      <c r="U51" s="7">
        <v>-23.72133333333333</v>
      </c>
      <c r="V51" s="7">
        <v>-18.659649122807014</v>
      </c>
      <c r="W51" s="7">
        <v>-28.781249999999996</v>
      </c>
      <c r="X51" s="7"/>
      <c r="Y51" s="7">
        <v>-20.350000000000001</v>
      </c>
      <c r="Z51" s="7">
        <v>0.17635506239754303</v>
      </c>
      <c r="AA51" s="7">
        <v>0.35604735441929564</v>
      </c>
      <c r="AB51" s="7">
        <v>0.45923173490987468</v>
      </c>
      <c r="AC51" s="7">
        <v>0.14434944644374287</v>
      </c>
      <c r="AD51" s="7">
        <v>0.36406592809544541</v>
      </c>
      <c r="AE51" s="7">
        <v>0.18186666020374273</v>
      </c>
      <c r="AF51" s="7">
        <v>0.1464398446433692</v>
      </c>
      <c r="AG51" s="7">
        <v>0.14071721050864144</v>
      </c>
      <c r="AH51" s="7">
        <v>0.1742182679785898</v>
      </c>
      <c r="AI51" s="7">
        <v>0.79288418658296855</v>
      </c>
      <c r="AJ51" s="7">
        <v>0.27219992245394603</v>
      </c>
      <c r="AK51" s="7">
        <v>8.1315078104143818E-2</v>
      </c>
      <c r="AL51" s="7"/>
      <c r="AM51" s="7">
        <v>0.30592757708264756</v>
      </c>
    </row>
    <row r="52" spans="1:39" x14ac:dyDescent="0.75">
      <c r="B52">
        <v>2</v>
      </c>
      <c r="C52">
        <v>89</v>
      </c>
      <c r="D52" t="s">
        <v>34</v>
      </c>
      <c r="F52">
        <v>350</v>
      </c>
      <c r="G52">
        <v>5000</v>
      </c>
      <c r="H52" t="s">
        <v>43</v>
      </c>
      <c r="I52" t="s">
        <v>88</v>
      </c>
      <c r="K52" t="s">
        <v>140</v>
      </c>
      <c r="L52" s="7">
        <v>-20.772280701754386</v>
      </c>
      <c r="M52" s="7">
        <v>-5.348965517241389</v>
      </c>
      <c r="N52" s="7">
        <v>-16.381818181818179</v>
      </c>
      <c r="O52" s="7">
        <v>-0.25358024691356379</v>
      </c>
      <c r="P52" s="7">
        <v>-30.291599999999999</v>
      </c>
      <c r="Q52" s="7">
        <v>-32.390909090909091</v>
      </c>
      <c r="R52" s="7">
        <v>-24.301696969696966</v>
      </c>
      <c r="S52" s="7">
        <v>-21.317466666666668</v>
      </c>
      <c r="T52" s="7">
        <v>-20.071515151515143</v>
      </c>
      <c r="U52" s="7">
        <v>-23.536799999999999</v>
      </c>
      <c r="V52" s="7">
        <v>-19.251403508771944</v>
      </c>
      <c r="W52" s="7">
        <v>-28.962916666666661</v>
      </c>
      <c r="X52" s="7"/>
      <c r="Y52" s="7">
        <v>-20.061884057971021</v>
      </c>
      <c r="Z52" s="7">
        <v>0.39013989961837908</v>
      </c>
      <c r="AA52" s="7">
        <v>0.20983544880857269</v>
      </c>
      <c r="AB52" s="7">
        <v>0.26271171880840311</v>
      </c>
      <c r="AC52" s="7">
        <v>0.6662687426964331</v>
      </c>
      <c r="AD52" s="7">
        <v>0.46478525507306273</v>
      </c>
      <c r="AE52" s="7">
        <v>0.11922615498731229</v>
      </c>
      <c r="AF52" s="7">
        <v>0.35039686276065035</v>
      </c>
      <c r="AG52" s="7">
        <v>0.3113133469673296</v>
      </c>
      <c r="AH52" s="7">
        <v>7.6481390691664514E-2</v>
      </c>
      <c r="AI52" s="7">
        <v>0.6666643333292499</v>
      </c>
      <c r="AJ52" s="7">
        <v>7.3699873022089038E-2</v>
      </c>
      <c r="AK52" s="7">
        <v>0.16251001571697929</v>
      </c>
      <c r="AL52" s="7"/>
      <c r="AM52" s="7">
        <v>0.15945816414395983</v>
      </c>
    </row>
    <row r="53" spans="1:39" x14ac:dyDescent="0.75">
      <c r="B53">
        <v>2</v>
      </c>
      <c r="C53">
        <v>89</v>
      </c>
      <c r="D53" t="s">
        <v>34</v>
      </c>
      <c r="F53">
        <v>625</v>
      </c>
      <c r="G53">
        <v>5000</v>
      </c>
      <c r="H53" t="s">
        <v>43</v>
      </c>
      <c r="I53" t="s">
        <v>89</v>
      </c>
      <c r="K53" t="s">
        <v>141</v>
      </c>
      <c r="L53" s="7">
        <v>-20.648245614035091</v>
      </c>
      <c r="M53" s="7">
        <v>-8.9850574712643674</v>
      </c>
      <c r="N53" s="7">
        <v>-13.974747474747472</v>
      </c>
      <c r="O53" s="7">
        <v>-3.4839506172839365</v>
      </c>
      <c r="P53" s="7">
        <v>-28.645999999999997</v>
      </c>
      <c r="Q53" s="7">
        <v>-30.741212121212115</v>
      </c>
      <c r="R53" s="7">
        <v>-22.699393939393939</v>
      </c>
      <c r="S53" s="7">
        <v>-19.993333333333339</v>
      </c>
      <c r="T53" s="7">
        <v>-19.377777777777776</v>
      </c>
      <c r="U53" s="7"/>
      <c r="V53" s="7">
        <v>-19.618421052631575</v>
      </c>
      <c r="W53" s="7">
        <v>-27.841666666666669</v>
      </c>
      <c r="X53" s="7">
        <v>-26.341666666666658</v>
      </c>
      <c r="Y53" s="7">
        <v>-21.883333333333336</v>
      </c>
      <c r="Z53" s="7">
        <v>0.18998469102926591</v>
      </c>
      <c r="AA53" s="7">
        <v>0.27267556170302359</v>
      </c>
      <c r="AB53" s="7">
        <v>0.60350978349113049</v>
      </c>
      <c r="AC53" s="7">
        <v>0.54054198951844323</v>
      </c>
      <c r="AD53" s="7">
        <v>0.21786540187310993</v>
      </c>
      <c r="AE53" s="7">
        <v>0.14922757963398048</v>
      </c>
      <c r="AF53" s="7">
        <v>5.2727272727270957E-2</v>
      </c>
      <c r="AG53" s="7">
        <v>2.1939310229207008E-2</v>
      </c>
      <c r="AH53" s="7">
        <v>0.27294604020424379</v>
      </c>
      <c r="AI53" s="7"/>
      <c r="AJ53" s="7">
        <v>0.30087591427276761</v>
      </c>
      <c r="AK53" s="7">
        <v>0.3181098044013283</v>
      </c>
      <c r="AL53" s="7">
        <v>0.63875552937104274</v>
      </c>
      <c r="AM53" s="7">
        <v>0.39005234489493223</v>
      </c>
    </row>
    <row r="54" spans="1:39" x14ac:dyDescent="0.75">
      <c r="A54" t="s">
        <v>148</v>
      </c>
      <c r="B54">
        <v>2</v>
      </c>
      <c r="F54">
        <v>20</v>
      </c>
      <c r="G54">
        <v>0.3</v>
      </c>
      <c r="H54" t="s">
        <v>142</v>
      </c>
      <c r="I54" t="s">
        <v>147</v>
      </c>
      <c r="J54" t="s">
        <v>76</v>
      </c>
      <c r="L54" s="7">
        <v>-19.592888888888876</v>
      </c>
      <c r="M54" s="7">
        <v>-9.88133333333335</v>
      </c>
      <c r="N54" s="7">
        <v>-13.864374999999992</v>
      </c>
      <c r="O54" s="7">
        <v>-6.0677777777777919</v>
      </c>
      <c r="P54" s="7">
        <v>-28.360333333333333</v>
      </c>
      <c r="Q54" s="7">
        <v>-30.140444444444434</v>
      </c>
      <c r="R54" s="7">
        <v>-18.663611111111116</v>
      </c>
      <c r="S54" s="7">
        <v>-19.822666666666674</v>
      </c>
      <c r="T54" s="7">
        <v>-15.592499999999994</v>
      </c>
      <c r="U54" s="7"/>
      <c r="V54" s="7">
        <v>-18.191599999999994</v>
      </c>
      <c r="W54" s="7">
        <v>-26.232074074074067</v>
      </c>
      <c r="X54" s="7">
        <v>-24.284407407407404</v>
      </c>
      <c r="Y54" s="7">
        <v>-17.999416666666654</v>
      </c>
      <c r="Z54" s="7">
        <v>1.5979009193777172</v>
      </c>
      <c r="AA54" s="7">
        <v>2.1873638395718844</v>
      </c>
      <c r="AB54" s="7">
        <v>1.3500288770059676</v>
      </c>
      <c r="AC54" s="7">
        <v>1.5490814865112337</v>
      </c>
      <c r="AD54" s="7">
        <v>0.67251359341899697</v>
      </c>
      <c r="AE54" s="7">
        <v>0.46468771473132392</v>
      </c>
      <c r="AF54" s="7">
        <v>0.98500970760397888</v>
      </c>
      <c r="AG54" s="7">
        <v>0.51107625001885115</v>
      </c>
      <c r="AH54" s="7">
        <v>0.52234366082110995</v>
      </c>
      <c r="AI54" s="7"/>
      <c r="AJ54" s="7">
        <v>0.74586083956727445</v>
      </c>
      <c r="AK54" s="7">
        <v>0.53826401648292299</v>
      </c>
      <c r="AL54" s="7">
        <v>0.7071764490147795</v>
      </c>
      <c r="AM54" s="7">
        <v>0.71035848735378337</v>
      </c>
    </row>
    <row r="55" spans="1:39" x14ac:dyDescent="0.75">
      <c r="A55" t="s">
        <v>149</v>
      </c>
      <c r="B55">
        <v>2</v>
      </c>
      <c r="F55">
        <v>85</v>
      </c>
      <c r="G55">
        <v>0.3</v>
      </c>
      <c r="H55" t="s">
        <v>142</v>
      </c>
      <c r="I55" t="s">
        <v>147</v>
      </c>
      <c r="J55" t="s">
        <v>76</v>
      </c>
      <c r="L55" s="7">
        <v>-23.513777777777779</v>
      </c>
      <c r="M55" s="7">
        <v>-15.518666666666684</v>
      </c>
      <c r="N55" s="7">
        <v>-17.399124999999994</v>
      </c>
      <c r="O55" s="7">
        <v>-11.285555555555561</v>
      </c>
      <c r="P55" s="7">
        <v>-31.856333333333335</v>
      </c>
      <c r="Q55" s="7">
        <v>-33.722166666666659</v>
      </c>
      <c r="R55" s="7">
        <v>-25.000222222222234</v>
      </c>
      <c r="S55" s="7">
        <v>-25.382666666666669</v>
      </c>
      <c r="T55" s="7">
        <v>-19.265499999999996</v>
      </c>
      <c r="U55" s="7"/>
      <c r="V55" s="7">
        <v>-24.015599999999996</v>
      </c>
      <c r="W55" s="7">
        <v>-32.63111111111111</v>
      </c>
      <c r="X55" s="7">
        <v>-28.143740740740746</v>
      </c>
      <c r="Y55" s="7">
        <v>-22.814472222222207</v>
      </c>
      <c r="Z55" s="7">
        <v>1.1920806336137864</v>
      </c>
      <c r="AA55" s="7">
        <v>2.1773339546335073</v>
      </c>
      <c r="AB55" s="7">
        <v>1.2099863248194163</v>
      </c>
      <c r="AC55" s="7">
        <v>1.4030939780040095</v>
      </c>
      <c r="AD55" s="7">
        <v>0.67960763189750439</v>
      </c>
      <c r="AE55" s="7">
        <v>0.50636529414159903</v>
      </c>
      <c r="AF55" s="7">
        <v>1.8132797464508583</v>
      </c>
      <c r="AG55" s="7">
        <v>0.65444245991021588</v>
      </c>
      <c r="AH55" s="7">
        <v>0.53639248689742114</v>
      </c>
      <c r="AI55" s="7"/>
      <c r="AJ55" s="7">
        <v>0.83136658099781824</v>
      </c>
      <c r="AK55" s="7">
        <v>0.84076292220698445</v>
      </c>
      <c r="AL55" s="7">
        <v>0.7248945170887624</v>
      </c>
      <c r="AM55" s="7">
        <v>0.68318649845168011</v>
      </c>
    </row>
    <row r="56" spans="1:39" x14ac:dyDescent="0.75">
      <c r="A56" t="s">
        <v>150</v>
      </c>
      <c r="B56">
        <v>3</v>
      </c>
      <c r="F56">
        <v>20</v>
      </c>
      <c r="G56">
        <v>1</v>
      </c>
      <c r="H56" t="s">
        <v>144</v>
      </c>
      <c r="I56" t="s">
        <v>147</v>
      </c>
      <c r="J56" t="s">
        <v>77</v>
      </c>
      <c r="L56" s="7">
        <v>-17.971999999999998</v>
      </c>
      <c r="M56" s="7">
        <v>-12.168874999999993</v>
      </c>
      <c r="N56" s="7">
        <v>-14.866000000000021</v>
      </c>
      <c r="O56" s="7">
        <v>-7.0443703703703777</v>
      </c>
      <c r="P56" s="7">
        <v>-28.680666666666671</v>
      </c>
      <c r="Q56" s="7">
        <v>-30.572703703703692</v>
      </c>
      <c r="R56" s="7">
        <v>-20.218888888888888</v>
      </c>
      <c r="S56" s="7">
        <v>-19.186888888888884</v>
      </c>
      <c r="T56" s="7">
        <v>-15.953666666666674</v>
      </c>
      <c r="U56" s="7">
        <v>-17.874000000000002</v>
      </c>
      <c r="V56" s="7">
        <v>-18.200844444444453</v>
      </c>
      <c r="W56" s="7">
        <v>-26.125604938271611</v>
      </c>
      <c r="X56" s="7">
        <v>-23.804324074074078</v>
      </c>
      <c r="Y56" s="7">
        <v>-18.893527777777766</v>
      </c>
      <c r="Z56" s="7">
        <v>1.1640931616021499</v>
      </c>
      <c r="AA56" s="7">
        <v>3.489405626320905</v>
      </c>
      <c r="AB56" s="7">
        <v>1.5086515398692939</v>
      </c>
      <c r="AC56" s="7">
        <v>2.9077638432137549</v>
      </c>
      <c r="AD56" s="7">
        <v>0.96133310217288181</v>
      </c>
      <c r="AE56" s="7">
        <v>0.5825828949388312</v>
      </c>
      <c r="AF56" s="7">
        <v>0.57673863552193572</v>
      </c>
      <c r="AG56" s="7">
        <v>0.55847391265045876</v>
      </c>
      <c r="AH56" s="7">
        <v>1.3654372010458791</v>
      </c>
      <c r="AI56" s="7">
        <v>1.0588495329050935</v>
      </c>
      <c r="AJ56" s="7">
        <v>0.95478299861510152</v>
      </c>
      <c r="AK56" s="7">
        <v>0.70354363871582459</v>
      </c>
      <c r="AL56" s="7">
        <v>0.67246840150954612</v>
      </c>
      <c r="AM56" s="7">
        <v>1.3371590773532323</v>
      </c>
    </row>
    <row r="57" spans="1:39" x14ac:dyDescent="0.75">
      <c r="A57" t="s">
        <v>151</v>
      </c>
      <c r="B57">
        <v>3</v>
      </c>
      <c r="F57">
        <v>320</v>
      </c>
      <c r="G57">
        <v>1</v>
      </c>
      <c r="H57" t="s">
        <v>144</v>
      </c>
      <c r="I57" t="s">
        <v>147</v>
      </c>
      <c r="J57" t="s">
        <v>77</v>
      </c>
      <c r="L57" s="7">
        <v>-23.358285714285717</v>
      </c>
      <c r="M57" s="7">
        <v>-12.011666666666676</v>
      </c>
      <c r="N57" s="7">
        <v>-15.230821428571417</v>
      </c>
      <c r="O57" s="7">
        <v>-4.1195873015873019</v>
      </c>
      <c r="P57" s="7">
        <v>-28.001238095238097</v>
      </c>
      <c r="Q57" s="7">
        <v>-29.944452380952377</v>
      </c>
      <c r="R57" s="7">
        <v>-22.494579365079378</v>
      </c>
      <c r="S57" s="7">
        <v>-19.288190476190483</v>
      </c>
      <c r="T57" s="7">
        <v>-18.526142857142855</v>
      </c>
      <c r="U57" s="7"/>
      <c r="V57" s="7">
        <v>-20.702952380952386</v>
      </c>
      <c r="W57" s="7">
        <v>-28.118666666666662</v>
      </c>
      <c r="X57" s="7">
        <v>-26.085629629629626</v>
      </c>
      <c r="Y57" s="7">
        <v>-21.562912698412703</v>
      </c>
      <c r="Z57" s="7">
        <v>1.3716282217991784</v>
      </c>
      <c r="AA57" s="7">
        <v>3.7680193957391848</v>
      </c>
      <c r="AB57" s="7">
        <v>1.8190087542984206</v>
      </c>
      <c r="AC57" s="7">
        <v>1.2968464150926355</v>
      </c>
      <c r="AD57" s="7">
        <v>0.88335475266034602</v>
      </c>
      <c r="AE57" s="7">
        <v>0.6467392120983616</v>
      </c>
      <c r="AF57" s="7">
        <v>0.80561273798139565</v>
      </c>
      <c r="AG57" s="7">
        <v>0.53765274684546871</v>
      </c>
      <c r="AH57" s="7">
        <v>1.302687661282296</v>
      </c>
      <c r="AI57" s="7"/>
      <c r="AJ57" s="7">
        <v>1.369950567756093</v>
      </c>
      <c r="AK57" s="7">
        <v>1.7722127992318859</v>
      </c>
      <c r="AL57" s="7">
        <v>0.79756610211492729</v>
      </c>
      <c r="AM57" s="7">
        <v>0.63267788033449401</v>
      </c>
    </row>
    <row r="58" spans="1:39" x14ac:dyDescent="0.75">
      <c r="A58" t="s">
        <v>152</v>
      </c>
      <c r="B58">
        <v>3</v>
      </c>
      <c r="F58">
        <v>20</v>
      </c>
      <c r="G58">
        <v>6</v>
      </c>
      <c r="H58" t="s">
        <v>145</v>
      </c>
      <c r="I58" t="s">
        <v>147</v>
      </c>
      <c r="J58" t="s">
        <v>75</v>
      </c>
      <c r="L58" s="7">
        <v>-16.743809523809517</v>
      </c>
      <c r="M58" s="7">
        <v>-10.517500000000009</v>
      </c>
      <c r="N58" s="7">
        <v>-15.677339285714261</v>
      </c>
      <c r="O58" s="7">
        <v>-7.9012380952380949</v>
      </c>
      <c r="P58" s="7">
        <v>-26.450428571428588</v>
      </c>
      <c r="Q58" s="7">
        <v>-28.937690476190483</v>
      </c>
      <c r="R58" s="7">
        <v>-19.419380952380966</v>
      </c>
      <c r="S58" s="7">
        <v>-17.854714285714284</v>
      </c>
      <c r="T58" s="7">
        <v>-16.315571428571424</v>
      </c>
      <c r="U58" s="7"/>
      <c r="V58" s="7">
        <v>-19.099928571428578</v>
      </c>
      <c r="W58" s="7">
        <v>-28.909333333333333</v>
      </c>
      <c r="X58" s="7">
        <v>-24.33377777777778</v>
      </c>
      <c r="Y58" s="7">
        <v>-19.410226190476198</v>
      </c>
      <c r="Z58" s="7">
        <v>1.2580119362494246</v>
      </c>
      <c r="AA58" s="7">
        <v>1.6345309469895835</v>
      </c>
      <c r="AB58" s="7">
        <v>0.49322932311306306</v>
      </c>
      <c r="AC58" s="7">
        <v>0.7714847089117568</v>
      </c>
      <c r="AD58" s="7">
        <v>0.77352975748466757</v>
      </c>
      <c r="AE58" s="7">
        <v>0.64277373782873859</v>
      </c>
      <c r="AF58" s="7">
        <v>0.43089636025432237</v>
      </c>
      <c r="AG58" s="7">
        <v>0.25816513725760676</v>
      </c>
      <c r="AH58" s="7">
        <v>0.71924285586600267</v>
      </c>
      <c r="AI58" s="7"/>
      <c r="AJ58" s="7">
        <v>1.5195962048235974</v>
      </c>
      <c r="AK58" s="7">
        <v>4.3857671504472737</v>
      </c>
      <c r="AL58" s="7">
        <v>0.40697990365042747</v>
      </c>
      <c r="AM58" s="7">
        <v>1.0823705932768477</v>
      </c>
    </row>
    <row r="59" spans="1:39" x14ac:dyDescent="0.75">
      <c r="A59" t="s">
        <v>153</v>
      </c>
      <c r="B59">
        <v>3</v>
      </c>
      <c r="F59">
        <v>320</v>
      </c>
      <c r="G59">
        <v>6</v>
      </c>
      <c r="H59" t="s">
        <v>145</v>
      </c>
      <c r="I59" t="s">
        <v>147</v>
      </c>
      <c r="J59" t="s">
        <v>75</v>
      </c>
      <c r="L59" s="7">
        <v>-23.96008888888889</v>
      </c>
      <c r="M59" s="7">
        <v>-13.462533333333335</v>
      </c>
      <c r="N59" s="7">
        <v>-16.483449999999991</v>
      </c>
      <c r="O59" s="7">
        <v>-7.0240444444444465</v>
      </c>
      <c r="P59" s="7">
        <v>-28.442933333333336</v>
      </c>
      <c r="Q59" s="7">
        <v>-29.868988888888893</v>
      </c>
      <c r="R59" s="7">
        <v>-22.724444444444448</v>
      </c>
      <c r="S59" s="7">
        <v>-20.064399999999996</v>
      </c>
      <c r="T59" s="7">
        <v>-18.985199999999995</v>
      </c>
      <c r="U59" s="7"/>
      <c r="V59" s="7">
        <v>-20.003799999999998</v>
      </c>
      <c r="W59" s="7">
        <v>-28.814088888888893</v>
      </c>
      <c r="X59" s="7">
        <v>-27.280770370370387</v>
      </c>
      <c r="Y59" s="7">
        <v>-22.44231111111111</v>
      </c>
      <c r="Z59" s="7">
        <v>1.3017964567530569</v>
      </c>
      <c r="AA59" s="7">
        <v>1.528187294912942</v>
      </c>
      <c r="AB59" s="7">
        <v>0.76237469052297313</v>
      </c>
      <c r="AC59" s="7">
        <v>1.3754136562961445</v>
      </c>
      <c r="AD59" s="7">
        <v>0.36502620910467809</v>
      </c>
      <c r="AE59" s="7">
        <v>0.38621358632142577</v>
      </c>
      <c r="AF59" s="7">
        <v>1.1869449970095178</v>
      </c>
      <c r="AG59" s="7">
        <v>0.58115643332927269</v>
      </c>
      <c r="AH59" s="7">
        <v>0.5870419065109389</v>
      </c>
      <c r="AI59" s="7"/>
      <c r="AJ59" s="7">
        <v>0.88153589830477042</v>
      </c>
      <c r="AK59" s="7">
        <v>0.42331701922487275</v>
      </c>
      <c r="AL59" s="7">
        <v>1.3915781880648834</v>
      </c>
      <c r="AM59" s="7">
        <v>1.061868603680082</v>
      </c>
    </row>
    <row r="60" spans="1:39" x14ac:dyDescent="0.75">
      <c r="A60" t="s">
        <v>154</v>
      </c>
      <c r="B60">
        <v>3</v>
      </c>
      <c r="F60">
        <v>20</v>
      </c>
      <c r="G60">
        <v>51</v>
      </c>
      <c r="H60" t="s">
        <v>146</v>
      </c>
      <c r="I60" t="s">
        <v>147</v>
      </c>
      <c r="J60" t="s">
        <v>75</v>
      </c>
      <c r="L60" s="7">
        <v>-20.673841269841262</v>
      </c>
      <c r="M60" s="7">
        <v>-18.962666666666667</v>
      </c>
      <c r="N60" s="7">
        <v>-17.771392857142867</v>
      </c>
      <c r="O60" s="7">
        <v>-11.445682539682545</v>
      </c>
      <c r="P60" s="7">
        <v>-28.164571428571428</v>
      </c>
      <c r="Q60" s="7">
        <v>-30.596944444444443</v>
      </c>
      <c r="R60" s="7">
        <v>-20.43888888888889</v>
      </c>
      <c r="S60" s="7">
        <v>-19.212285714285724</v>
      </c>
      <c r="T60" s="7">
        <v>-16.042714285714293</v>
      </c>
      <c r="U60" s="7"/>
      <c r="V60" s="7">
        <v>-20.643647619047613</v>
      </c>
      <c r="W60" s="7">
        <v>-28.268444444444444</v>
      </c>
      <c r="X60" s="7">
        <v>-24.199925925925921</v>
      </c>
      <c r="Y60" s="7">
        <v>-17.60678571428571</v>
      </c>
      <c r="Z60" s="7">
        <v>2.4381999084674724</v>
      </c>
      <c r="AA60" s="7">
        <v>3.418407146123271</v>
      </c>
      <c r="AB60" s="7">
        <v>0.92008991699569487</v>
      </c>
      <c r="AC60" s="7">
        <v>1.4652985249415091</v>
      </c>
      <c r="AD60" s="7">
        <v>1.6271733012746219</v>
      </c>
      <c r="AE60" s="7">
        <v>1.3241306232420624</v>
      </c>
      <c r="AF60" s="7">
        <v>0.36859366114603381</v>
      </c>
      <c r="AG60" s="7">
        <v>0.56135601130527812</v>
      </c>
      <c r="AH60" s="7">
        <v>1.3091545254203458</v>
      </c>
      <c r="AI60" s="7"/>
      <c r="AJ60" s="7">
        <v>1.2516290177585518</v>
      </c>
      <c r="AK60" s="7">
        <v>1.1019018127484292</v>
      </c>
      <c r="AL60" s="7">
        <v>0.96165221334111817</v>
      </c>
      <c r="AM60" s="7">
        <v>0.91990532279689274</v>
      </c>
    </row>
    <row r="61" spans="1:39" x14ac:dyDescent="0.75">
      <c r="A61" t="s">
        <v>155</v>
      </c>
      <c r="B61">
        <v>2</v>
      </c>
      <c r="F61">
        <v>85</v>
      </c>
      <c r="G61">
        <v>51</v>
      </c>
      <c r="H61" t="s">
        <v>146</v>
      </c>
      <c r="I61" t="s">
        <v>147</v>
      </c>
      <c r="J61" t="s">
        <v>75</v>
      </c>
      <c r="L61" s="7">
        <v>-22.802933333333346</v>
      </c>
      <c r="M61" s="7">
        <v>-10.372266666666667</v>
      </c>
      <c r="N61" s="7">
        <v>-16.038250000000009</v>
      </c>
      <c r="O61" s="7">
        <v>-8.3753333333333355</v>
      </c>
      <c r="P61" s="7">
        <v>-29.924266666666657</v>
      </c>
      <c r="Q61" s="7">
        <v>-32.181555555555562</v>
      </c>
      <c r="R61" s="7">
        <v>-23.115311111111108</v>
      </c>
      <c r="S61" s="7">
        <v>-21.589066666666678</v>
      </c>
      <c r="T61" s="7">
        <v>-21.587399999999995</v>
      </c>
      <c r="U61" s="7"/>
      <c r="V61" s="7">
        <v>-20.938760000000009</v>
      </c>
      <c r="W61" s="7">
        <v>-31.27</v>
      </c>
      <c r="X61" s="7">
        <v>-26.910029629629626</v>
      </c>
      <c r="Y61" s="7">
        <v>-22.365033333333322</v>
      </c>
      <c r="Z61" s="7">
        <v>1.2570407577587397</v>
      </c>
      <c r="AA61" s="7">
        <v>1.6474423763316717</v>
      </c>
      <c r="AB61" s="7">
        <v>1.6019448043706133</v>
      </c>
      <c r="AC61" s="7">
        <v>3.1434322359838216</v>
      </c>
      <c r="AD61" s="7">
        <v>1.2763746054091372</v>
      </c>
      <c r="AE61" s="7">
        <v>0.95189583249740317</v>
      </c>
      <c r="AF61" s="7">
        <v>1.7495060535709732</v>
      </c>
      <c r="AG61" s="7">
        <v>0.90305821148657772</v>
      </c>
      <c r="AH61" s="7">
        <v>1.2283079011387972</v>
      </c>
      <c r="AI61" s="7"/>
      <c r="AJ61" s="7">
        <v>0.9482704403280775</v>
      </c>
      <c r="AK61" s="7">
        <v>0.54593535094130641</v>
      </c>
      <c r="AL61" s="7">
        <v>0.23226310467708339</v>
      </c>
      <c r="AM61" s="7">
        <v>0.36854683480453809</v>
      </c>
    </row>
    <row r="62" spans="1:39" x14ac:dyDescent="0.75">
      <c r="A62" t="s">
        <v>156</v>
      </c>
      <c r="B62" t="s">
        <v>143</v>
      </c>
      <c r="F62">
        <v>320</v>
      </c>
      <c r="G62">
        <v>51</v>
      </c>
      <c r="H62" t="s">
        <v>146</v>
      </c>
      <c r="I62" t="s">
        <v>147</v>
      </c>
      <c r="J62" t="s">
        <v>75</v>
      </c>
      <c r="L62" s="7">
        <v>-20.810222222222212</v>
      </c>
      <c r="M62" s="7">
        <v>-10.154333333333335</v>
      </c>
      <c r="N62" s="7">
        <v>-13.877875000000008</v>
      </c>
      <c r="O62" s="7">
        <v>-5.9779999999999989</v>
      </c>
      <c r="P62" s="7">
        <v>-27.618333333333332</v>
      </c>
      <c r="Q62" s="7">
        <v>-30.442333333333327</v>
      </c>
      <c r="R62" s="7">
        <v>-20.250361111111108</v>
      </c>
      <c r="S62" s="7">
        <v>-21.292000000000005</v>
      </c>
      <c r="T62" s="7">
        <v>-20.230999999999987</v>
      </c>
      <c r="U62" s="7"/>
      <c r="V62" s="7">
        <v>-17.744399999999992</v>
      </c>
      <c r="W62" s="7">
        <v>-28.804185185185194</v>
      </c>
      <c r="X62" s="7">
        <v>-26.489666666666668</v>
      </c>
      <c r="Y62" s="7">
        <v>-20.915027777777773</v>
      </c>
      <c r="Z62" s="7">
        <v>1.0135153052983814</v>
      </c>
      <c r="AA62" s="7">
        <v>0.85446873358049757</v>
      </c>
      <c r="AB62" s="7">
        <v>1.0240557266330768</v>
      </c>
      <c r="AC62" s="7">
        <v>1.2031856973145159</v>
      </c>
      <c r="AD62" s="7">
        <v>0.73523574450648144</v>
      </c>
      <c r="AE62" s="7">
        <v>0.4111223999951571</v>
      </c>
      <c r="AF62" s="7">
        <v>1.3910101069340186</v>
      </c>
      <c r="AG62" s="7">
        <v>0.3898204714993817</v>
      </c>
      <c r="AH62" s="7">
        <v>0.92409631532649417</v>
      </c>
      <c r="AI62" s="7"/>
      <c r="AJ62" s="7">
        <v>1.0263611255303853</v>
      </c>
      <c r="AK62" s="7">
        <v>0.34422336752314059</v>
      </c>
      <c r="AL62" s="7">
        <v>0.19925226891221695</v>
      </c>
      <c r="AM62" s="7">
        <v>0.51287970125845461</v>
      </c>
    </row>
    <row r="63" spans="1:39" x14ac:dyDescent="0.7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7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2:39" x14ac:dyDescent="0.7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2:39" x14ac:dyDescent="0.7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2:39" x14ac:dyDescent="0.7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2:39" x14ac:dyDescent="0.7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2:39" x14ac:dyDescent="0.7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2:39" x14ac:dyDescent="0.7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2:39" x14ac:dyDescent="0.7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2:39" x14ac:dyDescent="0.7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2:39" x14ac:dyDescent="0.7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2:39" x14ac:dyDescent="0.7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2:39" x14ac:dyDescent="0.7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2:39" x14ac:dyDescent="0.7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2:39" x14ac:dyDescent="0.7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2:39" x14ac:dyDescent="0.7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2:39" x14ac:dyDescent="0.7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2:39" x14ac:dyDescent="0.7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2:39" x14ac:dyDescent="0.7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2:39" x14ac:dyDescent="0.7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2:39" x14ac:dyDescent="0.7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2:39" x14ac:dyDescent="0.7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2:39" x14ac:dyDescent="0.7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2:39" x14ac:dyDescent="0.7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2:39" x14ac:dyDescent="0.7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2:39" x14ac:dyDescent="0.7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2:39" x14ac:dyDescent="0.7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2:39" x14ac:dyDescent="0.7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2:39" x14ac:dyDescent="0.7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2:39" x14ac:dyDescent="0.7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2:39" x14ac:dyDescent="0.7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2:39" x14ac:dyDescent="0.75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</sheetData>
  <autoFilter ref="A1:AM274" xr:uid="{4BEC99D0-A8D3-4322-B484-F350FD3E0C65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44F8-5A3C-4B72-A660-9910981AC1ED}">
  <dimension ref="A1:AN61"/>
  <sheetViews>
    <sheetView zoomScale="50" zoomScaleNormal="50" workbookViewId="0">
      <pane xSplit="11" ySplit="1" topLeftCell="L24" activePane="bottomRight" state="frozen"/>
      <selection activeCell="E54" sqref="E54"/>
      <selection pane="topRight" activeCell="E54" sqref="E54"/>
      <selection pane="bottomLeft" activeCell="E54" sqref="E54"/>
      <selection pane="bottomRight" activeCell="J27" sqref="J27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5.9062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83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82</v>
      </c>
    </row>
    <row r="2" spans="1:40" x14ac:dyDescent="0.75">
      <c r="D2" t="s">
        <v>34</v>
      </c>
      <c r="F2">
        <v>350</v>
      </c>
      <c r="H2" t="s">
        <v>43</v>
      </c>
      <c r="I2" t="s">
        <v>88</v>
      </c>
      <c r="L2" s="7">
        <v>22.808345232564424</v>
      </c>
      <c r="M2" s="7">
        <v>2.7296848918719068</v>
      </c>
      <c r="N2" s="7">
        <v>-17.895750066023055</v>
      </c>
      <c r="O2" s="7">
        <v>6.3307083473536112</v>
      </c>
      <c r="P2" s="7">
        <v>22.701553315142075</v>
      </c>
      <c r="Q2" s="7">
        <v>18.754524047211948</v>
      </c>
      <c r="R2" s="7">
        <v>20.158481788257799</v>
      </c>
      <c r="S2" s="7">
        <v>13.619256711429125</v>
      </c>
      <c r="T2" s="7">
        <v>15.567497258270897</v>
      </c>
      <c r="U2" s="7">
        <v>4.2810154789606036</v>
      </c>
      <c r="V2" s="7">
        <v>20.590277107702178</v>
      </c>
      <c r="W2" s="7">
        <v>0.84516352242547133</v>
      </c>
      <c r="X2" s="7">
        <v>0</v>
      </c>
      <c r="Y2" s="7">
        <v>1.9084550468940209</v>
      </c>
      <c r="Z2" s="7">
        <v>0.16352187254222125</v>
      </c>
      <c r="AA2" s="7">
        <v>0.19153897745855208</v>
      </c>
      <c r="AB2" s="7">
        <v>0.50020396300664616</v>
      </c>
      <c r="AC2" s="7">
        <v>5.7973357379067052E-2</v>
      </c>
      <c r="AD2" s="7">
        <v>0.42137813624810944</v>
      </c>
      <c r="AE2" s="7">
        <v>0.17816122607459631</v>
      </c>
      <c r="AF2" s="7">
        <v>0.20792727300205643</v>
      </c>
      <c r="AG2" s="7">
        <v>0.15854554072790236</v>
      </c>
      <c r="AH2" s="7">
        <v>8.2929499379774216E-2</v>
      </c>
      <c r="AI2" s="7">
        <v>0.74644443724806597</v>
      </c>
      <c r="AJ2" s="7">
        <v>1.0908120469280139E-2</v>
      </c>
      <c r="AK2" s="7">
        <v>0.46183687190890721</v>
      </c>
      <c r="AL2" s="7">
        <v>0</v>
      </c>
      <c r="AM2" s="7">
        <v>0.39280122875006734</v>
      </c>
    </row>
    <row r="3" spans="1:40" x14ac:dyDescent="0.75">
      <c r="D3" t="s">
        <v>34</v>
      </c>
      <c r="F3">
        <v>625</v>
      </c>
      <c r="H3" t="s">
        <v>43</v>
      </c>
      <c r="I3" t="s">
        <v>88</v>
      </c>
      <c r="L3" s="7">
        <v>17.795862308818524</v>
      </c>
      <c r="M3" s="7">
        <v>3.4839286055231988</v>
      </c>
      <c r="N3" s="7">
        <v>-13.696524315934084</v>
      </c>
      <c r="O3" s="7">
        <v>8.4424243519687749</v>
      </c>
      <c r="P3" s="7">
        <v>16.558088688695076</v>
      </c>
      <c r="Q3" s="7">
        <v>13.202495682659938</v>
      </c>
      <c r="R3" s="7">
        <v>16.19472177458708</v>
      </c>
      <c r="S3" s="7">
        <v>10.955330363210299</v>
      </c>
      <c r="T3" s="7">
        <v>12.786967465653801</v>
      </c>
      <c r="U3" s="7">
        <v>0</v>
      </c>
      <c r="V3" s="7">
        <v>16.339222681264364</v>
      </c>
      <c r="W3" s="7">
        <v>-0.66113276870001736</v>
      </c>
      <c r="X3" s="7">
        <v>0</v>
      </c>
      <c r="Y3" s="7">
        <v>-1.2320875706931822</v>
      </c>
      <c r="Z3" s="7">
        <v>0.65073986634199721</v>
      </c>
      <c r="AA3" s="7">
        <v>0.69347405475194401</v>
      </c>
      <c r="AB3" s="7">
        <v>0.74370103246316632</v>
      </c>
      <c r="AC3" s="7">
        <v>0.51764823754989386</v>
      </c>
      <c r="AD3" s="7">
        <v>0.33689050080848087</v>
      </c>
      <c r="AE3" s="7">
        <v>0.15127121080827077</v>
      </c>
      <c r="AF3" s="7">
        <v>0.55788631142864087</v>
      </c>
      <c r="AG3" s="7">
        <v>9.0697997580769657E-2</v>
      </c>
      <c r="AH3" s="7">
        <v>0.26172980032829618</v>
      </c>
      <c r="AI3" s="7">
        <v>0</v>
      </c>
      <c r="AJ3" s="7">
        <v>0.23214055080730167</v>
      </c>
      <c r="AK3" s="7">
        <v>0.58233776976611384</v>
      </c>
      <c r="AL3" s="7">
        <v>0</v>
      </c>
      <c r="AM3" s="7">
        <v>0.44072519356590295</v>
      </c>
    </row>
    <row r="4" spans="1:40" x14ac:dyDescent="0.75">
      <c r="D4" t="s">
        <v>34</v>
      </c>
      <c r="F4">
        <v>350</v>
      </c>
      <c r="H4" t="s">
        <v>42</v>
      </c>
      <c r="I4" t="s">
        <v>88</v>
      </c>
      <c r="L4" s="7">
        <v>18.346995666502185</v>
      </c>
      <c r="M4" s="7">
        <v>7.5065728946633961</v>
      </c>
      <c r="N4" s="7">
        <v>-14.369053901117029</v>
      </c>
      <c r="O4" s="7">
        <v>6.5834321730520955</v>
      </c>
      <c r="P4" s="7">
        <v>15.353989106925452</v>
      </c>
      <c r="Q4" s="7">
        <v>13.508067702985848</v>
      </c>
      <c r="R4" s="7">
        <v>16.739060228625402</v>
      </c>
      <c r="S4" s="7">
        <v>11.50048866097937</v>
      </c>
      <c r="T4" s="7">
        <v>12.923723946677292</v>
      </c>
      <c r="U4" s="7">
        <v>3.7978082404832065</v>
      </c>
      <c r="V4" s="7">
        <v>17.476060640925841</v>
      </c>
      <c r="W4" s="7">
        <v>0.58085724688064355</v>
      </c>
      <c r="X4" s="7">
        <v>0</v>
      </c>
      <c r="Y4" s="7">
        <v>1.7513449559127572</v>
      </c>
      <c r="Z4" s="7">
        <v>0.40837787977167428</v>
      </c>
      <c r="AA4" s="7">
        <v>0.30294754476534386</v>
      </c>
      <c r="AB4" s="7">
        <v>0.32787048027236892</v>
      </c>
      <c r="AC4" s="7">
        <v>0.67106908634327789</v>
      </c>
      <c r="AD4" s="7">
        <v>0.72088163585621412</v>
      </c>
      <c r="AE4" s="7">
        <v>0.64521139038825592</v>
      </c>
      <c r="AF4" s="7">
        <v>1.0214993396365053</v>
      </c>
      <c r="AG4" s="7">
        <v>0.33180252232758195</v>
      </c>
      <c r="AH4" s="7">
        <v>0.92858500594901339</v>
      </c>
      <c r="AI4" s="7">
        <v>0.87044789118972132</v>
      </c>
      <c r="AJ4" s="7">
        <v>0.89792295800882949</v>
      </c>
      <c r="AK4" s="7">
        <v>0.42139548935000853</v>
      </c>
      <c r="AL4" s="7">
        <v>0</v>
      </c>
      <c r="AM4" s="7">
        <v>0.79631598377070778</v>
      </c>
    </row>
    <row r="5" spans="1:40" x14ac:dyDescent="0.75">
      <c r="D5" t="s">
        <v>34</v>
      </c>
      <c r="F5">
        <v>625</v>
      </c>
      <c r="H5" t="s">
        <v>42</v>
      </c>
      <c r="I5" t="s">
        <v>88</v>
      </c>
      <c r="L5" s="7">
        <v>18.273724570677167</v>
      </c>
      <c r="M5" s="7">
        <v>3.412353813831821</v>
      </c>
      <c r="N5" s="7">
        <v>-14.233079772468001</v>
      </c>
      <c r="O5" s="7">
        <v>8.9815460272661642</v>
      </c>
      <c r="P5" s="7">
        <v>14.809910990371341</v>
      </c>
      <c r="Q5" s="7">
        <v>14.059767640843956</v>
      </c>
      <c r="R5" s="7">
        <v>16.874760551534866</v>
      </c>
      <c r="S5" s="7">
        <v>11.39871409998497</v>
      </c>
      <c r="T5" s="7">
        <v>14.210862865274828</v>
      </c>
      <c r="U5" s="7">
        <v>0</v>
      </c>
      <c r="V5" s="7">
        <v>17.762489434838127</v>
      </c>
      <c r="W5" s="7">
        <v>-0.51541098502056359</v>
      </c>
      <c r="X5" s="7">
        <v>0</v>
      </c>
      <c r="Y5" s="7">
        <v>0.37800618908479877</v>
      </c>
      <c r="Z5" s="7">
        <v>0.33568239963398472</v>
      </c>
      <c r="AA5" s="7">
        <v>0.83994154045801039</v>
      </c>
      <c r="AB5" s="7">
        <v>0.52776490489253958</v>
      </c>
      <c r="AC5" s="7">
        <v>5.9309766426408693E-2</v>
      </c>
      <c r="AD5" s="7">
        <v>4.0470496843766872</v>
      </c>
      <c r="AE5" s="7">
        <v>0.35998440443710983</v>
      </c>
      <c r="AF5" s="7">
        <v>0.9485927794400848</v>
      </c>
      <c r="AG5" s="7">
        <v>0.71196435814241565</v>
      </c>
      <c r="AH5" s="7">
        <v>8.8223681498803178E-2</v>
      </c>
      <c r="AI5" s="7">
        <v>0</v>
      </c>
      <c r="AJ5" s="7">
        <v>0.41435242951332457</v>
      </c>
      <c r="AK5" s="7">
        <v>0.96946872995696176</v>
      </c>
      <c r="AL5" s="7">
        <v>0</v>
      </c>
      <c r="AM5" s="7">
        <v>0.78014168278515139</v>
      </c>
    </row>
    <row r="6" spans="1:40" x14ac:dyDescent="0.75">
      <c r="D6" t="s">
        <v>34</v>
      </c>
      <c r="F6">
        <v>25</v>
      </c>
      <c r="H6" t="s">
        <v>41</v>
      </c>
      <c r="I6" t="s">
        <v>86</v>
      </c>
      <c r="J6" t="s">
        <v>90</v>
      </c>
      <c r="L6" s="7">
        <v>12.953082668318075</v>
      </c>
      <c r="M6" s="7">
        <v>-1.593184824252069</v>
      </c>
      <c r="N6" s="7">
        <v>-12.393884175907539</v>
      </c>
      <c r="O6" s="7">
        <v>3.145954904928876</v>
      </c>
      <c r="P6" s="7">
        <v>10.739680615249652</v>
      </c>
      <c r="Q6" s="7">
        <v>6.4168712722411003</v>
      </c>
      <c r="R6" s="7">
        <v>9.2809432621797949</v>
      </c>
      <c r="S6" s="7">
        <v>7.2316140279658105</v>
      </c>
      <c r="T6" s="7">
        <v>9.7376770191621702</v>
      </c>
      <c r="U6" s="7">
        <v>4.5266961856525114</v>
      </c>
      <c r="V6" s="7">
        <v>13.316713005607886</v>
      </c>
      <c r="W6" s="7">
        <v>-0.78652274268935507</v>
      </c>
      <c r="X6" s="7">
        <v>8.5838733146977375E-2</v>
      </c>
      <c r="Y6" s="7">
        <v>-0.95446023179518136</v>
      </c>
      <c r="Z6" s="7">
        <v>0.39065064308484326</v>
      </c>
      <c r="AA6" s="7">
        <v>0.11834417600223388</v>
      </c>
      <c r="AB6" s="7">
        <v>0.60128546427684426</v>
      </c>
      <c r="AC6" s="7">
        <v>0.14202182444803974</v>
      </c>
      <c r="AD6" s="7">
        <v>0.36912161602112809</v>
      </c>
      <c r="AE6" s="7">
        <v>0.12286836792056165</v>
      </c>
      <c r="AF6" s="7">
        <v>0.47116437368059449</v>
      </c>
      <c r="AG6" s="7">
        <v>0.13751515385040253</v>
      </c>
      <c r="AH6" s="7">
        <v>0.20530124582235065</v>
      </c>
      <c r="AI6" s="7">
        <v>0.73463968955350412</v>
      </c>
      <c r="AJ6" s="7">
        <v>0.11225481532959704</v>
      </c>
      <c r="AK6" s="7">
        <v>0.32389971951868668</v>
      </c>
      <c r="AL6" s="7">
        <v>0</v>
      </c>
      <c r="AM6" s="7">
        <v>0.12530205486968873</v>
      </c>
    </row>
    <row r="7" spans="1:40" x14ac:dyDescent="0.75">
      <c r="D7" t="s">
        <v>34</v>
      </c>
      <c r="F7">
        <v>625</v>
      </c>
      <c r="H7" t="s">
        <v>41</v>
      </c>
      <c r="I7" t="s">
        <v>87</v>
      </c>
      <c r="J7" t="s">
        <v>90</v>
      </c>
      <c r="L7" s="7">
        <v>14.815793030129194</v>
      </c>
      <c r="M7" s="7">
        <v>1.1089890022874815</v>
      </c>
      <c r="N7" s="7">
        <v>-11.634060819431866</v>
      </c>
      <c r="O7" s="7">
        <v>2.9625235218102959</v>
      </c>
      <c r="P7" s="7">
        <v>9.6571608131440154</v>
      </c>
      <c r="Q7" s="7">
        <v>5.7829526485615945</v>
      </c>
      <c r="R7" s="7">
        <v>9.0301273922888754</v>
      </c>
      <c r="S7" s="7">
        <v>6.9644413313748954</v>
      </c>
      <c r="T7" s="7">
        <v>10.332695984415883</v>
      </c>
      <c r="U7" s="7">
        <v>0</v>
      </c>
      <c r="V7" s="7">
        <v>13.340153443709395</v>
      </c>
      <c r="W7" s="7">
        <v>-3.8434235420625371</v>
      </c>
      <c r="X7" s="7">
        <v>0</v>
      </c>
      <c r="Y7" s="7">
        <v>-2.3649924879928528</v>
      </c>
      <c r="Z7" s="7">
        <v>0.22940696355967014</v>
      </c>
      <c r="AA7" s="7">
        <v>0.33619896949416045</v>
      </c>
      <c r="AB7" s="7">
        <v>6.2285354987197332E-2</v>
      </c>
      <c r="AC7" s="7">
        <v>0.43494061939322232</v>
      </c>
      <c r="AD7" s="7">
        <v>0.25146750827115283</v>
      </c>
      <c r="AE7" s="7">
        <v>0.21858585382617224</v>
      </c>
      <c r="AF7" s="7">
        <v>0.22029365979317808</v>
      </c>
      <c r="AG7" s="7">
        <v>8.5648060675586918E-2</v>
      </c>
      <c r="AH7" s="7">
        <v>0.10789832702294218</v>
      </c>
      <c r="AI7" s="7">
        <v>0</v>
      </c>
      <c r="AJ7" s="7">
        <v>0.16879906147758955</v>
      </c>
      <c r="AK7" s="7">
        <v>0.45389751654403554</v>
      </c>
      <c r="AL7" s="7">
        <v>0</v>
      </c>
      <c r="AM7" s="7">
        <v>0.18769668696336431</v>
      </c>
    </row>
    <row r="8" spans="1:40" x14ac:dyDescent="0.75">
      <c r="A8">
        <v>1193</v>
      </c>
      <c r="B8" s="6">
        <v>3</v>
      </c>
      <c r="F8">
        <v>20</v>
      </c>
      <c r="H8" t="s">
        <v>78</v>
      </c>
      <c r="I8" t="s">
        <v>84</v>
      </c>
      <c r="J8" t="s">
        <v>75</v>
      </c>
      <c r="L8" s="7">
        <v>6.4900752631649556</v>
      </c>
      <c r="M8" s="7">
        <v>1.3144350533877212</v>
      </c>
      <c r="N8" s="7">
        <v>1.0216715667740595</v>
      </c>
      <c r="O8" s="7">
        <v>-0.43587236300967114</v>
      </c>
      <c r="P8" s="7">
        <v>7.1832973761108763</v>
      </c>
      <c r="Q8" s="7">
        <v>2.9523422026030826</v>
      </c>
      <c r="R8" s="7">
        <v>2.324991874145236</v>
      </c>
      <c r="S8" s="7">
        <v>2.5488478065784177</v>
      </c>
      <c r="T8" s="7">
        <v>4.4386396891077968</v>
      </c>
      <c r="U8" s="7"/>
      <c r="V8" s="7">
        <v>6.545491208845398</v>
      </c>
      <c r="W8" s="7">
        <v>2.1791329227787859</v>
      </c>
      <c r="X8" s="7">
        <v>2.2868280624973831</v>
      </c>
      <c r="Y8" s="7">
        <v>2.1069876350061341</v>
      </c>
      <c r="Z8" s="7">
        <v>1.2531803717958336</v>
      </c>
      <c r="AA8" s="7">
        <v>0.86280914093553285</v>
      </c>
      <c r="AB8" s="7">
        <v>0.2</v>
      </c>
      <c r="AC8" s="7">
        <v>0.2</v>
      </c>
      <c r="AD8" s="7">
        <v>0.17078741350137827</v>
      </c>
      <c r="AE8" s="7">
        <v>0.26024748724019536</v>
      </c>
      <c r="AF8" s="7">
        <v>0.95079053576957695</v>
      </c>
      <c r="AG8" s="7">
        <v>0.19001023926343832</v>
      </c>
      <c r="AH8" s="7">
        <v>0.19148891816821176</v>
      </c>
      <c r="AI8" s="7"/>
      <c r="AJ8" s="7">
        <v>0.67353824112448313</v>
      </c>
      <c r="AK8" s="7">
        <v>0.95744459084106048</v>
      </c>
      <c r="AL8" s="7">
        <v>1.1688956742237169</v>
      </c>
      <c r="AM8" s="7">
        <v>0.33639945083604816</v>
      </c>
    </row>
    <row r="9" spans="1:40" x14ac:dyDescent="0.75">
      <c r="A9">
        <v>792</v>
      </c>
      <c r="B9" s="6">
        <v>2</v>
      </c>
      <c r="F9">
        <v>85</v>
      </c>
      <c r="H9" t="s">
        <v>78</v>
      </c>
      <c r="I9" t="s">
        <v>84</v>
      </c>
      <c r="J9" t="s">
        <v>75</v>
      </c>
      <c r="L9" s="7">
        <v>15.199828856909571</v>
      </c>
      <c r="M9" s="7">
        <v>1.51747311926054</v>
      </c>
      <c r="N9" s="7">
        <v>-9.586953087076175</v>
      </c>
      <c r="O9" s="7">
        <v>2.3621137019615768</v>
      </c>
      <c r="P9" s="7">
        <v>11.397145991968756</v>
      </c>
      <c r="Q9" s="7">
        <v>11.036974873516716</v>
      </c>
      <c r="R9" s="7">
        <v>9.3313888195608996</v>
      </c>
      <c r="S9" s="7">
        <v>10.390993589535883</v>
      </c>
      <c r="T9" s="7">
        <v>11.695906533863242</v>
      </c>
      <c r="U9" s="7"/>
      <c r="V9" s="7">
        <v>15.362263350562509</v>
      </c>
      <c r="W9" s="7">
        <v>1.9018543863568169</v>
      </c>
      <c r="X9" s="7">
        <v>4.9164408590001756</v>
      </c>
      <c r="Y9" s="7">
        <v>0.77785600223733398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/>
      <c r="AJ9" s="7">
        <v>1</v>
      </c>
      <c r="AK9" s="7">
        <v>1</v>
      </c>
      <c r="AL9" s="7">
        <v>1</v>
      </c>
      <c r="AM9" s="7">
        <v>1</v>
      </c>
    </row>
    <row r="10" spans="1:40" x14ac:dyDescent="0.75">
      <c r="A10">
        <v>943</v>
      </c>
      <c r="B10" s="6">
        <v>2</v>
      </c>
      <c r="F10">
        <v>320</v>
      </c>
      <c r="H10" t="s">
        <v>78</v>
      </c>
      <c r="I10" t="s">
        <v>84</v>
      </c>
      <c r="J10" t="s">
        <v>75</v>
      </c>
      <c r="L10" s="7">
        <v>13.974708654824051</v>
      </c>
      <c r="M10" s="7">
        <v>1.2454526710426883</v>
      </c>
      <c r="N10" s="7">
        <v>-8.0178387738180419</v>
      </c>
      <c r="O10" s="7">
        <v>-0.18842380989110685</v>
      </c>
      <c r="P10" s="7">
        <v>9.9184192943117182</v>
      </c>
      <c r="Q10" s="7">
        <v>9.1158067393946727</v>
      </c>
      <c r="R10" s="7">
        <v>8.5036248197781799</v>
      </c>
      <c r="S10" s="7">
        <v>8.1565304002578127</v>
      </c>
      <c r="T10" s="7">
        <v>9.0269073654750951</v>
      </c>
      <c r="U10" s="7"/>
      <c r="V10" s="7">
        <v>11.849849573180173</v>
      </c>
      <c r="W10" s="7">
        <v>1.8284274380057224</v>
      </c>
      <c r="X10" s="7">
        <v>-1.5623380748190623</v>
      </c>
      <c r="Y10" s="7">
        <v>-1.352456469878373</v>
      </c>
      <c r="Z10" s="7">
        <v>0.17922564914883882</v>
      </c>
      <c r="AA10" s="7">
        <v>0.52237458619171084</v>
      </c>
      <c r="AB10" s="7">
        <v>0.36120073685494153</v>
      </c>
      <c r="AC10" s="7">
        <v>0.79821247701666098</v>
      </c>
      <c r="AD10" s="7">
        <v>0.52486653790947857</v>
      </c>
      <c r="AE10" s="7">
        <v>0.4649152443248174</v>
      </c>
      <c r="AF10" s="7">
        <v>0.64953590596071542</v>
      </c>
      <c r="AG10" s="7">
        <v>0.18725042463575522</v>
      </c>
      <c r="AH10" s="7">
        <v>0.32449413869065852</v>
      </c>
      <c r="AI10" s="7"/>
      <c r="AJ10" s="7">
        <v>0.25047138650808543</v>
      </c>
      <c r="AK10" s="7">
        <v>1.1579644611150359</v>
      </c>
      <c r="AL10" s="7">
        <v>0.96380466464392855</v>
      </c>
      <c r="AM10" s="7">
        <v>0.39567891725171056</v>
      </c>
    </row>
    <row r="11" spans="1:40" x14ac:dyDescent="0.75">
      <c r="A11">
        <v>791</v>
      </c>
      <c r="B11" s="6">
        <v>2</v>
      </c>
      <c r="F11">
        <v>20</v>
      </c>
      <c r="H11" t="s">
        <v>79</v>
      </c>
      <c r="I11" t="s">
        <v>84</v>
      </c>
      <c r="J11" t="s">
        <v>76</v>
      </c>
      <c r="L11" s="7">
        <v>2.5702798891280798</v>
      </c>
      <c r="M11" s="7">
        <v>-2.6813257429912416</v>
      </c>
      <c r="N11" s="7">
        <v>-4.6392441742131671</v>
      </c>
      <c r="O11" s="7">
        <v>-5.5229964850294015</v>
      </c>
      <c r="P11" s="7">
        <v>1.8193235182021663</v>
      </c>
      <c r="Q11" s="7">
        <v>-9.2357654360376268E-2</v>
      </c>
      <c r="R11" s="7">
        <v>-0.71015357290749392</v>
      </c>
      <c r="S11" s="7">
        <v>0.85519612265268674</v>
      </c>
      <c r="T11" s="7">
        <v>0.92606262949805451</v>
      </c>
      <c r="U11" s="7"/>
      <c r="V11" s="7">
        <v>4.6172748592856117</v>
      </c>
      <c r="W11" s="7">
        <v>-0.36382209590513193</v>
      </c>
      <c r="X11" s="7">
        <v>2.2591479455111085</v>
      </c>
      <c r="Y11" s="7">
        <v>-2.2286399332957378</v>
      </c>
      <c r="Z11" s="7">
        <v>0.2</v>
      </c>
      <c r="AA11" s="7">
        <v>0.2</v>
      </c>
      <c r="AB11" s="7">
        <v>0.68941919321945566</v>
      </c>
      <c r="AC11" s="7">
        <v>0.23050692372587894</v>
      </c>
      <c r="AD11" s="7">
        <v>0.23115344579222041</v>
      </c>
      <c r="AE11" s="7">
        <v>0.20286543669177381</v>
      </c>
      <c r="AF11" s="7">
        <v>0.2</v>
      </c>
      <c r="AG11" s="7">
        <v>0.49544427367353494</v>
      </c>
      <c r="AH11" s="7">
        <v>0.2</v>
      </c>
      <c r="AI11" s="7"/>
      <c r="AJ11" s="7">
        <v>0.87903544040828341</v>
      </c>
      <c r="AK11" s="7">
        <v>0.30389404062193992</v>
      </c>
      <c r="AL11" s="7">
        <v>0.41645380274323457</v>
      </c>
      <c r="AM11" s="7">
        <v>0.30470226945338147</v>
      </c>
    </row>
    <row r="12" spans="1:40" x14ac:dyDescent="0.75">
      <c r="A12">
        <v>795</v>
      </c>
      <c r="B12" s="6">
        <v>2</v>
      </c>
      <c r="F12">
        <v>85</v>
      </c>
      <c r="H12" t="s">
        <v>79</v>
      </c>
      <c r="I12" t="s">
        <v>84</v>
      </c>
      <c r="J12" t="s">
        <v>76</v>
      </c>
      <c r="L12" s="7">
        <v>10.115680009733222</v>
      </c>
      <c r="M12" s="7">
        <v>-1.6572836928652108</v>
      </c>
      <c r="N12" s="7">
        <v>2.8027137065612373</v>
      </c>
      <c r="O12" s="7">
        <v>-3.7431963294100044</v>
      </c>
      <c r="P12" s="7">
        <v>7.3473142100641766</v>
      </c>
      <c r="Q12" s="7">
        <v>3.9560089550608502</v>
      </c>
      <c r="R12" s="7">
        <v>3.7148342301516153</v>
      </c>
      <c r="S12" s="7">
        <v>5.3024725851228389</v>
      </c>
      <c r="T12" s="7">
        <v>8.185576260766096</v>
      </c>
      <c r="U12" s="7"/>
      <c r="V12" s="7">
        <v>8.8580070276856766</v>
      </c>
      <c r="W12" s="7">
        <v>2.1031927035069606</v>
      </c>
      <c r="X12" s="7">
        <v>4.9596156133813309</v>
      </c>
      <c r="Y12" s="7">
        <v>4.0057298106701005</v>
      </c>
      <c r="Z12" s="7">
        <v>0.2</v>
      </c>
      <c r="AA12" s="7">
        <v>0.20585348842314602</v>
      </c>
      <c r="AB12" s="7">
        <v>0.2</v>
      </c>
      <c r="AC12" s="7">
        <v>0.2</v>
      </c>
      <c r="AD12" s="7">
        <v>0.2</v>
      </c>
      <c r="AE12" s="7">
        <v>0.22549584397213107</v>
      </c>
      <c r="AF12" s="7">
        <v>0.92380555433744072</v>
      </c>
      <c r="AG12" s="7">
        <v>0.47443032405606106</v>
      </c>
      <c r="AH12" s="7">
        <v>0.26012583643642967</v>
      </c>
      <c r="AI12" s="7"/>
      <c r="AJ12" s="7">
        <v>0.73597893724317121</v>
      </c>
      <c r="AK12" s="7">
        <v>1.4734011597175458</v>
      </c>
      <c r="AL12" s="7">
        <v>0.78904729403768736</v>
      </c>
      <c r="AM12" s="7">
        <v>0.2</v>
      </c>
    </row>
    <row r="13" spans="1:40" x14ac:dyDescent="0.75">
      <c r="A13">
        <v>1195</v>
      </c>
      <c r="B13" s="6">
        <v>3</v>
      </c>
      <c r="F13">
        <v>20</v>
      </c>
      <c r="H13" t="s">
        <v>80</v>
      </c>
      <c r="I13" t="s">
        <v>84</v>
      </c>
      <c r="J13" t="s">
        <v>77</v>
      </c>
      <c r="L13" s="7">
        <v>3.1941479633714169</v>
      </c>
      <c r="M13" s="7">
        <v>-1.4480294628437891</v>
      </c>
      <c r="N13" s="7">
        <v>-3.4389160066986881</v>
      </c>
      <c r="O13" s="7">
        <v>-4.0647188784542365</v>
      </c>
      <c r="P13" s="7">
        <v>2.8857112328807211</v>
      </c>
      <c r="Q13" s="7">
        <v>0.92607762673537486</v>
      </c>
      <c r="R13" s="7">
        <v>1.3598981668465335</v>
      </c>
      <c r="S13" s="7">
        <v>2.5847156780351574</v>
      </c>
      <c r="T13" s="7">
        <v>2.8950952934059164</v>
      </c>
      <c r="U13" s="7">
        <v>0.38175562829401494</v>
      </c>
      <c r="V13" s="7">
        <v>3.391339117967398</v>
      </c>
      <c r="W13" s="7">
        <v>0.72591000188134081</v>
      </c>
      <c r="X13" s="7">
        <v>2.6237355921075749</v>
      </c>
      <c r="Y13" s="7">
        <v>2.2718903416426312E-2</v>
      </c>
      <c r="Z13" s="7">
        <v>0.65296316286027567</v>
      </c>
      <c r="AA13" s="7">
        <v>0.46379645588340329</v>
      </c>
      <c r="AB13" s="7">
        <v>0.2128953383249147</v>
      </c>
      <c r="AC13" s="7">
        <v>0.33121737715078903</v>
      </c>
      <c r="AD13" s="7">
        <v>0.39330819400600664</v>
      </c>
      <c r="AE13" s="7">
        <v>0.37016184154582116</v>
      </c>
      <c r="AF13" s="7">
        <v>0.65716377348628197</v>
      </c>
      <c r="AG13" s="7">
        <v>0.39032991663307909</v>
      </c>
      <c r="AH13" s="7">
        <v>0.20842649029680774</v>
      </c>
      <c r="AI13" s="7">
        <v>0.40711579139462728</v>
      </c>
      <c r="AJ13" s="7">
        <v>0.26685330959142661</v>
      </c>
      <c r="AK13" s="7">
        <v>0.28692969696647441</v>
      </c>
      <c r="AL13" s="7">
        <v>0.33404977773995403</v>
      </c>
      <c r="AM13" s="7">
        <v>0.24743475533764256</v>
      </c>
    </row>
    <row r="14" spans="1:40" x14ac:dyDescent="0.75">
      <c r="A14">
        <v>1203</v>
      </c>
      <c r="B14" s="6">
        <v>3</v>
      </c>
      <c r="F14">
        <v>320</v>
      </c>
      <c r="H14" t="s">
        <v>80</v>
      </c>
      <c r="I14" t="s">
        <v>84</v>
      </c>
      <c r="J14" t="s">
        <v>77</v>
      </c>
      <c r="L14" s="7">
        <v>17.378242660398517</v>
      </c>
      <c r="M14" s="7">
        <v>4.0189686131153524</v>
      </c>
      <c r="N14" s="7">
        <v>-3.4355647728302752</v>
      </c>
      <c r="O14" s="7">
        <v>2.5455174857125455</v>
      </c>
      <c r="P14" s="7">
        <v>12.321242688941254</v>
      </c>
      <c r="Q14" s="7">
        <v>12.233673708912447</v>
      </c>
      <c r="R14" s="7">
        <v>12.266975773233105</v>
      </c>
      <c r="S14" s="7">
        <v>10.771670693140686</v>
      </c>
      <c r="T14" s="7">
        <v>13.25501477510972</v>
      </c>
      <c r="U14" s="7"/>
      <c r="V14" s="7">
        <v>15.725082598969642</v>
      </c>
      <c r="W14" s="7">
        <v>6.7782955154962901</v>
      </c>
      <c r="X14" s="7">
        <v>6.2500505541424971</v>
      </c>
      <c r="Y14" s="7">
        <v>4.8652406550615002</v>
      </c>
      <c r="Z14" s="7">
        <v>0.59528541683311786</v>
      </c>
      <c r="AA14" s="7">
        <v>0.2</v>
      </c>
      <c r="AB14" s="7">
        <v>0.6144901142534589</v>
      </c>
      <c r="AC14" s="7">
        <v>0.43705850951898717</v>
      </c>
      <c r="AD14" s="7">
        <v>0.28777573707089976</v>
      </c>
      <c r="AE14" s="7">
        <v>0.48720125108581419</v>
      </c>
      <c r="AF14" s="7">
        <v>0.48252367933153312</v>
      </c>
      <c r="AG14" s="7">
        <v>0.32826602682793521</v>
      </c>
      <c r="AH14" s="7">
        <v>0.2</v>
      </c>
      <c r="AI14" s="7"/>
      <c r="AJ14" s="7">
        <v>0.3659819980319805</v>
      </c>
      <c r="AK14" s="7">
        <v>0.22757208248307165</v>
      </c>
      <c r="AL14" s="7">
        <v>1.4737692772111286</v>
      </c>
      <c r="AM14" s="7">
        <v>0.55628979379453936</v>
      </c>
    </row>
    <row r="15" spans="1:40" x14ac:dyDescent="0.75">
      <c r="A15">
        <v>1194</v>
      </c>
      <c r="B15" s="6">
        <v>3</v>
      </c>
      <c r="F15">
        <v>20</v>
      </c>
      <c r="H15" t="s">
        <v>81</v>
      </c>
      <c r="I15" t="s">
        <v>84</v>
      </c>
      <c r="J15" t="s">
        <v>75</v>
      </c>
      <c r="L15" s="7">
        <v>9.5970503086984067</v>
      </c>
      <c r="M15" s="7">
        <v>2.6255423105981777</v>
      </c>
      <c r="N15" s="7">
        <v>0.76460038295636135</v>
      </c>
      <c r="O15" s="7">
        <v>-0.85563970298689906</v>
      </c>
      <c r="P15" s="7">
        <v>5.3712022781558728</v>
      </c>
      <c r="Q15" s="7">
        <v>3.1421265960252764</v>
      </c>
      <c r="R15" s="7">
        <v>1.6607050340694822</v>
      </c>
      <c r="S15" s="7">
        <v>2.335791067034509</v>
      </c>
      <c r="T15" s="7">
        <v>4.7074608478540911</v>
      </c>
      <c r="U15" s="7"/>
      <c r="V15" s="7">
        <v>8.5893105587379832</v>
      </c>
      <c r="W15" s="7">
        <v>0.8412613588897383</v>
      </c>
      <c r="X15" s="7">
        <v>4.1791216893943322</v>
      </c>
      <c r="Y15" s="7">
        <v>2.0585133416156536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7"/>
      <c r="AJ15" s="7">
        <v>1</v>
      </c>
      <c r="AK15" s="7">
        <v>1</v>
      </c>
      <c r="AL15" s="7">
        <v>1</v>
      </c>
      <c r="AM15" s="7">
        <v>1</v>
      </c>
    </row>
    <row r="16" spans="1:40" x14ac:dyDescent="0.75">
      <c r="A16">
        <v>1202</v>
      </c>
      <c r="B16" s="6">
        <v>3</v>
      </c>
      <c r="F16">
        <v>320</v>
      </c>
      <c r="H16" t="s">
        <v>81</v>
      </c>
      <c r="I16" t="s">
        <v>84</v>
      </c>
      <c r="J16" t="s">
        <v>75</v>
      </c>
      <c r="L16" s="7">
        <v>11.627002100139377</v>
      </c>
      <c r="M16" s="7">
        <v>2.2138843291379384</v>
      </c>
      <c r="N16" s="7">
        <v>-5.9236190445026136</v>
      </c>
      <c r="O16" s="7">
        <v>1.4700423497244881</v>
      </c>
      <c r="P16" s="7">
        <v>8.4800603161738781</v>
      </c>
      <c r="Q16" s="7">
        <v>7.2587954044148342</v>
      </c>
      <c r="R16" s="7">
        <v>8.1901963929640527</v>
      </c>
      <c r="S16" s="7">
        <v>9.1929976861274589</v>
      </c>
      <c r="T16" s="7">
        <v>8.8114856107262902</v>
      </c>
      <c r="U16" s="7"/>
      <c r="V16" s="7">
        <v>11.173024043935753</v>
      </c>
      <c r="W16" s="7">
        <v>1.6192370160824867</v>
      </c>
      <c r="X16" s="7">
        <v>5.2585211990293814</v>
      </c>
      <c r="Y16" s="7">
        <v>2.2490516433508949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1</v>
      </c>
      <c r="AI16" s="7"/>
      <c r="AJ16" s="7">
        <v>1</v>
      </c>
      <c r="AK16" s="7">
        <v>1</v>
      </c>
      <c r="AL16" s="7">
        <v>1</v>
      </c>
      <c r="AM16" s="7">
        <v>1</v>
      </c>
    </row>
    <row r="17" spans="4:39" x14ac:dyDescent="0.75">
      <c r="D17" t="s">
        <v>33</v>
      </c>
      <c r="F17">
        <v>625</v>
      </c>
      <c r="H17" t="s">
        <v>43</v>
      </c>
      <c r="I17" t="s">
        <v>89</v>
      </c>
      <c r="L17" s="7">
        <v>21.236668026155414</v>
      </c>
      <c r="M17" s="7">
        <v>6.5230689024365951</v>
      </c>
      <c r="N17" s="7">
        <v>-13.340950224840675</v>
      </c>
      <c r="O17" s="7">
        <v>5.0684997365964612</v>
      </c>
      <c r="P17" s="7">
        <v>16.580914735026642</v>
      </c>
      <c r="Q17" s="7">
        <v>14.517728172429015</v>
      </c>
      <c r="R17" s="7">
        <v>16.316035991986496</v>
      </c>
      <c r="S17" s="7">
        <v>14.069094517906597</v>
      </c>
      <c r="T17" s="7">
        <v>15.197281756781306</v>
      </c>
      <c r="U17" s="7">
        <v>4.245564496467451</v>
      </c>
      <c r="V17" s="7">
        <v>18.120003613745684</v>
      </c>
      <c r="W17" s="7">
        <v>1.1639908577083391</v>
      </c>
      <c r="X17" s="7">
        <v>5.1733947374015345</v>
      </c>
      <c r="Y17" s="7">
        <v>0.96514314035483706</v>
      </c>
      <c r="Z17" s="7">
        <v>0.13771048181342535</v>
      </c>
      <c r="AA17" s="7">
        <v>0.1513669984055494</v>
      </c>
      <c r="AB17" s="7">
        <v>0.68369567243476337</v>
      </c>
      <c r="AC17" s="7">
        <v>0.192001090900903</v>
      </c>
      <c r="AD17" s="7">
        <v>0.62761498722437259</v>
      </c>
      <c r="AE17" s="7">
        <v>0.38309294248592468</v>
      </c>
      <c r="AF17" s="7">
        <v>0.44165657625951582</v>
      </c>
      <c r="AG17" s="7">
        <v>0.43481477226641535</v>
      </c>
      <c r="AH17" s="7">
        <v>0.17361606620000333</v>
      </c>
      <c r="AI17" s="7">
        <v>0.87767480586443058</v>
      </c>
      <c r="AJ17" s="7">
        <v>0.11319793061926459</v>
      </c>
      <c r="AK17" s="7">
        <v>0.59598442795283224</v>
      </c>
      <c r="AL17" s="7">
        <v>0.19918644420172571</v>
      </c>
      <c r="AM17" s="7">
        <v>0.23019281370456826</v>
      </c>
    </row>
    <row r="18" spans="4:39" x14ac:dyDescent="0.75">
      <c r="D18" t="s">
        <v>34</v>
      </c>
      <c r="F18">
        <v>625</v>
      </c>
      <c r="H18" t="s">
        <v>43</v>
      </c>
      <c r="I18" t="s">
        <v>89</v>
      </c>
      <c r="L18" s="7">
        <v>19.767629021333448</v>
      </c>
      <c r="M18" s="7">
        <v>6.2571360904956927</v>
      </c>
      <c r="N18" s="7">
        <v>-12.480436604621104</v>
      </c>
      <c r="O18" s="7">
        <v>7.9027713034588603</v>
      </c>
      <c r="P18" s="7">
        <v>19.184411310723572</v>
      </c>
      <c r="Q18" s="7">
        <v>15.438331501615613</v>
      </c>
      <c r="R18" s="7">
        <v>16.660721389535944</v>
      </c>
      <c r="S18" s="7">
        <v>14.058121323001345</v>
      </c>
      <c r="T18" s="7">
        <v>14.063860242662942</v>
      </c>
      <c r="U18" s="7">
        <v>4.8094936058576501</v>
      </c>
      <c r="V18" s="7">
        <v>17.708791592735242</v>
      </c>
      <c r="W18" s="7">
        <v>0.12079624233225211</v>
      </c>
      <c r="X18" s="7">
        <v>3.8747670659749094</v>
      </c>
      <c r="Y18" s="7">
        <v>-0.9728266356809776</v>
      </c>
      <c r="Z18" s="7">
        <v>1.504509936903367</v>
      </c>
      <c r="AA18" s="7">
        <v>1.3965646275548405</v>
      </c>
      <c r="AB18" s="7">
        <v>2.2005615575861555</v>
      </c>
      <c r="AC18" s="7">
        <v>1.2655429537675504</v>
      </c>
      <c r="AD18" s="7">
        <v>1.5498883658155134</v>
      </c>
      <c r="AE18" s="7">
        <v>0.26865006390872154</v>
      </c>
      <c r="AF18" s="7">
        <v>0.76433384738891275</v>
      </c>
      <c r="AG18" s="7">
        <v>0.45206843296815391</v>
      </c>
      <c r="AH18" s="7">
        <v>0.42489614858512742</v>
      </c>
      <c r="AI18" s="7">
        <v>0.77970113117524897</v>
      </c>
      <c r="AJ18" s="7">
        <v>0.29237022707034571</v>
      </c>
      <c r="AK18" s="7">
        <v>0.2128616575379548</v>
      </c>
      <c r="AL18" s="7">
        <v>0.30215544863382898</v>
      </c>
      <c r="AM18" s="7">
        <v>0.42953076739109886</v>
      </c>
    </row>
    <row r="19" spans="4:39" x14ac:dyDescent="0.75">
      <c r="D19" t="s">
        <v>33</v>
      </c>
      <c r="F19">
        <v>25</v>
      </c>
      <c r="H19" t="s">
        <v>39</v>
      </c>
      <c r="I19" t="s">
        <v>85</v>
      </c>
      <c r="L19" s="7">
        <v>12.322679549934072</v>
      </c>
      <c r="M19" s="7">
        <v>-0.13455092036663127</v>
      </c>
      <c r="N19" s="7">
        <v>-2.3045846161950139</v>
      </c>
      <c r="O19" s="7">
        <v>-0.64085507844777123</v>
      </c>
      <c r="P19" s="7">
        <v>7.9729823791184868</v>
      </c>
      <c r="Q19" s="7">
        <v>7.8855736144461019</v>
      </c>
      <c r="R19" s="7">
        <v>9.3644854675682634</v>
      </c>
      <c r="S19" s="7">
        <v>8.8904040320570275</v>
      </c>
      <c r="T19" s="7">
        <v>8.3255804467799663</v>
      </c>
      <c r="U19" s="7">
        <v>-2.0290247818041083</v>
      </c>
      <c r="V19" s="7">
        <v>11.005992438025915</v>
      </c>
      <c r="W19" s="7">
        <v>1.6939959914450646</v>
      </c>
      <c r="X19" s="7">
        <v>2.919940953587401</v>
      </c>
      <c r="Y19" s="7">
        <v>1.7965901770986681</v>
      </c>
      <c r="Z19" s="7">
        <v>0.33881278008539056</v>
      </c>
      <c r="AA19" s="7">
        <v>0.42412658973088863</v>
      </c>
      <c r="AB19" s="7">
        <v>0.76223648761000828</v>
      </c>
      <c r="AC19" s="7">
        <v>5.1512914402370838E-2</v>
      </c>
      <c r="AD19" s="7">
        <v>0.58015834368735719</v>
      </c>
      <c r="AE19" s="7">
        <v>0.1672275874235104</v>
      </c>
      <c r="AF19" s="7">
        <v>0.66291728486366097</v>
      </c>
      <c r="AG19" s="7">
        <v>9.8536059517624647E-2</v>
      </c>
      <c r="AH19" s="7">
        <v>4.992664622530061E-2</v>
      </c>
      <c r="AI19" s="7">
        <v>0</v>
      </c>
      <c r="AJ19" s="7">
        <v>0.59488481645008118</v>
      </c>
      <c r="AK19" s="7">
        <v>0.78410269463809279</v>
      </c>
      <c r="AL19" s="7">
        <v>0.38524440424129458</v>
      </c>
      <c r="AM19" s="7">
        <v>0.11609563449046496</v>
      </c>
    </row>
    <row r="20" spans="4:39" x14ac:dyDescent="0.75">
      <c r="D20" t="s">
        <v>33</v>
      </c>
      <c r="F20">
        <v>75</v>
      </c>
      <c r="H20" t="s">
        <v>39</v>
      </c>
      <c r="I20" t="s">
        <v>85</v>
      </c>
      <c r="L20" s="7">
        <v>14.390948229538632</v>
      </c>
      <c r="M20" s="7">
        <v>0.93055615334723996</v>
      </c>
      <c r="N20" s="7">
        <v>-17.950787020234273</v>
      </c>
      <c r="O20" s="7">
        <v>1.4158292882669461</v>
      </c>
      <c r="P20" s="7">
        <v>13.304134912034016</v>
      </c>
      <c r="Q20" s="7">
        <v>11.357725281760743</v>
      </c>
      <c r="R20" s="7">
        <v>12.73307938219059</v>
      </c>
      <c r="S20" s="7">
        <v>10.267012764486866</v>
      </c>
      <c r="T20" s="7">
        <v>9.1132041054922386</v>
      </c>
      <c r="U20" s="7">
        <v>1.9358407484036952</v>
      </c>
      <c r="V20" s="7">
        <v>14.145298644075259</v>
      </c>
      <c r="W20" s="7">
        <v>-0.68973858713338732</v>
      </c>
      <c r="X20" s="7">
        <v>1.4916864474143658</v>
      </c>
      <c r="Y20" s="7">
        <v>1.7203213429755131</v>
      </c>
      <c r="Z20" s="7">
        <v>0.242517625530806</v>
      </c>
      <c r="AA20" s="7">
        <v>0.2121627973732107</v>
      </c>
      <c r="AB20" s="7">
        <v>0.50322491498311506</v>
      </c>
      <c r="AC20" s="7">
        <v>0.11426343976175156</v>
      </c>
      <c r="AD20" s="7">
        <v>0.12846249331544779</v>
      </c>
      <c r="AE20" s="7">
        <v>0.34616560226703769</v>
      </c>
      <c r="AF20" s="7">
        <v>0.77079770069619069</v>
      </c>
      <c r="AG20" s="7">
        <v>0.17880925853091906</v>
      </c>
      <c r="AH20" s="7">
        <v>0.16803015822281459</v>
      </c>
      <c r="AI20" s="7">
        <v>0.56944161960454387</v>
      </c>
      <c r="AJ20" s="7">
        <v>6.7432784328791948E-2</v>
      </c>
      <c r="AK20" s="7">
        <v>8.8630227826671834E-2</v>
      </c>
      <c r="AL20" s="7">
        <v>1.2263936020395202E-2</v>
      </c>
      <c r="AM20" s="7">
        <v>0.36013310492935235</v>
      </c>
    </row>
    <row r="21" spans="4:39" x14ac:dyDescent="0.75">
      <c r="D21" t="s">
        <v>33</v>
      </c>
      <c r="F21">
        <v>125</v>
      </c>
      <c r="H21" t="s">
        <v>39</v>
      </c>
      <c r="I21" t="s">
        <v>85</v>
      </c>
      <c r="L21" s="7">
        <v>17.56071851701012</v>
      </c>
      <c r="M21" s="7">
        <v>3.6850469607815146</v>
      </c>
      <c r="N21" s="7">
        <v>-15.62246289363628</v>
      </c>
      <c r="O21" s="7">
        <v>5.0735656579469763</v>
      </c>
      <c r="P21" s="7">
        <v>14.329137047328771</v>
      </c>
      <c r="Q21" s="7">
        <v>11.01008695123136</v>
      </c>
      <c r="R21" s="7">
        <v>12.803010804002474</v>
      </c>
      <c r="S21" s="7">
        <v>12.236111631121792</v>
      </c>
      <c r="T21" s="7">
        <v>11.970411954226135</v>
      </c>
      <c r="U21" s="7">
        <v>3.135714708687324</v>
      </c>
      <c r="V21" s="7">
        <v>16.537811358713473</v>
      </c>
      <c r="W21" s="7">
        <v>1.0364676747017969</v>
      </c>
      <c r="X21" s="7">
        <v>2.4037596759169166</v>
      </c>
      <c r="Y21" s="7">
        <v>2.8689170992425104</v>
      </c>
      <c r="Z21" s="7">
        <v>0.26784228997245818</v>
      </c>
      <c r="AA21" s="7">
        <v>0.18082363555528597</v>
      </c>
      <c r="AB21" s="7">
        <v>0.49042858015147522</v>
      </c>
      <c r="AC21" s="7">
        <v>0.18874330202189887</v>
      </c>
      <c r="AD21" s="7">
        <v>7.2582670281081244E-2</v>
      </c>
      <c r="AE21" s="7">
        <v>0.15454091290860533</v>
      </c>
      <c r="AF21" s="7">
        <v>5.8771021107145778E-2</v>
      </c>
      <c r="AG21" s="7">
        <v>0.27376855095892216</v>
      </c>
      <c r="AH21" s="7">
        <v>0.33435426285114872</v>
      </c>
      <c r="AI21" s="7">
        <v>1.2288731551039955</v>
      </c>
      <c r="AJ21" s="7">
        <v>8.3030128218562232E-2</v>
      </c>
      <c r="AK21" s="7">
        <v>0.40839302982411146</v>
      </c>
      <c r="AL21" s="7">
        <v>0.87514958536357734</v>
      </c>
      <c r="AM21" s="7">
        <v>0.33988475980826288</v>
      </c>
    </row>
    <row r="22" spans="4:39" x14ac:dyDescent="0.75">
      <c r="D22" t="s">
        <v>33</v>
      </c>
      <c r="F22">
        <v>175</v>
      </c>
      <c r="H22" t="s">
        <v>39</v>
      </c>
      <c r="I22" t="s">
        <v>85</v>
      </c>
      <c r="L22" s="7">
        <v>17.317030042110375</v>
      </c>
      <c r="M22" s="7">
        <v>4.7388240909263821</v>
      </c>
      <c r="N22" s="7">
        <v>-10.327094615807287</v>
      </c>
      <c r="O22" s="7">
        <v>5.0252879839896787</v>
      </c>
      <c r="P22" s="7">
        <v>13.443305894183025</v>
      </c>
      <c r="Q22" s="7">
        <v>10.887746427118358</v>
      </c>
      <c r="R22" s="7">
        <v>13.734795469580765</v>
      </c>
      <c r="S22" s="7">
        <v>12.352014872989514</v>
      </c>
      <c r="T22" s="7">
        <v>12.00811461038972</v>
      </c>
      <c r="U22" s="7">
        <v>2.0500840419989554</v>
      </c>
      <c r="V22" s="7">
        <v>16.357124716231613</v>
      </c>
      <c r="W22" s="7">
        <v>-1.2808664138084669</v>
      </c>
      <c r="X22" s="7">
        <v>1.7930562883231158</v>
      </c>
      <c r="Y22" s="7">
        <v>1.4502329576521291</v>
      </c>
      <c r="Z22" s="7">
        <v>0.38268681761980117</v>
      </c>
      <c r="AA22" s="7">
        <v>5.4407271812435355E-2</v>
      </c>
      <c r="AB22" s="7">
        <v>0.68006723572949579</v>
      </c>
      <c r="AC22" s="7">
        <v>0.41905984670324142</v>
      </c>
      <c r="AD22" s="7">
        <v>0.60691492309864814</v>
      </c>
      <c r="AE22" s="7">
        <v>0.17341279454696226</v>
      </c>
      <c r="AF22" s="7">
        <v>0.33986772786159541</v>
      </c>
      <c r="AG22" s="7">
        <v>0.27297693027699449</v>
      </c>
      <c r="AH22" s="7">
        <v>0.18793722136127561</v>
      </c>
      <c r="AI22" s="7">
        <v>0.88762473482961735</v>
      </c>
      <c r="AJ22" s="7">
        <v>0.19532093635466388</v>
      </c>
      <c r="AK22" s="7">
        <v>0.27440498863375617</v>
      </c>
      <c r="AL22" s="7">
        <v>0.63905634292814184</v>
      </c>
      <c r="AM22" s="7">
        <v>0.27527638458418141</v>
      </c>
    </row>
    <row r="23" spans="4:39" x14ac:dyDescent="0.75">
      <c r="D23" t="s">
        <v>33</v>
      </c>
      <c r="F23">
        <v>250</v>
      </c>
      <c r="H23" t="s">
        <v>39</v>
      </c>
      <c r="I23" t="s">
        <v>85</v>
      </c>
      <c r="L23" s="7">
        <v>17.894257122063404</v>
      </c>
      <c r="M23" s="7">
        <v>4.8452812007325887</v>
      </c>
      <c r="N23" s="7">
        <v>-10.042037859236608</v>
      </c>
      <c r="O23" s="7">
        <v>5.6592971062064521</v>
      </c>
      <c r="P23" s="7">
        <v>14.714507491306122</v>
      </c>
      <c r="Q23" s="7">
        <v>12.060357038951196</v>
      </c>
      <c r="R23" s="7">
        <v>15.492336950277846</v>
      </c>
      <c r="S23" s="7">
        <v>13.120870718617851</v>
      </c>
      <c r="T23" s="7">
        <v>12.976124932609295</v>
      </c>
      <c r="U23" s="7">
        <v>2.196504973105704</v>
      </c>
      <c r="V23" s="7">
        <v>18.247881109168471</v>
      </c>
      <c r="W23" s="7">
        <v>-0.54076682170957946</v>
      </c>
      <c r="X23" s="7">
        <v>4.003319326672913</v>
      </c>
      <c r="Y23" s="7">
        <v>1.3738903080669747</v>
      </c>
      <c r="Z23" s="7">
        <v>0.291220175044965</v>
      </c>
      <c r="AA23" s="7">
        <v>0.23835479358874345</v>
      </c>
      <c r="AB23" s="7">
        <v>0.4684010174131002</v>
      </c>
      <c r="AC23" s="7">
        <v>0.20184870739363678</v>
      </c>
      <c r="AD23" s="7">
        <v>0.20877831311684833</v>
      </c>
      <c r="AE23" s="7">
        <v>3.9095407177089175E-2</v>
      </c>
      <c r="AF23" s="7">
        <v>0.33964590066175221</v>
      </c>
      <c r="AG23" s="7">
        <v>0.12166339551391385</v>
      </c>
      <c r="AH23" s="7">
        <v>7.0408497360851474E-2</v>
      </c>
      <c r="AI23" s="7">
        <v>0.43406172902753798</v>
      </c>
      <c r="AJ23" s="7">
        <v>0.30882735072754214</v>
      </c>
      <c r="AK23" s="7">
        <v>0.3741083233568227</v>
      </c>
      <c r="AL23" s="7">
        <v>0.45432768987880529</v>
      </c>
      <c r="AM23" s="7">
        <v>0.43073039399465601</v>
      </c>
    </row>
    <row r="24" spans="4:39" x14ac:dyDescent="0.75">
      <c r="D24" t="s">
        <v>33</v>
      </c>
      <c r="F24">
        <v>350</v>
      </c>
      <c r="H24" t="s">
        <v>39</v>
      </c>
      <c r="I24" t="s">
        <v>85</v>
      </c>
      <c r="L24" s="7">
        <v>18.116366258968185</v>
      </c>
      <c r="M24" s="7">
        <v>3.4768522694543171</v>
      </c>
      <c r="N24" s="7">
        <v>-14.982934735000891</v>
      </c>
      <c r="O24" s="7">
        <v>4.7225229496729471</v>
      </c>
      <c r="P24" s="7">
        <v>13.540977481567921</v>
      </c>
      <c r="Q24" s="7">
        <v>11.378715209973139</v>
      </c>
      <c r="R24" s="7">
        <v>13.858883019748722</v>
      </c>
      <c r="S24" s="7">
        <v>12.215650198245035</v>
      </c>
      <c r="T24" s="7">
        <v>13.227036751686432</v>
      </c>
      <c r="U24" s="7">
        <v>2.7156090759873757</v>
      </c>
      <c r="V24" s="7">
        <v>18.155293467725016</v>
      </c>
      <c r="W24" s="7">
        <v>3.9454205230087793</v>
      </c>
      <c r="X24" s="7">
        <v>1.2908011480636921</v>
      </c>
      <c r="Y24" s="7">
        <v>2.6939828489002466</v>
      </c>
      <c r="Z24" s="7">
        <v>0.14608512395462683</v>
      </c>
      <c r="AA24" s="7">
        <v>0.18316129150018295</v>
      </c>
      <c r="AB24" s="7">
        <v>0.74614427259756844</v>
      </c>
      <c r="AC24" s="7">
        <v>0.44069949400977265</v>
      </c>
      <c r="AD24" s="7">
        <v>0.14161601433461027</v>
      </c>
      <c r="AE24" s="7">
        <v>0.24727063387497536</v>
      </c>
      <c r="AF24" s="7">
        <v>0.33021332040147933</v>
      </c>
      <c r="AG24" s="7">
        <v>4.8005840238595908E-2</v>
      </c>
      <c r="AH24" s="7">
        <v>0.19696594120772568</v>
      </c>
      <c r="AI24" s="7">
        <v>0.41718490575576322</v>
      </c>
      <c r="AJ24" s="7">
        <v>0.1065626716445511</v>
      </c>
      <c r="AK24" s="7">
        <v>1.0221065667688736</v>
      </c>
      <c r="AL24" s="7">
        <v>0.1346670445418322</v>
      </c>
      <c r="AM24" s="7">
        <v>0.54838194776747007</v>
      </c>
    </row>
    <row r="25" spans="4:39" x14ac:dyDescent="0.75">
      <c r="D25" t="s">
        <v>33</v>
      </c>
      <c r="F25">
        <v>450</v>
      </c>
      <c r="H25" t="s">
        <v>39</v>
      </c>
      <c r="I25" t="s">
        <v>85</v>
      </c>
      <c r="L25" s="7">
        <v>19.455042335820121</v>
      </c>
      <c r="M25" s="7">
        <v>4.6100454659089714</v>
      </c>
      <c r="N25" s="7">
        <v>-13.408288537851954</v>
      </c>
      <c r="O25" s="7">
        <v>4.9612742447053355</v>
      </c>
      <c r="P25" s="7">
        <v>13.81194181886625</v>
      </c>
      <c r="Q25" s="7">
        <v>11.513328052548522</v>
      </c>
      <c r="R25" s="7">
        <v>12.428606437971249</v>
      </c>
      <c r="S25" s="7">
        <v>14.259907337585341</v>
      </c>
      <c r="T25" s="7">
        <v>14.096943137253978</v>
      </c>
      <c r="U25" s="7">
        <v>2.7865579183655611</v>
      </c>
      <c r="V25" s="7">
        <v>18.358568595234441</v>
      </c>
      <c r="W25" s="7">
        <v>0.71229897579169543</v>
      </c>
      <c r="X25" s="7">
        <v>2.7925109485146518</v>
      </c>
      <c r="Y25" s="7">
        <v>2.610943528967379</v>
      </c>
      <c r="Z25" s="7">
        <v>0.21545997603121986</v>
      </c>
      <c r="AA25" s="7">
        <v>0.11609124277109147</v>
      </c>
      <c r="AB25" s="7">
        <v>0.27718097441492806</v>
      </c>
      <c r="AC25" s="7">
        <v>0.2410589612158916</v>
      </c>
      <c r="AD25" s="7">
        <v>0.22547193784638456</v>
      </c>
      <c r="AE25" s="7">
        <v>0.17939484689679039</v>
      </c>
      <c r="AF25" s="7">
        <v>5.4200618988866598</v>
      </c>
      <c r="AG25" s="7">
        <v>0.23928310717063109</v>
      </c>
      <c r="AH25" s="7">
        <v>0.27649691297115792</v>
      </c>
      <c r="AI25" s="7">
        <v>0.75146441576742451</v>
      </c>
      <c r="AJ25" s="7">
        <v>0.36628373366813544</v>
      </c>
      <c r="AK25" s="7">
        <v>0.3890254744252023</v>
      </c>
      <c r="AL25" s="7">
        <v>0.93314548679125742</v>
      </c>
      <c r="AM25" s="7">
        <v>0.70188701109705776</v>
      </c>
    </row>
    <row r="26" spans="4:39" x14ac:dyDescent="0.75">
      <c r="D26" t="s">
        <v>33</v>
      </c>
      <c r="F26">
        <v>625</v>
      </c>
      <c r="H26" t="s">
        <v>39</v>
      </c>
      <c r="I26" t="s">
        <v>85</v>
      </c>
      <c r="L26" s="7">
        <v>19.511747810688075</v>
      </c>
      <c r="M26" s="7">
        <v>6.894493584601455</v>
      </c>
      <c r="N26" s="7">
        <v>-13.70383740577517</v>
      </c>
      <c r="O26" s="7">
        <v>4.9268841377611112</v>
      </c>
      <c r="P26" s="7">
        <v>15.241303844054201</v>
      </c>
      <c r="Q26" s="7">
        <v>12.909798758810728</v>
      </c>
      <c r="R26" s="7">
        <v>14.8910083456722</v>
      </c>
      <c r="S26" s="7">
        <v>14.005896530243179</v>
      </c>
      <c r="T26" s="7">
        <v>13.290235108050361</v>
      </c>
      <c r="U26" s="7">
        <v>-1.8187853127178737</v>
      </c>
      <c r="V26" s="7">
        <v>18.485121024768947</v>
      </c>
      <c r="W26" s="7">
        <v>2.2572134087490761</v>
      </c>
      <c r="X26" s="7">
        <v>0.74171672477322304</v>
      </c>
      <c r="Y26" s="7">
        <v>0.41200522209887414</v>
      </c>
      <c r="Z26" s="7">
        <v>0.59024085334276344</v>
      </c>
      <c r="AA26" s="7">
        <v>0.14629293629131149</v>
      </c>
      <c r="AB26" s="7">
        <v>1.1338072460271265</v>
      </c>
      <c r="AC26" s="7">
        <v>1.3092598485759683</v>
      </c>
      <c r="AD26" s="7">
        <v>0.52763340800153802</v>
      </c>
      <c r="AE26" s="7">
        <v>0.105977265492773</v>
      </c>
      <c r="AF26" s="7">
        <v>0.21704240192569435</v>
      </c>
      <c r="AG26" s="7">
        <v>0.15029848301589027</v>
      </c>
      <c r="AH26" s="7">
        <v>0.12890596821854253</v>
      </c>
      <c r="AI26" s="7">
        <v>0</v>
      </c>
      <c r="AJ26" s="7">
        <v>0.27814709772318541</v>
      </c>
      <c r="AK26" s="7">
        <v>0.55656517543136053</v>
      </c>
      <c r="AL26" s="7">
        <v>1.0903650858030882</v>
      </c>
      <c r="AM26" s="7">
        <v>0.45011944909751384</v>
      </c>
    </row>
    <row r="27" spans="4:39" x14ac:dyDescent="0.75">
      <c r="D27" t="s">
        <v>33</v>
      </c>
      <c r="F27">
        <v>25</v>
      </c>
      <c r="H27" t="s">
        <v>41</v>
      </c>
      <c r="I27" t="s">
        <v>85</v>
      </c>
      <c r="L27" s="7">
        <v>16.445802077955619</v>
      </c>
      <c r="M27" s="7">
        <v>0.82159101978481441</v>
      </c>
      <c r="N27" s="7">
        <v>-8.415848951258214</v>
      </c>
      <c r="O27" s="7">
        <v>0.19979705836876363</v>
      </c>
      <c r="P27" s="7">
        <v>10.076999750700191</v>
      </c>
      <c r="Q27" s="7">
        <v>8.8603649676766096</v>
      </c>
      <c r="R27" s="7">
        <v>11.09859861927599</v>
      </c>
      <c r="S27" s="7">
        <v>10.678204508095844</v>
      </c>
      <c r="T27" s="7">
        <v>11.429897629422411</v>
      </c>
      <c r="U27" s="7">
        <v>2.0333592636762994</v>
      </c>
      <c r="V27" s="7">
        <v>14.291796988257877</v>
      </c>
      <c r="W27" s="7">
        <v>1.1143320660384879</v>
      </c>
      <c r="X27" s="7">
        <v>0.76057210605163172</v>
      </c>
      <c r="Y27" s="7">
        <v>-1.1766848176859135</v>
      </c>
      <c r="Z27" s="7">
        <v>3.629256743021779E-2</v>
      </c>
      <c r="AA27" s="7">
        <v>0.24610204893314536</v>
      </c>
      <c r="AB27" s="7">
        <v>0.30593306095579653</v>
      </c>
      <c r="AC27" s="7">
        <v>0.84762141207834507</v>
      </c>
      <c r="AD27" s="7">
        <v>0.71183347456442059</v>
      </c>
      <c r="AE27" s="7">
        <v>0.18751978795046709</v>
      </c>
      <c r="AF27" s="7">
        <v>0.30907347024199111</v>
      </c>
      <c r="AG27" s="7">
        <v>0.50858926425671769</v>
      </c>
      <c r="AH27" s="7">
        <v>9.4371634896689344E-2</v>
      </c>
      <c r="AI27" s="7">
        <v>0.19169711232481979</v>
      </c>
      <c r="AJ27" s="7">
        <v>1.1360741620251334E-2</v>
      </c>
      <c r="AK27" s="7">
        <v>0.91055607490369117</v>
      </c>
      <c r="AL27" s="7">
        <v>0.60787065771989468</v>
      </c>
      <c r="AM27" s="7">
        <v>0.28371789531867031</v>
      </c>
    </row>
    <row r="28" spans="4:39" x14ac:dyDescent="0.75">
      <c r="D28" t="s">
        <v>33</v>
      </c>
      <c r="F28">
        <v>75</v>
      </c>
      <c r="H28" t="s">
        <v>41</v>
      </c>
      <c r="I28" t="s">
        <v>85</v>
      </c>
      <c r="L28" s="7">
        <v>14.877704759668871</v>
      </c>
      <c r="M28" s="7">
        <v>1.9817066459720849</v>
      </c>
      <c r="N28" s="7">
        <v>-6.9896493869881633</v>
      </c>
      <c r="O28" s="7">
        <v>2.594559189734515</v>
      </c>
      <c r="P28" s="7">
        <v>9.8403103412614978</v>
      </c>
      <c r="Q28" s="7">
        <v>6.2589998863188763</v>
      </c>
      <c r="R28" s="7">
        <v>9.4298780719899451</v>
      </c>
      <c r="S28" s="7">
        <v>7.0683082029297273</v>
      </c>
      <c r="T28" s="7">
        <v>9.0783452564376486</v>
      </c>
      <c r="U28" s="7">
        <v>0.37874682956183503</v>
      </c>
      <c r="V28" s="7">
        <v>11.763489339601144</v>
      </c>
      <c r="W28" s="7">
        <v>2.4588667773686246</v>
      </c>
      <c r="X28" s="7">
        <v>-3.7759013457619406</v>
      </c>
      <c r="Y28" s="7">
        <v>-1.7487163500319547</v>
      </c>
      <c r="Z28" s="7">
        <v>0.38299379105516129</v>
      </c>
      <c r="AA28" s="7">
        <v>0.20611033454997607</v>
      </c>
      <c r="AB28" s="7">
        <v>0.6814252450663717</v>
      </c>
      <c r="AC28" s="7">
        <v>1.07150103824956</v>
      </c>
      <c r="AD28" s="7">
        <v>0.92959710880946678</v>
      </c>
      <c r="AE28" s="7">
        <v>0.12755006924005177</v>
      </c>
      <c r="AF28" s="7">
        <v>0.17884532626591521</v>
      </c>
      <c r="AG28" s="7">
        <v>0.35845384073604242</v>
      </c>
      <c r="AH28" s="7">
        <v>0.30771943459639445</v>
      </c>
      <c r="AI28" s="7">
        <v>0.48713095388780797</v>
      </c>
      <c r="AJ28" s="7">
        <v>0.18084007260368248</v>
      </c>
      <c r="AK28" s="7">
        <v>0.88793349034525104</v>
      </c>
      <c r="AL28" s="7">
        <v>0.3288445015640824</v>
      </c>
      <c r="AM28" s="7">
        <v>0.18289741230929782</v>
      </c>
    </row>
    <row r="29" spans="4:39" x14ac:dyDescent="0.75">
      <c r="D29" t="s">
        <v>33</v>
      </c>
      <c r="F29">
        <v>125</v>
      </c>
      <c r="H29" t="s">
        <v>41</v>
      </c>
      <c r="I29" t="s">
        <v>85</v>
      </c>
      <c r="L29" s="7">
        <v>17.993414256451576</v>
      </c>
      <c r="M29" s="7">
        <v>5.401226188786751</v>
      </c>
      <c r="N29" s="7">
        <v>-15.434719026042368</v>
      </c>
      <c r="O29" s="7">
        <v>7.5532022726036869</v>
      </c>
      <c r="P29" s="7">
        <v>13.559641988987373</v>
      </c>
      <c r="Q29" s="7">
        <v>11.006633897616581</v>
      </c>
      <c r="R29" s="7">
        <v>13.529989487076266</v>
      </c>
      <c r="S29" s="7">
        <v>10.505072676266542</v>
      </c>
      <c r="T29" s="7">
        <v>12.343527794755081</v>
      </c>
      <c r="U29" s="7">
        <v>2.8547271832013248</v>
      </c>
      <c r="V29" s="7">
        <v>15.348194116454785</v>
      </c>
      <c r="W29" s="7">
        <v>-1.2485281727171389</v>
      </c>
      <c r="X29" s="7">
        <v>1.4954131016910133</v>
      </c>
      <c r="Y29" s="7">
        <v>1.8053179082497621</v>
      </c>
      <c r="Z29" s="7">
        <v>0.40213035051485052</v>
      </c>
      <c r="AA29" s="7">
        <v>0.23426764849529402</v>
      </c>
      <c r="AB29" s="7">
        <v>0.30527684296633978</v>
      </c>
      <c r="AC29" s="7">
        <v>0.27952533040162864</v>
      </c>
      <c r="AD29" s="7">
        <v>0.42680586121656711</v>
      </c>
      <c r="AE29" s="7">
        <v>0.33805205309833991</v>
      </c>
      <c r="AF29" s="7">
        <v>0.5213664547996868</v>
      </c>
      <c r="AG29" s="7">
        <v>0.20634170776898739</v>
      </c>
      <c r="AH29" s="7">
        <v>0.23619801289699577</v>
      </c>
      <c r="AI29" s="7">
        <v>0.93244678607766307</v>
      </c>
      <c r="AJ29" s="7">
        <v>0.2884885707160364</v>
      </c>
      <c r="AK29" s="7">
        <v>0.88539784730994664</v>
      </c>
      <c r="AL29" s="7">
        <v>0.30676516605273157</v>
      </c>
      <c r="AM29" s="7">
        <v>0.55502123731664943</v>
      </c>
    </row>
    <row r="30" spans="4:39" x14ac:dyDescent="0.75">
      <c r="D30" t="s">
        <v>33</v>
      </c>
      <c r="F30">
        <v>175</v>
      </c>
      <c r="H30" t="s">
        <v>41</v>
      </c>
      <c r="I30" t="s">
        <v>85</v>
      </c>
      <c r="L30" s="7">
        <v>18.219194061747263</v>
      </c>
      <c r="M30" s="7">
        <v>2.3637274581703767</v>
      </c>
      <c r="N30" s="7">
        <v>-14.017129652145046</v>
      </c>
      <c r="O30" s="7">
        <v>4.9482048671376342</v>
      </c>
      <c r="P30" s="7">
        <v>12.144485908452149</v>
      </c>
      <c r="Q30" s="7">
        <v>9.3962305410842415</v>
      </c>
      <c r="R30" s="7">
        <v>12.73454574923206</v>
      </c>
      <c r="S30" s="7">
        <v>10.504027712976486</v>
      </c>
      <c r="T30" s="7">
        <v>12.150225790171797</v>
      </c>
      <c r="U30" s="7">
        <v>4.9994811438331643</v>
      </c>
      <c r="V30" s="7">
        <v>16.16393374733164</v>
      </c>
      <c r="W30" s="7">
        <v>4.5881229539249917</v>
      </c>
      <c r="X30" s="7">
        <v>4.9407148807928257E-2</v>
      </c>
      <c r="Y30" s="7">
        <v>2.6308232875247062</v>
      </c>
      <c r="Z30" s="7">
        <v>5.9532655656209424E-2</v>
      </c>
      <c r="AA30" s="7">
        <v>0.15457378204094244</v>
      </c>
      <c r="AB30" s="7">
        <v>0.40664351281149208</v>
      </c>
      <c r="AC30" s="7">
        <v>0.28767517575506613</v>
      </c>
      <c r="AD30" s="7">
        <v>0.28519839045281309</v>
      </c>
      <c r="AE30" s="7">
        <v>0.17941270264173342</v>
      </c>
      <c r="AF30" s="7">
        <v>0.30938832135732941</v>
      </c>
      <c r="AG30" s="7">
        <v>0.21547835025407161</v>
      </c>
      <c r="AH30" s="7">
        <v>0.16778267619341775</v>
      </c>
      <c r="AI30" s="7">
        <v>0.39320549903433549</v>
      </c>
      <c r="AJ30" s="7">
        <v>0.12932451572632489</v>
      </c>
      <c r="AK30" s="7">
        <v>0.65323821664231718</v>
      </c>
      <c r="AL30" s="7">
        <v>0.85984679838832878</v>
      </c>
      <c r="AM30" s="7">
        <v>4.5780129798006608E-2</v>
      </c>
    </row>
    <row r="31" spans="4:39" x14ac:dyDescent="0.75">
      <c r="D31" t="s">
        <v>33</v>
      </c>
      <c r="F31">
        <v>250</v>
      </c>
      <c r="H31" t="s">
        <v>41</v>
      </c>
      <c r="I31" t="s">
        <v>85</v>
      </c>
      <c r="L31" s="7">
        <v>18.871627283880695</v>
      </c>
      <c r="M31" s="7">
        <v>3.6249708013679007</v>
      </c>
      <c r="N31" s="7">
        <v>-10.913001618158907</v>
      </c>
      <c r="O31" s="7">
        <v>4.7132523754133375</v>
      </c>
      <c r="P31" s="7">
        <v>11.621774013182788</v>
      </c>
      <c r="Q31" s="7">
        <v>9.4884513073799344</v>
      </c>
      <c r="R31" s="7">
        <v>12.888757238099961</v>
      </c>
      <c r="S31" s="7">
        <v>10.657091225500457</v>
      </c>
      <c r="T31" s="7">
        <v>12.318212995166858</v>
      </c>
      <c r="U31" s="7">
        <v>3.1611883584202674</v>
      </c>
      <c r="V31" s="7">
        <v>15.812652986089125</v>
      </c>
      <c r="W31" s="7">
        <v>0.36624861973254913</v>
      </c>
      <c r="X31" s="7">
        <v>0.71025886413017503</v>
      </c>
      <c r="Y31" s="7">
        <v>2.7249573477269489</v>
      </c>
      <c r="Z31" s="7">
        <v>0.18475049703962673</v>
      </c>
      <c r="AA31" s="7">
        <v>0.13056853688466322</v>
      </c>
      <c r="AB31" s="7">
        <v>0.55688252378286218</v>
      </c>
      <c r="AC31" s="7">
        <v>0.74901944988303304</v>
      </c>
      <c r="AD31" s="7">
        <v>0.46240699932324403</v>
      </c>
      <c r="AE31" s="7">
        <v>0.2944576105411954</v>
      </c>
      <c r="AF31" s="7">
        <v>0.17504663108542487</v>
      </c>
      <c r="AG31" s="7">
        <v>0.12841438051752938</v>
      </c>
      <c r="AH31" s="7">
        <v>0.25627398807249135</v>
      </c>
      <c r="AI31" s="7">
        <v>1.0493799468209966</v>
      </c>
      <c r="AJ31" s="7">
        <v>0.20847389477325007</v>
      </c>
      <c r="AK31" s="7">
        <v>0.63413337633976696</v>
      </c>
      <c r="AL31" s="7">
        <v>0.53284572338662262</v>
      </c>
      <c r="AM31" s="7">
        <v>0.10633715056844877</v>
      </c>
    </row>
    <row r="32" spans="4:39" x14ac:dyDescent="0.75">
      <c r="D32" t="s">
        <v>33</v>
      </c>
      <c r="F32">
        <v>350</v>
      </c>
      <c r="H32" t="s">
        <v>41</v>
      </c>
      <c r="I32" t="s">
        <v>85</v>
      </c>
      <c r="L32" s="7">
        <v>18.041813125092613</v>
      </c>
      <c r="M32" s="7">
        <v>3.6484277542288157</v>
      </c>
      <c r="N32" s="7">
        <v>-9.4426476445002532</v>
      </c>
      <c r="O32" s="7">
        <v>2.9151819227987108</v>
      </c>
      <c r="P32" s="7">
        <v>12.217820525805573</v>
      </c>
      <c r="Q32" s="7">
        <v>8.9921331903754638</v>
      </c>
      <c r="R32" s="7">
        <v>10.942255082476811</v>
      </c>
      <c r="S32" s="7">
        <v>10.662180433592157</v>
      </c>
      <c r="T32" s="7">
        <v>12.867861156506018</v>
      </c>
      <c r="U32" s="7">
        <v>3.5043044601078024</v>
      </c>
      <c r="V32" s="7">
        <v>16.42265477696504</v>
      </c>
      <c r="W32" s="7">
        <v>0.13969415560228565</v>
      </c>
      <c r="X32" s="7">
        <v>3.8378681666043746</v>
      </c>
      <c r="Y32" s="7">
        <v>2.76511540005415</v>
      </c>
      <c r="Z32" s="7">
        <v>0.23802728021470487</v>
      </c>
      <c r="AA32" s="7">
        <v>5.5984574827727611E-2</v>
      </c>
      <c r="AB32" s="7">
        <v>0.27075013625877653</v>
      </c>
      <c r="AC32" s="7">
        <v>0.17807733485173047</v>
      </c>
      <c r="AD32" s="7">
        <v>0.22197500183625185</v>
      </c>
      <c r="AE32" s="7">
        <v>0.28767280385822736</v>
      </c>
      <c r="AF32" s="7">
        <v>0.29727261375725944</v>
      </c>
      <c r="AG32" s="7">
        <v>0.25974999728393666</v>
      </c>
      <c r="AH32" s="7">
        <v>0.17754773825328321</v>
      </c>
      <c r="AI32" s="7">
        <v>0.83126752597059328</v>
      </c>
      <c r="AJ32" s="7">
        <v>0.13509615263617766</v>
      </c>
      <c r="AK32" s="7">
        <v>0.79847301095009537</v>
      </c>
      <c r="AL32" s="7">
        <v>0.74902670691788553</v>
      </c>
      <c r="AM32" s="7">
        <v>0.11032868514593815</v>
      </c>
    </row>
    <row r="33" spans="4:39" x14ac:dyDescent="0.75">
      <c r="D33" t="s">
        <v>33</v>
      </c>
      <c r="F33">
        <v>450</v>
      </c>
      <c r="H33" t="s">
        <v>41</v>
      </c>
      <c r="I33" t="s">
        <v>85</v>
      </c>
      <c r="L33" s="7">
        <v>20.391637868580602</v>
      </c>
      <c r="M33" s="7">
        <v>6.0564559967899463</v>
      </c>
      <c r="N33" s="7">
        <v>-13.246732715430168</v>
      </c>
      <c r="O33" s="7">
        <v>4.1289738537412832</v>
      </c>
      <c r="P33" s="7">
        <v>13.63462601040672</v>
      </c>
      <c r="Q33" s="7">
        <v>10.905768158387204</v>
      </c>
      <c r="R33" s="7">
        <v>13.181122756378036</v>
      </c>
      <c r="S33" s="7">
        <v>12.357725078693031</v>
      </c>
      <c r="T33" s="7">
        <v>13.593568102634572</v>
      </c>
      <c r="U33" s="7">
        <v>4.0386464566425646</v>
      </c>
      <c r="V33" s="7">
        <v>17.598580378953731</v>
      </c>
      <c r="W33" s="7">
        <v>1.0492575171234435</v>
      </c>
      <c r="X33" s="7">
        <v>2.6374520404913873</v>
      </c>
      <c r="Y33" s="7">
        <v>2.7707036138973464</v>
      </c>
      <c r="Z33" s="7">
        <v>0.72455236252811417</v>
      </c>
      <c r="AA33" s="7">
        <v>0.17362196190662743</v>
      </c>
      <c r="AB33" s="7">
        <v>0.28184263592039882</v>
      </c>
      <c r="AC33" s="7">
        <v>0.68573918722923621</v>
      </c>
      <c r="AD33" s="7">
        <v>0.38024258487450785</v>
      </c>
      <c r="AE33" s="7">
        <v>0.21463516207250616</v>
      </c>
      <c r="AF33" s="7">
        <v>0.57459786631655774</v>
      </c>
      <c r="AG33" s="7">
        <v>0.15689980521444336</v>
      </c>
      <c r="AH33" s="7">
        <v>0.11697261426659007</v>
      </c>
      <c r="AI33" s="7">
        <v>0.77060584908279617</v>
      </c>
      <c r="AJ33" s="7">
        <v>0.20073728722920564</v>
      </c>
      <c r="AK33" s="7">
        <v>0.63521980105510134</v>
      </c>
      <c r="AL33" s="7">
        <v>0.76618258574104325</v>
      </c>
      <c r="AM33" s="7">
        <v>0.51815183932241693</v>
      </c>
    </row>
    <row r="34" spans="4:39" x14ac:dyDescent="0.75">
      <c r="D34" t="s">
        <v>33</v>
      </c>
      <c r="F34">
        <v>625</v>
      </c>
      <c r="H34" t="s">
        <v>41</v>
      </c>
      <c r="I34" t="s">
        <v>85</v>
      </c>
      <c r="L34" s="7">
        <v>19.316667192364463</v>
      </c>
      <c r="M34" s="7">
        <v>5.1513157572676747</v>
      </c>
      <c r="N34" s="7">
        <v>-11.593592047040831</v>
      </c>
      <c r="O34" s="7">
        <v>3.6743508385915398</v>
      </c>
      <c r="P34" s="7">
        <v>12.635052583008516</v>
      </c>
      <c r="Q34" s="7">
        <v>10.497428602907878</v>
      </c>
      <c r="R34" s="7">
        <v>13.43493527715129</v>
      </c>
      <c r="S34" s="7">
        <v>12.717914905966843</v>
      </c>
      <c r="T34" s="7">
        <v>13.55139043374137</v>
      </c>
      <c r="U34" s="7">
        <v>2.8837994871242536</v>
      </c>
      <c r="V34" s="7">
        <v>16.906568006139594</v>
      </c>
      <c r="W34" s="7">
        <v>0.55096381825241991</v>
      </c>
      <c r="X34" s="7">
        <v>1.6882678635408161</v>
      </c>
      <c r="Y34" s="7">
        <v>2.188801084653957</v>
      </c>
      <c r="Z34" s="7">
        <v>0.22009597256139923</v>
      </c>
      <c r="AA34" s="7">
        <v>0.11445141905254864</v>
      </c>
      <c r="AB34" s="7">
        <v>0.25121360973520596</v>
      </c>
      <c r="AC34" s="7">
        <v>0.40270788560249976</v>
      </c>
      <c r="AD34" s="7">
        <v>0.58144002799098049</v>
      </c>
      <c r="AE34" s="7">
        <v>0.19151625519985149</v>
      </c>
      <c r="AF34" s="7">
        <v>0.55650475462390525</v>
      </c>
      <c r="AG34" s="7">
        <v>0.30167605983796697</v>
      </c>
      <c r="AH34" s="7">
        <v>0.15872325883987518</v>
      </c>
      <c r="AI34" s="7">
        <v>0.73730296670218742</v>
      </c>
      <c r="AJ34" s="7">
        <v>0.14493014161263304</v>
      </c>
      <c r="AK34" s="7">
        <v>0.99509305286423677</v>
      </c>
      <c r="AL34" s="7">
        <v>0.35636973093621827</v>
      </c>
      <c r="AM34" s="7">
        <v>0.21514668745374885</v>
      </c>
    </row>
    <row r="35" spans="4:39" x14ac:dyDescent="0.75">
      <c r="D35" t="s">
        <v>33</v>
      </c>
      <c r="F35">
        <v>875</v>
      </c>
      <c r="H35" t="s">
        <v>41</v>
      </c>
      <c r="I35" t="s">
        <v>85</v>
      </c>
      <c r="L35" s="7">
        <v>21.829955647864335</v>
      </c>
      <c r="M35" s="7">
        <v>8.0188026178316747</v>
      </c>
      <c r="N35" s="7">
        <v>-5.9612123977414813</v>
      </c>
      <c r="O35" s="7">
        <v>3.2532270349535408</v>
      </c>
      <c r="P35" s="7">
        <v>14.062686353692831</v>
      </c>
      <c r="Q35" s="7">
        <v>12.440159537877259</v>
      </c>
      <c r="R35" s="7">
        <v>17.23056776568782</v>
      </c>
      <c r="S35" s="7">
        <v>15.170986399061555</v>
      </c>
      <c r="T35" s="7">
        <v>14.13107163742982</v>
      </c>
      <c r="U35" s="7">
        <v>3.0324075154005854</v>
      </c>
      <c r="V35" s="7">
        <v>18.670479131077244</v>
      </c>
      <c r="W35" s="7">
        <v>1.2551542196214387</v>
      </c>
      <c r="X35" s="7">
        <v>1.2089272959779997</v>
      </c>
      <c r="Y35" s="7">
        <v>1.1130350824697095</v>
      </c>
      <c r="Z35" s="7">
        <v>0.40273105369831597</v>
      </c>
      <c r="AA35" s="7">
        <v>0.41729914900073273</v>
      </c>
      <c r="AB35" s="7">
        <v>0.6462329809775017</v>
      </c>
      <c r="AC35" s="7">
        <v>0.30990753746217603</v>
      </c>
      <c r="AD35" s="7">
        <v>0.61302747405060032</v>
      </c>
      <c r="AE35" s="7">
        <v>0.20688164849383139</v>
      </c>
      <c r="AF35" s="7">
        <v>0.10002829234773399</v>
      </c>
      <c r="AG35" s="7">
        <v>0.28485457107050222</v>
      </c>
      <c r="AH35" s="7">
        <v>0.10810266497077384</v>
      </c>
      <c r="AI35" s="7">
        <v>0.33756943397398587</v>
      </c>
      <c r="AJ35" s="7">
        <v>0.51695357262417307</v>
      </c>
      <c r="AK35" s="7">
        <v>0.87345807089549277</v>
      </c>
      <c r="AL35" s="7">
        <v>0.62443776734091805</v>
      </c>
      <c r="AM35" s="7">
        <v>0.21781245159360185</v>
      </c>
    </row>
    <row r="36" spans="4:39" x14ac:dyDescent="0.75">
      <c r="D36" t="s">
        <v>34</v>
      </c>
      <c r="F36">
        <v>25</v>
      </c>
      <c r="H36" t="s">
        <v>43</v>
      </c>
      <c r="I36" t="s">
        <v>85</v>
      </c>
      <c r="L36" s="7">
        <v>17.198178834273421</v>
      </c>
      <c r="M36" s="7">
        <v>0.45720206526353308</v>
      </c>
      <c r="N36" s="7">
        <v>-14.648115202264636</v>
      </c>
      <c r="O36" s="7">
        <v>1.9841010150981033</v>
      </c>
      <c r="P36" s="7">
        <v>14.500066908069224</v>
      </c>
      <c r="Q36" s="7">
        <v>11.134158109373574</v>
      </c>
      <c r="R36" s="7">
        <v>13.094327921307375</v>
      </c>
      <c r="S36" s="7">
        <v>9.1141168536991604</v>
      </c>
      <c r="T36" s="7">
        <v>11.730038395596717</v>
      </c>
      <c r="U36" s="7">
        <v>3.5903561980563263</v>
      </c>
      <c r="V36" s="7">
        <v>16.75746832531885</v>
      </c>
      <c r="W36" s="7">
        <v>-2.0233887576463654</v>
      </c>
      <c r="X36" s="7">
        <v>2.3064857121629432</v>
      </c>
      <c r="Y36" s="7">
        <v>0.84548077733283444</v>
      </c>
      <c r="Z36" s="7">
        <v>0.28816829708827096</v>
      </c>
      <c r="AA36" s="7">
        <v>0.14479676729672666</v>
      </c>
      <c r="AB36" s="7">
        <v>0.11003514407196024</v>
      </c>
      <c r="AC36" s="7">
        <v>0.14401063380151313</v>
      </c>
      <c r="AD36" s="7">
        <v>0.14101860269684374</v>
      </c>
      <c r="AE36" s="7">
        <v>0.17732105035872558</v>
      </c>
      <c r="AF36" s="7">
        <v>0.36111037315851174</v>
      </c>
      <c r="AG36" s="7">
        <v>8.7615504507801867E-2</v>
      </c>
      <c r="AH36" s="7">
        <v>0.13881872049370006</v>
      </c>
      <c r="AI36" s="7">
        <v>0.50312569912216976</v>
      </c>
      <c r="AJ36" s="7">
        <v>7.1535128205765103E-2</v>
      </c>
      <c r="AK36" s="7">
        <v>0.5276322357399591</v>
      </c>
      <c r="AL36" s="7">
        <v>0.5561895331749156</v>
      </c>
      <c r="AM36" s="7">
        <v>0.25177305101684117</v>
      </c>
    </row>
    <row r="37" spans="4:39" x14ac:dyDescent="0.75">
      <c r="D37" t="s">
        <v>34</v>
      </c>
      <c r="F37">
        <v>75</v>
      </c>
      <c r="H37" t="s">
        <v>43</v>
      </c>
      <c r="I37" t="s">
        <v>85</v>
      </c>
      <c r="L37" s="7">
        <v>20.035453722558945</v>
      </c>
      <c r="M37" s="7">
        <v>1.3657215157417133</v>
      </c>
      <c r="N37" s="7">
        <v>-15.649688693960641</v>
      </c>
      <c r="O37" s="7">
        <v>2.781188123284275</v>
      </c>
      <c r="P37" s="7">
        <v>14.918280630704606</v>
      </c>
      <c r="Q37" s="7">
        <v>13.405652508759749</v>
      </c>
      <c r="R37" s="7">
        <v>13.344190490179507</v>
      </c>
      <c r="S37" s="7">
        <v>11.919154945612476</v>
      </c>
      <c r="T37" s="7">
        <v>13.835518602782036</v>
      </c>
      <c r="U37" s="7">
        <v>2.0660940987249412</v>
      </c>
      <c r="V37" s="7">
        <v>17.02197463193011</v>
      </c>
      <c r="W37" s="7">
        <v>-3.0374616596714978</v>
      </c>
      <c r="X37" s="7">
        <v>3.0759849908457912</v>
      </c>
      <c r="Y37" s="7">
        <v>3.0170992245413686</v>
      </c>
      <c r="Z37" s="7">
        <v>0.17850165266605927</v>
      </c>
      <c r="AA37" s="7">
        <v>0.22619220719519273</v>
      </c>
      <c r="AB37" s="7">
        <v>0.52163977248501425</v>
      </c>
      <c r="AC37" s="7">
        <v>3.2647514322659527E-2</v>
      </c>
      <c r="AD37" s="7">
        <v>0.57247659896079162</v>
      </c>
      <c r="AE37" s="7">
        <v>0.15597652188767139</v>
      </c>
      <c r="AF37" s="7">
        <v>0.20021025235679152</v>
      </c>
      <c r="AG37" s="7">
        <v>8.7359538708000825E-2</v>
      </c>
      <c r="AH37" s="7">
        <v>8.0124581714992163E-2</v>
      </c>
      <c r="AI37" s="7">
        <v>9.1183110584267563E-2</v>
      </c>
      <c r="AJ37" s="7">
        <v>3.6774149270527905E-2</v>
      </c>
      <c r="AK37" s="7">
        <v>0.25627758260455002</v>
      </c>
      <c r="AL37" s="7">
        <v>0.36078214590968849</v>
      </c>
      <c r="AM37" s="7">
        <v>0.2790315177951877</v>
      </c>
    </row>
    <row r="38" spans="4:39" x14ac:dyDescent="0.75">
      <c r="D38" t="s">
        <v>34</v>
      </c>
      <c r="F38">
        <v>350</v>
      </c>
      <c r="H38" t="s">
        <v>43</v>
      </c>
      <c r="I38" t="s">
        <v>85</v>
      </c>
      <c r="L38" s="7">
        <v>20.295338611261737</v>
      </c>
      <c r="M38" s="7">
        <v>5.7019756237560202</v>
      </c>
      <c r="N38" s="7">
        <v>-16.514493011210757</v>
      </c>
      <c r="O38" s="7">
        <v>5.7649275308806871</v>
      </c>
      <c r="P38" s="7">
        <v>16.229386021680355</v>
      </c>
      <c r="Q38" s="7">
        <v>15.10106566280472</v>
      </c>
      <c r="R38" s="7">
        <v>15.23141314108638</v>
      </c>
      <c r="S38" s="7">
        <v>12.834426700980707</v>
      </c>
      <c r="T38" s="7">
        <v>14.360825296085849</v>
      </c>
      <c r="U38" s="7">
        <v>0</v>
      </c>
      <c r="V38" s="7">
        <v>17.496941186902315</v>
      </c>
      <c r="W38" s="7">
        <v>1.0320550311138665</v>
      </c>
      <c r="X38" s="7">
        <v>4.5940220583618938</v>
      </c>
      <c r="Y38" s="7">
        <v>2.8147049187500035</v>
      </c>
      <c r="Z38" s="7">
        <v>0.13311227828006611</v>
      </c>
      <c r="AA38" s="7">
        <v>0.23410913037923817</v>
      </c>
      <c r="AB38" s="7">
        <v>0.1984128334870445</v>
      </c>
      <c r="AC38" s="7">
        <v>0.45825386325649847</v>
      </c>
      <c r="AD38" s="7">
        <v>4.8580616576735271E-2</v>
      </c>
      <c r="AE38" s="7">
        <v>0.15890759417999983</v>
      </c>
      <c r="AF38" s="7">
        <v>0.43183683525423278</v>
      </c>
      <c r="AG38" s="7">
        <v>6.2846172393942565E-2</v>
      </c>
      <c r="AH38" s="7">
        <v>4.0397240308437561E-2</v>
      </c>
      <c r="AI38" s="7">
        <v>0</v>
      </c>
      <c r="AJ38" s="7">
        <v>0.1423548307880321</v>
      </c>
      <c r="AK38" s="7">
        <v>0.34478031948830012</v>
      </c>
      <c r="AL38" s="7">
        <v>0.45787532301879424</v>
      </c>
      <c r="AM38" s="7">
        <v>0.23143698380961822</v>
      </c>
    </row>
    <row r="39" spans="4:39" x14ac:dyDescent="0.75">
      <c r="D39" t="s">
        <v>34</v>
      </c>
      <c r="F39">
        <v>625</v>
      </c>
      <c r="H39" t="s">
        <v>43</v>
      </c>
      <c r="I39" t="s">
        <v>85</v>
      </c>
      <c r="L39" s="7">
        <v>20.626750881981938</v>
      </c>
      <c r="M39" s="7">
        <v>5.8050526589726843</v>
      </c>
      <c r="N39" s="7">
        <v>-12.965549010154149</v>
      </c>
      <c r="O39" s="7">
        <v>5.943407342675969</v>
      </c>
      <c r="P39" s="7">
        <v>15.116467746218119</v>
      </c>
      <c r="Q39" s="7">
        <v>15.132766072832377</v>
      </c>
      <c r="R39" s="7">
        <v>16.356589309045471</v>
      </c>
      <c r="S39" s="7">
        <v>15.000206349703054</v>
      </c>
      <c r="T39" s="7">
        <v>14.732189423157422</v>
      </c>
      <c r="U39" s="7">
        <v>4.3675402515948356</v>
      </c>
      <c r="V39" s="7">
        <v>18.419595273375077</v>
      </c>
      <c r="W39" s="7">
        <v>-0.72804101809500066</v>
      </c>
      <c r="X39" s="7">
        <v>1.5577087432961825</v>
      </c>
      <c r="Y39" s="7">
        <v>1.6315944906141671</v>
      </c>
      <c r="Z39" s="7">
        <v>0.33954861600442893</v>
      </c>
      <c r="AA39" s="7">
        <v>0.11787662403648233</v>
      </c>
      <c r="AB39" s="7">
        <v>0.36957092011763498</v>
      </c>
      <c r="AC39" s="7">
        <v>0.73031889085222956</v>
      </c>
      <c r="AD39" s="7">
        <v>0.15112102806873257</v>
      </c>
      <c r="AE39" s="7">
        <v>0.17334896236809086</v>
      </c>
      <c r="AF39" s="7">
        <v>0.6843963287260203</v>
      </c>
      <c r="AG39" s="7">
        <v>0.39362099070040851</v>
      </c>
      <c r="AH39" s="7">
        <v>9.1195142608092084E-2</v>
      </c>
      <c r="AI39" s="7">
        <v>0.35227573342569907</v>
      </c>
      <c r="AJ39" s="7">
        <v>0.12233278782056436</v>
      </c>
      <c r="AK39" s="7">
        <v>0.26473917612656278</v>
      </c>
      <c r="AL39" s="7">
        <v>0.51657935036651359</v>
      </c>
      <c r="AM39" s="7">
        <v>0.31789180940649331</v>
      </c>
    </row>
    <row r="40" spans="4:39" x14ac:dyDescent="0.75">
      <c r="D40" t="s">
        <v>34</v>
      </c>
      <c r="F40">
        <v>25</v>
      </c>
      <c r="H40" t="s">
        <v>39</v>
      </c>
      <c r="I40" t="s">
        <v>85</v>
      </c>
      <c r="L40" s="7">
        <v>17.655910830047443</v>
      </c>
      <c r="M40" s="7">
        <v>3.0456820683644215</v>
      </c>
      <c r="N40" s="7">
        <v>-12.027802294069483</v>
      </c>
      <c r="O40" s="7">
        <v>2.8448529290931894</v>
      </c>
      <c r="P40" s="7">
        <v>9.0858644567543667</v>
      </c>
      <c r="Q40" s="7">
        <v>10.96695191188836</v>
      </c>
      <c r="R40" s="7">
        <v>13.49462900961249</v>
      </c>
      <c r="S40" s="7">
        <v>11.380638069915312</v>
      </c>
      <c r="T40" s="7">
        <v>10.694684458103225</v>
      </c>
      <c r="U40" s="7">
        <v>0</v>
      </c>
      <c r="V40" s="7">
        <v>14.042444247951261</v>
      </c>
      <c r="W40" s="7">
        <v>2.7894517872252629</v>
      </c>
      <c r="X40" s="7">
        <v>2.3947186514162895</v>
      </c>
      <c r="Y40" s="7">
        <v>0.37439937921948291</v>
      </c>
      <c r="Z40" s="7">
        <v>0.47571247441807862</v>
      </c>
      <c r="AA40" s="7">
        <v>4.224052454318792E-2</v>
      </c>
      <c r="AB40" s="7">
        <v>0.43125272851879071</v>
      </c>
      <c r="AC40" s="7">
        <v>0.81553887396118785</v>
      </c>
      <c r="AD40" s="7">
        <v>0.37626271476835466</v>
      </c>
      <c r="AE40" s="7">
        <v>0.24862079690503741</v>
      </c>
      <c r="AF40" s="7">
        <v>0.91592877342630641</v>
      </c>
      <c r="AG40" s="7">
        <v>0.30249545934638361</v>
      </c>
      <c r="AH40" s="7">
        <v>0.22268697494137285</v>
      </c>
      <c r="AI40" s="7">
        <v>0</v>
      </c>
      <c r="AJ40" s="7">
        <v>0.30273251756491032</v>
      </c>
      <c r="AK40" s="7">
        <v>1.4795202267419938</v>
      </c>
      <c r="AL40" s="7">
        <v>0.53850329852584355</v>
      </c>
      <c r="AM40" s="7">
        <v>0.14927140399607106</v>
      </c>
    </row>
    <row r="41" spans="4:39" x14ac:dyDescent="0.75">
      <c r="D41" t="s">
        <v>34</v>
      </c>
      <c r="F41">
        <v>75</v>
      </c>
      <c r="H41" t="s">
        <v>39</v>
      </c>
      <c r="I41" t="s">
        <v>85</v>
      </c>
      <c r="J41" t="s">
        <v>90</v>
      </c>
      <c r="L41" s="7">
        <v>17.027091222594642</v>
      </c>
      <c r="M41" s="7">
        <v>1.0149906575680878</v>
      </c>
      <c r="N41" s="7">
        <v>-14.624097258705055</v>
      </c>
      <c r="O41" s="7">
        <v>2.2409131575853434</v>
      </c>
      <c r="P41" s="7">
        <v>-1.7170651996132242</v>
      </c>
      <c r="Q41" s="7">
        <v>9.372207252678356</v>
      </c>
      <c r="R41" s="7">
        <v>7.8249088984592277</v>
      </c>
      <c r="S41" s="7">
        <v>10.718013779206871</v>
      </c>
      <c r="T41" s="7">
        <v>10.137731759316523</v>
      </c>
      <c r="U41" s="7">
        <v>0</v>
      </c>
      <c r="V41" s="7">
        <v>14.471972633457058</v>
      </c>
      <c r="W41" s="7">
        <v>-3.634126334397203</v>
      </c>
      <c r="X41" s="7">
        <v>-1.3545243483562803</v>
      </c>
      <c r="Y41" s="7">
        <v>-0.52833563553169094</v>
      </c>
      <c r="Z41" s="7">
        <v>0.9193362123284855</v>
      </c>
      <c r="AA41" s="7">
        <v>1.0658444677383228</v>
      </c>
      <c r="AB41" s="7">
        <v>1.3167102241725925</v>
      </c>
      <c r="AC41" s="7">
        <v>0.27598449538472347</v>
      </c>
      <c r="AD41" s="7">
        <v>1.5351472108860205</v>
      </c>
      <c r="AE41" s="7">
        <v>1.3126948204915618</v>
      </c>
      <c r="AF41" s="7">
        <v>2.744015092366074</v>
      </c>
      <c r="AG41" s="7">
        <v>0.88702021910123985</v>
      </c>
      <c r="AH41" s="7">
        <v>0.26630490983267591</v>
      </c>
      <c r="AI41" s="7">
        <v>0</v>
      </c>
      <c r="AJ41" s="7">
        <v>0.15761891736510161</v>
      </c>
      <c r="AK41" s="7">
        <v>0.44511771175186049</v>
      </c>
      <c r="AL41" s="7">
        <v>0.9163068102688432</v>
      </c>
      <c r="AM41" s="7">
        <v>0.46746960432224749</v>
      </c>
    </row>
    <row r="42" spans="4:39" x14ac:dyDescent="0.75">
      <c r="D42" t="s">
        <v>34</v>
      </c>
      <c r="F42">
        <v>125</v>
      </c>
      <c r="H42" t="s">
        <v>39</v>
      </c>
      <c r="I42" t="s">
        <v>85</v>
      </c>
      <c r="L42" s="7">
        <v>20.724717659773063</v>
      </c>
      <c r="M42" s="7">
        <v>4.6898745199514513</v>
      </c>
      <c r="N42" s="7">
        <v>-14.848325917546513</v>
      </c>
      <c r="O42" s="7">
        <v>-1.3635619073563514</v>
      </c>
      <c r="P42" s="7">
        <v>12.582633558650675</v>
      </c>
      <c r="Q42" s="7">
        <v>12.571828138609865</v>
      </c>
      <c r="R42" s="7">
        <v>17.563932197464652</v>
      </c>
      <c r="S42" s="7">
        <v>15.219556249350868</v>
      </c>
      <c r="T42" s="7">
        <v>14.387939106950656</v>
      </c>
      <c r="U42" s="7">
        <v>0</v>
      </c>
      <c r="V42" s="7">
        <v>17.992547192416833</v>
      </c>
      <c r="W42" s="7">
        <v>2.3274895384363141</v>
      </c>
      <c r="X42" s="7">
        <v>3.3520034386021198</v>
      </c>
      <c r="Y42" s="7">
        <v>0.31407960416515518</v>
      </c>
      <c r="Z42" s="7">
        <v>0.12611658262006473</v>
      </c>
      <c r="AA42" s="7">
        <v>3.1284846730974987E-2</v>
      </c>
      <c r="AB42" s="7">
        <v>0.78516203541165741</v>
      </c>
      <c r="AC42" s="7">
        <v>0.53869993084703949</v>
      </c>
      <c r="AD42" s="7">
        <v>0.21749465226326964</v>
      </c>
      <c r="AE42" s="7">
        <v>0.38470825043827644</v>
      </c>
      <c r="AF42" s="7">
        <v>0.79828131438586214</v>
      </c>
      <c r="AG42" s="7">
        <v>0.24579917786809632</v>
      </c>
      <c r="AH42" s="7">
        <v>0.14304979460649772</v>
      </c>
      <c r="AI42" s="7">
        <v>0</v>
      </c>
      <c r="AJ42" s="7">
        <v>0.78478988006891404</v>
      </c>
      <c r="AK42" s="7">
        <v>0.78547682189179868</v>
      </c>
      <c r="AL42" s="7">
        <v>0.58917324385858949</v>
      </c>
      <c r="AM42" s="7">
        <v>0.13712293127927122</v>
      </c>
    </row>
    <row r="43" spans="4:39" x14ac:dyDescent="0.75">
      <c r="D43" t="s">
        <v>34</v>
      </c>
      <c r="F43">
        <v>175</v>
      </c>
      <c r="H43" t="s">
        <v>39</v>
      </c>
      <c r="I43" t="s">
        <v>85</v>
      </c>
      <c r="L43" s="7">
        <v>18.583753209993606</v>
      </c>
      <c r="M43" s="7">
        <v>4.966443250043163</v>
      </c>
      <c r="N43" s="7">
        <v>-15.532901975624462</v>
      </c>
      <c r="O43" s="7">
        <v>2.5482860965415397</v>
      </c>
      <c r="P43" s="7">
        <v>13.171823230892807</v>
      </c>
      <c r="Q43" s="7">
        <v>13.24502497579355</v>
      </c>
      <c r="R43" s="7">
        <v>16.085966841307272</v>
      </c>
      <c r="S43" s="7">
        <v>14.72048648764658</v>
      </c>
      <c r="T43" s="7">
        <v>13.542474017268278</v>
      </c>
      <c r="U43" s="7">
        <v>0</v>
      </c>
      <c r="V43" s="7">
        <v>17.601778583276317</v>
      </c>
      <c r="W43" s="7">
        <v>3.3002725415516222E-2</v>
      </c>
      <c r="X43" s="7">
        <v>1.7384248407616107</v>
      </c>
      <c r="Y43" s="7">
        <v>0.38115736579709963</v>
      </c>
      <c r="Z43" s="7">
        <v>0.86013061551484693</v>
      </c>
      <c r="AA43" s="7">
        <v>0.2404207393909531</v>
      </c>
      <c r="AB43" s="7">
        <v>0.98211284006356925</v>
      </c>
      <c r="AC43" s="7">
        <v>0.64963865678072907</v>
      </c>
      <c r="AD43" s="7">
        <v>0.56563395387757565</v>
      </c>
      <c r="AE43" s="7">
        <v>0.29566622059961456</v>
      </c>
      <c r="AF43" s="7">
        <v>1.1731509337938084</v>
      </c>
      <c r="AG43" s="7">
        <v>0.4978708598358389</v>
      </c>
      <c r="AH43" s="7">
        <v>0.36623631508965515</v>
      </c>
      <c r="AI43" s="7">
        <v>0</v>
      </c>
      <c r="AJ43" s="7">
        <v>0.773192834969752</v>
      </c>
      <c r="AK43" s="7">
        <v>1.5436672107127956</v>
      </c>
      <c r="AL43" s="7">
        <v>0.69248708067920783</v>
      </c>
      <c r="AM43" s="7">
        <v>0.23873227250109708</v>
      </c>
    </row>
    <row r="44" spans="4:39" x14ac:dyDescent="0.75">
      <c r="D44" t="s">
        <v>34</v>
      </c>
      <c r="F44">
        <v>250</v>
      </c>
      <c r="H44" t="s">
        <v>39</v>
      </c>
      <c r="I44" t="s">
        <v>85</v>
      </c>
      <c r="L44" s="7">
        <v>19</v>
      </c>
      <c r="M44" s="7">
        <v>5</v>
      </c>
      <c r="N44" s="7">
        <v>-16.100000000000001</v>
      </c>
      <c r="O44" s="7">
        <v>6.2</v>
      </c>
      <c r="P44" s="7">
        <v>13.8</v>
      </c>
      <c r="Q44" s="7">
        <v>11.8</v>
      </c>
      <c r="R44" s="7">
        <v>15</v>
      </c>
      <c r="S44" s="7">
        <v>13.3</v>
      </c>
      <c r="T44" s="7">
        <v>12.7</v>
      </c>
      <c r="U44" s="7">
        <v>0</v>
      </c>
      <c r="V44" s="7">
        <v>18.2</v>
      </c>
      <c r="W44" s="7">
        <v>3.1</v>
      </c>
      <c r="X44" s="7">
        <v>2.7</v>
      </c>
      <c r="Y44" s="7">
        <v>0.3</v>
      </c>
      <c r="Z44" s="7">
        <v>0.38</v>
      </c>
      <c r="AA44" s="7">
        <v>0.23</v>
      </c>
      <c r="AB44" s="7">
        <v>0.57999999999999996</v>
      </c>
      <c r="AC44" s="7">
        <v>0.42</v>
      </c>
      <c r="AD44" s="7">
        <v>0.44</v>
      </c>
      <c r="AE44" s="7">
        <v>0.23</v>
      </c>
      <c r="AF44" s="7">
        <v>0.32</v>
      </c>
      <c r="AG44" s="7">
        <v>0.22</v>
      </c>
      <c r="AH44" s="7">
        <v>0.09</v>
      </c>
      <c r="AI44" s="7">
        <v>0</v>
      </c>
      <c r="AJ44" s="7">
        <v>0.17</v>
      </c>
      <c r="AK44" s="7">
        <v>0.43</v>
      </c>
      <c r="AL44" s="7">
        <v>0.66</v>
      </c>
      <c r="AM44" s="7">
        <v>0.43</v>
      </c>
    </row>
    <row r="45" spans="4:39" x14ac:dyDescent="0.75">
      <c r="D45" t="s">
        <v>34</v>
      </c>
      <c r="F45">
        <v>350</v>
      </c>
      <c r="H45" t="s">
        <v>39</v>
      </c>
      <c r="I45" t="s">
        <v>85</v>
      </c>
      <c r="L45" s="7">
        <v>19.8</v>
      </c>
      <c r="M45" s="7">
        <v>6.5</v>
      </c>
      <c r="N45" s="7">
        <v>-13.4</v>
      </c>
      <c r="O45" s="7">
        <v>5.2</v>
      </c>
      <c r="P45" s="7">
        <v>11.8</v>
      </c>
      <c r="Q45" s="7">
        <v>11.5</v>
      </c>
      <c r="R45" s="7">
        <v>15.1</v>
      </c>
      <c r="S45" s="7">
        <v>13.8</v>
      </c>
      <c r="T45" s="7">
        <v>12.7</v>
      </c>
      <c r="U45" s="7">
        <v>0</v>
      </c>
      <c r="V45" s="7">
        <v>17.7</v>
      </c>
      <c r="W45" s="7">
        <v>4.7</v>
      </c>
      <c r="X45" s="7">
        <v>2.7</v>
      </c>
      <c r="Y45" s="7">
        <v>1.1000000000000001</v>
      </c>
      <c r="Z45" s="7">
        <v>0.49</v>
      </c>
      <c r="AA45" s="7">
        <v>0.22</v>
      </c>
      <c r="AB45" s="7">
        <v>0.26</v>
      </c>
      <c r="AC45" s="7">
        <v>0.18</v>
      </c>
      <c r="AD45" s="7">
        <v>0.13</v>
      </c>
      <c r="AE45" s="7">
        <v>0.11</v>
      </c>
      <c r="AF45" s="7">
        <v>0.32</v>
      </c>
      <c r="AG45" s="7">
        <v>0.19</v>
      </c>
      <c r="AH45" s="7">
        <v>0.14000000000000001</v>
      </c>
      <c r="AI45" s="7">
        <v>0</v>
      </c>
      <c r="AJ45" s="7">
        <v>0.28999999999999998</v>
      </c>
      <c r="AK45" s="7">
        <v>0.22</v>
      </c>
      <c r="AL45" s="7">
        <v>0.78</v>
      </c>
      <c r="AM45" s="7">
        <v>0.28999999999999998</v>
      </c>
    </row>
    <row r="46" spans="4:39" x14ac:dyDescent="0.75">
      <c r="D46" t="s">
        <v>34</v>
      </c>
      <c r="F46">
        <v>450</v>
      </c>
      <c r="H46" t="s">
        <v>39</v>
      </c>
      <c r="I46" t="s">
        <v>85</v>
      </c>
      <c r="L46" s="7">
        <v>18.728522369549911</v>
      </c>
      <c r="M46" s="7">
        <v>5.8488077091999218</v>
      </c>
      <c r="N46" s="7">
        <v>-16.192251412769412</v>
      </c>
      <c r="O46" s="7">
        <v>6.4312030415312291</v>
      </c>
      <c r="P46" s="7">
        <v>15.036012126163561</v>
      </c>
      <c r="Q46" s="7">
        <v>11.684780448377227</v>
      </c>
      <c r="R46" s="7">
        <v>15.592183278427415</v>
      </c>
      <c r="S46" s="7">
        <v>15.044389294796218</v>
      </c>
      <c r="T46" s="7">
        <v>14.095583890966916</v>
      </c>
      <c r="U46" s="7">
        <v>0</v>
      </c>
      <c r="V46" s="7">
        <v>18.276883712832703</v>
      </c>
      <c r="W46" s="7">
        <v>-0.6092608571330248</v>
      </c>
      <c r="X46" s="7">
        <v>2.9852729357235464</v>
      </c>
      <c r="Y46" s="7">
        <v>2.1278879374071646</v>
      </c>
      <c r="Z46" s="7">
        <v>0.79275324567945582</v>
      </c>
      <c r="AA46" s="7">
        <v>0.33090713118010467</v>
      </c>
      <c r="AB46" s="7">
        <v>0.38320681851571053</v>
      </c>
      <c r="AC46" s="7">
        <v>0.55867715437236842</v>
      </c>
      <c r="AD46" s="7">
        <v>0.41703524036070855</v>
      </c>
      <c r="AE46" s="7">
        <v>0.15994525527331918</v>
      </c>
      <c r="AF46" s="7">
        <v>0.79028976510823312</v>
      </c>
      <c r="AG46" s="7">
        <v>0.10160303097418916</v>
      </c>
      <c r="AH46" s="7">
        <v>0.49341024642854908</v>
      </c>
      <c r="AI46" s="7">
        <v>0</v>
      </c>
      <c r="AJ46" s="7">
        <v>0.49187817306235826</v>
      </c>
      <c r="AK46" s="7">
        <v>0.73386256508622227</v>
      </c>
      <c r="AL46" s="7">
        <v>0.35273128895160843</v>
      </c>
      <c r="AM46" s="7">
        <v>0.15865363044498063</v>
      </c>
    </row>
    <row r="47" spans="4:39" x14ac:dyDescent="0.75">
      <c r="D47" t="s">
        <v>34</v>
      </c>
      <c r="F47">
        <v>625</v>
      </c>
      <c r="H47" t="s">
        <v>39</v>
      </c>
      <c r="I47" t="s">
        <v>85</v>
      </c>
      <c r="L47" s="7">
        <v>20.5</v>
      </c>
      <c r="M47" s="7">
        <v>8.4</v>
      </c>
      <c r="N47" s="7">
        <v>-13.5</v>
      </c>
      <c r="O47" s="7">
        <v>7.7</v>
      </c>
      <c r="P47" s="7">
        <v>9.4</v>
      </c>
      <c r="Q47" s="7">
        <v>14.2</v>
      </c>
      <c r="R47" s="7">
        <v>17.7</v>
      </c>
      <c r="S47" s="7">
        <v>15.5</v>
      </c>
      <c r="T47" s="7">
        <v>14.2</v>
      </c>
      <c r="U47" s="7">
        <v>0</v>
      </c>
      <c r="V47" s="7">
        <v>19.3</v>
      </c>
      <c r="W47" s="7">
        <v>0.9</v>
      </c>
      <c r="X47" s="7">
        <v>3.9</v>
      </c>
      <c r="Y47" s="7">
        <v>3.4</v>
      </c>
      <c r="Z47" s="7">
        <v>0.53</v>
      </c>
      <c r="AA47" s="7">
        <v>0.34</v>
      </c>
      <c r="AB47" s="7">
        <v>0.67</v>
      </c>
      <c r="AC47" s="7">
        <v>0.65</v>
      </c>
      <c r="AD47" s="7">
        <v>0.62</v>
      </c>
      <c r="AE47" s="7">
        <v>0.36</v>
      </c>
      <c r="AF47" s="7">
        <v>0.61</v>
      </c>
      <c r="AG47" s="7">
        <v>0.72</v>
      </c>
      <c r="AH47" s="7">
        <v>0.39</v>
      </c>
      <c r="AI47" s="7">
        <v>0</v>
      </c>
      <c r="AJ47" s="7">
        <v>0.46</v>
      </c>
      <c r="AK47" s="7">
        <v>0.41</v>
      </c>
      <c r="AL47" s="7">
        <v>0.43</v>
      </c>
      <c r="AM47" s="7">
        <v>0.41</v>
      </c>
    </row>
    <row r="48" spans="4:39" x14ac:dyDescent="0.75">
      <c r="D48" t="s">
        <v>34</v>
      </c>
      <c r="F48">
        <v>875</v>
      </c>
      <c r="H48" t="s">
        <v>39</v>
      </c>
      <c r="I48" t="s">
        <v>85</v>
      </c>
      <c r="L48" s="7">
        <v>22.4</v>
      </c>
      <c r="M48" s="7">
        <v>10.6</v>
      </c>
      <c r="N48" s="7">
        <v>-10.3</v>
      </c>
      <c r="O48" s="7">
        <v>8.1</v>
      </c>
      <c r="P48" s="7">
        <v>2.1</v>
      </c>
      <c r="Q48" s="7">
        <v>15.5</v>
      </c>
      <c r="R48" s="7">
        <v>19.3</v>
      </c>
      <c r="S48" s="7">
        <v>15.6</v>
      </c>
      <c r="T48" s="7">
        <v>14.3</v>
      </c>
      <c r="U48" s="7">
        <v>0</v>
      </c>
      <c r="V48" s="7">
        <v>18.2</v>
      </c>
      <c r="W48" s="7">
        <v>3.8</v>
      </c>
      <c r="X48" s="7">
        <v>5</v>
      </c>
      <c r="Y48" s="7">
        <v>2.5</v>
      </c>
      <c r="Z48" s="7">
        <v>0.55000000000000004</v>
      </c>
      <c r="AA48" s="7">
        <v>0.41</v>
      </c>
      <c r="AB48" s="7">
        <v>0.81</v>
      </c>
      <c r="AC48" s="7">
        <v>0.8</v>
      </c>
      <c r="AD48" s="7">
        <v>0.3</v>
      </c>
      <c r="AE48" s="7">
        <v>0.27</v>
      </c>
      <c r="AF48" s="7">
        <v>0.65</v>
      </c>
      <c r="AG48" s="7">
        <v>0.64</v>
      </c>
      <c r="AH48" s="7">
        <v>0.6</v>
      </c>
      <c r="AI48" s="7">
        <v>0</v>
      </c>
      <c r="AJ48" s="7">
        <v>0.52</v>
      </c>
      <c r="AK48" s="7">
        <v>0.96</v>
      </c>
      <c r="AL48" s="7">
        <v>0.23</v>
      </c>
      <c r="AM48" s="7">
        <v>0.16</v>
      </c>
    </row>
    <row r="49" spans="4:39" x14ac:dyDescent="0.75">
      <c r="D49" t="s">
        <v>34</v>
      </c>
      <c r="F49">
        <v>25</v>
      </c>
      <c r="H49" t="s">
        <v>41</v>
      </c>
      <c r="I49" t="s">
        <v>85</v>
      </c>
      <c r="L49" s="7">
        <v>17.7</v>
      </c>
      <c r="M49" s="7">
        <v>3.1</v>
      </c>
      <c r="N49" s="7">
        <v>-12.5</v>
      </c>
      <c r="O49" s="7">
        <v>4</v>
      </c>
      <c r="P49" s="7">
        <v>10.4</v>
      </c>
      <c r="Q49" s="7">
        <v>10.5</v>
      </c>
      <c r="R49" s="7">
        <v>11.1</v>
      </c>
      <c r="S49" s="7">
        <v>10</v>
      </c>
      <c r="T49" s="7">
        <v>10.9</v>
      </c>
      <c r="U49" s="7">
        <v>0</v>
      </c>
      <c r="V49" s="7">
        <v>14.8</v>
      </c>
      <c r="W49" s="7">
        <v>1.1000000000000001</v>
      </c>
      <c r="X49" s="7">
        <v>4</v>
      </c>
      <c r="Y49" s="7">
        <v>-0.4</v>
      </c>
      <c r="Z49" s="7">
        <v>0.48</v>
      </c>
      <c r="AA49" s="7">
        <v>0.18</v>
      </c>
      <c r="AB49" s="7">
        <v>0.61</v>
      </c>
      <c r="AC49" s="7">
        <v>0.22</v>
      </c>
      <c r="AD49" s="7">
        <v>0.98</v>
      </c>
      <c r="AE49" s="7">
        <v>0.18</v>
      </c>
      <c r="AF49" s="7">
        <v>0.11</v>
      </c>
      <c r="AG49" s="7">
        <v>0.55000000000000004</v>
      </c>
      <c r="AH49" s="7">
        <v>0.1</v>
      </c>
      <c r="AI49" s="7">
        <v>0</v>
      </c>
      <c r="AJ49" s="7">
        <v>0.17</v>
      </c>
      <c r="AK49" s="7">
        <v>0.54</v>
      </c>
      <c r="AL49" s="7">
        <v>0.92</v>
      </c>
      <c r="AM49" s="7">
        <v>0.37</v>
      </c>
    </row>
    <row r="50" spans="4:39" x14ac:dyDescent="0.75">
      <c r="D50" t="s">
        <v>34</v>
      </c>
      <c r="F50">
        <v>75</v>
      </c>
      <c r="H50" t="s">
        <v>41</v>
      </c>
      <c r="I50" t="s">
        <v>85</v>
      </c>
      <c r="J50" t="s">
        <v>90</v>
      </c>
      <c r="L50" s="7">
        <v>16.7</v>
      </c>
      <c r="M50" s="7">
        <v>0.8</v>
      </c>
      <c r="N50" s="7">
        <v>-15</v>
      </c>
      <c r="O50" s="7">
        <v>2.4</v>
      </c>
      <c r="P50" s="7">
        <v>11.5</v>
      </c>
      <c r="Q50" s="7">
        <v>8.9</v>
      </c>
      <c r="R50" s="7">
        <v>11.4</v>
      </c>
      <c r="S50" s="7">
        <v>9.9</v>
      </c>
      <c r="T50" s="7">
        <v>10.9</v>
      </c>
      <c r="U50" s="7">
        <v>0</v>
      </c>
      <c r="V50" s="7">
        <v>16.100000000000001</v>
      </c>
      <c r="W50" s="7">
        <v>1.1000000000000001</v>
      </c>
      <c r="X50" s="7">
        <v>0.9</v>
      </c>
      <c r="Y50" s="7">
        <v>-3</v>
      </c>
      <c r="Z50" s="7">
        <v>0.13</v>
      </c>
      <c r="AA50" s="7">
        <v>0.14000000000000001</v>
      </c>
      <c r="AB50" s="7">
        <v>0.15</v>
      </c>
      <c r="AC50" s="7">
        <v>0.31</v>
      </c>
      <c r="AD50" s="7">
        <v>0.12</v>
      </c>
      <c r="AE50" s="7">
        <v>0.23</v>
      </c>
      <c r="AF50" s="7">
        <v>0.3</v>
      </c>
      <c r="AG50" s="7">
        <v>0.02</v>
      </c>
      <c r="AH50" s="7">
        <v>0.21</v>
      </c>
      <c r="AI50" s="7">
        <v>0</v>
      </c>
      <c r="AJ50" s="7">
        <v>0.08</v>
      </c>
      <c r="AK50" s="7">
        <v>0.1</v>
      </c>
      <c r="AL50" s="7">
        <v>0.6</v>
      </c>
      <c r="AM50" s="7">
        <v>0.09</v>
      </c>
    </row>
    <row r="51" spans="4:39" x14ac:dyDescent="0.75">
      <c r="D51" t="s">
        <v>34</v>
      </c>
      <c r="F51">
        <v>125</v>
      </c>
      <c r="H51" t="s">
        <v>41</v>
      </c>
      <c r="I51" t="s">
        <v>85</v>
      </c>
      <c r="L51" s="7">
        <v>19.2</v>
      </c>
      <c r="M51" s="7">
        <v>1.9</v>
      </c>
      <c r="N51" s="7">
        <v>-16.2</v>
      </c>
      <c r="O51" s="7">
        <v>4.5999999999999996</v>
      </c>
      <c r="P51" s="7">
        <v>10.6</v>
      </c>
      <c r="Q51" s="7">
        <v>10.8</v>
      </c>
      <c r="R51" s="7">
        <v>11.2</v>
      </c>
      <c r="S51" s="7">
        <v>11.4</v>
      </c>
      <c r="T51" s="7">
        <v>12.2</v>
      </c>
      <c r="U51" s="7">
        <v>0</v>
      </c>
      <c r="V51" s="7">
        <v>16.899999999999999</v>
      </c>
      <c r="W51" s="7">
        <v>1.6</v>
      </c>
      <c r="X51" s="7">
        <v>4.4000000000000004</v>
      </c>
      <c r="Y51" s="7">
        <v>0.9</v>
      </c>
      <c r="Z51" s="7">
        <v>0.35</v>
      </c>
      <c r="AA51" s="7">
        <v>0.1</v>
      </c>
      <c r="AB51" s="7">
        <v>0.38</v>
      </c>
      <c r="AC51" s="7">
        <v>0.39</v>
      </c>
      <c r="AD51" s="7">
        <v>0.69</v>
      </c>
      <c r="AE51" s="7">
        <v>0.25</v>
      </c>
      <c r="AF51" s="7">
        <v>0.28999999999999998</v>
      </c>
      <c r="AG51" s="7">
        <v>0.33</v>
      </c>
      <c r="AH51" s="7">
        <v>7.0000000000000007E-2</v>
      </c>
      <c r="AI51" s="7">
        <v>0</v>
      </c>
      <c r="AJ51" s="7">
        <v>0.09</v>
      </c>
      <c r="AK51" s="7">
        <v>0.56999999999999995</v>
      </c>
      <c r="AL51" s="7">
        <v>0.73</v>
      </c>
      <c r="AM51" s="7">
        <v>0.06</v>
      </c>
    </row>
    <row r="52" spans="4:39" x14ac:dyDescent="0.75">
      <c r="D52" t="s">
        <v>34</v>
      </c>
      <c r="F52">
        <v>175</v>
      </c>
      <c r="H52" t="s">
        <v>41</v>
      </c>
      <c r="I52" t="s">
        <v>85</v>
      </c>
      <c r="L52" s="7">
        <v>19.600000000000001</v>
      </c>
      <c r="M52" s="7">
        <v>5.2</v>
      </c>
      <c r="N52" s="7">
        <v>-16.5</v>
      </c>
      <c r="O52" s="7">
        <v>6.7</v>
      </c>
      <c r="P52" s="7">
        <v>13.6</v>
      </c>
      <c r="Q52" s="7">
        <v>12.6</v>
      </c>
      <c r="R52" s="7">
        <v>13.2</v>
      </c>
      <c r="S52" s="7">
        <v>12.5</v>
      </c>
      <c r="T52" s="7">
        <v>13</v>
      </c>
      <c r="U52" s="7">
        <v>0</v>
      </c>
      <c r="V52" s="7">
        <v>17.3</v>
      </c>
      <c r="W52" s="7">
        <v>1.9</v>
      </c>
      <c r="X52" s="7">
        <v>4.2</v>
      </c>
      <c r="Y52" s="7">
        <v>0.7</v>
      </c>
      <c r="Z52" s="7">
        <v>0.38</v>
      </c>
      <c r="AA52" s="7">
        <v>0.14000000000000001</v>
      </c>
      <c r="AB52" s="7">
        <v>0.16</v>
      </c>
      <c r="AC52" s="7">
        <v>0.78</v>
      </c>
      <c r="AD52" s="7">
        <v>0.33</v>
      </c>
      <c r="AE52" s="7">
        <v>0.28999999999999998</v>
      </c>
      <c r="AF52" s="7">
        <v>0.22</v>
      </c>
      <c r="AG52" s="7">
        <v>0.11</v>
      </c>
      <c r="AH52" s="7">
        <v>0.16</v>
      </c>
      <c r="AI52" s="7">
        <v>0</v>
      </c>
      <c r="AJ52" s="7">
        <v>0.11</v>
      </c>
      <c r="AK52" s="7">
        <v>0.81</v>
      </c>
      <c r="AL52" s="7">
        <v>0.8</v>
      </c>
      <c r="AM52" s="7">
        <v>0.28000000000000003</v>
      </c>
    </row>
    <row r="53" spans="4:39" x14ac:dyDescent="0.75">
      <c r="D53" t="s">
        <v>34</v>
      </c>
      <c r="F53">
        <v>250</v>
      </c>
      <c r="H53" t="s">
        <v>41</v>
      </c>
      <c r="I53" t="s">
        <v>85</v>
      </c>
      <c r="L53" s="7">
        <v>19.7</v>
      </c>
      <c r="M53" s="7">
        <v>6.3</v>
      </c>
      <c r="N53" s="7">
        <v>-16.600000000000001</v>
      </c>
      <c r="O53" s="7">
        <v>7.5</v>
      </c>
      <c r="P53" s="7">
        <v>13.2</v>
      </c>
      <c r="Q53" s="7">
        <v>12.6</v>
      </c>
      <c r="R53" s="7">
        <v>13.4</v>
      </c>
      <c r="S53" s="7">
        <v>12.1</v>
      </c>
      <c r="T53" s="7">
        <v>13.3</v>
      </c>
      <c r="U53" s="7">
        <v>0</v>
      </c>
      <c r="V53" s="7">
        <v>17.600000000000001</v>
      </c>
      <c r="W53" s="7">
        <v>1.6</v>
      </c>
      <c r="X53" s="7">
        <v>5.0999999999999996</v>
      </c>
      <c r="Y53" s="7">
        <v>1.5</v>
      </c>
      <c r="Z53" s="7">
        <v>0.26</v>
      </c>
      <c r="AA53" s="7">
        <v>0.19</v>
      </c>
      <c r="AB53" s="7">
        <v>0.65</v>
      </c>
      <c r="AC53" s="7">
        <v>0.34</v>
      </c>
      <c r="AD53" s="7">
        <v>0.42</v>
      </c>
      <c r="AE53" s="7">
        <v>0.25</v>
      </c>
      <c r="AF53" s="7">
        <v>0.35</v>
      </c>
      <c r="AG53" s="7">
        <v>0.2</v>
      </c>
      <c r="AH53" s="7">
        <v>0.11</v>
      </c>
      <c r="AI53" s="7">
        <v>0</v>
      </c>
      <c r="AJ53" s="7">
        <v>0.35</v>
      </c>
      <c r="AK53" s="7">
        <v>0.68</v>
      </c>
      <c r="AL53" s="7">
        <v>0.53</v>
      </c>
      <c r="AM53" s="7">
        <v>0.52</v>
      </c>
    </row>
    <row r="54" spans="4:39" x14ac:dyDescent="0.75">
      <c r="D54" t="s">
        <v>34</v>
      </c>
      <c r="F54">
        <v>350</v>
      </c>
      <c r="H54" t="s">
        <v>41</v>
      </c>
      <c r="I54" t="s">
        <v>85</v>
      </c>
      <c r="L54" s="7">
        <v>20.9</v>
      </c>
      <c r="M54" s="7">
        <v>6.1</v>
      </c>
      <c r="N54" s="7">
        <v>-11</v>
      </c>
      <c r="O54" s="7">
        <v>7</v>
      </c>
      <c r="P54" s="7">
        <v>11.1</v>
      </c>
      <c r="Q54" s="7">
        <v>10.8</v>
      </c>
      <c r="R54" s="7">
        <v>11.4</v>
      </c>
      <c r="S54" s="7">
        <v>11.9</v>
      </c>
      <c r="T54" s="7">
        <v>13.1</v>
      </c>
      <c r="U54" s="7">
        <v>0</v>
      </c>
      <c r="V54" s="7">
        <v>16.8</v>
      </c>
      <c r="W54" s="7">
        <v>3.9</v>
      </c>
      <c r="X54" s="7">
        <v>5.6</v>
      </c>
      <c r="Y54" s="7">
        <v>2.6</v>
      </c>
      <c r="Z54" s="7">
        <v>0.26</v>
      </c>
      <c r="AA54" s="7">
        <v>0.24</v>
      </c>
      <c r="AB54" s="7">
        <v>0.67</v>
      </c>
      <c r="AC54" s="7">
        <v>0.23</v>
      </c>
      <c r="AD54" s="7">
        <v>0.59</v>
      </c>
      <c r="AE54" s="7">
        <v>0.17</v>
      </c>
      <c r="AF54" s="7">
        <v>0.56999999999999995</v>
      </c>
      <c r="AG54" s="7">
        <v>0.33</v>
      </c>
      <c r="AH54" s="7">
        <v>0.13</v>
      </c>
      <c r="AI54" s="7">
        <v>0</v>
      </c>
      <c r="AJ54" s="7">
        <v>0.3</v>
      </c>
      <c r="AK54" s="7">
        <v>0.55000000000000004</v>
      </c>
      <c r="AL54" s="7">
        <v>0.31</v>
      </c>
      <c r="AM54" s="7">
        <v>0.49</v>
      </c>
    </row>
    <row r="55" spans="4:39" x14ac:dyDescent="0.75">
      <c r="D55" t="s">
        <v>34</v>
      </c>
      <c r="F55">
        <v>450</v>
      </c>
      <c r="H55" t="s">
        <v>41</v>
      </c>
      <c r="I55" t="s">
        <v>85</v>
      </c>
      <c r="L55" s="7">
        <v>22.4</v>
      </c>
      <c r="M55" s="7">
        <v>7</v>
      </c>
      <c r="N55" s="7">
        <v>-12.1</v>
      </c>
      <c r="O55" s="7">
        <v>7.4</v>
      </c>
      <c r="P55" s="7">
        <v>11.4</v>
      </c>
      <c r="Q55" s="7">
        <v>12.5</v>
      </c>
      <c r="R55" s="7">
        <v>12.5</v>
      </c>
      <c r="S55" s="7">
        <v>13</v>
      </c>
      <c r="T55" s="7">
        <v>13.5</v>
      </c>
      <c r="U55" s="7">
        <v>0</v>
      </c>
      <c r="V55" s="7">
        <v>17.2</v>
      </c>
      <c r="W55" s="7">
        <v>3.3</v>
      </c>
      <c r="X55" s="7">
        <v>4.9000000000000004</v>
      </c>
      <c r="Y55" s="7">
        <v>1.4</v>
      </c>
      <c r="Z55" s="7">
        <v>0.25</v>
      </c>
      <c r="AA55" s="7">
        <v>0.3</v>
      </c>
      <c r="AB55" s="7">
        <v>0.99</v>
      </c>
      <c r="AC55" s="7">
        <v>0.28000000000000003</v>
      </c>
      <c r="AD55" s="7">
        <v>0.57999999999999996</v>
      </c>
      <c r="AE55" s="7">
        <v>0.27</v>
      </c>
      <c r="AF55" s="7">
        <v>0.39</v>
      </c>
      <c r="AG55" s="7">
        <v>0.15</v>
      </c>
      <c r="AH55" s="7">
        <v>0.19</v>
      </c>
      <c r="AI55" s="7">
        <v>0</v>
      </c>
      <c r="AJ55" s="7">
        <v>0.11</v>
      </c>
      <c r="AK55" s="7">
        <v>0.64</v>
      </c>
      <c r="AL55" s="7">
        <v>0.36</v>
      </c>
      <c r="AM55" s="7">
        <v>0.25</v>
      </c>
    </row>
    <row r="56" spans="4:39" x14ac:dyDescent="0.75">
      <c r="D56" t="s">
        <v>34</v>
      </c>
      <c r="F56">
        <v>625</v>
      </c>
      <c r="H56" t="s">
        <v>41</v>
      </c>
      <c r="I56" t="s">
        <v>85</v>
      </c>
      <c r="L56" s="7">
        <v>23</v>
      </c>
      <c r="M56" s="7">
        <v>7.8</v>
      </c>
      <c r="N56" s="7">
        <v>-12.2</v>
      </c>
      <c r="O56" s="7">
        <v>7.8</v>
      </c>
      <c r="P56" s="7">
        <v>11.5</v>
      </c>
      <c r="Q56" s="7">
        <v>14.4</v>
      </c>
      <c r="R56" s="7">
        <v>15.2</v>
      </c>
      <c r="S56" s="7">
        <v>14.2</v>
      </c>
      <c r="T56" s="7">
        <v>13.7</v>
      </c>
      <c r="U56" s="7">
        <v>0</v>
      </c>
      <c r="V56" s="7">
        <v>18.100000000000001</v>
      </c>
      <c r="W56" s="7">
        <v>2.2000000000000002</v>
      </c>
      <c r="X56" s="7">
        <v>5.2</v>
      </c>
      <c r="Y56" s="7">
        <v>1.7</v>
      </c>
      <c r="Z56" s="7">
        <v>0.17</v>
      </c>
      <c r="AA56" s="7">
        <v>7.0000000000000007E-2</v>
      </c>
      <c r="AB56" s="7">
        <v>0.33</v>
      </c>
      <c r="AC56" s="7">
        <v>0.44</v>
      </c>
      <c r="AD56" s="7">
        <v>0.84</v>
      </c>
      <c r="AE56" s="7">
        <v>0.27</v>
      </c>
      <c r="AF56" s="7">
        <v>0.68</v>
      </c>
      <c r="AG56" s="7">
        <v>0.42</v>
      </c>
      <c r="AH56" s="7">
        <v>0.13</v>
      </c>
      <c r="AI56" s="7">
        <v>0</v>
      </c>
      <c r="AJ56" s="7">
        <v>0.15</v>
      </c>
      <c r="AK56" s="7">
        <v>0.5</v>
      </c>
      <c r="AL56" s="7">
        <v>0.49</v>
      </c>
      <c r="AM56" s="7">
        <v>0.13</v>
      </c>
    </row>
    <row r="57" spans="4:39" x14ac:dyDescent="0.75">
      <c r="D57" t="s">
        <v>34</v>
      </c>
      <c r="F57">
        <v>875</v>
      </c>
      <c r="H57" t="s">
        <v>41</v>
      </c>
      <c r="I57" t="s">
        <v>85</v>
      </c>
      <c r="L57" s="7">
        <v>22.5</v>
      </c>
      <c r="M57" s="7">
        <v>8.6</v>
      </c>
      <c r="N57" s="7">
        <v>-15.3</v>
      </c>
      <c r="O57" s="7">
        <v>8.6999999999999993</v>
      </c>
      <c r="P57" s="7">
        <v>13.9</v>
      </c>
      <c r="Q57" s="7">
        <v>15.1</v>
      </c>
      <c r="R57" s="7">
        <v>16.8</v>
      </c>
      <c r="S57" s="7">
        <v>15.7</v>
      </c>
      <c r="T57" s="7">
        <v>15.3</v>
      </c>
      <c r="U57" s="7">
        <v>0</v>
      </c>
      <c r="V57" s="7">
        <v>19.5</v>
      </c>
      <c r="W57" s="7">
        <v>3.9</v>
      </c>
      <c r="X57" s="7">
        <v>6.3</v>
      </c>
      <c r="Y57" s="7">
        <v>2.2999999999999998</v>
      </c>
      <c r="Z57" s="7">
        <v>0.59</v>
      </c>
      <c r="AA57" s="7">
        <v>0.1</v>
      </c>
      <c r="AB57" s="7">
        <v>0.34</v>
      </c>
      <c r="AC57" s="7">
        <v>0.25</v>
      </c>
      <c r="AD57" s="7">
        <v>0.37</v>
      </c>
      <c r="AE57" s="7">
        <v>0.7</v>
      </c>
      <c r="AF57" s="7">
        <v>0.4</v>
      </c>
      <c r="AG57" s="7">
        <v>0.21</v>
      </c>
      <c r="AH57" s="7">
        <v>0.36</v>
      </c>
      <c r="AI57" s="7">
        <v>0</v>
      </c>
      <c r="AJ57" s="7">
        <v>0.31</v>
      </c>
      <c r="AK57" s="7">
        <v>0.72</v>
      </c>
      <c r="AL57" s="7">
        <v>0.5</v>
      </c>
      <c r="AM57" s="7">
        <v>0.51</v>
      </c>
    </row>
    <row r="58" spans="4:39" x14ac:dyDescent="0.75">
      <c r="D58" t="s">
        <v>34</v>
      </c>
      <c r="F58">
        <v>25</v>
      </c>
      <c r="H58" t="s">
        <v>42</v>
      </c>
      <c r="I58" t="s">
        <v>85</v>
      </c>
      <c r="L58" s="7">
        <v>15.628263036137545</v>
      </c>
      <c r="M58" s="7">
        <v>0.8671908859307994</v>
      </c>
      <c r="N58" s="7">
        <v>-11.895220342576451</v>
      </c>
      <c r="O58" s="7">
        <v>4.7484380478517743</v>
      </c>
      <c r="P58" s="7">
        <v>8.5821671370426884</v>
      </c>
      <c r="Q58" s="7">
        <v>8.7820332292126384</v>
      </c>
      <c r="R58" s="7">
        <v>10.793752552578409</v>
      </c>
      <c r="S58" s="7">
        <v>8.8640109730064847</v>
      </c>
      <c r="T58" s="7">
        <v>10.263436351575749</v>
      </c>
      <c r="U58" s="7">
        <v>1.1892981270322787</v>
      </c>
      <c r="V58" s="7">
        <v>13.682923921242013</v>
      </c>
      <c r="W58" s="7">
        <v>-0.84019513193481077</v>
      </c>
      <c r="X58" s="7">
        <v>3.086393702438512</v>
      </c>
      <c r="Y58" s="7">
        <v>0.81967281320073904</v>
      </c>
      <c r="Z58" s="7">
        <v>0.10709975617306837</v>
      </c>
      <c r="AA58" s="7">
        <v>0.38565348242890457</v>
      </c>
      <c r="AB58" s="7">
        <v>0.67520809084131483</v>
      </c>
      <c r="AC58" s="7">
        <v>0.1702688411860061</v>
      </c>
      <c r="AD58" s="7">
        <v>0.19699829106802128</v>
      </c>
      <c r="AE58" s="7">
        <v>0.23226382246226265</v>
      </c>
      <c r="AF58" s="7">
        <v>0.38873935075538169</v>
      </c>
      <c r="AG58" s="7">
        <v>0.1591949154630444</v>
      </c>
      <c r="AH58" s="7">
        <v>0.14098947663567049</v>
      </c>
      <c r="AI58" s="7">
        <v>0.93833986326941343</v>
      </c>
      <c r="AJ58" s="7">
        <v>7.5269579887443094E-2</v>
      </c>
      <c r="AK58" s="7">
        <v>0.38808538983335628</v>
      </c>
      <c r="AL58" s="7">
        <v>0.11597885764193826</v>
      </c>
      <c r="AM58" s="7">
        <v>0.38022123961090593</v>
      </c>
    </row>
    <row r="59" spans="4:39" x14ac:dyDescent="0.75">
      <c r="D59" t="s">
        <v>34</v>
      </c>
      <c r="F59">
        <v>75</v>
      </c>
      <c r="H59" t="s">
        <v>42</v>
      </c>
      <c r="I59" t="s">
        <v>85</v>
      </c>
      <c r="L59" s="7">
        <v>18.695343285418613</v>
      </c>
      <c r="M59" s="7">
        <v>0.15248483181791578</v>
      </c>
      <c r="N59" s="7">
        <v>-13.754845924821998</v>
      </c>
      <c r="O59" s="7">
        <v>3.9577297049924147</v>
      </c>
      <c r="P59" s="7">
        <v>12.609344018763652</v>
      </c>
      <c r="Q59" s="7">
        <v>10.496440587858626</v>
      </c>
      <c r="R59" s="7">
        <v>11.481490223462792</v>
      </c>
      <c r="S59" s="7">
        <v>10.737562794676343</v>
      </c>
      <c r="T59" s="7">
        <v>12.206726008309881</v>
      </c>
      <c r="U59" s="7">
        <v>2.3166033671167834</v>
      </c>
      <c r="V59" s="7">
        <v>15.80374596799993</v>
      </c>
      <c r="W59" s="7">
        <v>-1.1020983093917922</v>
      </c>
      <c r="X59" s="7">
        <v>2.9491285980246578</v>
      </c>
      <c r="Y59" s="7">
        <v>1.0934221877251968</v>
      </c>
      <c r="Z59" s="7">
        <v>0.22686543448384119</v>
      </c>
      <c r="AA59" s="7">
        <v>0.16955907185752608</v>
      </c>
      <c r="AB59" s="7">
        <v>0.44535829698555485</v>
      </c>
      <c r="AC59" s="7">
        <v>0.14558906945878072</v>
      </c>
      <c r="AD59" s="7">
        <v>0.94727296734567423</v>
      </c>
      <c r="AE59" s="7">
        <v>0.10578017309216399</v>
      </c>
      <c r="AF59" s="7">
        <v>0.47302387557657855</v>
      </c>
      <c r="AG59" s="7">
        <v>0.29461138051759067</v>
      </c>
      <c r="AH59" s="7">
        <v>0.19128813253343185</v>
      </c>
      <c r="AI59" s="7">
        <v>0.46001544611986395</v>
      </c>
      <c r="AJ59" s="7">
        <v>0.11128861018688495</v>
      </c>
      <c r="AK59" s="7">
        <v>0.14925766328883724</v>
      </c>
      <c r="AL59" s="7">
        <v>0.27862639962565283</v>
      </c>
      <c r="AM59" s="7">
        <v>0.61392737952640175</v>
      </c>
    </row>
    <row r="60" spans="4:39" x14ac:dyDescent="0.75">
      <c r="D60" t="s">
        <v>34</v>
      </c>
      <c r="F60">
        <v>350</v>
      </c>
      <c r="H60" t="s">
        <v>42</v>
      </c>
      <c r="I60" t="s">
        <v>85</v>
      </c>
      <c r="L60" s="7">
        <v>19.540443909114853</v>
      </c>
      <c r="M60" s="7">
        <v>5.0914226478975264</v>
      </c>
      <c r="N60" s="7">
        <v>-11.177950725430568</v>
      </c>
      <c r="O60" s="7">
        <v>5.1269601553821396</v>
      </c>
      <c r="P60" s="7">
        <v>15.194660414054985</v>
      </c>
      <c r="Q60" s="7">
        <v>11.07344372161065</v>
      </c>
      <c r="R60" s="7">
        <v>13.00721341079997</v>
      </c>
      <c r="S60" s="7">
        <v>11.803474859406265</v>
      </c>
      <c r="T60" s="7">
        <v>13.367503247319505</v>
      </c>
      <c r="U60" s="7">
        <v>3.1368597362438053</v>
      </c>
      <c r="V60" s="7">
        <v>16.860008504158397</v>
      </c>
      <c r="W60" s="7">
        <v>-1.1809474231366892</v>
      </c>
      <c r="X60" s="7">
        <v>4.9156254034257705</v>
      </c>
      <c r="Y60" s="7">
        <v>1.939170122294291</v>
      </c>
      <c r="Z60" s="7">
        <v>0.26250799786083112</v>
      </c>
      <c r="AA60" s="7">
        <v>0.1754138897221558</v>
      </c>
      <c r="AB60" s="7">
        <v>0.77471179264440215</v>
      </c>
      <c r="AC60" s="7">
        <v>0.69425269707630566</v>
      </c>
      <c r="AD60" s="7">
        <v>1.0659540789607611</v>
      </c>
      <c r="AE60" s="7">
        <v>0.15716009732813324</v>
      </c>
      <c r="AF60" s="7">
        <v>0.42953828463706006</v>
      </c>
      <c r="AG60" s="7">
        <v>0.23738798319237486</v>
      </c>
      <c r="AH60" s="7">
        <v>5.4538800892818061E-2</v>
      </c>
      <c r="AI60" s="7">
        <v>0.92064082399290381</v>
      </c>
      <c r="AJ60" s="7">
        <v>7.3011326449592892E-2</v>
      </c>
      <c r="AK60" s="7">
        <v>0.68092340392023976</v>
      </c>
      <c r="AL60" s="7">
        <v>0.53259224464812549</v>
      </c>
      <c r="AM60" s="7">
        <v>0.30260679596931739</v>
      </c>
    </row>
    <row r="61" spans="4:39" x14ac:dyDescent="0.75">
      <c r="D61" t="s">
        <v>34</v>
      </c>
      <c r="F61">
        <v>625</v>
      </c>
      <c r="H61" t="s">
        <v>42</v>
      </c>
      <c r="I61" t="s">
        <v>85</v>
      </c>
      <c r="L61" s="7">
        <v>23.022154841525786</v>
      </c>
      <c r="M61" s="7">
        <v>7.4942790711063667</v>
      </c>
      <c r="N61" s="7">
        <v>-13.265361815088577</v>
      </c>
      <c r="O61" s="7">
        <v>7.0074863521084083</v>
      </c>
      <c r="P61" s="7">
        <v>15.947227778599128</v>
      </c>
      <c r="Q61" s="7">
        <v>14.489942823949955</v>
      </c>
      <c r="R61" s="7">
        <v>16.945558835352688</v>
      </c>
      <c r="S61" s="7">
        <v>15.567150540493495</v>
      </c>
      <c r="T61" s="7">
        <v>16.20860337672671</v>
      </c>
      <c r="U61" s="7">
        <v>4.6094812343758074</v>
      </c>
      <c r="V61" s="7">
        <v>20.345374862476643</v>
      </c>
      <c r="W61" s="7">
        <v>0.1699625691378662</v>
      </c>
      <c r="X61" s="7">
        <v>3.7863027603911732</v>
      </c>
      <c r="Y61" s="7">
        <v>2.4732383650638741</v>
      </c>
      <c r="Z61" s="7">
        <v>0.33711094255647384</v>
      </c>
      <c r="AA61" s="7">
        <v>0.33337709363711304</v>
      </c>
      <c r="AB61" s="7">
        <v>0.25821437573417821</v>
      </c>
      <c r="AC61" s="7">
        <v>0.4023647624008469</v>
      </c>
      <c r="AD61" s="7">
        <v>1.0269236710507514</v>
      </c>
      <c r="AE61" s="7">
        <v>0.13824518885033704</v>
      </c>
      <c r="AF61" s="7">
        <v>0.18916922391479093</v>
      </c>
      <c r="AG61" s="7">
        <v>0.20430946864134611</v>
      </c>
      <c r="AH61" s="7">
        <v>0.14433816501213392</v>
      </c>
      <c r="AI61" s="7">
        <v>0.93247738627033727</v>
      </c>
      <c r="AJ61" s="7">
        <v>0.27500704254134922</v>
      </c>
      <c r="AK61" s="7">
        <v>1.4969515516234011</v>
      </c>
      <c r="AL61" s="7">
        <v>0.722091860132968</v>
      </c>
      <c r="AM61" s="7">
        <v>0.19575467039186925</v>
      </c>
    </row>
  </sheetData>
  <autoFilter ref="A1:AM241" xr:uid="{4BEC99D0-A8D3-4322-B484-F350FD3E0C65}"/>
  <sortState xmlns:xlrd2="http://schemas.microsoft.com/office/spreadsheetml/2017/richdata2" ref="A2:AN62">
    <sortCondition ref="I2:I62"/>
    <sortCondition ref="D2:D62"/>
    <sortCondition ref="H2:H62"/>
    <sortCondition ref="F2:F6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AB83-6604-4B1B-ACB9-E884C9AD208D}">
  <dimension ref="A1:AN93"/>
  <sheetViews>
    <sheetView zoomScale="50" zoomScaleNormal="50" workbookViewId="0">
      <pane xSplit="11" ySplit="1" topLeftCell="R2" activePane="bottomRight" state="frozen"/>
      <selection activeCell="E54" sqref="E54"/>
      <selection pane="topRight" activeCell="E54" sqref="E54"/>
      <selection pane="bottomLeft" activeCell="E54" sqref="E54"/>
      <selection pane="bottomRight" activeCell="L1" sqref="L1:AM1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8.679687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83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82</v>
      </c>
    </row>
    <row r="2" spans="1:40" x14ac:dyDescent="0.75">
      <c r="B2">
        <v>2</v>
      </c>
      <c r="C2">
        <v>89</v>
      </c>
      <c r="D2" t="s">
        <v>34</v>
      </c>
      <c r="F2">
        <v>350</v>
      </c>
      <c r="G2">
        <v>5000</v>
      </c>
      <c r="H2" t="s">
        <v>43</v>
      </c>
      <c r="I2" t="s">
        <v>88</v>
      </c>
      <c r="K2" t="s">
        <v>140</v>
      </c>
      <c r="L2" s="7">
        <v>-20.772280701754386</v>
      </c>
      <c r="M2" s="7">
        <v>-5.348965517241389</v>
      </c>
      <c r="N2" s="7">
        <v>-16.381818181818179</v>
      </c>
      <c r="O2" s="7">
        <v>-0.25358024691356379</v>
      </c>
      <c r="P2" s="7">
        <v>-30.291599999999999</v>
      </c>
      <c r="Q2" s="7">
        <v>-32.390909090909091</v>
      </c>
      <c r="R2" s="7">
        <v>-24.301696969696966</v>
      </c>
      <c r="S2" s="7">
        <v>-21.317466666666668</v>
      </c>
      <c r="T2" s="7">
        <v>-20.071515151515143</v>
      </c>
      <c r="U2" s="7">
        <v>-23.536799999999999</v>
      </c>
      <c r="V2" s="7">
        <v>-19.251403508771944</v>
      </c>
      <c r="W2" s="7">
        <v>-28.962916666666661</v>
      </c>
      <c r="X2" s="7"/>
      <c r="Y2" s="7">
        <v>-20.061884057971021</v>
      </c>
      <c r="Z2" s="7">
        <v>0.39013989961837908</v>
      </c>
      <c r="AA2" s="7">
        <v>0.20983544880857269</v>
      </c>
      <c r="AB2" s="7">
        <v>0.26271171880840311</v>
      </c>
      <c r="AC2" s="7">
        <v>0.6662687426964331</v>
      </c>
      <c r="AD2" s="7">
        <v>0.46478525507306273</v>
      </c>
      <c r="AE2" s="7">
        <v>0.11922615498731229</v>
      </c>
      <c r="AF2" s="7">
        <v>0.35039686276065035</v>
      </c>
      <c r="AG2" s="7">
        <v>0.3113133469673296</v>
      </c>
      <c r="AH2" s="7">
        <v>7.6481390691664514E-2</v>
      </c>
      <c r="AI2" s="7">
        <v>0.6666643333292499</v>
      </c>
      <c r="AJ2" s="7">
        <v>7.3699873022089038E-2</v>
      </c>
      <c r="AK2" s="7">
        <v>0.16251001571697929</v>
      </c>
      <c r="AL2" s="7"/>
      <c r="AM2" s="7">
        <v>0.15945816414395983</v>
      </c>
    </row>
    <row r="3" spans="1:40" x14ac:dyDescent="0.75">
      <c r="B3">
        <v>2</v>
      </c>
      <c r="C3">
        <v>89</v>
      </c>
      <c r="D3" t="s">
        <v>34</v>
      </c>
      <c r="F3">
        <v>625</v>
      </c>
      <c r="G3">
        <v>5000</v>
      </c>
      <c r="H3" t="s">
        <v>43</v>
      </c>
      <c r="I3" t="s">
        <v>88</v>
      </c>
      <c r="K3" t="s">
        <v>138</v>
      </c>
      <c r="L3" s="7">
        <v>-22.713157894736849</v>
      </c>
      <c r="M3" s="7">
        <v>-8.7045977011494298</v>
      </c>
      <c r="N3" s="7">
        <v>-18.127272727272743</v>
      </c>
      <c r="O3" s="7">
        <v>-9.2259259259259334</v>
      </c>
      <c r="P3" s="7">
        <v>-31.330000000000002</v>
      </c>
      <c r="Q3" s="7">
        <v>-33.059393939393935</v>
      </c>
      <c r="R3" s="7">
        <v>-25.247272727272719</v>
      </c>
      <c r="S3" s="7">
        <v>-22.354000000000003</v>
      </c>
      <c r="T3" s="7">
        <v>-20.801010101010103</v>
      </c>
      <c r="U3" s="7">
        <v>-23.675333333333327</v>
      </c>
      <c r="V3" s="7">
        <v>-20.127192982456133</v>
      </c>
      <c r="W3" s="7">
        <v>-28.848437499999999</v>
      </c>
      <c r="X3" s="7"/>
      <c r="Y3" s="7">
        <v>-21.26594202898551</v>
      </c>
      <c r="Z3" s="7">
        <v>0.56062720449439685</v>
      </c>
      <c r="AA3" s="7">
        <v>1.1778592268618588</v>
      </c>
      <c r="AB3" s="7">
        <v>0.13063148642805605</v>
      </c>
      <c r="AC3" s="7">
        <v>0.92709062550113663</v>
      </c>
      <c r="AD3" s="7">
        <v>0.16971741218861797</v>
      </c>
      <c r="AE3" s="7">
        <v>0.35124493271052742</v>
      </c>
      <c r="AF3" s="7">
        <v>0.34716482537544335</v>
      </c>
      <c r="AG3" s="7">
        <v>0.2667758109974247</v>
      </c>
      <c r="AH3" s="7">
        <v>0.11420396962851098</v>
      </c>
      <c r="AI3" s="7">
        <v>0.61292848957552193</v>
      </c>
      <c r="AJ3" s="7">
        <v>0.52733016284521073</v>
      </c>
      <c r="AK3" s="7">
        <v>0.41468506655904924</v>
      </c>
      <c r="AL3" s="7"/>
      <c r="AM3" s="7">
        <v>0.85828094920933817</v>
      </c>
    </row>
    <row r="4" spans="1:40" x14ac:dyDescent="0.75">
      <c r="B4">
        <v>2</v>
      </c>
      <c r="C4">
        <v>89</v>
      </c>
      <c r="D4" t="s">
        <v>34</v>
      </c>
      <c r="F4">
        <v>350</v>
      </c>
      <c r="G4">
        <v>2000</v>
      </c>
      <c r="H4" t="s">
        <v>42</v>
      </c>
      <c r="I4" t="s">
        <v>88</v>
      </c>
      <c r="K4" t="s">
        <v>139</v>
      </c>
      <c r="L4" s="7">
        <v>-22.329824561403512</v>
      </c>
      <c r="M4" s="7">
        <v>-8.6114942528735643</v>
      </c>
      <c r="N4" s="7">
        <v>-15.898989898989916</v>
      </c>
      <c r="O4" s="7">
        <v>-4.5358024691358141</v>
      </c>
      <c r="P4" s="7">
        <v>-30.586000000000002</v>
      </c>
      <c r="Q4" s="7">
        <v>-32.221212121212119</v>
      </c>
      <c r="R4" s="7">
        <v>-24.320606060606053</v>
      </c>
      <c r="S4" s="7">
        <v>-21.51466666666667</v>
      </c>
      <c r="T4" s="7">
        <v>-20.501010101010102</v>
      </c>
      <c r="U4" s="7">
        <v>-23.72133333333333</v>
      </c>
      <c r="V4" s="7">
        <v>-18.659649122807014</v>
      </c>
      <c r="W4" s="7">
        <v>-28.781249999999996</v>
      </c>
      <c r="X4" s="7"/>
      <c r="Y4" s="7">
        <v>-20.350000000000001</v>
      </c>
      <c r="Z4" s="7">
        <v>0.17635506239754303</v>
      </c>
      <c r="AA4" s="7">
        <v>0.35604735441929564</v>
      </c>
      <c r="AB4" s="7">
        <v>0.45923173490987468</v>
      </c>
      <c r="AC4" s="7">
        <v>0.14434944644374287</v>
      </c>
      <c r="AD4" s="7">
        <v>0.36406592809544541</v>
      </c>
      <c r="AE4" s="7">
        <v>0.18186666020374273</v>
      </c>
      <c r="AF4" s="7">
        <v>0.1464398446433692</v>
      </c>
      <c r="AG4" s="7">
        <v>0.14071721050864144</v>
      </c>
      <c r="AH4" s="7">
        <v>0.1742182679785898</v>
      </c>
      <c r="AI4" s="7">
        <v>0.79288418658296855</v>
      </c>
      <c r="AJ4" s="7">
        <v>0.27219992245394603</v>
      </c>
      <c r="AK4" s="7">
        <v>8.1315078104143818E-2</v>
      </c>
      <c r="AL4" s="7"/>
      <c r="AM4" s="7">
        <v>0.30592757708264756</v>
      </c>
    </row>
    <row r="5" spans="1:40" x14ac:dyDescent="0.75">
      <c r="B5">
        <v>2</v>
      </c>
      <c r="C5">
        <v>89</v>
      </c>
      <c r="D5" t="s">
        <v>34</v>
      </c>
      <c r="F5">
        <v>625</v>
      </c>
      <c r="G5">
        <v>2000</v>
      </c>
      <c r="H5" t="s">
        <v>42</v>
      </c>
      <c r="I5" t="s">
        <v>88</v>
      </c>
      <c r="K5" t="s">
        <v>137</v>
      </c>
      <c r="L5" s="7">
        <v>-20.742105263157907</v>
      </c>
      <c r="M5" s="7">
        <v>-5.5908045977011467</v>
      </c>
      <c r="N5" s="7">
        <v>-15.287878787878791</v>
      </c>
      <c r="O5" s="7">
        <v>-2.8012345679012456</v>
      </c>
      <c r="P5" s="7">
        <v>-30.140666666666661</v>
      </c>
      <c r="Q5" s="7">
        <v>-32.464848484848488</v>
      </c>
      <c r="R5" s="7">
        <v>-24.223030303030299</v>
      </c>
      <c r="S5" s="7">
        <v>-21.670000000000005</v>
      </c>
      <c r="T5" s="7">
        <v>-19.561616161616168</v>
      </c>
      <c r="U5" s="7">
        <v>-23.479333333333326</v>
      </c>
      <c r="V5" s="7">
        <v>-19.019298245614035</v>
      </c>
      <c r="W5" s="7">
        <v>-28.419270833333329</v>
      </c>
      <c r="X5" s="7"/>
      <c r="Y5" s="7">
        <v>-20.447101449275358</v>
      </c>
      <c r="Z5" s="7">
        <v>0.34237843344718555</v>
      </c>
      <c r="AA5" s="7">
        <v>0.36735603412300477</v>
      </c>
      <c r="AB5" s="7">
        <v>0.16692358526592166</v>
      </c>
      <c r="AC5" s="7">
        <v>0.34737897696192088</v>
      </c>
      <c r="AD5" s="7">
        <v>0.51672171749727369</v>
      </c>
      <c r="AE5" s="7">
        <v>0.14397352067531999</v>
      </c>
      <c r="AF5" s="7">
        <v>0.29658292686344423</v>
      </c>
      <c r="AG5" s="7">
        <v>5.392587505085332E-2</v>
      </c>
      <c r="AH5" s="7">
        <v>0.27660542320591314</v>
      </c>
      <c r="AI5" s="7">
        <v>0.65961908199606756</v>
      </c>
      <c r="AJ5" s="7">
        <v>7.3511702826467268E-2</v>
      </c>
      <c r="AK5" s="7">
        <v>0.13407488287800376</v>
      </c>
      <c r="AL5" s="7"/>
      <c r="AM5" s="7">
        <v>0.11047100855115211</v>
      </c>
    </row>
    <row r="6" spans="1:40" x14ac:dyDescent="0.75">
      <c r="B6">
        <v>2</v>
      </c>
      <c r="C6">
        <v>89</v>
      </c>
      <c r="D6" t="s">
        <v>34</v>
      </c>
      <c r="F6">
        <v>25</v>
      </c>
      <c r="G6">
        <v>1000</v>
      </c>
      <c r="H6" t="s">
        <v>41</v>
      </c>
      <c r="I6" t="s">
        <v>86</v>
      </c>
      <c r="J6" t="s">
        <v>90</v>
      </c>
      <c r="K6" t="s">
        <v>135</v>
      </c>
      <c r="L6" s="7">
        <v>-23.115263157894734</v>
      </c>
      <c r="M6" s="7">
        <v>-13.430574712643688</v>
      </c>
      <c r="N6" s="7">
        <v>-18.392929292929292</v>
      </c>
      <c r="O6" s="7">
        <v>-10.248641975308624</v>
      </c>
      <c r="P6" s="7">
        <v>-31.602933333333326</v>
      </c>
      <c r="Q6" s="7">
        <v>-33.000606060606053</v>
      </c>
      <c r="R6" s="7">
        <v>-24.698060606060604</v>
      </c>
      <c r="S6" s="7">
        <v>-22.469466666666666</v>
      </c>
      <c r="T6" s="7">
        <v>-20.580606060606048</v>
      </c>
      <c r="U6" s="7">
        <v>-24.160133333333334</v>
      </c>
      <c r="V6" s="7">
        <v>-20.805789473684225</v>
      </c>
      <c r="W6" s="7">
        <v>-28.725416666666661</v>
      </c>
      <c r="X6" s="7"/>
      <c r="Y6" s="7">
        <v>-19.242318840579717</v>
      </c>
      <c r="Z6" s="7">
        <v>0.58544401156221404</v>
      </c>
      <c r="AA6" s="7">
        <v>0.3758831587460813</v>
      </c>
      <c r="AB6" s="7">
        <v>0.49124879130816901</v>
      </c>
      <c r="AC6" s="7">
        <v>0.1487180396822477</v>
      </c>
      <c r="AD6" s="7">
        <v>0.42175348249896261</v>
      </c>
      <c r="AE6" s="7">
        <v>0.4643179778696952</v>
      </c>
      <c r="AF6" s="7">
        <v>0.12350706251206077</v>
      </c>
      <c r="AG6" s="7">
        <v>5.4110997033873107E-2</v>
      </c>
      <c r="AH6" s="7">
        <v>0.37344105096939723</v>
      </c>
      <c r="AI6" s="7">
        <v>0.22948928805792485</v>
      </c>
      <c r="AJ6" s="7">
        <v>0.34014621265476525</v>
      </c>
      <c r="AK6" s="7">
        <v>6.8755918305866123E-2</v>
      </c>
      <c r="AL6" s="7"/>
      <c r="AM6" s="7">
        <v>0.28629975346527797</v>
      </c>
    </row>
    <row r="7" spans="1:40" x14ac:dyDescent="0.75">
      <c r="B7">
        <v>2</v>
      </c>
      <c r="C7">
        <v>89</v>
      </c>
      <c r="D7" t="s">
        <v>34</v>
      </c>
      <c r="F7">
        <v>625</v>
      </c>
      <c r="G7">
        <v>1000</v>
      </c>
      <c r="H7" t="s">
        <v>41</v>
      </c>
      <c r="I7" t="s">
        <v>87</v>
      </c>
      <c r="J7" t="s">
        <v>90</v>
      </c>
      <c r="K7" t="s">
        <v>136</v>
      </c>
      <c r="L7" s="7">
        <v>-17.878070175438609</v>
      </c>
      <c r="M7" s="7">
        <v>-9.4827586206896477</v>
      </c>
      <c r="N7" s="7">
        <v>-13.925252525252533</v>
      </c>
      <c r="O7" s="7">
        <v>-5.386419753086428</v>
      </c>
      <c r="P7" s="7">
        <v>-30.285333333333327</v>
      </c>
      <c r="Q7" s="7">
        <v>-31.763636363636369</v>
      </c>
      <c r="R7" s="7">
        <v>-22.61636363636363</v>
      </c>
      <c r="S7" s="7">
        <v>-20.472000000000005</v>
      </c>
      <c r="T7" s="7">
        <v>-18.977777777777789</v>
      </c>
      <c r="U7" s="7"/>
      <c r="V7" s="7">
        <v>-19.157894736842106</v>
      </c>
      <c r="W7" s="7">
        <v>-27.780729166666664</v>
      </c>
      <c r="X7" s="7"/>
      <c r="Y7" s="7">
        <v>-19.449999999999996</v>
      </c>
      <c r="Z7" s="7">
        <v>0.2479044211614512</v>
      </c>
      <c r="AA7" s="7">
        <v>0.49010825727040014</v>
      </c>
      <c r="AB7" s="7">
        <v>0.32882627900319267</v>
      </c>
      <c r="AC7" s="7">
        <v>0.50058950159623583</v>
      </c>
      <c r="AD7" s="7">
        <v>0.11516944039110753</v>
      </c>
      <c r="AE7" s="7">
        <v>6.7648418606386249E-2</v>
      </c>
      <c r="AF7" s="7">
        <v>0.2225719928720134</v>
      </c>
      <c r="AG7" s="7">
        <v>0.35768142249773227</v>
      </c>
      <c r="AH7" s="7">
        <v>0.34683844723261048</v>
      </c>
      <c r="AI7" s="7"/>
      <c r="AJ7" s="7">
        <v>0.31316158039995373</v>
      </c>
      <c r="AK7" s="7">
        <v>0.10006508298768994</v>
      </c>
      <c r="AL7" s="7"/>
      <c r="AM7" s="7">
        <v>0.45398883258668526</v>
      </c>
    </row>
    <row r="8" spans="1:40" x14ac:dyDescent="0.75">
      <c r="A8" t="s">
        <v>154</v>
      </c>
      <c r="B8">
        <v>3</v>
      </c>
      <c r="F8">
        <v>20</v>
      </c>
      <c r="G8">
        <v>51</v>
      </c>
      <c r="H8" t="s">
        <v>146</v>
      </c>
      <c r="I8" t="s">
        <v>147</v>
      </c>
      <c r="J8" t="s">
        <v>75</v>
      </c>
      <c r="L8" s="7">
        <v>-20.673841269841262</v>
      </c>
      <c r="M8" s="7">
        <v>-18.962666666666667</v>
      </c>
      <c r="N8" s="7">
        <v>-17.771392857142867</v>
      </c>
      <c r="O8" s="7">
        <v>-11.445682539682545</v>
      </c>
      <c r="P8" s="7">
        <v>-28.164571428571428</v>
      </c>
      <c r="Q8" s="7">
        <v>-30.596944444444443</v>
      </c>
      <c r="R8" s="7">
        <v>-20.43888888888889</v>
      </c>
      <c r="S8" s="7">
        <v>-19.212285714285724</v>
      </c>
      <c r="T8" s="7">
        <v>-16.042714285714293</v>
      </c>
      <c r="U8" s="7"/>
      <c r="V8" s="7">
        <v>-20.643647619047613</v>
      </c>
      <c r="W8" s="7">
        <v>-28.268444444444444</v>
      </c>
      <c r="X8" s="7">
        <v>-24.199925925925921</v>
      </c>
      <c r="Y8" s="7">
        <v>-17.60678571428571</v>
      </c>
      <c r="Z8" s="7">
        <v>2.4381999084674724</v>
      </c>
      <c r="AA8" s="7">
        <v>3.418407146123271</v>
      </c>
      <c r="AB8" s="7">
        <v>0.92008991699569487</v>
      </c>
      <c r="AC8" s="7">
        <v>1.4652985249415091</v>
      </c>
      <c r="AD8" s="7">
        <v>1.6271733012746219</v>
      </c>
      <c r="AE8" s="7">
        <v>1.3241306232420624</v>
      </c>
      <c r="AF8" s="7">
        <v>0.36859366114603381</v>
      </c>
      <c r="AG8" s="7">
        <v>0.56135601130527812</v>
      </c>
      <c r="AH8" s="7">
        <v>1.3091545254203458</v>
      </c>
      <c r="AI8" s="7"/>
      <c r="AJ8" s="7">
        <v>1.2516290177585518</v>
      </c>
      <c r="AK8" s="7">
        <v>1.1019018127484292</v>
      </c>
      <c r="AL8" s="7">
        <v>0.96165221334111817</v>
      </c>
      <c r="AM8" s="7">
        <v>0.91990532279689274</v>
      </c>
    </row>
    <row r="9" spans="1:40" x14ac:dyDescent="0.75">
      <c r="A9" t="s">
        <v>155</v>
      </c>
      <c r="B9">
        <v>2</v>
      </c>
      <c r="F9">
        <v>85</v>
      </c>
      <c r="G9">
        <v>51</v>
      </c>
      <c r="H9" t="s">
        <v>146</v>
      </c>
      <c r="I9" t="s">
        <v>147</v>
      </c>
      <c r="J9" t="s">
        <v>75</v>
      </c>
      <c r="L9" s="7">
        <v>-22.802933333333346</v>
      </c>
      <c r="M9" s="7">
        <v>-10.372266666666667</v>
      </c>
      <c r="N9" s="7">
        <v>-16.038250000000009</v>
      </c>
      <c r="O9" s="7">
        <v>-8.3753333333333355</v>
      </c>
      <c r="P9" s="7">
        <v>-29.924266666666657</v>
      </c>
      <c r="Q9" s="7">
        <v>-32.181555555555562</v>
      </c>
      <c r="R9" s="7">
        <v>-23.115311111111108</v>
      </c>
      <c r="S9" s="7">
        <v>-21.589066666666678</v>
      </c>
      <c r="T9" s="7">
        <v>-21.587399999999995</v>
      </c>
      <c r="U9" s="7"/>
      <c r="V9" s="7">
        <v>-20.938760000000009</v>
      </c>
      <c r="W9" s="7">
        <v>-31.27</v>
      </c>
      <c r="X9" s="7">
        <v>-26.910029629629626</v>
      </c>
      <c r="Y9" s="7">
        <v>-22.365033333333322</v>
      </c>
      <c r="Z9" s="7">
        <v>1.2570407577587397</v>
      </c>
      <c r="AA9" s="7">
        <v>1.6474423763316717</v>
      </c>
      <c r="AB9" s="7">
        <v>1.6019448043706133</v>
      </c>
      <c r="AC9" s="7">
        <v>3.1434322359838216</v>
      </c>
      <c r="AD9" s="7">
        <v>1.2763746054091372</v>
      </c>
      <c r="AE9" s="7">
        <v>0.95189583249740317</v>
      </c>
      <c r="AF9" s="7">
        <v>1.7495060535709732</v>
      </c>
      <c r="AG9" s="7">
        <v>0.90305821148657772</v>
      </c>
      <c r="AH9" s="7">
        <v>1.2283079011387972</v>
      </c>
      <c r="AI9" s="7"/>
      <c r="AJ9" s="7">
        <v>0.9482704403280775</v>
      </c>
      <c r="AK9" s="7">
        <v>0.54593535094130641</v>
      </c>
      <c r="AL9" s="7">
        <v>0.23226310467708339</v>
      </c>
      <c r="AM9" s="7">
        <v>0.36854683480453809</v>
      </c>
    </row>
    <row r="10" spans="1:40" x14ac:dyDescent="0.75">
      <c r="A10" t="s">
        <v>156</v>
      </c>
      <c r="B10" t="s">
        <v>143</v>
      </c>
      <c r="F10">
        <v>320</v>
      </c>
      <c r="G10">
        <v>51</v>
      </c>
      <c r="H10" t="s">
        <v>146</v>
      </c>
      <c r="I10" t="s">
        <v>147</v>
      </c>
      <c r="J10" t="s">
        <v>75</v>
      </c>
      <c r="L10" s="7">
        <v>-20.810222222222212</v>
      </c>
      <c r="M10" s="7">
        <v>-10.154333333333335</v>
      </c>
      <c r="N10" s="7">
        <v>-13.877875000000008</v>
      </c>
      <c r="O10" s="7">
        <v>-5.9779999999999989</v>
      </c>
      <c r="P10" s="7">
        <v>-27.618333333333332</v>
      </c>
      <c r="Q10" s="7">
        <v>-30.442333333333327</v>
      </c>
      <c r="R10" s="7">
        <v>-20.250361111111108</v>
      </c>
      <c r="S10" s="7">
        <v>-21.292000000000005</v>
      </c>
      <c r="T10" s="7">
        <v>-20.230999999999987</v>
      </c>
      <c r="U10" s="7"/>
      <c r="V10" s="7">
        <v>-17.744399999999992</v>
      </c>
      <c r="W10" s="7">
        <v>-28.804185185185194</v>
      </c>
      <c r="X10" s="7">
        <v>-26.489666666666668</v>
      </c>
      <c r="Y10" s="7">
        <v>-20.915027777777773</v>
      </c>
      <c r="Z10" s="7">
        <v>1.0135153052983814</v>
      </c>
      <c r="AA10" s="7">
        <v>0.85446873358049757</v>
      </c>
      <c r="AB10" s="7">
        <v>1.0240557266330768</v>
      </c>
      <c r="AC10" s="7">
        <v>1.2031856973145159</v>
      </c>
      <c r="AD10" s="7">
        <v>0.73523574450648144</v>
      </c>
      <c r="AE10" s="7">
        <v>0.4111223999951571</v>
      </c>
      <c r="AF10" s="7">
        <v>1.3910101069340186</v>
      </c>
      <c r="AG10" s="7">
        <v>0.3898204714993817</v>
      </c>
      <c r="AH10" s="7">
        <v>0.92409631532649417</v>
      </c>
      <c r="AI10" s="7"/>
      <c r="AJ10" s="7">
        <v>1.0263611255303853</v>
      </c>
      <c r="AK10" s="7">
        <v>0.34422336752314059</v>
      </c>
      <c r="AL10" s="7">
        <v>0.19925226891221695</v>
      </c>
      <c r="AM10" s="7">
        <v>0.51287970125845461</v>
      </c>
    </row>
    <row r="11" spans="1:40" x14ac:dyDescent="0.75">
      <c r="A11" t="s">
        <v>148</v>
      </c>
      <c r="B11">
        <v>2</v>
      </c>
      <c r="F11">
        <v>20</v>
      </c>
      <c r="G11">
        <v>0.3</v>
      </c>
      <c r="H11" t="s">
        <v>142</v>
      </c>
      <c r="I11" t="s">
        <v>147</v>
      </c>
      <c r="J11" t="s">
        <v>76</v>
      </c>
      <c r="L11" s="7">
        <v>-19.592888888888876</v>
      </c>
      <c r="M11" s="7">
        <v>-9.88133333333335</v>
      </c>
      <c r="N11" s="7">
        <v>-13.864374999999992</v>
      </c>
      <c r="O11" s="7">
        <v>-6.0677777777777919</v>
      </c>
      <c r="P11" s="7">
        <v>-28.360333333333333</v>
      </c>
      <c r="Q11" s="7">
        <v>-30.140444444444434</v>
      </c>
      <c r="R11" s="7">
        <v>-18.663611111111116</v>
      </c>
      <c r="S11" s="7">
        <v>-19.822666666666674</v>
      </c>
      <c r="T11" s="7">
        <v>-15.592499999999994</v>
      </c>
      <c r="U11" s="7"/>
      <c r="V11" s="7">
        <v>-18.191599999999994</v>
      </c>
      <c r="W11" s="7">
        <v>-26.232074074074067</v>
      </c>
      <c r="X11" s="7">
        <v>-24.284407407407404</v>
      </c>
      <c r="Y11" s="7">
        <v>-17.999416666666654</v>
      </c>
      <c r="Z11" s="7">
        <v>1.5979009193777172</v>
      </c>
      <c r="AA11" s="7">
        <v>2.1873638395718844</v>
      </c>
      <c r="AB11" s="7">
        <v>1.3500288770059676</v>
      </c>
      <c r="AC11" s="7">
        <v>1.5490814865112337</v>
      </c>
      <c r="AD11" s="7">
        <v>0.67251359341899697</v>
      </c>
      <c r="AE11" s="7">
        <v>0.46468771473132392</v>
      </c>
      <c r="AF11" s="7">
        <v>0.98500970760397888</v>
      </c>
      <c r="AG11" s="7">
        <v>0.51107625001885115</v>
      </c>
      <c r="AH11" s="7">
        <v>0.52234366082110995</v>
      </c>
      <c r="AI11" s="7"/>
      <c r="AJ11" s="7">
        <v>0.74586083956727445</v>
      </c>
      <c r="AK11" s="7">
        <v>0.53826401648292299</v>
      </c>
      <c r="AL11" s="7">
        <v>0.7071764490147795</v>
      </c>
      <c r="AM11" s="7">
        <v>0.71035848735378337</v>
      </c>
    </row>
    <row r="12" spans="1:40" x14ac:dyDescent="0.75">
      <c r="A12" t="s">
        <v>149</v>
      </c>
      <c r="B12">
        <v>2</v>
      </c>
      <c r="F12">
        <v>85</v>
      </c>
      <c r="G12">
        <v>0.3</v>
      </c>
      <c r="H12" t="s">
        <v>142</v>
      </c>
      <c r="I12" t="s">
        <v>147</v>
      </c>
      <c r="J12" t="s">
        <v>76</v>
      </c>
      <c r="L12" s="7">
        <v>-23.513777777777779</v>
      </c>
      <c r="M12" s="7">
        <v>-15.518666666666684</v>
      </c>
      <c r="N12" s="7">
        <v>-17.399124999999994</v>
      </c>
      <c r="O12" s="7">
        <v>-11.285555555555561</v>
      </c>
      <c r="P12" s="7">
        <v>-31.856333333333335</v>
      </c>
      <c r="Q12" s="7">
        <v>-33.722166666666659</v>
      </c>
      <c r="R12" s="7">
        <v>-25.000222222222234</v>
      </c>
      <c r="S12" s="7">
        <v>-25.382666666666669</v>
      </c>
      <c r="T12" s="7">
        <v>-19.265499999999996</v>
      </c>
      <c r="U12" s="7"/>
      <c r="V12" s="7">
        <v>-24.015599999999996</v>
      </c>
      <c r="W12" s="7">
        <v>-32.63111111111111</v>
      </c>
      <c r="X12" s="7">
        <v>-28.143740740740746</v>
      </c>
      <c r="Y12" s="7">
        <v>-22.814472222222207</v>
      </c>
      <c r="Z12" s="7">
        <v>1.1920806336137864</v>
      </c>
      <c r="AA12" s="7">
        <v>2.1773339546335073</v>
      </c>
      <c r="AB12" s="7">
        <v>1.2099863248194163</v>
      </c>
      <c r="AC12" s="7">
        <v>1.4030939780040095</v>
      </c>
      <c r="AD12" s="7">
        <v>0.67960763189750439</v>
      </c>
      <c r="AE12" s="7">
        <v>0.50636529414159903</v>
      </c>
      <c r="AF12" s="7">
        <v>1.8132797464508583</v>
      </c>
      <c r="AG12" s="7">
        <v>0.65444245991021588</v>
      </c>
      <c r="AH12" s="7">
        <v>0.53639248689742114</v>
      </c>
      <c r="AI12" s="7"/>
      <c r="AJ12" s="7">
        <v>0.83136658099781824</v>
      </c>
      <c r="AK12" s="7">
        <v>0.84076292220698445</v>
      </c>
      <c r="AL12" s="7">
        <v>0.7248945170887624</v>
      </c>
      <c r="AM12" s="7">
        <v>0.68318649845168011</v>
      </c>
    </row>
    <row r="13" spans="1:40" x14ac:dyDescent="0.75">
      <c r="A13" t="s">
        <v>150</v>
      </c>
      <c r="B13">
        <v>3</v>
      </c>
      <c r="F13">
        <v>20</v>
      </c>
      <c r="G13">
        <v>1</v>
      </c>
      <c r="H13" t="s">
        <v>144</v>
      </c>
      <c r="I13" t="s">
        <v>147</v>
      </c>
      <c r="J13" t="s">
        <v>77</v>
      </c>
      <c r="L13" s="7">
        <v>-17.971999999999998</v>
      </c>
      <c r="M13" s="7">
        <v>-12.168874999999993</v>
      </c>
      <c r="N13" s="7">
        <v>-14.866000000000021</v>
      </c>
      <c r="O13" s="7">
        <v>-7.0443703703703777</v>
      </c>
      <c r="P13" s="7">
        <v>-28.680666666666671</v>
      </c>
      <c r="Q13" s="7">
        <v>-30.572703703703692</v>
      </c>
      <c r="R13" s="7">
        <v>-20.218888888888888</v>
      </c>
      <c r="S13" s="7">
        <v>-19.186888888888884</v>
      </c>
      <c r="T13" s="7">
        <v>-15.953666666666674</v>
      </c>
      <c r="U13" s="7">
        <v>-17.874000000000002</v>
      </c>
      <c r="V13" s="7">
        <v>-18.200844444444453</v>
      </c>
      <c r="W13" s="7">
        <v>-26.125604938271611</v>
      </c>
      <c r="X13" s="7">
        <v>-23.804324074074078</v>
      </c>
      <c r="Y13" s="7">
        <v>-18.893527777777766</v>
      </c>
      <c r="Z13" s="7">
        <v>1.1640931616021499</v>
      </c>
      <c r="AA13" s="7">
        <v>3.489405626320905</v>
      </c>
      <c r="AB13" s="7">
        <v>1.5086515398692939</v>
      </c>
      <c r="AC13" s="7">
        <v>2.9077638432137549</v>
      </c>
      <c r="AD13" s="7">
        <v>0.96133310217288181</v>
      </c>
      <c r="AE13" s="7">
        <v>0.5825828949388312</v>
      </c>
      <c r="AF13" s="7">
        <v>0.57673863552193572</v>
      </c>
      <c r="AG13" s="7">
        <v>0.55847391265045876</v>
      </c>
      <c r="AH13" s="7">
        <v>1.3654372010458791</v>
      </c>
      <c r="AI13" s="7">
        <v>1.0588495329050935</v>
      </c>
      <c r="AJ13" s="7">
        <v>0.95478299861510152</v>
      </c>
      <c r="AK13" s="7">
        <v>0.70354363871582459</v>
      </c>
      <c r="AL13" s="7">
        <v>0.67246840150954612</v>
      </c>
      <c r="AM13" s="7">
        <v>1.3371590773532323</v>
      </c>
    </row>
    <row r="14" spans="1:40" x14ac:dyDescent="0.75">
      <c r="A14" t="s">
        <v>151</v>
      </c>
      <c r="B14">
        <v>3</v>
      </c>
      <c r="F14">
        <v>320</v>
      </c>
      <c r="G14">
        <v>1</v>
      </c>
      <c r="H14" t="s">
        <v>144</v>
      </c>
      <c r="I14" t="s">
        <v>147</v>
      </c>
      <c r="J14" t="s">
        <v>77</v>
      </c>
      <c r="L14" s="7">
        <v>-23.358285714285717</v>
      </c>
      <c r="M14" s="7">
        <v>-12.011666666666676</v>
      </c>
      <c r="N14" s="7">
        <v>-15.230821428571417</v>
      </c>
      <c r="O14" s="7">
        <v>-4.1195873015873019</v>
      </c>
      <c r="P14" s="7">
        <v>-28.001238095238097</v>
      </c>
      <c r="Q14" s="7">
        <v>-29.944452380952377</v>
      </c>
      <c r="R14" s="7">
        <v>-22.494579365079378</v>
      </c>
      <c r="S14" s="7">
        <v>-19.288190476190483</v>
      </c>
      <c r="T14" s="7">
        <v>-18.526142857142855</v>
      </c>
      <c r="U14" s="7"/>
      <c r="V14" s="7">
        <v>-20.702952380952386</v>
      </c>
      <c r="W14" s="7">
        <v>-28.118666666666662</v>
      </c>
      <c r="X14" s="7">
        <v>-26.085629629629626</v>
      </c>
      <c r="Y14" s="7">
        <v>-21.562912698412703</v>
      </c>
      <c r="Z14" s="7">
        <v>1.3716282217991784</v>
      </c>
      <c r="AA14" s="7">
        <v>3.7680193957391848</v>
      </c>
      <c r="AB14" s="7">
        <v>1.8190087542984206</v>
      </c>
      <c r="AC14" s="7">
        <v>1.2968464150926355</v>
      </c>
      <c r="AD14" s="7">
        <v>0.88335475266034602</v>
      </c>
      <c r="AE14" s="7">
        <v>0.6467392120983616</v>
      </c>
      <c r="AF14" s="7">
        <v>0.80561273798139565</v>
      </c>
      <c r="AG14" s="7">
        <v>0.53765274684546871</v>
      </c>
      <c r="AH14" s="7">
        <v>1.302687661282296</v>
      </c>
      <c r="AI14" s="7"/>
      <c r="AJ14" s="7">
        <v>1.369950567756093</v>
      </c>
      <c r="AK14" s="7">
        <v>1.7722127992318859</v>
      </c>
      <c r="AL14" s="7">
        <v>0.79756610211492729</v>
      </c>
      <c r="AM14" s="7">
        <v>0.63267788033449401</v>
      </c>
    </row>
    <row r="15" spans="1:40" x14ac:dyDescent="0.75">
      <c r="A15" t="s">
        <v>152</v>
      </c>
      <c r="B15">
        <v>3</v>
      </c>
      <c r="F15">
        <v>20</v>
      </c>
      <c r="G15">
        <v>6</v>
      </c>
      <c r="H15" t="s">
        <v>145</v>
      </c>
      <c r="I15" t="s">
        <v>147</v>
      </c>
      <c r="J15" t="s">
        <v>75</v>
      </c>
      <c r="L15" s="7">
        <v>-16.743809523809517</v>
      </c>
      <c r="M15" s="7">
        <v>-10.517500000000009</v>
      </c>
      <c r="N15" s="7">
        <v>-15.677339285714261</v>
      </c>
      <c r="O15" s="7">
        <v>-7.9012380952380949</v>
      </c>
      <c r="P15" s="7">
        <v>-26.450428571428588</v>
      </c>
      <c r="Q15" s="7">
        <v>-28.937690476190483</v>
      </c>
      <c r="R15" s="7">
        <v>-19.419380952380966</v>
      </c>
      <c r="S15" s="7">
        <v>-17.854714285714284</v>
      </c>
      <c r="T15" s="7">
        <v>-16.315571428571424</v>
      </c>
      <c r="U15" s="7"/>
      <c r="V15" s="7">
        <v>-19.099928571428578</v>
      </c>
      <c r="W15" s="7">
        <v>-28.909333333333333</v>
      </c>
      <c r="X15" s="7">
        <v>-24.33377777777778</v>
      </c>
      <c r="Y15" s="7">
        <v>-19.410226190476198</v>
      </c>
      <c r="Z15" s="7">
        <v>1.2580119362494246</v>
      </c>
      <c r="AA15" s="7">
        <v>1.6345309469895835</v>
      </c>
      <c r="AB15" s="7">
        <v>0.49322932311306306</v>
      </c>
      <c r="AC15" s="7">
        <v>0.7714847089117568</v>
      </c>
      <c r="AD15" s="7">
        <v>0.77352975748466757</v>
      </c>
      <c r="AE15" s="7">
        <v>0.64277373782873859</v>
      </c>
      <c r="AF15" s="7">
        <v>0.43089636025432237</v>
      </c>
      <c r="AG15" s="7">
        <v>0.25816513725760676</v>
      </c>
      <c r="AH15" s="7">
        <v>0.71924285586600267</v>
      </c>
      <c r="AI15" s="7"/>
      <c r="AJ15" s="7">
        <v>1.5195962048235974</v>
      </c>
      <c r="AK15" s="7">
        <v>4.3857671504472737</v>
      </c>
      <c r="AL15" s="7">
        <v>0.40697990365042747</v>
      </c>
      <c r="AM15" s="7">
        <v>1.0823705932768477</v>
      </c>
    </row>
    <row r="16" spans="1:40" x14ac:dyDescent="0.75">
      <c r="A16" t="s">
        <v>153</v>
      </c>
      <c r="B16">
        <v>3</v>
      </c>
      <c r="F16">
        <v>320</v>
      </c>
      <c r="G16">
        <v>6</v>
      </c>
      <c r="H16" t="s">
        <v>145</v>
      </c>
      <c r="I16" t="s">
        <v>147</v>
      </c>
      <c r="J16" t="s">
        <v>75</v>
      </c>
      <c r="L16" s="7">
        <v>-23.96008888888889</v>
      </c>
      <c r="M16" s="7">
        <v>-13.462533333333335</v>
      </c>
      <c r="N16" s="7">
        <v>-16.483449999999991</v>
      </c>
      <c r="O16" s="7">
        <v>-7.0240444444444465</v>
      </c>
      <c r="P16" s="7">
        <v>-28.442933333333336</v>
      </c>
      <c r="Q16" s="7">
        <v>-29.868988888888893</v>
      </c>
      <c r="R16" s="7">
        <v>-22.724444444444448</v>
      </c>
      <c r="S16" s="7">
        <v>-20.064399999999996</v>
      </c>
      <c r="T16" s="7">
        <v>-18.985199999999995</v>
      </c>
      <c r="U16" s="7"/>
      <c r="V16" s="7">
        <v>-20.003799999999998</v>
      </c>
      <c r="W16" s="7">
        <v>-28.814088888888893</v>
      </c>
      <c r="X16" s="7">
        <v>-27.280770370370387</v>
      </c>
      <c r="Y16" s="7">
        <v>-22.44231111111111</v>
      </c>
      <c r="Z16" s="7">
        <v>1.3017964567530569</v>
      </c>
      <c r="AA16" s="7">
        <v>1.528187294912942</v>
      </c>
      <c r="AB16" s="7">
        <v>0.76237469052297313</v>
      </c>
      <c r="AC16" s="7">
        <v>1.3754136562961445</v>
      </c>
      <c r="AD16" s="7">
        <v>0.36502620910467809</v>
      </c>
      <c r="AE16" s="7">
        <v>0.38621358632142577</v>
      </c>
      <c r="AF16" s="7">
        <v>1.1869449970095178</v>
      </c>
      <c r="AG16" s="7">
        <v>0.58115643332927269</v>
      </c>
      <c r="AH16" s="7">
        <v>0.5870419065109389</v>
      </c>
      <c r="AI16" s="7"/>
      <c r="AJ16" s="7">
        <v>0.88153589830477042</v>
      </c>
      <c r="AK16" s="7">
        <v>0.42331701922487275</v>
      </c>
      <c r="AL16" s="7">
        <v>1.3915781880648834</v>
      </c>
      <c r="AM16" s="7">
        <v>1.061868603680082</v>
      </c>
    </row>
    <row r="17" spans="2:39" x14ac:dyDescent="0.75">
      <c r="B17" s="6">
        <v>2</v>
      </c>
      <c r="C17">
        <v>88</v>
      </c>
      <c r="D17" t="s">
        <v>33</v>
      </c>
      <c r="F17" s="8">
        <v>625</v>
      </c>
      <c r="G17">
        <v>5000</v>
      </c>
      <c r="H17" s="8" t="s">
        <v>43</v>
      </c>
      <c r="I17" t="s">
        <v>89</v>
      </c>
      <c r="K17" t="s">
        <v>109</v>
      </c>
      <c r="L17" s="7">
        <v>-21.392982456140356</v>
      </c>
      <c r="M17" s="7">
        <v>-9.4459770114942412</v>
      </c>
      <c r="N17" s="7">
        <v>-14.429292929292926</v>
      </c>
      <c r="O17" s="7">
        <v>-5.0962962962962779</v>
      </c>
      <c r="P17" s="7">
        <v>-29.26</v>
      </c>
      <c r="Q17" s="7">
        <v>-31.043030303030303</v>
      </c>
      <c r="R17" s="7">
        <v>-23.078181818181815</v>
      </c>
      <c r="S17" s="7">
        <v>-20.620000000000005</v>
      </c>
      <c r="T17" s="7">
        <v>-20.12525252525251</v>
      </c>
      <c r="U17" s="7">
        <v>-58.026666666666671</v>
      </c>
      <c r="V17" s="7">
        <v>-19.606140350877201</v>
      </c>
      <c r="W17" s="7">
        <v>-28.647395833333334</v>
      </c>
      <c r="X17" s="7">
        <v>-26.060416666666669</v>
      </c>
      <c r="Y17" s="7">
        <v>-21.727536231884063</v>
      </c>
      <c r="Z17" s="7">
        <v>0.11503943681260012</v>
      </c>
      <c r="AA17" s="7">
        <v>8.4769627896517388E-2</v>
      </c>
      <c r="AB17" s="7">
        <v>0.54384442489928719</v>
      </c>
      <c r="AC17" s="7">
        <v>0.85370972923077315</v>
      </c>
      <c r="AD17" s="7">
        <v>0.31064019915866348</v>
      </c>
      <c r="AE17" s="7">
        <v>0.23846155213310774</v>
      </c>
      <c r="AF17" s="7">
        <v>0.31496206426865792</v>
      </c>
      <c r="AG17" s="7">
        <v>0.15966214329013806</v>
      </c>
      <c r="AH17" s="7">
        <v>1.6689607719047914E-2</v>
      </c>
      <c r="AI17" s="7">
        <v>0.15749708992020478</v>
      </c>
      <c r="AJ17" s="7">
        <v>0.34267496424055932</v>
      </c>
      <c r="AK17" s="7">
        <v>0.21619226408936049</v>
      </c>
      <c r="AL17" s="7">
        <v>0.24036274940615021</v>
      </c>
      <c r="AM17" s="7">
        <v>8.6338382658586871E-2</v>
      </c>
    </row>
    <row r="18" spans="2:39" x14ac:dyDescent="0.75">
      <c r="B18">
        <v>2</v>
      </c>
      <c r="C18">
        <v>89</v>
      </c>
      <c r="D18" t="s">
        <v>34</v>
      </c>
      <c r="F18">
        <v>625</v>
      </c>
      <c r="G18">
        <v>5000</v>
      </c>
      <c r="H18" t="s">
        <v>43</v>
      </c>
      <c r="I18" t="s">
        <v>89</v>
      </c>
      <c r="K18" t="s">
        <v>141</v>
      </c>
      <c r="L18" s="7">
        <v>-20.648245614035091</v>
      </c>
      <c r="M18" s="7">
        <v>-8.9850574712643674</v>
      </c>
      <c r="N18" s="7">
        <v>-13.974747474747472</v>
      </c>
      <c r="O18" s="7">
        <v>-3.4839506172839365</v>
      </c>
      <c r="P18" s="7">
        <v>-28.645999999999997</v>
      </c>
      <c r="Q18" s="7">
        <v>-30.741212121212115</v>
      </c>
      <c r="R18" s="7">
        <v>-22.699393939393939</v>
      </c>
      <c r="S18" s="7">
        <v>-19.993333333333339</v>
      </c>
      <c r="T18" s="7">
        <v>-19.377777777777776</v>
      </c>
      <c r="U18" s="7"/>
      <c r="V18" s="7">
        <v>-19.618421052631575</v>
      </c>
      <c r="W18" s="7">
        <v>-27.841666666666669</v>
      </c>
      <c r="X18" s="7">
        <v>-26.341666666666658</v>
      </c>
      <c r="Y18" s="7">
        <v>-21.883333333333336</v>
      </c>
      <c r="Z18" s="7">
        <v>0.18998469102926591</v>
      </c>
      <c r="AA18" s="7">
        <v>0.27267556170302359</v>
      </c>
      <c r="AB18" s="7">
        <v>0.60350978349113049</v>
      </c>
      <c r="AC18" s="7">
        <v>0.54054198951844323</v>
      </c>
      <c r="AD18" s="7">
        <v>0.21786540187310993</v>
      </c>
      <c r="AE18" s="7">
        <v>0.14922757963398048</v>
      </c>
      <c r="AF18" s="7">
        <v>5.2727272727270957E-2</v>
      </c>
      <c r="AG18" s="7">
        <v>2.1939310229207008E-2</v>
      </c>
      <c r="AH18" s="7">
        <v>0.27294604020424379</v>
      </c>
      <c r="AI18" s="7"/>
      <c r="AJ18" s="7">
        <v>0.30087591427276761</v>
      </c>
      <c r="AK18" s="7">
        <v>0.3181098044013283</v>
      </c>
      <c r="AL18" s="7">
        <v>0.63875552937104274</v>
      </c>
      <c r="AM18" s="7">
        <v>0.39005234489493223</v>
      </c>
    </row>
    <row r="19" spans="2:39" x14ac:dyDescent="0.75">
      <c r="B19" s="6">
        <v>2</v>
      </c>
      <c r="C19">
        <v>88</v>
      </c>
      <c r="D19" t="s">
        <v>33</v>
      </c>
      <c r="F19" s="8">
        <v>25</v>
      </c>
      <c r="G19">
        <v>200</v>
      </c>
      <c r="H19" s="8" t="s">
        <v>39</v>
      </c>
      <c r="I19" t="s">
        <v>85</v>
      </c>
      <c r="K19" s="8" t="s">
        <v>100</v>
      </c>
      <c r="L19" s="7">
        <v>-21.239912280701745</v>
      </c>
      <c r="M19" s="7">
        <v>-13.044827586206891</v>
      </c>
      <c r="N19" s="7">
        <v>-17.283080808080811</v>
      </c>
      <c r="O19" s="7">
        <v>-8.9836419753086449</v>
      </c>
      <c r="P19" s="7">
        <v>-28.780999999999995</v>
      </c>
      <c r="Q19" s="7">
        <v>-33.301515151515154</v>
      </c>
      <c r="R19" s="7">
        <v>-23.629090909090902</v>
      </c>
      <c r="S19" s="7">
        <v>-22.856833333333331</v>
      </c>
      <c r="T19" s="7">
        <v>-19.302525252525246</v>
      </c>
      <c r="U19" s="7">
        <v>-25.367166666666659</v>
      </c>
      <c r="V19" s="7">
        <v>-20.263377192982457</v>
      </c>
      <c r="W19" s="7">
        <v>-29.623307291666663</v>
      </c>
      <c r="X19" s="7">
        <v>-26.750130208333331</v>
      </c>
      <c r="Y19" s="7">
        <v>-23.359601449275374</v>
      </c>
      <c r="Z19" s="7">
        <v>0.6575104140607495</v>
      </c>
      <c r="AA19" s="7">
        <v>0.79273604683554033</v>
      </c>
      <c r="AB19" s="7">
        <v>0.33515114983449118</v>
      </c>
      <c r="AC19" s="7">
        <v>1.4074333980706073</v>
      </c>
      <c r="AD19" s="7">
        <v>0.90355815160582298</v>
      </c>
      <c r="AE19" s="7">
        <v>0.12019726669151239</v>
      </c>
      <c r="AF19" s="7">
        <v>0.66890560675165622</v>
      </c>
      <c r="AG19" s="7">
        <v>0.23221828811128137</v>
      </c>
      <c r="AH19" s="7">
        <v>0.40371704232070516</v>
      </c>
      <c r="AI19" s="7">
        <v>0.86016045014869247</v>
      </c>
      <c r="AJ19" s="7">
        <v>0.1862543262680228</v>
      </c>
      <c r="AK19" s="7">
        <v>0.66369720344791405</v>
      </c>
      <c r="AL19" s="7">
        <v>0.33264129007774046</v>
      </c>
      <c r="AM19" s="7">
        <v>1.0339564050340919</v>
      </c>
    </row>
    <row r="20" spans="2:39" x14ac:dyDescent="0.75">
      <c r="B20" s="6">
        <v>2</v>
      </c>
      <c r="C20">
        <v>88</v>
      </c>
      <c r="D20" t="s">
        <v>33</v>
      </c>
      <c r="F20" s="8">
        <f>(100+50)/2</f>
        <v>75</v>
      </c>
      <c r="G20">
        <v>200</v>
      </c>
      <c r="H20" s="8" t="s">
        <v>39</v>
      </c>
      <c r="I20" t="s">
        <v>85</v>
      </c>
      <c r="K20" s="8" t="s">
        <v>101</v>
      </c>
      <c r="L20" s="7">
        <v>-22.151754385964903</v>
      </c>
      <c r="M20" s="7">
        <v>-12.380459770114937</v>
      </c>
      <c r="N20" s="7">
        <v>-16.43030303030304</v>
      </c>
      <c r="O20" s="7">
        <v>-9.6938271604938446</v>
      </c>
      <c r="P20" s="7">
        <v>-30.042666666666662</v>
      </c>
      <c r="Q20" s="7">
        <v>-33.480606060606057</v>
      </c>
      <c r="R20" s="7">
        <v>-23.086666666666662</v>
      </c>
      <c r="S20" s="7">
        <v>-22.371999999999996</v>
      </c>
      <c r="T20" s="7">
        <v>-19.232323232323246</v>
      </c>
      <c r="U20" s="7">
        <v>-26.917999999999992</v>
      </c>
      <c r="V20" s="7">
        <v>-20.243859649122786</v>
      </c>
      <c r="W20" s="7">
        <v>-28.94479166666666</v>
      </c>
      <c r="X20" s="7">
        <v>-27.318229166666669</v>
      </c>
      <c r="Y20" s="7">
        <v>-22.330434782608695</v>
      </c>
      <c r="Z20" s="7">
        <v>0.75660983918626212</v>
      </c>
      <c r="AA20" s="7">
        <v>0.469299238933854</v>
      </c>
      <c r="AB20" s="7">
        <v>0.71701734004976891</v>
      </c>
      <c r="AC20" s="7">
        <v>0.44452674135181569</v>
      </c>
      <c r="AD20" s="7">
        <v>0.25714587299819258</v>
      </c>
      <c r="AE20" s="7">
        <v>1.1770144796898006</v>
      </c>
      <c r="AF20" s="7">
        <v>0.49548484755820632</v>
      </c>
      <c r="AG20" s="7">
        <v>0.3852600853103445</v>
      </c>
      <c r="AH20" s="7">
        <v>0.39712388092166784</v>
      </c>
      <c r="AI20" s="7">
        <v>0.98532092910550673</v>
      </c>
      <c r="AJ20" s="7">
        <v>0.86539478018826699</v>
      </c>
      <c r="AK20" s="7">
        <v>0.29862287000425991</v>
      </c>
      <c r="AL20" s="7">
        <v>0.88210332872746888</v>
      </c>
      <c r="AM20" s="7">
        <v>0.14584672276277744</v>
      </c>
    </row>
    <row r="21" spans="2:39" x14ac:dyDescent="0.75">
      <c r="B21" s="6">
        <v>2</v>
      </c>
      <c r="C21">
        <v>88</v>
      </c>
      <c r="D21" t="s">
        <v>33</v>
      </c>
      <c r="F21" s="8">
        <f>(150+100)/2</f>
        <v>125</v>
      </c>
      <c r="G21">
        <v>200</v>
      </c>
      <c r="H21" s="8" t="s">
        <v>39</v>
      </c>
      <c r="I21" t="s">
        <v>85</v>
      </c>
      <c r="K21" t="s">
        <v>102</v>
      </c>
      <c r="L21" s="7">
        <v>-23.094517543859652</v>
      </c>
      <c r="M21" s="7">
        <v>-14.148563218390791</v>
      </c>
      <c r="N21" s="7">
        <v>-17.486111111111114</v>
      </c>
      <c r="O21" s="7">
        <v>-11.395061728395062</v>
      </c>
      <c r="P21" s="7">
        <v>-31.488499999999998</v>
      </c>
      <c r="Q21" s="7">
        <v>-32.803939393939402</v>
      </c>
      <c r="R21" s="7">
        <v>-23.934393939393939</v>
      </c>
      <c r="S21" s="7">
        <v>-22.66333333333333</v>
      </c>
      <c r="T21" s="7">
        <v>-21.438131313131318</v>
      </c>
      <c r="U21" s="7">
        <v>-25.68816666666666</v>
      </c>
      <c r="V21" s="7">
        <v>-20.553289473684217</v>
      </c>
      <c r="W21" s="7">
        <v>-29.118359375000008</v>
      </c>
      <c r="X21" s="7">
        <v>-27.114322916666666</v>
      </c>
      <c r="Y21" s="7">
        <v>-23.275905797101444</v>
      </c>
      <c r="Z21" s="7">
        <v>0.32049131258185787</v>
      </c>
      <c r="AA21" s="7">
        <v>0.20902165324664385</v>
      </c>
      <c r="AB21" s="7">
        <v>0.35352525238095045</v>
      </c>
      <c r="AC21" s="7">
        <v>0.53927163871287886</v>
      </c>
      <c r="AD21" s="7">
        <v>0.20911559801538654</v>
      </c>
      <c r="AE21" s="7">
        <v>0.10317814704455379</v>
      </c>
      <c r="AF21" s="7">
        <v>8.5402950252585833E-2</v>
      </c>
      <c r="AG21" s="7">
        <v>7.7390783258299192E-2</v>
      </c>
      <c r="AH21" s="7">
        <v>0.26015347122212495</v>
      </c>
      <c r="AI21" s="7">
        <v>0.57117773065833133</v>
      </c>
      <c r="AJ21" s="7">
        <v>0.14981521397357828</v>
      </c>
      <c r="AK21" s="7">
        <v>0.27442678184489999</v>
      </c>
      <c r="AL21" s="7">
        <v>0.66525138673443218</v>
      </c>
      <c r="AM21" s="7">
        <v>0.20646833787087593</v>
      </c>
    </row>
    <row r="22" spans="2:39" x14ac:dyDescent="0.75">
      <c r="B22" s="6">
        <v>2</v>
      </c>
      <c r="C22">
        <v>88</v>
      </c>
      <c r="D22" t="s">
        <v>33</v>
      </c>
      <c r="F22" s="8">
        <f>(200+150)/2</f>
        <v>175</v>
      </c>
      <c r="G22">
        <v>200</v>
      </c>
      <c r="H22" s="8" t="s">
        <v>39</v>
      </c>
      <c r="I22" t="s">
        <v>85</v>
      </c>
      <c r="K22" t="s">
        <v>103</v>
      </c>
      <c r="L22" s="7">
        <v>-21.044736842105269</v>
      </c>
      <c r="M22" s="7">
        <v>-12.304597701149424</v>
      </c>
      <c r="N22" s="7">
        <v>-16.17474747474748</v>
      </c>
      <c r="O22" s="7">
        <v>-8.6246913580246876</v>
      </c>
      <c r="P22" s="7">
        <v>-29.189333333333337</v>
      </c>
      <c r="Q22" s="7">
        <v>-31.051515151515151</v>
      </c>
      <c r="R22" s="7">
        <v>-23.459393939393934</v>
      </c>
      <c r="S22" s="7">
        <v>-20.90066666666667</v>
      </c>
      <c r="T22" s="7">
        <v>-19.358585858585865</v>
      </c>
      <c r="U22" s="7">
        <v>-25.674666666666663</v>
      </c>
      <c r="V22" s="7">
        <v>-19.197368421052634</v>
      </c>
      <c r="W22" s="7">
        <v>-26.677604166666669</v>
      </c>
      <c r="X22" s="7">
        <v>-24.021354166666669</v>
      </c>
      <c r="Y22" s="7">
        <v>-20.703623188405796</v>
      </c>
      <c r="Z22" s="7">
        <v>0.1779837315026121</v>
      </c>
      <c r="AA22" s="7">
        <v>0.3621565301886806</v>
      </c>
      <c r="AB22" s="7">
        <v>0.59837551743987627</v>
      </c>
      <c r="AC22" s="7">
        <v>0.64877218635992795</v>
      </c>
      <c r="AD22" s="7">
        <v>0.20331584624257459</v>
      </c>
      <c r="AE22" s="7">
        <v>0.10105776653136356</v>
      </c>
      <c r="AF22" s="7">
        <v>0.10831542551713826</v>
      </c>
      <c r="AG22" s="7">
        <v>0.20097097634567396</v>
      </c>
      <c r="AH22" s="7">
        <v>0.46157526950147515</v>
      </c>
      <c r="AI22" s="7">
        <v>0.19214924754818646</v>
      </c>
      <c r="AJ22" s="7">
        <v>0.59423787483876478</v>
      </c>
      <c r="AK22" s="7">
        <v>0.1871894129006352</v>
      </c>
      <c r="AL22" s="7">
        <v>1.8728822675975247</v>
      </c>
      <c r="AM22" s="7">
        <v>0.98249887163610561</v>
      </c>
    </row>
    <row r="23" spans="2:39" x14ac:dyDescent="0.75">
      <c r="B23" s="6">
        <v>2</v>
      </c>
      <c r="C23">
        <v>88</v>
      </c>
      <c r="D23" t="s">
        <v>33</v>
      </c>
      <c r="F23" s="8">
        <f>(300+200)/2</f>
        <v>250</v>
      </c>
      <c r="G23">
        <v>200</v>
      </c>
      <c r="H23" s="8" t="s">
        <v>39</v>
      </c>
      <c r="I23" t="s">
        <v>85</v>
      </c>
      <c r="K23" s="8" t="s">
        <v>104</v>
      </c>
      <c r="L23" s="7">
        <v>-21.129824561403513</v>
      </c>
      <c r="M23" s="7">
        <v>-11.832183908045979</v>
      </c>
      <c r="N23" s="7">
        <v>-15.25757575757577</v>
      </c>
      <c r="O23" s="7">
        <v>-7.2456790123456782</v>
      </c>
      <c r="P23" s="7">
        <v>-28.808000000000003</v>
      </c>
      <c r="Q23" s="7">
        <v>-31.187878787878788</v>
      </c>
      <c r="R23" s="7">
        <v>-23.336969696969689</v>
      </c>
      <c r="S23" s="7">
        <v>-20.706</v>
      </c>
      <c r="T23" s="7">
        <v>-18.659595959595965</v>
      </c>
      <c r="U23" s="7">
        <v>-26.084</v>
      </c>
      <c r="V23" s="7">
        <v>-19.428070175438602</v>
      </c>
      <c r="W23" s="7">
        <v>-27.3046875</v>
      </c>
      <c r="X23" s="7">
        <v>-24.177083333333332</v>
      </c>
      <c r="Y23" s="7">
        <v>-20.602898550724635</v>
      </c>
      <c r="Z23" s="7">
        <v>0.11395071102426738</v>
      </c>
      <c r="AA23" s="7">
        <v>0.42639340486392646</v>
      </c>
      <c r="AB23" s="7">
        <v>0.79061490716755989</v>
      </c>
      <c r="AC23" s="7">
        <v>0.23325493489908738</v>
      </c>
      <c r="AD23" s="7">
        <v>0.52891209099433178</v>
      </c>
      <c r="AE23" s="7">
        <v>0.12311834437549381</v>
      </c>
      <c r="AF23" s="7">
        <v>0.12921035873492281</v>
      </c>
      <c r="AG23" s="7">
        <v>0.12624315162943808</v>
      </c>
      <c r="AH23" s="7">
        <v>0.52404386968005856</v>
      </c>
      <c r="AI23" s="7">
        <v>0.34662371528791913</v>
      </c>
      <c r="AJ23" s="7">
        <v>0.1256653575445372</v>
      </c>
      <c r="AK23" s="7">
        <v>0.43079969696628978</v>
      </c>
      <c r="AL23" s="7">
        <v>1.6603886479495049</v>
      </c>
      <c r="AM23" s="7">
        <v>0.62262402822995822</v>
      </c>
    </row>
    <row r="24" spans="2:39" x14ac:dyDescent="0.75">
      <c r="B24" s="6">
        <v>2</v>
      </c>
      <c r="C24">
        <v>88</v>
      </c>
      <c r="D24" t="s">
        <v>33</v>
      </c>
      <c r="F24" s="8">
        <f>(400+300)/2</f>
        <v>350</v>
      </c>
      <c r="G24">
        <v>200</v>
      </c>
      <c r="H24" s="8" t="s">
        <v>39</v>
      </c>
      <c r="I24" t="s">
        <v>85</v>
      </c>
      <c r="K24" s="8" t="s">
        <v>105</v>
      </c>
      <c r="L24" s="7">
        <v>-19.966666666666672</v>
      </c>
      <c r="M24" s="7">
        <v>-11.319540229885055</v>
      </c>
      <c r="N24" s="7">
        <v>-16.288888888888899</v>
      </c>
      <c r="O24" s="7">
        <v>-4.0839506172839632</v>
      </c>
      <c r="P24" s="7">
        <v>-27.462000000000007</v>
      </c>
      <c r="Q24" s="7">
        <v>-30.993939393939399</v>
      </c>
      <c r="R24" s="7">
        <v>-22.154242424242419</v>
      </c>
      <c r="S24" s="7">
        <v>-20.239333333333342</v>
      </c>
      <c r="T24" s="7">
        <v>-15.65555555555556</v>
      </c>
      <c r="U24" s="7">
        <v>-23.085333333333324</v>
      </c>
      <c r="V24" s="7">
        <v>-17.507017543859643</v>
      </c>
      <c r="W24" s="7">
        <v>-25.977083333333336</v>
      </c>
      <c r="X24" s="7">
        <v>-24.809374999999999</v>
      </c>
      <c r="Y24" s="7">
        <v>-23.544927536231885</v>
      </c>
      <c r="Z24" s="7">
        <v>0.37283384836370037</v>
      </c>
      <c r="AA24" s="7">
        <v>0.47684805398301916</v>
      </c>
      <c r="AB24" s="7">
        <v>1.0113512464719827</v>
      </c>
      <c r="AC24" s="7">
        <v>0.35491841060911361</v>
      </c>
      <c r="AD24" s="7">
        <v>0.12529964086141671</v>
      </c>
      <c r="AE24" s="7">
        <v>0.27574292335364603</v>
      </c>
      <c r="AF24" s="7">
        <v>0.64153869784015793</v>
      </c>
      <c r="AG24" s="7">
        <v>0.18212449954175214</v>
      </c>
      <c r="AH24" s="7">
        <v>0.50774533576109326</v>
      </c>
      <c r="AI24" s="7">
        <v>0.19815482162524695</v>
      </c>
      <c r="AJ24" s="7">
        <v>0.16495893330409042</v>
      </c>
      <c r="AK24" s="7">
        <v>0.45190928869445945</v>
      </c>
      <c r="AL24" s="7">
        <v>1.6641038238218009</v>
      </c>
      <c r="AM24" s="7">
        <v>0.2506167565510084</v>
      </c>
    </row>
    <row r="25" spans="2:39" x14ac:dyDescent="0.75">
      <c r="B25" s="6">
        <v>2</v>
      </c>
      <c r="C25">
        <v>88</v>
      </c>
      <c r="D25" t="s">
        <v>33</v>
      </c>
      <c r="F25" s="8">
        <f>(500+400)/2</f>
        <v>450</v>
      </c>
      <c r="G25">
        <v>200</v>
      </c>
      <c r="H25" s="8" t="s">
        <v>39</v>
      </c>
      <c r="I25" t="s">
        <v>85</v>
      </c>
      <c r="K25" s="8" t="s">
        <v>106</v>
      </c>
      <c r="L25" s="7">
        <v>-20.414035087719302</v>
      </c>
      <c r="M25" s="7">
        <v>-12.529885057471262</v>
      </c>
      <c r="N25" s="7">
        <v>-14.357575757575766</v>
      </c>
      <c r="O25" s="7">
        <v>-2.5962962962963156</v>
      </c>
      <c r="P25" s="7">
        <v>-26.343333333333334</v>
      </c>
      <c r="Q25" s="7">
        <v>-29.323636363636368</v>
      </c>
      <c r="R25" s="7">
        <v>-20.906060606060599</v>
      </c>
      <c r="S25" s="7">
        <v>-18.722000000000008</v>
      </c>
      <c r="T25" s="7">
        <v>-15.889898989898995</v>
      </c>
      <c r="U25" s="7">
        <v>-23.299333333333323</v>
      </c>
      <c r="V25" s="7">
        <v>-16.821052631578937</v>
      </c>
      <c r="W25" s="7">
        <v>-25.338020833333331</v>
      </c>
      <c r="X25" s="7">
        <v>-25.477604166666662</v>
      </c>
      <c r="Y25" s="7">
        <v>-20.53913043478261</v>
      </c>
      <c r="Z25" s="7">
        <v>0.24474155815112811</v>
      </c>
      <c r="AA25" s="7">
        <v>0.30797949188174306</v>
      </c>
      <c r="AB25" s="7">
        <v>0.54441258503886181</v>
      </c>
      <c r="AC25" s="7">
        <v>0.2127723247643902</v>
      </c>
      <c r="AD25" s="7">
        <v>0.4188428504025522</v>
      </c>
      <c r="AE25" s="7">
        <v>8.5512552845855502E-2</v>
      </c>
      <c r="AF25" s="7">
        <v>0.1606495081312424</v>
      </c>
      <c r="AG25" s="7">
        <v>0.34364516583243071</v>
      </c>
      <c r="AH25" s="7">
        <v>0.35451091949561286</v>
      </c>
      <c r="AI25" s="7">
        <v>0.23079283639951628</v>
      </c>
      <c r="AJ25" s="7">
        <v>0.44254625040649093</v>
      </c>
      <c r="AK25" s="7">
        <v>0.3397542386907581</v>
      </c>
      <c r="AL25" s="7">
        <v>0.61191777174306439</v>
      </c>
      <c r="AM25" s="7">
        <v>0.81057032983531041</v>
      </c>
    </row>
    <row r="26" spans="2:39" x14ac:dyDescent="0.75">
      <c r="B26" s="6">
        <v>2</v>
      </c>
      <c r="C26">
        <v>88</v>
      </c>
      <c r="D26" t="s">
        <v>33</v>
      </c>
      <c r="F26" s="8">
        <f>(750+500)/2</f>
        <v>625</v>
      </c>
      <c r="G26">
        <v>200</v>
      </c>
      <c r="H26" s="8" t="s">
        <v>39</v>
      </c>
      <c r="I26" t="s">
        <v>85</v>
      </c>
      <c r="K26" t="s">
        <v>107</v>
      </c>
      <c r="L26" s="7">
        <v>-21.849561403508773</v>
      </c>
      <c r="M26" s="7">
        <v>-8.663793103448274</v>
      </c>
      <c r="N26" s="7">
        <v>-15.679292929292927</v>
      </c>
      <c r="O26" s="7">
        <v>-7.6901234567901264</v>
      </c>
      <c r="P26" s="7">
        <v>-29.172666666666668</v>
      </c>
      <c r="Q26" s="7">
        <v>-31.925151515151516</v>
      </c>
      <c r="R26" s="7">
        <v>-23.467878787878785</v>
      </c>
      <c r="S26" s="7">
        <v>-22.682666666666666</v>
      </c>
      <c r="T26" s="7">
        <v>-17.760101010100993</v>
      </c>
      <c r="U26" s="7">
        <v>-24.042666666666662</v>
      </c>
      <c r="V26" s="7">
        <v>-19.587719298245613</v>
      </c>
      <c r="W26" s="7">
        <v>-29.006249999999994</v>
      </c>
      <c r="X26" s="7">
        <v>-26.470052083333332</v>
      </c>
      <c r="Y26" s="7">
        <v>-23.317391304347826</v>
      </c>
      <c r="Z26" s="7">
        <v>0.34175420584310368</v>
      </c>
      <c r="AA26" s="7">
        <v>0.16070593376180678</v>
      </c>
      <c r="AB26" s="7">
        <v>0.38343013909202023</v>
      </c>
      <c r="AC26" s="7">
        <v>0.33296962324598517</v>
      </c>
      <c r="AD26" s="7">
        <v>0.31603375347157708</v>
      </c>
      <c r="AE26" s="7">
        <v>0.21222421741473893</v>
      </c>
      <c r="AF26" s="7">
        <v>0.31570115240659563</v>
      </c>
      <c r="AG26" s="7">
        <v>9.1804139340225896E-2</v>
      </c>
      <c r="AH26" s="7">
        <v>0.20762183371239898</v>
      </c>
      <c r="AI26" s="7">
        <v>0.86307126009385771</v>
      </c>
      <c r="AJ26" s="7">
        <v>0.51807584909054927</v>
      </c>
      <c r="AK26" s="7">
        <v>0.42109592415950475</v>
      </c>
      <c r="AL26" s="7">
        <v>0.72291985620093535</v>
      </c>
      <c r="AM26" s="7">
        <v>0.27985278333485308</v>
      </c>
    </row>
    <row r="27" spans="2:39" x14ac:dyDescent="0.75">
      <c r="B27" s="6">
        <v>2</v>
      </c>
      <c r="C27">
        <v>88</v>
      </c>
      <c r="D27" t="s">
        <v>33</v>
      </c>
      <c r="F27" s="8">
        <v>25</v>
      </c>
      <c r="G27">
        <v>1000</v>
      </c>
      <c r="H27" s="8" t="s">
        <v>41</v>
      </c>
      <c r="I27" t="s">
        <v>85</v>
      </c>
      <c r="K27" t="s">
        <v>91</v>
      </c>
      <c r="L27" s="7">
        <v>-19.155701754385962</v>
      </c>
      <c r="M27" s="7">
        <v>-9.8948275862068957</v>
      </c>
      <c r="N27" s="7">
        <v>-15.622727272727275</v>
      </c>
      <c r="O27" s="7">
        <v>-8.3975308641975381</v>
      </c>
      <c r="P27" s="7">
        <v>-29.149333333333331</v>
      </c>
      <c r="Q27" s="7">
        <v>-33.782121212121218</v>
      </c>
      <c r="R27" s="7">
        <v>-21.303636363636357</v>
      </c>
      <c r="S27" s="7">
        <v>-21.256666666666671</v>
      </c>
      <c r="T27" s="7">
        <v>-18.558080808080792</v>
      </c>
      <c r="U27" s="7">
        <v>-24.013999999999996</v>
      </c>
      <c r="V27" s="7">
        <v>-18.543859649122805</v>
      </c>
      <c r="W27" s="7">
        <v>-27.672916666666662</v>
      </c>
      <c r="X27" s="7">
        <v>-26.621614583333336</v>
      </c>
      <c r="Y27" s="7">
        <v>-22.135507246376818</v>
      </c>
      <c r="Z27" s="7">
        <v>0.32991436813923153</v>
      </c>
      <c r="AA27" s="7">
        <v>0.36692960701497107</v>
      </c>
      <c r="AB27" s="7">
        <v>0.44906800743143604</v>
      </c>
      <c r="AC27" s="7">
        <v>0.88179525487126842</v>
      </c>
      <c r="AD27" s="7">
        <v>8.9822046291547691E-2</v>
      </c>
      <c r="AE27" s="7">
        <v>0.83057350162269616</v>
      </c>
      <c r="AF27" s="7">
        <v>0.65751095896344247</v>
      </c>
      <c r="AG27" s="7">
        <v>8.7109126961531252E-2</v>
      </c>
      <c r="AH27" s="7">
        <v>0.31565131308760591</v>
      </c>
      <c r="AI27" s="7">
        <v>0.40576019190321666</v>
      </c>
      <c r="AJ27" s="7">
        <v>0.68746862599444492</v>
      </c>
      <c r="AK27" s="7">
        <v>0.34514749074067141</v>
      </c>
      <c r="AL27" s="7">
        <v>0.20478488459437993</v>
      </c>
      <c r="AM27" s="7">
        <v>0.43464309355788361</v>
      </c>
    </row>
    <row r="28" spans="2:39" x14ac:dyDescent="0.75">
      <c r="B28" s="6">
        <v>2</v>
      </c>
      <c r="C28">
        <v>88</v>
      </c>
      <c r="D28" t="s">
        <v>33</v>
      </c>
      <c r="F28" s="8">
        <f>(100+50)/2</f>
        <v>75</v>
      </c>
      <c r="G28">
        <v>1000</v>
      </c>
      <c r="H28" s="8" t="s">
        <v>41</v>
      </c>
      <c r="I28" t="s">
        <v>85</v>
      </c>
      <c r="K28" t="s">
        <v>92</v>
      </c>
      <c r="L28" s="7">
        <v>-17.757894736842101</v>
      </c>
      <c r="M28" s="7">
        <v>-13.540229885057469</v>
      </c>
      <c r="N28" s="7">
        <v>-17.464646464646474</v>
      </c>
      <c r="O28" s="7">
        <v>-8.6148148148148209</v>
      </c>
      <c r="P28" s="7">
        <v>-26.870666666666654</v>
      </c>
      <c r="Q28" s="7">
        <v>-30.553939393939391</v>
      </c>
      <c r="R28" s="7">
        <v>-22.320606060606057</v>
      </c>
      <c r="S28" s="7">
        <v>-19.358666666666661</v>
      </c>
      <c r="T28" s="7">
        <v>-15.70202020202021</v>
      </c>
      <c r="U28" s="7">
        <v>-20.978666666666665</v>
      </c>
      <c r="V28" s="7">
        <v>-15.887719298245605</v>
      </c>
      <c r="W28" s="7">
        <v>-23.673958333333335</v>
      </c>
      <c r="X28" s="7">
        <v>-24.269270833333337</v>
      </c>
      <c r="Y28" s="7">
        <v>-20.631159420289862</v>
      </c>
      <c r="Z28" s="7">
        <v>0.16541310662965772</v>
      </c>
      <c r="AA28" s="7">
        <v>9.9403691761373467E-2</v>
      </c>
      <c r="AB28" s="7">
        <v>0.72051362491304316</v>
      </c>
      <c r="AC28" s="7">
        <v>0.90498795612516147</v>
      </c>
      <c r="AD28" s="7">
        <v>0.30987309230285631</v>
      </c>
      <c r="AE28" s="7">
        <v>0.19917460534911938</v>
      </c>
      <c r="AF28" s="7">
        <v>0.49948844354415356</v>
      </c>
      <c r="AG28" s="7">
        <v>0.1858314648635519</v>
      </c>
      <c r="AH28" s="7">
        <v>0.10859877771396202</v>
      </c>
      <c r="AI28" s="7">
        <v>0.50130629359704026</v>
      </c>
      <c r="AJ28" s="7">
        <v>0.3214729776299417</v>
      </c>
      <c r="AK28" s="7">
        <v>0.56589542338521748</v>
      </c>
      <c r="AL28" s="7">
        <v>0.56296494095066063</v>
      </c>
      <c r="AM28" s="7">
        <v>0.64675404927379532</v>
      </c>
    </row>
    <row r="29" spans="2:39" x14ac:dyDescent="0.75">
      <c r="B29" s="6">
        <v>2</v>
      </c>
      <c r="C29">
        <v>88</v>
      </c>
      <c r="D29" t="s">
        <v>33</v>
      </c>
      <c r="F29" s="8">
        <f>(150+100)/2</f>
        <v>125</v>
      </c>
      <c r="G29">
        <v>1000</v>
      </c>
      <c r="H29" s="8" t="s">
        <v>41</v>
      </c>
      <c r="I29" t="s">
        <v>85</v>
      </c>
      <c r="K29" t="s">
        <v>93</v>
      </c>
      <c r="L29" s="7">
        <v>-21.663157894736845</v>
      </c>
      <c r="M29" s="7">
        <v>-9.6494252873563102</v>
      </c>
      <c r="N29" s="7">
        <v>-18.14646464646464</v>
      </c>
      <c r="O29" s="7">
        <v>-9.1012345679012299</v>
      </c>
      <c r="P29" s="7">
        <v>-29.711333333333329</v>
      </c>
      <c r="Q29" s="7">
        <v>-31.716363636363639</v>
      </c>
      <c r="R29" s="7">
        <v>-24.100606060606054</v>
      </c>
      <c r="S29" s="7">
        <v>-21.193333333333339</v>
      </c>
      <c r="T29" s="7">
        <v>-19.792929292929301</v>
      </c>
      <c r="U29" s="7">
        <v>-24.081333333333323</v>
      </c>
      <c r="V29" s="7">
        <v>-18.371929824561406</v>
      </c>
      <c r="W29" s="7">
        <v>-28.546354166666664</v>
      </c>
      <c r="X29" s="7">
        <v>-27.313020833333329</v>
      </c>
      <c r="Y29" s="7">
        <v>-22.571014492753623</v>
      </c>
      <c r="Z29" s="7">
        <v>0.37020557788670455</v>
      </c>
      <c r="AA29" s="7">
        <v>0.37638895896984775</v>
      </c>
      <c r="AB29" s="7">
        <v>0.47532631808303688</v>
      </c>
      <c r="AC29" s="7">
        <v>0.21341605049325693</v>
      </c>
      <c r="AD29" s="7">
        <v>0.24724346974861308</v>
      </c>
      <c r="AE29" s="7">
        <v>3.4321442750951565E-2</v>
      </c>
      <c r="AF29" s="7">
        <v>0.27594066515956567</v>
      </c>
      <c r="AG29" s="7">
        <v>0.59552441875487649</v>
      </c>
      <c r="AH29" s="7">
        <v>9.3170525717982303E-2</v>
      </c>
      <c r="AI29" s="7">
        <v>0.61582248524500705</v>
      </c>
      <c r="AJ29" s="7">
        <v>0.1178739800023233</v>
      </c>
      <c r="AK29" s="7">
        <v>0.14468952482384115</v>
      </c>
      <c r="AL29" s="7">
        <v>0.240108685785384</v>
      </c>
      <c r="AM29" s="7">
        <v>1.2462539963083077</v>
      </c>
    </row>
    <row r="30" spans="2:39" x14ac:dyDescent="0.75">
      <c r="B30" s="6">
        <v>2</v>
      </c>
      <c r="C30">
        <v>88</v>
      </c>
      <c r="D30" t="s">
        <v>33</v>
      </c>
      <c r="F30" s="8">
        <f>(200+150)/2</f>
        <v>175</v>
      </c>
      <c r="G30">
        <v>1000</v>
      </c>
      <c r="H30" s="8" t="s">
        <v>41</v>
      </c>
      <c r="I30" t="s">
        <v>85</v>
      </c>
      <c r="K30" t="s">
        <v>94</v>
      </c>
      <c r="L30" s="7">
        <v>-18.87280701754386</v>
      </c>
      <c r="M30" s="7">
        <v>-15.411494252873558</v>
      </c>
      <c r="N30" s="7">
        <v>-16.927272727272737</v>
      </c>
      <c r="O30" s="7">
        <v>-5.217283950617273</v>
      </c>
      <c r="P30" s="7">
        <v>-27.941999999999993</v>
      </c>
      <c r="Q30" s="7">
        <v>-31.108484848484849</v>
      </c>
      <c r="R30" s="7">
        <v>-23.748484848484839</v>
      </c>
      <c r="S30" s="7">
        <v>-18.498666666666672</v>
      </c>
      <c r="T30" s="7">
        <v>-17.688888888888879</v>
      </c>
      <c r="U30" s="7">
        <v>-22.953333333333319</v>
      </c>
      <c r="V30" s="7">
        <v>-16.934210526315784</v>
      </c>
      <c r="W30" s="7">
        <v>-24.299999999999997</v>
      </c>
      <c r="X30" s="7">
        <v>-22.451041666666669</v>
      </c>
      <c r="Y30" s="7">
        <v>-20.678985507246377</v>
      </c>
      <c r="Z30" s="7">
        <v>0.24473684210526289</v>
      </c>
      <c r="AA30" s="7">
        <v>0.7396558422417443</v>
      </c>
      <c r="AB30" s="7">
        <v>1.0611355099863671</v>
      </c>
      <c r="AC30" s="7">
        <v>0.90952386082306924</v>
      </c>
      <c r="AD30" s="7">
        <v>0.18668690366493551</v>
      </c>
      <c r="AE30" s="7">
        <v>0.11585589985702305</v>
      </c>
      <c r="AF30" s="7">
        <v>0.17849076493769539</v>
      </c>
      <c r="AG30" s="7">
        <v>0.83395923161746977</v>
      </c>
      <c r="AH30" s="7">
        <v>0.4695340219142034</v>
      </c>
      <c r="AI30" s="7">
        <v>0.66966957026083662</v>
      </c>
      <c r="AJ30" s="7">
        <v>0.50470775395024736</v>
      </c>
      <c r="AK30" s="7">
        <v>0.4039790291458018</v>
      </c>
      <c r="AL30" s="7">
        <v>1.1884956763304797</v>
      </c>
      <c r="AM30" s="7">
        <v>0.2829206750673996</v>
      </c>
    </row>
    <row r="31" spans="2:39" x14ac:dyDescent="0.75">
      <c r="B31" s="6">
        <v>2</v>
      </c>
      <c r="C31">
        <v>88</v>
      </c>
      <c r="D31" t="s">
        <v>33</v>
      </c>
      <c r="F31" s="8">
        <f>(300+200)/2</f>
        <v>250</v>
      </c>
      <c r="G31">
        <v>1000</v>
      </c>
      <c r="H31" s="8" t="s">
        <v>41</v>
      </c>
      <c r="I31" t="s">
        <v>85</v>
      </c>
      <c r="K31" t="s">
        <v>95</v>
      </c>
      <c r="L31" s="7">
        <v>-19.19385964912281</v>
      </c>
      <c r="M31" s="7">
        <v>-15.628735632183902</v>
      </c>
      <c r="N31" s="7">
        <v>-16.831313131313141</v>
      </c>
      <c r="O31" s="7">
        <v>-5.6098765432098681</v>
      </c>
      <c r="P31" s="7">
        <v>-27.757999999999999</v>
      </c>
      <c r="Q31" s="7">
        <v>-31.018787878787876</v>
      </c>
      <c r="R31" s="7">
        <v>-23.724848484848479</v>
      </c>
      <c r="S31" s="7">
        <v>-18.608666666666672</v>
      </c>
      <c r="T31" s="7">
        <v>-17.553535353535345</v>
      </c>
      <c r="U31" s="7">
        <v>-24.147333333333322</v>
      </c>
      <c r="V31" s="7">
        <v>-17.055263157894728</v>
      </c>
      <c r="W31" s="7">
        <v>-24.395833333333332</v>
      </c>
      <c r="X31" s="7">
        <v>-23.816666666666674</v>
      </c>
      <c r="Y31" s="7">
        <v>-21.445652173913047</v>
      </c>
      <c r="Z31" s="7">
        <v>0.5134816792282354</v>
      </c>
      <c r="AA31" s="7">
        <v>0.29369784219990147</v>
      </c>
      <c r="AB31" s="7">
        <v>0.27844181419729602</v>
      </c>
      <c r="AC31" s="7">
        <v>0.63263263527239877</v>
      </c>
      <c r="AD31" s="7">
        <v>0.75216753452937946</v>
      </c>
      <c r="AE31" s="7">
        <v>0.19210018047582106</v>
      </c>
      <c r="AF31" s="7">
        <v>0.36793968843421637</v>
      </c>
      <c r="AG31" s="7">
        <v>0.30449302126649919</v>
      </c>
      <c r="AH31" s="7">
        <v>0.22229567197541758</v>
      </c>
      <c r="AI31" s="7">
        <v>0.53308285784982146</v>
      </c>
      <c r="AJ31" s="7">
        <v>0.26232763764743444</v>
      </c>
      <c r="AK31" s="7">
        <v>0.38898719150667216</v>
      </c>
      <c r="AL31" s="7">
        <v>0.66827341370785731</v>
      </c>
      <c r="AM31" s="7">
        <v>0.13778219023904822</v>
      </c>
    </row>
    <row r="32" spans="2:39" x14ac:dyDescent="0.75">
      <c r="B32" s="6">
        <v>2</v>
      </c>
      <c r="C32">
        <v>88</v>
      </c>
      <c r="D32" t="s">
        <v>33</v>
      </c>
      <c r="F32" s="8">
        <f>(400+300)/2</f>
        <v>350</v>
      </c>
      <c r="G32">
        <v>1000</v>
      </c>
      <c r="H32" s="8" t="s">
        <v>41</v>
      </c>
      <c r="I32" t="s">
        <v>85</v>
      </c>
      <c r="K32" t="s">
        <v>96</v>
      </c>
      <c r="L32" s="7">
        <v>-21.540350877192981</v>
      </c>
      <c r="M32" s="7">
        <v>-13.019540229885031</v>
      </c>
      <c r="N32" s="7">
        <v>-16.339393939393943</v>
      </c>
      <c r="O32" s="7">
        <v>-9.9802469135802649</v>
      </c>
      <c r="P32" s="7">
        <v>-29.013999999999999</v>
      </c>
      <c r="Q32" s="7">
        <v>-32.357575757575759</v>
      </c>
      <c r="R32" s="7">
        <v>-23.489090909090905</v>
      </c>
      <c r="S32" s="7">
        <v>-21.811333333333334</v>
      </c>
      <c r="T32" s="7">
        <v>-19.847474747474752</v>
      </c>
      <c r="U32" s="7">
        <v>-25.426666666666659</v>
      </c>
      <c r="V32" s="7">
        <v>-19.972807017543868</v>
      </c>
      <c r="W32" s="7">
        <v>-29.840104166666663</v>
      </c>
      <c r="X32" s="7">
        <v>-28.443229166666665</v>
      </c>
      <c r="Y32" s="7">
        <v>-22.543478260869573</v>
      </c>
      <c r="Z32" s="7">
        <v>0.86230836456849913</v>
      </c>
      <c r="AA32" s="7">
        <v>0.79900602142604393</v>
      </c>
      <c r="AB32" s="7">
        <v>0.49860227041076527</v>
      </c>
      <c r="AC32" s="7">
        <v>0.37517257117474295</v>
      </c>
      <c r="AD32" s="7">
        <v>0.39260327728297995</v>
      </c>
      <c r="AE32" s="7">
        <v>0.30123894764998393</v>
      </c>
      <c r="AF32" s="7">
        <v>0.61656472986678545</v>
      </c>
      <c r="AG32" s="7">
        <v>0.1104596457233758</v>
      </c>
      <c r="AH32" s="7">
        <v>0.39331341095987554</v>
      </c>
      <c r="AI32" s="7">
        <v>0.80856168595846567</v>
      </c>
      <c r="AJ32" s="7">
        <v>0.39400224043309473</v>
      </c>
      <c r="AK32" s="7">
        <v>0.14346382292962898</v>
      </c>
      <c r="AL32" s="7">
        <v>0.4939798713320705</v>
      </c>
      <c r="AM32" s="7">
        <v>0.38096443461441676</v>
      </c>
    </row>
    <row r="33" spans="2:39" x14ac:dyDescent="0.75">
      <c r="B33" s="6">
        <v>2</v>
      </c>
      <c r="C33">
        <v>88</v>
      </c>
      <c r="D33" t="s">
        <v>33</v>
      </c>
      <c r="F33" s="8">
        <f>(500+400)/2</f>
        <v>450</v>
      </c>
      <c r="G33">
        <v>1000</v>
      </c>
      <c r="H33" s="8" t="s">
        <v>41</v>
      </c>
      <c r="I33" t="s">
        <v>85</v>
      </c>
      <c r="K33" t="s">
        <v>97</v>
      </c>
      <c r="L33" s="7">
        <v>-18.93421052631578</v>
      </c>
      <c r="M33" s="7">
        <v>-16.477011494252867</v>
      </c>
      <c r="N33" s="7">
        <v>-13.244444444444449</v>
      </c>
      <c r="O33" s="7">
        <v>-5.9876543209876516</v>
      </c>
      <c r="P33" s="7">
        <v>-26.344666666666658</v>
      </c>
      <c r="Q33" s="7">
        <v>-30.172727272727276</v>
      </c>
      <c r="R33" s="7">
        <v>-23.310909090909075</v>
      </c>
      <c r="S33" s="7">
        <v>-17.942</v>
      </c>
      <c r="T33" s="7">
        <v>-16.403030303030302</v>
      </c>
      <c r="U33" s="7">
        <v>-20.873999999999999</v>
      </c>
      <c r="V33" s="7">
        <v>-16.492105263157896</v>
      </c>
      <c r="W33" s="7">
        <v>-22.661979166666665</v>
      </c>
      <c r="X33" s="7">
        <v>-21.905208333333338</v>
      </c>
      <c r="Y33" s="7">
        <v>-21.600000000000012</v>
      </c>
      <c r="Z33" s="7">
        <v>0.29876631532464981</v>
      </c>
      <c r="AA33" s="7">
        <v>0.30138404478250924</v>
      </c>
      <c r="AB33" s="7">
        <v>0.4884932450339835</v>
      </c>
      <c r="AC33" s="7">
        <v>1.5946125576333734</v>
      </c>
      <c r="AD33" s="7">
        <v>0.24454311140028942</v>
      </c>
      <c r="AE33" s="7">
        <v>0.17563109346506708</v>
      </c>
      <c r="AF33" s="7">
        <v>0.3203940411396502</v>
      </c>
      <c r="AG33" s="7">
        <v>0.74707697059941724</v>
      </c>
      <c r="AH33" s="7">
        <v>0.49111792540220262</v>
      </c>
      <c r="AI33" s="7">
        <v>0.33692927052028721</v>
      </c>
      <c r="AJ33" s="7">
        <v>0.29705774797588497</v>
      </c>
      <c r="AK33" s="7">
        <v>0.28605416563490754</v>
      </c>
      <c r="AL33" s="7">
        <v>1.2680352563940556</v>
      </c>
      <c r="AM33" s="7">
        <v>0.75811405805178711</v>
      </c>
    </row>
    <row r="34" spans="2:39" x14ac:dyDescent="0.75">
      <c r="B34" s="6">
        <v>2</v>
      </c>
      <c r="C34">
        <v>88</v>
      </c>
      <c r="D34" t="s">
        <v>33</v>
      </c>
      <c r="F34" s="8">
        <f>(750+500)/2</f>
        <v>625</v>
      </c>
      <c r="G34">
        <v>1000</v>
      </c>
      <c r="H34" s="8" t="s">
        <v>41</v>
      </c>
      <c r="I34" t="s">
        <v>85</v>
      </c>
      <c r="K34" t="s">
        <v>98</v>
      </c>
      <c r="L34" s="7">
        <v>-17.750877192982461</v>
      </c>
      <c r="M34" s="7">
        <v>-14.749425287356324</v>
      </c>
      <c r="N34" s="7">
        <v>-16.218181818181826</v>
      </c>
      <c r="O34" s="7">
        <v>-6.0802469135802468</v>
      </c>
      <c r="P34" s="7">
        <v>-27.004666666666662</v>
      </c>
      <c r="Q34" s="7">
        <v>-30.27454545454545</v>
      </c>
      <c r="R34" s="7">
        <v>-23.386666666666667</v>
      </c>
      <c r="S34" s="7">
        <v>-18.068666666666669</v>
      </c>
      <c r="T34" s="7">
        <v>-17.839393939393933</v>
      </c>
      <c r="U34" s="7">
        <v>-23.381999999999991</v>
      </c>
      <c r="V34" s="7">
        <v>-18.007894736842108</v>
      </c>
      <c r="W34" s="7">
        <v>-24.146874999999994</v>
      </c>
      <c r="X34" s="7">
        <v>-22.739583333333325</v>
      </c>
      <c r="Y34" s="7">
        <v>-19.626811594202913</v>
      </c>
      <c r="Z34" s="7">
        <v>0.39590178977470819</v>
      </c>
      <c r="AA34" s="7">
        <v>0.76622365666513303</v>
      </c>
      <c r="AB34" s="7">
        <v>2.1162720252772371</v>
      </c>
      <c r="AC34" s="7">
        <v>1.7939350651104025</v>
      </c>
      <c r="AD34" s="7">
        <v>0.64281360699142642</v>
      </c>
      <c r="AE34" s="7">
        <v>0.55783228617939529</v>
      </c>
      <c r="AF34" s="7">
        <v>0.86835521035453211</v>
      </c>
      <c r="AG34" s="7">
        <v>0.81872176796109186</v>
      </c>
      <c r="AH34" s="7">
        <v>0.44290481717155777</v>
      </c>
      <c r="AI34" s="7">
        <v>1.0493280389531838</v>
      </c>
      <c r="AJ34" s="7">
        <v>0.45296805119308642</v>
      </c>
      <c r="AK34" s="7">
        <v>0.3876207389183195</v>
      </c>
      <c r="AL34" s="7">
        <v>1.4992478583026252</v>
      </c>
      <c r="AM34" s="7">
        <v>1.206287351563947</v>
      </c>
    </row>
    <row r="35" spans="2:39" x14ac:dyDescent="0.75">
      <c r="B35" s="6">
        <v>2</v>
      </c>
      <c r="C35">
        <v>88</v>
      </c>
      <c r="D35" t="s">
        <v>33</v>
      </c>
      <c r="F35" s="8">
        <f>(1000+750)/2</f>
        <v>875</v>
      </c>
      <c r="G35">
        <v>1000</v>
      </c>
      <c r="H35" s="8" t="s">
        <v>41</v>
      </c>
      <c r="I35" t="s">
        <v>85</v>
      </c>
      <c r="K35" t="s">
        <v>99</v>
      </c>
      <c r="L35" s="7">
        <v>-18.926315789473676</v>
      </c>
      <c r="M35" s="7">
        <v>-12.728735632183906</v>
      </c>
      <c r="N35" s="7">
        <v>-15.989898989898995</v>
      </c>
      <c r="O35" s="7">
        <v>-5.2283950617284072</v>
      </c>
      <c r="P35" s="7">
        <v>-25.925999999999998</v>
      </c>
      <c r="Q35" s="7">
        <v>-29.917575757575758</v>
      </c>
      <c r="R35" s="7">
        <v>-21.947272727272718</v>
      </c>
      <c r="S35" s="7">
        <v>-18.437333333333331</v>
      </c>
      <c r="T35" s="7">
        <v>-15.925252525252533</v>
      </c>
      <c r="U35" s="7">
        <v>-21.434666666666661</v>
      </c>
      <c r="V35" s="7">
        <v>-15.655263157894725</v>
      </c>
      <c r="W35" s="7">
        <v>-23.650000000000006</v>
      </c>
      <c r="X35" s="7">
        <v>-22.979166666666675</v>
      </c>
      <c r="Y35" s="7">
        <v>-20.661594202898559</v>
      </c>
      <c r="Z35" s="7">
        <v>0.32140834478856156</v>
      </c>
      <c r="AA35" s="7">
        <v>0.61064996593445997</v>
      </c>
      <c r="AB35" s="7">
        <v>0.53825495453551897</v>
      </c>
      <c r="AC35" s="7">
        <v>1.1064118734239157</v>
      </c>
      <c r="AD35" s="7">
        <v>0.50452750172810867</v>
      </c>
      <c r="AE35" s="7">
        <v>0.25301052363265325</v>
      </c>
      <c r="AF35" s="7">
        <v>0.41205525318874381</v>
      </c>
      <c r="AG35" s="7">
        <v>0.15007109426313042</v>
      </c>
      <c r="AH35" s="7">
        <v>0.27218801906528084</v>
      </c>
      <c r="AI35" s="7">
        <v>0.40672349329734947</v>
      </c>
      <c r="AJ35" s="7">
        <v>0.29267764373014243</v>
      </c>
      <c r="AK35" s="7">
        <v>0.75290615336923039</v>
      </c>
      <c r="AL35" s="7">
        <v>1.3697137374854063</v>
      </c>
      <c r="AM35" s="7">
        <v>0.86081009163614775</v>
      </c>
    </row>
    <row r="36" spans="2:39" x14ac:dyDescent="0.75">
      <c r="B36" s="6">
        <v>2</v>
      </c>
      <c r="C36">
        <v>89</v>
      </c>
      <c r="D36" t="s">
        <v>34</v>
      </c>
      <c r="F36">
        <v>25</v>
      </c>
      <c r="G36">
        <v>50000</v>
      </c>
      <c r="H36" t="s">
        <v>43</v>
      </c>
      <c r="I36" t="s">
        <v>85</v>
      </c>
      <c r="K36" t="s">
        <v>110</v>
      </c>
      <c r="L36" s="7">
        <v>-19.792982456140347</v>
      </c>
      <c r="M36" s="7">
        <v>-8.947126436781609</v>
      </c>
      <c r="N36" s="7">
        <v>-14.712121212121204</v>
      </c>
      <c r="O36" s="7">
        <v>-6.4691358024691468</v>
      </c>
      <c r="P36" s="7">
        <v>-29.617333333333335</v>
      </c>
      <c r="Q36" s="7">
        <v>-31.360000000000003</v>
      </c>
      <c r="R36" s="7">
        <v>-22.540606060606056</v>
      </c>
      <c r="S36" s="7">
        <v>-20.702000000000002</v>
      </c>
      <c r="T36" s="7">
        <v>-18.730303030303048</v>
      </c>
      <c r="U36" s="7">
        <v>-22.71866666666666</v>
      </c>
      <c r="V36" s="7">
        <v>-19.255263157894742</v>
      </c>
      <c r="W36" s="7">
        <v>-27.785416666666659</v>
      </c>
      <c r="X36" s="7">
        <v>-26.133854166666666</v>
      </c>
      <c r="Y36" s="7">
        <v>-20.944202898550724</v>
      </c>
      <c r="Z36" s="7">
        <v>0.33830889522336927</v>
      </c>
      <c r="AA36" s="7">
        <v>0.60940248052816426</v>
      </c>
      <c r="AB36" s="7">
        <v>0.8603446039033229</v>
      </c>
      <c r="AC36" s="7">
        <v>0.24447250119569397</v>
      </c>
      <c r="AD36" s="7">
        <v>0.24015828113975635</v>
      </c>
      <c r="AE36" s="7">
        <v>0.18535648031128529</v>
      </c>
      <c r="AF36" s="7">
        <v>0.28818611984171311</v>
      </c>
      <c r="AG36" s="7">
        <v>0.1274728729312003</v>
      </c>
      <c r="AH36" s="7">
        <v>4.3703651823803133E-2</v>
      </c>
      <c r="AI36" s="7">
        <v>0.14101063789657681</v>
      </c>
      <c r="AJ36" s="7">
        <v>0.21448579236083157</v>
      </c>
      <c r="AK36" s="7">
        <v>0.1983349472535855</v>
      </c>
      <c r="AL36" s="7">
        <v>0.33819373146171561</v>
      </c>
      <c r="AM36" s="7">
        <v>0.13386786363774608</v>
      </c>
    </row>
    <row r="37" spans="2:39" x14ac:dyDescent="0.75">
      <c r="B37" s="6">
        <v>2</v>
      </c>
      <c r="C37">
        <v>89</v>
      </c>
      <c r="D37" t="s">
        <v>34</v>
      </c>
      <c r="F37">
        <v>75</v>
      </c>
      <c r="G37">
        <v>50000</v>
      </c>
      <c r="H37" t="s">
        <v>43</v>
      </c>
      <c r="I37" t="s">
        <v>85</v>
      </c>
      <c r="K37" t="s">
        <v>111</v>
      </c>
      <c r="L37" s="7">
        <v>-19.949122807017549</v>
      </c>
      <c r="M37" s="7">
        <v>-6.1919540229884946</v>
      </c>
      <c r="N37" s="7">
        <v>-13.049494949494948</v>
      </c>
      <c r="O37" s="7">
        <v>-4.8197530864197402</v>
      </c>
      <c r="P37" s="7">
        <v>-29.830666666666662</v>
      </c>
      <c r="Q37" s="7">
        <v>-31.239393939393931</v>
      </c>
      <c r="R37" s="7">
        <v>-22.865454545454536</v>
      </c>
      <c r="S37" s="7">
        <v>-20.362000000000005</v>
      </c>
      <c r="T37" s="7">
        <v>-19.091919191919178</v>
      </c>
      <c r="U37" s="7"/>
      <c r="V37" s="7">
        <v>-19.685087719298252</v>
      </c>
      <c r="W37" s="7">
        <v>-28.779166666666669</v>
      </c>
      <c r="X37" s="7">
        <v>-26.750520833333336</v>
      </c>
      <c r="Y37" s="7">
        <v>-21.505072463768126</v>
      </c>
      <c r="Z37" s="7">
        <v>0.33627968397467506</v>
      </c>
      <c r="AA37" s="7">
        <v>0.39178544930580977</v>
      </c>
      <c r="AB37" s="7">
        <v>0.61538533646446214</v>
      </c>
      <c r="AC37" s="7">
        <v>0.27692048779658235</v>
      </c>
      <c r="AD37" s="7">
        <v>0.13721515951235647</v>
      </c>
      <c r="AE37" s="7">
        <v>3.3640458391218583E-2</v>
      </c>
      <c r="AF37" s="7">
        <v>0.41470624207700385</v>
      </c>
      <c r="AG37" s="7">
        <v>6.8088178122197057E-2</v>
      </c>
      <c r="AH37" s="7">
        <v>0.65263704205505912</v>
      </c>
      <c r="AI37" s="7"/>
      <c r="AJ37" s="7">
        <v>0.2188222905217343</v>
      </c>
      <c r="AK37" s="7">
        <v>0.33858453254258836</v>
      </c>
      <c r="AL37" s="7">
        <v>0.5375007570246586</v>
      </c>
      <c r="AM37" s="7">
        <v>9.7277042185493254E-2</v>
      </c>
    </row>
    <row r="38" spans="2:39" x14ac:dyDescent="0.75">
      <c r="B38" s="6">
        <v>2</v>
      </c>
      <c r="C38">
        <v>89</v>
      </c>
      <c r="D38" t="s">
        <v>34</v>
      </c>
      <c r="F38">
        <v>350</v>
      </c>
      <c r="G38">
        <v>50000</v>
      </c>
      <c r="H38" t="s">
        <v>43</v>
      </c>
      <c r="I38" t="s">
        <v>85</v>
      </c>
      <c r="K38" t="s">
        <v>112</v>
      </c>
      <c r="L38" s="7">
        <v>-20.879824561403506</v>
      </c>
      <c r="M38" s="7">
        <v>-9.6310344827586203</v>
      </c>
      <c r="N38" s="7">
        <v>-17.615151515151521</v>
      </c>
      <c r="O38" s="7">
        <v>-3.6246913580246822</v>
      </c>
      <c r="P38" s="7">
        <v>-29.276666666666667</v>
      </c>
      <c r="Q38" s="7">
        <v>-31.333939393939392</v>
      </c>
      <c r="R38" s="7">
        <v>-22.809696969696962</v>
      </c>
      <c r="S38" s="7">
        <v>-20.191333333333333</v>
      </c>
      <c r="T38" s="7">
        <v>-18.549494949494953</v>
      </c>
      <c r="U38" s="7"/>
      <c r="V38" s="7">
        <v>-18.54561403508772</v>
      </c>
      <c r="W38" s="7">
        <v>-27.607291666666669</v>
      </c>
      <c r="X38" s="7">
        <v>-24.226041666666664</v>
      </c>
      <c r="Y38" s="7">
        <v>-21.244927536231884</v>
      </c>
      <c r="Z38" s="7">
        <v>0.25819441950607641</v>
      </c>
      <c r="AA38" s="7">
        <v>0.41186812784727844</v>
      </c>
      <c r="AB38" s="7">
        <v>0.21726096357430819</v>
      </c>
      <c r="AC38" s="7">
        <v>0.82224724686642936</v>
      </c>
      <c r="AD38" s="7">
        <v>0.21245548553363394</v>
      </c>
      <c r="AE38" s="7">
        <v>0.1289628045549448</v>
      </c>
      <c r="AF38" s="7">
        <v>0.20315147899037453</v>
      </c>
      <c r="AG38" s="7">
        <v>0.15860643114325229</v>
      </c>
      <c r="AH38" s="7">
        <v>0.45275404569734951</v>
      </c>
      <c r="AI38" s="7"/>
      <c r="AJ38" s="7">
        <v>0.26137995890622934</v>
      </c>
      <c r="AK38" s="7">
        <v>0.18835957482189111</v>
      </c>
      <c r="AL38" s="7">
        <v>0.56208535064192056</v>
      </c>
      <c r="AM38" s="7">
        <v>0.46795382394896456</v>
      </c>
    </row>
    <row r="39" spans="2:39" x14ac:dyDescent="0.75">
      <c r="B39" s="6">
        <v>2</v>
      </c>
      <c r="C39">
        <v>89</v>
      </c>
      <c r="D39" t="s">
        <v>34</v>
      </c>
      <c r="F39">
        <v>625</v>
      </c>
      <c r="G39">
        <v>50000</v>
      </c>
      <c r="H39" t="s">
        <v>43</v>
      </c>
      <c r="I39" t="s">
        <v>85</v>
      </c>
      <c r="K39" t="s">
        <v>113</v>
      </c>
      <c r="L39" s="7">
        <v>-21.223684210526315</v>
      </c>
      <c r="M39" s="7">
        <v>-10.847126436781608</v>
      </c>
      <c r="N39" s="7">
        <v>-16.015151515151519</v>
      </c>
      <c r="O39" s="7">
        <v>-5.0666666666666567</v>
      </c>
      <c r="P39" s="7">
        <v>-28.456666666666667</v>
      </c>
      <c r="Q39" s="7">
        <v>-30.766666666666669</v>
      </c>
      <c r="R39" s="7">
        <v>-22.272121212121203</v>
      </c>
      <c r="S39" s="7">
        <v>-19.259333333333331</v>
      </c>
      <c r="T39" s="7">
        <v>-17.031313131313134</v>
      </c>
      <c r="U39" s="7"/>
      <c r="V39" s="7">
        <v>-17.849122807017544</v>
      </c>
      <c r="W39" s="7">
        <v>-26.438541666666669</v>
      </c>
      <c r="X39" s="7">
        <v>-25.857291666666665</v>
      </c>
      <c r="Y39" s="7">
        <v>-21.460144927536238</v>
      </c>
      <c r="Z39" s="7">
        <v>0.17888930946691789</v>
      </c>
      <c r="AA39" s="7">
        <v>0.11154164178352492</v>
      </c>
      <c r="AB39" s="7">
        <v>0.65839450030264568</v>
      </c>
      <c r="AC39" s="7">
        <v>0.20850678650415944</v>
      </c>
      <c r="AD39" s="7">
        <v>0.50386638440496734</v>
      </c>
      <c r="AE39" s="7">
        <v>7.4987602281092094E-2</v>
      </c>
      <c r="AF39" s="7">
        <v>0.35827409978745633</v>
      </c>
      <c r="AG39" s="7">
        <v>0.19562208464281361</v>
      </c>
      <c r="AH39" s="7">
        <v>5.8052254729298466E-2</v>
      </c>
      <c r="AI39" s="7"/>
      <c r="AJ39" s="7">
        <v>0.35660565058296817</v>
      </c>
      <c r="AK39" s="7">
        <v>0.24893000187468919</v>
      </c>
      <c r="AL39" s="7">
        <v>0.43356489205769222</v>
      </c>
      <c r="AM39" s="7">
        <v>0.21584595664647085</v>
      </c>
    </row>
    <row r="40" spans="2:39" x14ac:dyDescent="0.75">
      <c r="B40" s="6">
        <v>2</v>
      </c>
      <c r="C40">
        <v>89</v>
      </c>
      <c r="D40" t="s">
        <v>34</v>
      </c>
      <c r="F40">
        <v>25</v>
      </c>
      <c r="G40">
        <v>200</v>
      </c>
      <c r="H40" t="s">
        <v>39</v>
      </c>
      <c r="I40" t="s">
        <v>85</v>
      </c>
      <c r="K40" t="s">
        <v>127</v>
      </c>
      <c r="L40" s="7">
        <v>-16.21052631578948</v>
      </c>
      <c r="M40" s="7">
        <v>-6.8839080459770088</v>
      </c>
      <c r="N40" s="7">
        <v>-8.0393939393939462</v>
      </c>
      <c r="O40" s="7">
        <v>1.3345679012345586</v>
      </c>
      <c r="P40" s="7">
        <v>-24.099999999999994</v>
      </c>
      <c r="Q40" s="7">
        <v>-29.324242424242424</v>
      </c>
      <c r="R40" s="7">
        <v>-20.278787878787877</v>
      </c>
      <c r="S40" s="7">
        <v>-18.09</v>
      </c>
      <c r="T40" s="7">
        <v>-14.195959595959602</v>
      </c>
      <c r="U40" s="7"/>
      <c r="V40" s="7">
        <v>-14.549122807017541</v>
      </c>
      <c r="W40" s="7">
        <v>-26.268229166666668</v>
      </c>
      <c r="X40" s="7">
        <v>-25.857812500000005</v>
      </c>
      <c r="Y40" s="7">
        <v>-20.263043478260872</v>
      </c>
      <c r="Z40" s="7">
        <v>0.18300356474435689</v>
      </c>
      <c r="AA40" s="7">
        <v>0.17614356555853408</v>
      </c>
      <c r="AB40" s="7">
        <v>0.17015630474383606</v>
      </c>
      <c r="AC40" s="7">
        <v>0.60570372333117384</v>
      </c>
      <c r="AD40" s="7">
        <v>8.3578306595272364E-2</v>
      </c>
      <c r="AE40" s="7">
        <v>0.20426040744497351</v>
      </c>
      <c r="AF40" s="7">
        <v>0.57867331882276607</v>
      </c>
      <c r="AG40" s="7">
        <v>0.28600932385734062</v>
      </c>
      <c r="AH40" s="7">
        <v>0.19036317649538109</v>
      </c>
      <c r="AI40" s="7"/>
      <c r="AJ40" s="7">
        <v>0.62942065434080463</v>
      </c>
      <c r="AK40" s="7">
        <v>0.41901907555275475</v>
      </c>
      <c r="AL40" s="7">
        <v>0.24863559974052871</v>
      </c>
      <c r="AM40" s="7">
        <v>1.2186684553367106</v>
      </c>
    </row>
    <row r="41" spans="2:39" x14ac:dyDescent="0.75">
      <c r="B41" s="6">
        <v>2</v>
      </c>
      <c r="C41">
        <v>89</v>
      </c>
      <c r="D41" t="s">
        <v>34</v>
      </c>
      <c r="F41">
        <v>75</v>
      </c>
      <c r="G41">
        <v>200</v>
      </c>
      <c r="H41" t="s">
        <v>39</v>
      </c>
      <c r="I41" t="s">
        <v>85</v>
      </c>
      <c r="J41" t="s">
        <v>90</v>
      </c>
      <c r="K41" t="s">
        <v>128</v>
      </c>
      <c r="L41" s="7">
        <v>-17.214912280701757</v>
      </c>
      <c r="M41" s="7">
        <v>-6.1436781609195279</v>
      </c>
      <c r="N41" s="7">
        <v>-7.4575757575757713</v>
      </c>
      <c r="O41" s="7">
        <v>-0.10493827160492619</v>
      </c>
      <c r="P41" s="7">
        <v>-23.039333333333332</v>
      </c>
      <c r="Q41" s="7">
        <v>-29.540000000000003</v>
      </c>
      <c r="R41" s="7">
        <v>-21.161818181818177</v>
      </c>
      <c r="S41" s="7">
        <v>-17.542666666666666</v>
      </c>
      <c r="T41" s="7">
        <v>-12.325252525252523</v>
      </c>
      <c r="U41" s="7"/>
      <c r="V41" s="7">
        <v>-12.450877192982453</v>
      </c>
      <c r="W41" s="7">
        <v>-26.364583333333332</v>
      </c>
      <c r="X41" s="7">
        <v>-25.715624999999999</v>
      </c>
      <c r="Y41" s="7">
        <v>-19.728985507246382</v>
      </c>
      <c r="Z41" s="7">
        <v>0.29959575719381243</v>
      </c>
      <c r="AA41" s="7">
        <v>0.67948536166586093</v>
      </c>
      <c r="AB41" s="7">
        <v>0.42563623850636206</v>
      </c>
      <c r="AC41" s="7">
        <v>0.72336408625276349</v>
      </c>
      <c r="AD41" s="7">
        <v>0.30280246586402415</v>
      </c>
      <c r="AE41" s="7">
        <v>0.36643017667785749</v>
      </c>
      <c r="AF41" s="7">
        <v>0.25879781401693763</v>
      </c>
      <c r="AG41" s="7">
        <v>0.25949438015751347</v>
      </c>
      <c r="AH41" s="7">
        <v>0.35682166675688043</v>
      </c>
      <c r="AI41" s="7"/>
      <c r="AJ41" s="7">
        <v>0.19097238660839622</v>
      </c>
      <c r="AK41" s="7">
        <v>0.35459571132429696</v>
      </c>
      <c r="AL41" s="7">
        <v>0.51446444518993062</v>
      </c>
      <c r="AM41" s="7">
        <v>0.9815821237463942</v>
      </c>
    </row>
    <row r="42" spans="2:39" x14ac:dyDescent="0.75">
      <c r="B42" s="6">
        <v>2</v>
      </c>
      <c r="C42">
        <v>89</v>
      </c>
      <c r="D42" t="s">
        <v>34</v>
      </c>
      <c r="F42">
        <v>125</v>
      </c>
      <c r="G42">
        <v>200</v>
      </c>
      <c r="H42" t="s">
        <v>39</v>
      </c>
      <c r="I42" t="s">
        <v>85</v>
      </c>
      <c r="K42" t="s">
        <v>129</v>
      </c>
      <c r="L42" s="7">
        <v>-17.330701754385963</v>
      </c>
      <c r="M42" s="7">
        <v>-7.3080459770114912</v>
      </c>
      <c r="N42" s="7">
        <v>-7.8585858585858555</v>
      </c>
      <c r="O42" s="7">
        <v>2.9111111111111292</v>
      </c>
      <c r="P42" s="7">
        <v>-25.944000000000003</v>
      </c>
      <c r="Q42" s="7">
        <v>-29.84242424242424</v>
      </c>
      <c r="R42" s="7">
        <v>-20.70787878787878</v>
      </c>
      <c r="S42" s="7">
        <v>-17.621333333333336</v>
      </c>
      <c r="T42" s="7">
        <v>-13.54343434343434</v>
      </c>
      <c r="U42" s="7"/>
      <c r="V42" s="7">
        <v>-14.497368421052627</v>
      </c>
      <c r="W42" s="7">
        <v>-26.920312499999994</v>
      </c>
      <c r="X42" s="7">
        <v>-26.733854166666664</v>
      </c>
      <c r="Y42" s="7">
        <v>-21.432608695652181</v>
      </c>
      <c r="Z42" s="7">
        <v>0.23215140568514001</v>
      </c>
      <c r="AA42" s="7">
        <v>0.58119902851018379</v>
      </c>
      <c r="AB42" s="7">
        <v>0.10594510305213573</v>
      </c>
      <c r="AC42" s="7">
        <v>1.0693125620141242</v>
      </c>
      <c r="AD42" s="7">
        <v>4.8662100242383322E-2</v>
      </c>
      <c r="AE42" s="7">
        <v>0.26861341746844619</v>
      </c>
      <c r="AF42" s="7">
        <v>0.33350794324778038</v>
      </c>
      <c r="AG42" s="7">
        <v>0.26131207396521078</v>
      </c>
      <c r="AH42" s="7">
        <v>0.64919483460061478</v>
      </c>
      <c r="AI42" s="7"/>
      <c r="AJ42" s="7">
        <v>0.41026757478238474</v>
      </c>
      <c r="AK42" s="7">
        <v>0.50080582850500377</v>
      </c>
      <c r="AL42" s="7">
        <v>1.2978939897363539</v>
      </c>
      <c r="AM42" s="7">
        <v>0.95189344688126942</v>
      </c>
    </row>
    <row r="43" spans="2:39" x14ac:dyDescent="0.75">
      <c r="B43" s="6">
        <v>2</v>
      </c>
      <c r="C43">
        <v>89</v>
      </c>
      <c r="D43" t="s">
        <v>34</v>
      </c>
      <c r="F43">
        <v>175</v>
      </c>
      <c r="G43">
        <v>200</v>
      </c>
      <c r="H43" t="s">
        <v>39</v>
      </c>
      <c r="I43" t="s">
        <v>85</v>
      </c>
      <c r="K43" t="s">
        <v>103</v>
      </c>
      <c r="L43" s="7">
        <v>-17.179824561403503</v>
      </c>
      <c r="M43" s="7">
        <v>-7.5413793103448237</v>
      </c>
      <c r="N43" s="7">
        <v>-7.2222222222222241</v>
      </c>
      <c r="O43" s="7">
        <v>2.3209876543209997</v>
      </c>
      <c r="P43" s="7">
        <v>-25.221999999999998</v>
      </c>
      <c r="Q43" s="7">
        <v>-29.744848484848486</v>
      </c>
      <c r="R43" s="7">
        <v>-20.699999999999992</v>
      </c>
      <c r="S43" s="7">
        <v>-17.382666666666669</v>
      </c>
      <c r="T43" s="7">
        <v>-13.099999999999994</v>
      </c>
      <c r="U43" s="7"/>
      <c r="V43" s="7">
        <v>-13.478070175438594</v>
      </c>
      <c r="W43" s="7">
        <v>-26.762499999999999</v>
      </c>
      <c r="X43" s="7">
        <v>-26.352083333333329</v>
      </c>
      <c r="Y43" s="7">
        <v>-20.232608695652175</v>
      </c>
      <c r="Z43" s="7">
        <v>0.51506393654163163</v>
      </c>
      <c r="AA43" s="7">
        <v>0.83609372382634317</v>
      </c>
      <c r="AB43" s="7">
        <v>0.56970771535105391</v>
      </c>
      <c r="AC43" s="7">
        <v>0.74526703524174009</v>
      </c>
      <c r="AD43" s="7">
        <v>0.33478948609537046</v>
      </c>
      <c r="AE43" s="7">
        <v>0.34542743115282404</v>
      </c>
      <c r="AF43" s="7">
        <v>6.09113522872805E-2</v>
      </c>
      <c r="AG43" s="7">
        <v>9.0029624753929255E-2</v>
      </c>
      <c r="AH43" s="7">
        <v>0.26271171880840366</v>
      </c>
      <c r="AI43" s="7"/>
      <c r="AJ43" s="7">
        <v>0.46280887966320383</v>
      </c>
      <c r="AK43" s="7">
        <v>0.33581150738112248</v>
      </c>
      <c r="AL43" s="7">
        <v>1.0259526981309037</v>
      </c>
      <c r="AM43" s="7">
        <v>0.26636423461501008</v>
      </c>
    </row>
    <row r="44" spans="2:39" x14ac:dyDescent="0.75">
      <c r="B44" s="6">
        <v>2</v>
      </c>
      <c r="C44">
        <v>89</v>
      </c>
      <c r="D44" t="s">
        <v>34</v>
      </c>
      <c r="F44">
        <v>250</v>
      </c>
      <c r="G44">
        <v>200</v>
      </c>
      <c r="H44" t="s">
        <v>39</v>
      </c>
      <c r="I44" t="s">
        <v>85</v>
      </c>
      <c r="K44" t="s">
        <v>130</v>
      </c>
      <c r="L44" s="7">
        <v>-21.6</v>
      </c>
      <c r="M44" s="7">
        <v>-12.3</v>
      </c>
      <c r="N44" s="7">
        <v>-15.2</v>
      </c>
      <c r="O44" s="7">
        <v>-9.1</v>
      </c>
      <c r="P44" s="7">
        <v>-29.9</v>
      </c>
      <c r="Q44" s="7">
        <v>-31.3</v>
      </c>
      <c r="R44" s="7">
        <v>-22.8</v>
      </c>
      <c r="S44" s="7">
        <v>-20.7</v>
      </c>
      <c r="T44" s="7">
        <v>-19.899999999999999</v>
      </c>
      <c r="U44" s="7"/>
      <c r="V44" s="7">
        <v>-18.899999999999999</v>
      </c>
      <c r="W44" s="7">
        <v>-28</v>
      </c>
      <c r="X44" s="7">
        <v>-26.7</v>
      </c>
      <c r="Y44" s="7">
        <v>-22.8</v>
      </c>
      <c r="Z44" s="7">
        <v>0.45</v>
      </c>
      <c r="AA44" s="7">
        <v>0.89</v>
      </c>
      <c r="AB44" s="7">
        <v>0.42</v>
      </c>
      <c r="AC44" s="7">
        <v>0.96</v>
      </c>
      <c r="AD44" s="7">
        <v>0.22</v>
      </c>
      <c r="AE44" s="7">
        <v>0.3</v>
      </c>
      <c r="AF44" s="7">
        <v>0.67</v>
      </c>
      <c r="AG44" s="7">
        <v>7.0000000000000007E-2</v>
      </c>
      <c r="AH44" s="7">
        <v>0.69</v>
      </c>
      <c r="AI44" s="7"/>
      <c r="AJ44" s="7">
        <v>0.27</v>
      </c>
      <c r="AK44" s="7">
        <v>0.45</v>
      </c>
      <c r="AL44" s="7">
        <v>0.1</v>
      </c>
      <c r="AM44" s="7">
        <v>0.32</v>
      </c>
    </row>
    <row r="45" spans="2:39" x14ac:dyDescent="0.75">
      <c r="B45" s="6">
        <v>2</v>
      </c>
      <c r="C45">
        <v>89</v>
      </c>
      <c r="D45" t="s">
        <v>34</v>
      </c>
      <c r="F45">
        <v>350</v>
      </c>
      <c r="G45">
        <v>200</v>
      </c>
      <c r="H45" t="s">
        <v>39</v>
      </c>
      <c r="I45" t="s">
        <v>85</v>
      </c>
      <c r="K45" t="s">
        <v>131</v>
      </c>
      <c r="L45" s="7">
        <v>-21.1</v>
      </c>
      <c r="M45" s="7">
        <v>-14</v>
      </c>
      <c r="N45" s="7">
        <v>-14.3</v>
      </c>
      <c r="O45" s="7">
        <v>-6.5</v>
      </c>
      <c r="P45" s="7">
        <v>-29.2</v>
      </c>
      <c r="Q45" s="7">
        <v>-31.6</v>
      </c>
      <c r="R45" s="7">
        <v>-22.8</v>
      </c>
      <c r="S45" s="7">
        <v>-20.6</v>
      </c>
      <c r="T45" s="7">
        <v>-20.2</v>
      </c>
      <c r="U45" s="7"/>
      <c r="V45" s="7">
        <v>-19</v>
      </c>
      <c r="W45" s="7">
        <v>-25.7</v>
      </c>
      <c r="X45" s="7">
        <v>-26.6</v>
      </c>
      <c r="Y45" s="7">
        <v>-22.9</v>
      </c>
      <c r="Z45" s="7">
        <v>0.75</v>
      </c>
      <c r="AA45" s="7">
        <v>0.62</v>
      </c>
      <c r="AB45" s="7">
        <v>7.0000000000000007E-2</v>
      </c>
      <c r="AC45" s="7">
        <v>0.57999999999999996</v>
      </c>
      <c r="AD45" s="7">
        <v>0.52</v>
      </c>
      <c r="AE45" s="7">
        <v>0.02</v>
      </c>
      <c r="AF45" s="7">
        <v>0.66</v>
      </c>
      <c r="AG45" s="7">
        <v>0.02</v>
      </c>
      <c r="AH45" s="7">
        <v>0.24</v>
      </c>
      <c r="AI45" s="7"/>
      <c r="AJ45" s="7">
        <v>0.13</v>
      </c>
      <c r="AK45" s="7">
        <v>1.21</v>
      </c>
      <c r="AL45" s="7">
        <v>0.33</v>
      </c>
      <c r="AM45" s="7">
        <v>0.24</v>
      </c>
    </row>
    <row r="46" spans="2:39" x14ac:dyDescent="0.75">
      <c r="B46">
        <v>2</v>
      </c>
      <c r="C46">
        <v>89</v>
      </c>
      <c r="D46" t="s">
        <v>34</v>
      </c>
      <c r="F46">
        <v>450</v>
      </c>
      <c r="G46">
        <v>200</v>
      </c>
      <c r="H46" t="s">
        <v>39</v>
      </c>
      <c r="I46" t="s">
        <v>85</v>
      </c>
      <c r="K46" t="s">
        <v>132</v>
      </c>
      <c r="L46" s="7">
        <v>-18.422807017543867</v>
      </c>
      <c r="M46" s="7">
        <v>-7.6022988505747016</v>
      </c>
      <c r="N46" s="7">
        <v>-9.9424242424242575</v>
      </c>
      <c r="O46" s="7">
        <v>-0.9160493827160372</v>
      </c>
      <c r="P46" s="7">
        <v>-26.646666666666665</v>
      </c>
      <c r="Q46" s="7">
        <v>-29.896363636363642</v>
      </c>
      <c r="R46" s="7">
        <v>-21.835151515151509</v>
      </c>
      <c r="S46" s="7">
        <v>-18.053999999999998</v>
      </c>
      <c r="T46" s="7">
        <v>-13.650505050505048</v>
      </c>
      <c r="U46" s="7"/>
      <c r="V46" s="7">
        <v>-14.510526315789468</v>
      </c>
      <c r="W46" s="7">
        <v>-26.486458333333331</v>
      </c>
      <c r="X46" s="7">
        <v>-25.0390625</v>
      </c>
      <c r="Y46" s="7">
        <v>-21.67971014492754</v>
      </c>
      <c r="Z46" s="7">
        <v>0.29075077141829381</v>
      </c>
      <c r="AA46" s="7">
        <v>0.47684805398302044</v>
      </c>
      <c r="AB46" s="7">
        <v>0.69302573172294479</v>
      </c>
      <c r="AC46" s="7">
        <v>0.68043733751089563</v>
      </c>
      <c r="AD46" s="7">
        <v>0.32350579592953482</v>
      </c>
      <c r="AE46" s="7">
        <v>0.2859058389755787</v>
      </c>
      <c r="AF46" s="7">
        <v>0.22481581074366128</v>
      </c>
      <c r="AG46" s="7">
        <v>0.11895097029168736</v>
      </c>
      <c r="AH46" s="7">
        <v>0.62111849503866035</v>
      </c>
      <c r="AI46" s="7"/>
      <c r="AJ46" s="7">
        <v>0.28693866071662139</v>
      </c>
      <c r="AK46" s="7">
        <v>0.35484348625778833</v>
      </c>
      <c r="AL46" s="7">
        <v>0.50793107589965791</v>
      </c>
      <c r="AM46" s="7">
        <v>1.1571352028854585</v>
      </c>
    </row>
    <row r="47" spans="2:39" x14ac:dyDescent="0.75">
      <c r="B47">
        <v>2</v>
      </c>
      <c r="C47">
        <v>89</v>
      </c>
      <c r="D47" t="s">
        <v>34</v>
      </c>
      <c r="F47">
        <v>625</v>
      </c>
      <c r="G47">
        <v>200</v>
      </c>
      <c r="H47" t="s">
        <v>39</v>
      </c>
      <c r="I47" t="s">
        <v>85</v>
      </c>
      <c r="K47" t="s">
        <v>133</v>
      </c>
      <c r="L47" s="7">
        <v>-18.8</v>
      </c>
      <c r="M47" s="7">
        <v>-9</v>
      </c>
      <c r="N47" s="7">
        <v>-11.9</v>
      </c>
      <c r="O47" s="7">
        <v>-3.9</v>
      </c>
      <c r="P47" s="7">
        <v>-26.1</v>
      </c>
      <c r="Q47" s="7">
        <v>-29.3</v>
      </c>
      <c r="R47" s="7">
        <v>-20.6</v>
      </c>
      <c r="S47" s="7">
        <v>-19.399999999999999</v>
      </c>
      <c r="T47" s="7">
        <v>-14.8</v>
      </c>
      <c r="U47" s="7"/>
      <c r="V47" s="7">
        <v>-15.7</v>
      </c>
      <c r="W47" s="7">
        <v>-27</v>
      </c>
      <c r="X47" s="7">
        <v>-26.5</v>
      </c>
      <c r="Y47" s="7">
        <v>-22</v>
      </c>
      <c r="Z47" s="7">
        <v>0.26</v>
      </c>
      <c r="AA47" s="7">
        <v>0.47</v>
      </c>
      <c r="AB47" s="7">
        <v>0.77</v>
      </c>
      <c r="AC47" s="7">
        <v>0.09</v>
      </c>
      <c r="AD47" s="7">
        <v>0.43</v>
      </c>
      <c r="AE47" s="7">
        <v>0.17</v>
      </c>
      <c r="AF47" s="7">
        <v>0.72</v>
      </c>
      <c r="AG47" s="7">
        <v>0.31</v>
      </c>
      <c r="AH47" s="7">
        <v>0.18</v>
      </c>
      <c r="AI47" s="7"/>
      <c r="AJ47" s="7">
        <v>0.21</v>
      </c>
      <c r="AK47" s="7">
        <v>0.78</v>
      </c>
      <c r="AL47" s="7">
        <v>0.09</v>
      </c>
      <c r="AM47" s="7">
        <v>0.12</v>
      </c>
    </row>
    <row r="48" spans="2:39" x14ac:dyDescent="0.75">
      <c r="B48">
        <v>2</v>
      </c>
      <c r="C48">
        <v>89</v>
      </c>
      <c r="D48" t="s">
        <v>34</v>
      </c>
      <c r="F48">
        <v>875</v>
      </c>
      <c r="G48">
        <v>200</v>
      </c>
      <c r="H48" t="s">
        <v>39</v>
      </c>
      <c r="I48" t="s">
        <v>85</v>
      </c>
      <c r="K48" t="s">
        <v>134</v>
      </c>
      <c r="L48" s="7">
        <v>-19.5</v>
      </c>
      <c r="M48" s="7">
        <v>-9.5</v>
      </c>
      <c r="N48" s="7">
        <v>-13.4</v>
      </c>
      <c r="O48" s="7">
        <v>-5.9</v>
      </c>
      <c r="P48" s="7">
        <v>-25.4</v>
      </c>
      <c r="Q48" s="7">
        <v>-29.9</v>
      </c>
      <c r="R48" s="7">
        <v>-20.100000000000001</v>
      </c>
      <c r="S48" s="7">
        <v>-19.2</v>
      </c>
      <c r="T48" s="7">
        <v>-15.5</v>
      </c>
      <c r="U48" s="7"/>
      <c r="V48" s="7">
        <v>-16.5</v>
      </c>
      <c r="W48" s="7">
        <v>-26.4</v>
      </c>
      <c r="X48" s="7">
        <v>-24.8</v>
      </c>
      <c r="Y48" s="7">
        <v>-21.4</v>
      </c>
      <c r="Z48" s="7">
        <v>0.23</v>
      </c>
      <c r="AA48" s="7">
        <v>0.21</v>
      </c>
      <c r="AB48" s="7">
        <v>0.32</v>
      </c>
      <c r="AC48" s="7">
        <v>0.32</v>
      </c>
      <c r="AD48" s="7">
        <v>0.42</v>
      </c>
      <c r="AE48" s="7">
        <v>0.17</v>
      </c>
      <c r="AF48" s="7">
        <v>0.5</v>
      </c>
      <c r="AG48" s="7">
        <v>7.0000000000000007E-2</v>
      </c>
      <c r="AH48" s="7">
        <v>0.28999999999999998</v>
      </c>
      <c r="AI48" s="7"/>
      <c r="AJ48" s="7">
        <v>0.19</v>
      </c>
      <c r="AK48" s="7">
        <v>0.95</v>
      </c>
      <c r="AL48" s="7">
        <v>0.59</v>
      </c>
      <c r="AM48" s="7">
        <v>0.38</v>
      </c>
    </row>
    <row r="49" spans="2:39" x14ac:dyDescent="0.75">
      <c r="B49" s="6">
        <v>2</v>
      </c>
      <c r="C49">
        <v>89</v>
      </c>
      <c r="D49" t="s">
        <v>34</v>
      </c>
      <c r="F49">
        <v>25</v>
      </c>
      <c r="G49">
        <v>1000</v>
      </c>
      <c r="H49" t="s">
        <v>41</v>
      </c>
      <c r="I49" t="s">
        <v>85</v>
      </c>
      <c r="K49" t="s">
        <v>118</v>
      </c>
      <c r="L49" s="7">
        <v>-17.7</v>
      </c>
      <c r="M49" s="7">
        <v>-9.6</v>
      </c>
      <c r="N49" s="7">
        <v>-10.9</v>
      </c>
      <c r="O49" s="7">
        <v>-3.4</v>
      </c>
      <c r="P49" s="7">
        <v>-24.9</v>
      </c>
      <c r="Q49" s="7">
        <v>-29.5</v>
      </c>
      <c r="R49" s="7">
        <v>-19.3</v>
      </c>
      <c r="S49" s="7">
        <v>-18.8</v>
      </c>
      <c r="T49" s="7">
        <v>-15.3</v>
      </c>
      <c r="U49" s="7"/>
      <c r="V49" s="7">
        <v>-15.5</v>
      </c>
      <c r="W49" s="7">
        <v>-25.6</v>
      </c>
      <c r="X49" s="7">
        <v>-24.4</v>
      </c>
      <c r="Y49" s="7">
        <v>-20.399999999999999</v>
      </c>
      <c r="Z49" s="7">
        <v>0.5</v>
      </c>
      <c r="AA49" s="7">
        <v>0.23</v>
      </c>
      <c r="AB49" s="7">
        <v>0.6</v>
      </c>
      <c r="AC49" s="7">
        <v>0.22</v>
      </c>
      <c r="AD49" s="7">
        <v>0.22</v>
      </c>
      <c r="AE49" s="7">
        <v>0.09</v>
      </c>
      <c r="AF49" s="7">
        <v>0.69</v>
      </c>
      <c r="AG49" s="7">
        <v>0.15</v>
      </c>
      <c r="AH49" s="7">
        <v>0.33</v>
      </c>
      <c r="AI49" s="7"/>
      <c r="AJ49" s="7">
        <v>0.11</v>
      </c>
      <c r="AK49" s="7">
        <v>0.15</v>
      </c>
      <c r="AL49" s="7">
        <v>0.05</v>
      </c>
      <c r="AM49" s="7">
        <v>0.33</v>
      </c>
    </row>
    <row r="50" spans="2:39" x14ac:dyDescent="0.75">
      <c r="B50" s="6">
        <v>2</v>
      </c>
      <c r="C50">
        <v>89</v>
      </c>
      <c r="D50" t="s">
        <v>34</v>
      </c>
      <c r="F50">
        <v>75</v>
      </c>
      <c r="G50">
        <v>1000</v>
      </c>
      <c r="H50" t="s">
        <v>41</v>
      </c>
      <c r="I50" t="s">
        <v>85</v>
      </c>
      <c r="J50" t="s">
        <v>90</v>
      </c>
      <c r="K50" t="s">
        <v>119</v>
      </c>
      <c r="L50" s="7">
        <v>-18.100000000000001</v>
      </c>
      <c r="M50" s="7">
        <v>-8.4</v>
      </c>
      <c r="N50" s="7">
        <v>-12.2</v>
      </c>
      <c r="O50" s="7">
        <v>-5.5</v>
      </c>
      <c r="P50" s="7">
        <v>-26.5</v>
      </c>
      <c r="Q50" s="7">
        <v>-30.3</v>
      </c>
      <c r="R50" s="7">
        <v>-20</v>
      </c>
      <c r="S50" s="7">
        <v>-19.3</v>
      </c>
      <c r="T50" s="7">
        <v>-16.2</v>
      </c>
      <c r="U50" s="7"/>
      <c r="V50" s="7">
        <v>-15.7</v>
      </c>
      <c r="W50" s="7">
        <v>-26.4</v>
      </c>
      <c r="X50" s="7">
        <v>-25.7</v>
      </c>
      <c r="Y50" s="7">
        <v>-20.8</v>
      </c>
      <c r="Z50" s="7">
        <v>0.15</v>
      </c>
      <c r="AA50" s="7">
        <v>0.11</v>
      </c>
      <c r="AB50" s="7">
        <v>0.53</v>
      </c>
      <c r="AC50" s="7">
        <v>0.56000000000000005</v>
      </c>
      <c r="AD50" s="7">
        <v>0.12</v>
      </c>
      <c r="AE50" s="7">
        <v>0.27</v>
      </c>
      <c r="AF50" s="7">
        <v>0.61</v>
      </c>
      <c r="AG50" s="7">
        <v>0.14000000000000001</v>
      </c>
      <c r="AH50" s="7">
        <v>0.23</v>
      </c>
      <c r="AI50" s="7"/>
      <c r="AJ50" s="7">
        <v>0.32</v>
      </c>
      <c r="AK50" s="7">
        <v>0.41</v>
      </c>
      <c r="AL50" s="7">
        <v>0.37</v>
      </c>
      <c r="AM50" s="7">
        <v>0.37</v>
      </c>
    </row>
    <row r="51" spans="2:39" x14ac:dyDescent="0.75">
      <c r="B51" s="6">
        <v>2</v>
      </c>
      <c r="C51">
        <v>89</v>
      </c>
      <c r="D51" t="s">
        <v>34</v>
      </c>
      <c r="F51">
        <v>125</v>
      </c>
      <c r="G51">
        <v>1000</v>
      </c>
      <c r="H51" t="s">
        <v>41</v>
      </c>
      <c r="I51" t="s">
        <v>85</v>
      </c>
      <c r="K51" t="s">
        <v>120</v>
      </c>
      <c r="L51" s="7">
        <v>-20.3</v>
      </c>
      <c r="M51" s="7">
        <v>-12.3</v>
      </c>
      <c r="N51" s="7">
        <v>-15.8</v>
      </c>
      <c r="O51" s="7">
        <v>-5.0999999999999996</v>
      </c>
      <c r="P51" s="7">
        <v>-28.7</v>
      </c>
      <c r="Q51" s="7">
        <v>-31.1</v>
      </c>
      <c r="R51" s="7">
        <v>-21.5</v>
      </c>
      <c r="S51" s="7">
        <v>-19.7</v>
      </c>
      <c r="T51" s="7">
        <v>-18.399999999999999</v>
      </c>
      <c r="U51" s="7"/>
      <c r="V51" s="7">
        <v>-18</v>
      </c>
      <c r="W51" s="7">
        <v>-27.3</v>
      </c>
      <c r="X51" s="7">
        <v>-27.1</v>
      </c>
      <c r="Y51" s="7">
        <v>-18.3</v>
      </c>
      <c r="Z51" s="7">
        <v>0.44</v>
      </c>
      <c r="AA51" s="7">
        <v>0.38</v>
      </c>
      <c r="AB51" s="7">
        <v>0.52</v>
      </c>
      <c r="AC51" s="7">
        <v>0.42</v>
      </c>
      <c r="AD51" s="7">
        <v>0.56999999999999995</v>
      </c>
      <c r="AE51" s="7">
        <v>0.15</v>
      </c>
      <c r="AF51" s="7">
        <v>0.12</v>
      </c>
      <c r="AG51" s="7">
        <v>0.25</v>
      </c>
      <c r="AH51" s="7">
        <v>0.3</v>
      </c>
      <c r="AI51" s="7"/>
      <c r="AJ51" s="7">
        <v>0.31</v>
      </c>
      <c r="AK51" s="7">
        <v>0.5</v>
      </c>
      <c r="AL51" s="7">
        <v>0.93</v>
      </c>
      <c r="AM51" s="7">
        <v>0.46</v>
      </c>
    </row>
    <row r="52" spans="2:39" x14ac:dyDescent="0.75">
      <c r="B52" s="6">
        <v>2</v>
      </c>
      <c r="C52">
        <v>89</v>
      </c>
      <c r="D52" t="s">
        <v>34</v>
      </c>
      <c r="F52">
        <v>175</v>
      </c>
      <c r="G52">
        <v>1000</v>
      </c>
      <c r="H52" t="s">
        <v>41</v>
      </c>
      <c r="I52" t="s">
        <v>85</v>
      </c>
      <c r="K52" t="s">
        <v>121</v>
      </c>
      <c r="L52" s="7">
        <v>-21.2</v>
      </c>
      <c r="M52" s="7">
        <v>-10</v>
      </c>
      <c r="N52" s="7">
        <v>-14</v>
      </c>
      <c r="O52" s="7">
        <v>-6.2</v>
      </c>
      <c r="P52" s="7">
        <v>-29.5</v>
      </c>
      <c r="Q52" s="7">
        <v>-31.5</v>
      </c>
      <c r="R52" s="7">
        <v>-22.6</v>
      </c>
      <c r="S52" s="7">
        <v>-20.3</v>
      </c>
      <c r="T52" s="7">
        <v>-19.5</v>
      </c>
      <c r="U52" s="7"/>
      <c r="V52" s="7">
        <v>-19.7</v>
      </c>
      <c r="W52" s="7">
        <v>-28</v>
      </c>
      <c r="X52" s="7">
        <v>-25.3</v>
      </c>
      <c r="Y52" s="7">
        <v>-22.2</v>
      </c>
      <c r="Z52" s="7">
        <v>0.11</v>
      </c>
      <c r="AA52" s="7">
        <v>0.43</v>
      </c>
      <c r="AB52" s="7">
        <v>0.91</v>
      </c>
      <c r="AC52" s="7">
        <v>0.17</v>
      </c>
      <c r="AD52" s="7">
        <v>0.31</v>
      </c>
      <c r="AE52" s="7">
        <v>0.12</v>
      </c>
      <c r="AF52" s="7">
        <v>0.19</v>
      </c>
      <c r="AG52" s="7">
        <v>0.2</v>
      </c>
      <c r="AH52" s="7">
        <v>0.26</v>
      </c>
      <c r="AI52" s="7"/>
      <c r="AJ52" s="7">
        <v>0.09</v>
      </c>
      <c r="AK52" s="7">
        <v>0.28999999999999998</v>
      </c>
      <c r="AL52" s="7">
        <v>0.42</v>
      </c>
      <c r="AM52" s="7">
        <v>0.22</v>
      </c>
    </row>
    <row r="53" spans="2:39" x14ac:dyDescent="0.75">
      <c r="B53" s="6">
        <v>2</v>
      </c>
      <c r="C53">
        <v>89</v>
      </c>
      <c r="D53" t="s">
        <v>34</v>
      </c>
      <c r="F53">
        <v>250</v>
      </c>
      <c r="G53">
        <v>1000</v>
      </c>
      <c r="H53" t="s">
        <v>41</v>
      </c>
      <c r="I53" t="s">
        <v>85</v>
      </c>
      <c r="K53" t="s">
        <v>122</v>
      </c>
      <c r="L53" s="7">
        <v>-20.9</v>
      </c>
      <c r="M53" s="7">
        <v>-12.4</v>
      </c>
      <c r="N53" s="7">
        <v>-14.7</v>
      </c>
      <c r="O53" s="7">
        <v>-2.4</v>
      </c>
      <c r="P53" s="7">
        <v>-28.5</v>
      </c>
      <c r="Q53" s="7">
        <v>-30.9</v>
      </c>
      <c r="R53" s="7">
        <v>-22.2</v>
      </c>
      <c r="S53" s="7">
        <v>-19.899999999999999</v>
      </c>
      <c r="T53" s="7">
        <v>-18.3</v>
      </c>
      <c r="U53" s="7"/>
      <c r="V53" s="7">
        <v>-17.899999999999999</v>
      </c>
      <c r="W53" s="7">
        <v>-27.5</v>
      </c>
      <c r="X53" s="7">
        <v>-26.4</v>
      </c>
      <c r="Y53" s="7">
        <v>-18.7</v>
      </c>
      <c r="Z53" s="7">
        <v>0.56000000000000005</v>
      </c>
      <c r="AA53" s="7">
        <v>0.76</v>
      </c>
      <c r="AB53" s="7">
        <v>0.45</v>
      </c>
      <c r="AC53" s="7">
        <v>0.34</v>
      </c>
      <c r="AD53" s="7">
        <v>0.89</v>
      </c>
      <c r="AE53" s="7">
        <v>0.17</v>
      </c>
      <c r="AF53" s="7">
        <v>0.12</v>
      </c>
      <c r="AG53" s="7">
        <v>0.72</v>
      </c>
      <c r="AH53" s="7">
        <v>0.36</v>
      </c>
      <c r="AI53" s="7"/>
      <c r="AJ53" s="7">
        <v>0.33</v>
      </c>
      <c r="AK53" s="7">
        <v>0.68</v>
      </c>
      <c r="AL53" s="7">
        <v>0.55000000000000004</v>
      </c>
      <c r="AM53" s="7">
        <v>0.38</v>
      </c>
    </row>
    <row r="54" spans="2:39" x14ac:dyDescent="0.75">
      <c r="B54" s="6">
        <v>2</v>
      </c>
      <c r="C54">
        <v>89</v>
      </c>
      <c r="D54" t="s">
        <v>34</v>
      </c>
      <c r="F54">
        <v>350</v>
      </c>
      <c r="G54">
        <v>1000</v>
      </c>
      <c r="H54" t="s">
        <v>41</v>
      </c>
      <c r="I54" t="s">
        <v>85</v>
      </c>
      <c r="K54" t="s">
        <v>123</v>
      </c>
      <c r="L54" s="7">
        <v>-19</v>
      </c>
      <c r="M54" s="7">
        <v>-9.9</v>
      </c>
      <c r="N54" s="7">
        <v>-12.2</v>
      </c>
      <c r="O54" s="7">
        <v>-6.9</v>
      </c>
      <c r="P54" s="7">
        <v>-27.8</v>
      </c>
      <c r="Q54" s="7">
        <v>-31.3</v>
      </c>
      <c r="R54" s="7">
        <v>-22.2</v>
      </c>
      <c r="S54" s="7">
        <v>-21.1</v>
      </c>
      <c r="T54" s="7">
        <v>-17.8</v>
      </c>
      <c r="U54" s="7"/>
      <c r="V54" s="7">
        <v>-17.100000000000001</v>
      </c>
      <c r="W54" s="7">
        <v>-27.5</v>
      </c>
      <c r="X54" s="7">
        <v>-25.5</v>
      </c>
      <c r="Y54" s="7">
        <v>-20.8</v>
      </c>
      <c r="Z54" s="7">
        <v>0.26</v>
      </c>
      <c r="AA54" s="7">
        <v>0.49</v>
      </c>
      <c r="AB54" s="7">
        <v>0.73</v>
      </c>
      <c r="AC54" s="7">
        <v>0.34</v>
      </c>
      <c r="AD54" s="7">
        <v>0.16</v>
      </c>
      <c r="AE54" s="7">
        <v>0.21</v>
      </c>
      <c r="AF54" s="7">
        <v>0.45</v>
      </c>
      <c r="AG54" s="7">
        <v>0.1</v>
      </c>
      <c r="AH54" s="7">
        <v>0.17</v>
      </c>
      <c r="AI54" s="7"/>
      <c r="AJ54" s="7">
        <v>0.35</v>
      </c>
      <c r="AK54" s="7">
        <v>0.27</v>
      </c>
      <c r="AL54" s="7">
        <v>0.6</v>
      </c>
      <c r="AM54" s="7">
        <v>0.33</v>
      </c>
    </row>
    <row r="55" spans="2:39" x14ac:dyDescent="0.75">
      <c r="B55" s="6">
        <v>2</v>
      </c>
      <c r="C55">
        <v>89</v>
      </c>
      <c r="D55" t="s">
        <v>34</v>
      </c>
      <c r="F55">
        <v>450</v>
      </c>
      <c r="G55">
        <v>1000</v>
      </c>
      <c r="H55" t="s">
        <v>41</v>
      </c>
      <c r="I55" t="s">
        <v>85</v>
      </c>
      <c r="K55" t="s">
        <v>124</v>
      </c>
      <c r="L55" s="7">
        <v>-20.100000000000001</v>
      </c>
      <c r="M55" s="7">
        <v>-11</v>
      </c>
      <c r="N55" s="7">
        <v>-13.2</v>
      </c>
      <c r="O55" s="7">
        <v>-6.5</v>
      </c>
      <c r="P55" s="7">
        <v>-29.6</v>
      </c>
      <c r="Q55" s="7">
        <v>-31.3</v>
      </c>
      <c r="R55" s="7">
        <v>-22.1</v>
      </c>
      <c r="S55" s="7">
        <v>-20.100000000000001</v>
      </c>
      <c r="T55" s="7">
        <v>-18.8</v>
      </c>
      <c r="U55" s="7"/>
      <c r="V55" s="7">
        <v>-19.600000000000001</v>
      </c>
      <c r="W55" s="7">
        <v>-26.7</v>
      </c>
      <c r="X55" s="7">
        <v>-25.3</v>
      </c>
      <c r="Y55" s="7">
        <v>-21.2</v>
      </c>
      <c r="Z55" s="7">
        <v>0.56000000000000005</v>
      </c>
      <c r="AA55" s="7">
        <v>0.6</v>
      </c>
      <c r="AB55" s="7">
        <v>0.68</v>
      </c>
      <c r="AC55" s="7">
        <v>0.59</v>
      </c>
      <c r="AD55" s="7">
        <v>0.02</v>
      </c>
      <c r="AE55" s="7">
        <v>0.47</v>
      </c>
      <c r="AF55" s="7">
        <v>0.09</v>
      </c>
      <c r="AG55" s="7">
        <v>0.24</v>
      </c>
      <c r="AH55" s="7">
        <v>0.31</v>
      </c>
      <c r="AI55" s="7"/>
      <c r="AJ55" s="7">
        <v>0.17</v>
      </c>
      <c r="AK55" s="7">
        <v>0.65</v>
      </c>
      <c r="AL55" s="7">
        <v>0.34</v>
      </c>
      <c r="AM55" s="7">
        <v>0.24</v>
      </c>
    </row>
    <row r="56" spans="2:39" x14ac:dyDescent="0.75">
      <c r="B56" s="6">
        <v>2</v>
      </c>
      <c r="C56">
        <v>89</v>
      </c>
      <c r="D56" t="s">
        <v>34</v>
      </c>
      <c r="F56">
        <v>625</v>
      </c>
      <c r="G56">
        <v>1000</v>
      </c>
      <c r="H56" t="s">
        <v>41</v>
      </c>
      <c r="I56" t="s">
        <v>85</v>
      </c>
      <c r="K56" t="s">
        <v>125</v>
      </c>
      <c r="L56" s="7">
        <v>-19.3</v>
      </c>
      <c r="M56" s="7">
        <v>-11</v>
      </c>
      <c r="N56" s="7">
        <v>-12.1</v>
      </c>
      <c r="O56" s="7">
        <v>-4.5999999999999996</v>
      </c>
      <c r="P56" s="7">
        <v>-27.6</v>
      </c>
      <c r="Q56" s="7">
        <v>-30.7</v>
      </c>
      <c r="R56" s="7">
        <v>-21.4</v>
      </c>
      <c r="S56" s="7">
        <v>-20.8</v>
      </c>
      <c r="T56" s="7">
        <v>-19.5</v>
      </c>
      <c r="U56" s="7"/>
      <c r="V56" s="7">
        <v>-19.100000000000001</v>
      </c>
      <c r="W56" s="7">
        <v>-26.8</v>
      </c>
      <c r="X56" s="7">
        <v>-25.7</v>
      </c>
      <c r="Y56" s="7">
        <v>-21.3</v>
      </c>
      <c r="Z56" s="7">
        <v>0.44</v>
      </c>
      <c r="AA56" s="7">
        <v>0.96</v>
      </c>
      <c r="AB56" s="7">
        <v>0.33</v>
      </c>
      <c r="AC56" s="7">
        <v>0.28000000000000003</v>
      </c>
      <c r="AD56" s="7">
        <v>0.7</v>
      </c>
      <c r="AE56" s="7">
        <v>0.28000000000000003</v>
      </c>
      <c r="AF56" s="7">
        <v>0.83</v>
      </c>
      <c r="AG56" s="7">
        <v>0.16</v>
      </c>
      <c r="AH56" s="7">
        <v>0.18</v>
      </c>
      <c r="AI56" s="7"/>
      <c r="AJ56" s="7">
        <v>0.13</v>
      </c>
      <c r="AK56" s="7">
        <v>0.28999999999999998</v>
      </c>
      <c r="AL56" s="7">
        <v>0.43</v>
      </c>
      <c r="AM56" s="7">
        <v>0.24</v>
      </c>
    </row>
    <row r="57" spans="2:39" x14ac:dyDescent="0.75">
      <c r="B57" s="6">
        <v>2</v>
      </c>
      <c r="C57">
        <v>89</v>
      </c>
      <c r="D57" t="s">
        <v>34</v>
      </c>
      <c r="F57">
        <v>875</v>
      </c>
      <c r="G57">
        <v>1000</v>
      </c>
      <c r="H57" t="s">
        <v>41</v>
      </c>
      <c r="I57" t="s">
        <v>85</v>
      </c>
      <c r="K57" t="s">
        <v>126</v>
      </c>
      <c r="L57" s="7">
        <v>-17.899999999999999</v>
      </c>
      <c r="M57" s="7">
        <v>-8.9</v>
      </c>
      <c r="N57" s="7">
        <v>-11.7</v>
      </c>
      <c r="O57" s="7">
        <v>-5.9</v>
      </c>
      <c r="P57" s="7">
        <v>-25.7</v>
      </c>
      <c r="Q57" s="7">
        <v>-29.9</v>
      </c>
      <c r="R57" s="7">
        <v>-20.6</v>
      </c>
      <c r="S57" s="7">
        <v>-19.2</v>
      </c>
      <c r="T57" s="7">
        <v>-16.5</v>
      </c>
      <c r="U57" s="7"/>
      <c r="V57" s="7">
        <v>-16.399999999999999</v>
      </c>
      <c r="W57" s="7">
        <v>-27.1</v>
      </c>
      <c r="X57" s="7">
        <v>-25.7</v>
      </c>
      <c r="Y57" s="7">
        <v>-21.6</v>
      </c>
      <c r="Z57" s="7">
        <v>0.6</v>
      </c>
      <c r="AA57" s="7">
        <v>0.49</v>
      </c>
      <c r="AB57" s="7">
        <v>0.78</v>
      </c>
      <c r="AC57" s="7">
        <v>0.52</v>
      </c>
      <c r="AD57" s="7">
        <v>0.96</v>
      </c>
      <c r="AE57" s="7">
        <v>0.21</v>
      </c>
      <c r="AF57" s="7">
        <v>0.17</v>
      </c>
      <c r="AG57" s="7">
        <v>0.37</v>
      </c>
      <c r="AH57" s="7">
        <v>0.26</v>
      </c>
      <c r="AI57" s="7"/>
      <c r="AJ57" s="7">
        <v>0.23</v>
      </c>
      <c r="AK57" s="7">
        <v>0.36</v>
      </c>
      <c r="AL57" s="7">
        <v>0.41</v>
      </c>
      <c r="AM57" s="7">
        <v>0.28000000000000003</v>
      </c>
    </row>
    <row r="58" spans="2:39" x14ac:dyDescent="0.75">
      <c r="B58" s="6">
        <v>2</v>
      </c>
      <c r="C58">
        <v>89</v>
      </c>
      <c r="D58" t="s">
        <v>34</v>
      </c>
      <c r="F58">
        <v>25</v>
      </c>
      <c r="G58">
        <v>2000</v>
      </c>
      <c r="H58" t="s">
        <v>42</v>
      </c>
      <c r="I58" t="s">
        <v>85</v>
      </c>
      <c r="K58" t="s">
        <v>114</v>
      </c>
      <c r="L58" s="7">
        <v>-18.7640350877193</v>
      </c>
      <c r="M58" s="7">
        <v>-10.996551724137928</v>
      </c>
      <c r="N58" s="7">
        <v>-13.872727272727268</v>
      </c>
      <c r="O58" s="7">
        <v>-7.4790123456790205</v>
      </c>
      <c r="P58" s="7">
        <v>-29.039333333333332</v>
      </c>
      <c r="Q58" s="7">
        <v>-30.88545454545455</v>
      </c>
      <c r="R58" s="7">
        <v>-21.426060606060602</v>
      </c>
      <c r="S58" s="7">
        <v>-20.231333333333335</v>
      </c>
      <c r="T58" s="7">
        <v>-18.23939393939396</v>
      </c>
      <c r="U58" s="7">
        <v>-22.382666666666655</v>
      </c>
      <c r="V58" s="7">
        <v>-19.214912280701757</v>
      </c>
      <c r="W58" s="7">
        <v>-27.617187499999996</v>
      </c>
      <c r="X58" s="7">
        <v>-26.361458333333331</v>
      </c>
      <c r="Y58" s="7">
        <v>-20.247826086956518</v>
      </c>
      <c r="Z58" s="7">
        <v>0.95449077081915479</v>
      </c>
      <c r="AA58" s="7">
        <v>0.81778681056779379</v>
      </c>
      <c r="AB58" s="7">
        <v>0.4067723296771813</v>
      </c>
      <c r="AC58" s="7">
        <v>0.4800882025347798</v>
      </c>
      <c r="AD58" s="7">
        <v>0.47717082894913565</v>
      </c>
      <c r="AE58" s="7">
        <v>0.64916220642296718</v>
      </c>
      <c r="AF58" s="7">
        <v>0.28168912000745816</v>
      </c>
      <c r="AG58" s="7">
        <v>9.9739661118333475E-2</v>
      </c>
      <c r="AH58" s="7">
        <v>0.39676145359146958</v>
      </c>
      <c r="AI58" s="7">
        <v>0.64175696334360355</v>
      </c>
      <c r="AJ58" s="7">
        <v>0.35735576031108968</v>
      </c>
      <c r="AK58" s="7">
        <v>0.36111783013246879</v>
      </c>
      <c r="AL58" s="7">
        <v>0.73669237647208152</v>
      </c>
      <c r="AM58" s="7">
        <v>4.7941231614558003E-2</v>
      </c>
    </row>
    <row r="59" spans="2:39" x14ac:dyDescent="0.75">
      <c r="B59" s="6">
        <v>2</v>
      </c>
      <c r="C59">
        <v>89</v>
      </c>
      <c r="D59" t="s">
        <v>34</v>
      </c>
      <c r="F59">
        <v>75</v>
      </c>
      <c r="G59">
        <v>2000</v>
      </c>
      <c r="H59" t="s">
        <v>42</v>
      </c>
      <c r="I59" t="s">
        <v>85</v>
      </c>
      <c r="K59" t="s">
        <v>115</v>
      </c>
      <c r="L59" s="7">
        <v>-20.022807017543851</v>
      </c>
      <c r="M59" s="7">
        <v>-12.170114942528727</v>
      </c>
      <c r="N59" s="7">
        <v>-15.617171717171708</v>
      </c>
      <c r="O59" s="7">
        <v>-7.8654320987654307</v>
      </c>
      <c r="P59" s="7">
        <v>-30.936666666666657</v>
      </c>
      <c r="Q59" s="7">
        <v>-32.184242424242434</v>
      </c>
      <c r="R59" s="7">
        <v>-23.198787878787869</v>
      </c>
      <c r="S59" s="7">
        <v>-19.911333333333335</v>
      </c>
      <c r="T59" s="7">
        <v>-18.520202020202021</v>
      </c>
      <c r="U59" s="7"/>
      <c r="V59" s="7">
        <v>-16.792105263157904</v>
      </c>
      <c r="W59" s="7">
        <v>-27.666145833333331</v>
      </c>
      <c r="X59" s="7">
        <v>-26.872916666666669</v>
      </c>
      <c r="Y59" s="7">
        <v>-20.794927536231882</v>
      </c>
      <c r="Z59" s="7">
        <v>0.26758124559036017</v>
      </c>
      <c r="AA59" s="7">
        <v>0.40199167254543922</v>
      </c>
      <c r="AB59" s="7">
        <v>0.27823286871200376</v>
      </c>
      <c r="AC59" s="7">
        <v>0.34760267222966035</v>
      </c>
      <c r="AD59" s="7">
        <v>1.7366477286235487</v>
      </c>
      <c r="AE59" s="7">
        <v>0.64450463605417119</v>
      </c>
      <c r="AF59" s="7">
        <v>0.33867185089631036</v>
      </c>
      <c r="AG59" s="7">
        <v>0.13340164916521929</v>
      </c>
      <c r="AH59" s="7">
        <v>0.40571370678883906</v>
      </c>
      <c r="AI59" s="7"/>
      <c r="AJ59" s="7">
        <v>0.27146111274742729</v>
      </c>
      <c r="AK59" s="7">
        <v>0.62110177536743794</v>
      </c>
      <c r="AL59" s="7">
        <v>0.24082952617377296</v>
      </c>
      <c r="AM59" s="7">
        <v>0.16791748656299935</v>
      </c>
    </row>
    <row r="60" spans="2:39" x14ac:dyDescent="0.75">
      <c r="B60" s="6">
        <v>2</v>
      </c>
      <c r="C60">
        <v>89</v>
      </c>
      <c r="D60" t="s">
        <v>34</v>
      </c>
      <c r="F60">
        <v>350</v>
      </c>
      <c r="G60">
        <v>2000</v>
      </c>
      <c r="H60" t="s">
        <v>42</v>
      </c>
      <c r="I60" t="s">
        <v>85</v>
      </c>
      <c r="K60" t="s">
        <v>116</v>
      </c>
      <c r="L60" s="7">
        <v>-21.354385964912286</v>
      </c>
      <c r="M60" s="7">
        <v>-11.785057471264365</v>
      </c>
      <c r="N60" s="7">
        <v>-15.757575757575751</v>
      </c>
      <c r="O60" s="7">
        <v>-6.4876543209876445</v>
      </c>
      <c r="P60" s="7">
        <v>-29.237333333333329</v>
      </c>
      <c r="Q60" s="7">
        <v>-31.901212121212126</v>
      </c>
      <c r="R60" s="7">
        <v>-22.915151515151504</v>
      </c>
      <c r="S60" s="7">
        <v>-21.352666666666664</v>
      </c>
      <c r="T60" s="7">
        <v>-20.610101010101015</v>
      </c>
      <c r="U60" s="7"/>
      <c r="V60" s="7">
        <v>-20.569298245614039</v>
      </c>
      <c r="W60" s="7">
        <v>-28.019791666666663</v>
      </c>
      <c r="X60" s="7">
        <v>-26.122395833333332</v>
      </c>
      <c r="Y60" s="7">
        <v>-22.014492753623177</v>
      </c>
      <c r="Z60" s="7">
        <v>0.16495893330409334</v>
      </c>
      <c r="AA60" s="7">
        <v>3.9767457223003164E-2</v>
      </c>
      <c r="AB60" s="7">
        <v>0.29849638494856801</v>
      </c>
      <c r="AC60" s="7">
        <v>0.66283880484408531</v>
      </c>
      <c r="AD60" s="7">
        <v>0.4743514871203941</v>
      </c>
      <c r="AE60" s="7">
        <v>0.10130280821955052</v>
      </c>
      <c r="AF60" s="7">
        <v>0.14247323464262304</v>
      </c>
      <c r="AG60" s="7">
        <v>0.30208828731569848</v>
      </c>
      <c r="AH60" s="7">
        <v>0.17763711147484385</v>
      </c>
      <c r="AI60" s="7"/>
      <c r="AJ60" s="7">
        <v>7.6134084955205392E-2</v>
      </c>
      <c r="AK60" s="7">
        <v>8.8208626101702825E-2</v>
      </c>
      <c r="AL60" s="7">
        <v>0.52316068551123274</v>
      </c>
      <c r="AM60" s="7">
        <v>0.18811571871986194</v>
      </c>
    </row>
    <row r="61" spans="2:39" x14ac:dyDescent="0.75">
      <c r="B61" s="6">
        <v>2</v>
      </c>
      <c r="C61">
        <v>89</v>
      </c>
      <c r="D61" t="s">
        <v>34</v>
      </c>
      <c r="F61">
        <v>625</v>
      </c>
      <c r="G61">
        <v>2000</v>
      </c>
      <c r="H61" t="s">
        <v>42</v>
      </c>
      <c r="I61" t="s">
        <v>85</v>
      </c>
      <c r="K61" t="s">
        <v>117</v>
      </c>
      <c r="L61" s="7">
        <v>-21.303508771929828</v>
      </c>
      <c r="M61" s="7">
        <v>-12.617241379310341</v>
      </c>
      <c r="N61" s="7">
        <v>-15.542424242424239</v>
      </c>
      <c r="O61" s="7">
        <v>-6.697530864197522</v>
      </c>
      <c r="P61" s="7">
        <v>-28.462</v>
      </c>
      <c r="Q61" s="7">
        <v>-31.064242424242433</v>
      </c>
      <c r="R61" s="7">
        <v>-22.692727272727264</v>
      </c>
      <c r="S61" s="7">
        <v>-20.837333333333333</v>
      </c>
      <c r="T61" s="7">
        <v>-19.984848484848488</v>
      </c>
      <c r="U61" s="7"/>
      <c r="V61" s="7">
        <v>-20.177192982456145</v>
      </c>
      <c r="W61" s="7">
        <v>-27.016666666666662</v>
      </c>
      <c r="X61" s="7">
        <v>-27.685416666666672</v>
      </c>
      <c r="Y61" s="7">
        <v>-22.881159420289851</v>
      </c>
      <c r="Z61" s="7">
        <v>0.10583179741652911</v>
      </c>
      <c r="AA61" s="7">
        <v>0.44557986820063883</v>
      </c>
      <c r="AB61" s="7">
        <v>0.17187455651500005</v>
      </c>
      <c r="AC61" s="7">
        <v>0.30400466870046111</v>
      </c>
      <c r="AD61" s="7">
        <v>0.28091991741419958</v>
      </c>
      <c r="AE61" s="7">
        <v>0.25221661947718049</v>
      </c>
      <c r="AF61" s="7">
        <v>0.42972603226929978</v>
      </c>
      <c r="AG61" s="7">
        <v>0.2000299977503367</v>
      </c>
      <c r="AH61" s="7">
        <v>8.9910338632213857E-2</v>
      </c>
      <c r="AI61" s="7"/>
      <c r="AJ61" s="7">
        <v>0.1498152139735815</v>
      </c>
      <c r="AK61" s="7">
        <v>0.71383680787785941</v>
      </c>
      <c r="AL61" s="7">
        <v>9.5559788494339257E-2</v>
      </c>
      <c r="AM61" s="7">
        <v>2.5102185616918313E-3</v>
      </c>
    </row>
    <row r="62" spans="2:39" x14ac:dyDescent="0.75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2:39" x14ac:dyDescent="0.7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2:39" x14ac:dyDescent="0.7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2:39" x14ac:dyDescent="0.7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2:39" x14ac:dyDescent="0.7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2:39" x14ac:dyDescent="0.7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2:39" x14ac:dyDescent="0.7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2:39" x14ac:dyDescent="0.7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2:39" x14ac:dyDescent="0.7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2:39" x14ac:dyDescent="0.7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2:39" x14ac:dyDescent="0.7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2:39" x14ac:dyDescent="0.7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2:39" x14ac:dyDescent="0.7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2:39" x14ac:dyDescent="0.7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2:39" x14ac:dyDescent="0.7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2:39" x14ac:dyDescent="0.7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2:39" x14ac:dyDescent="0.7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2:39" x14ac:dyDescent="0.7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2:39" x14ac:dyDescent="0.7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2:39" x14ac:dyDescent="0.7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2:39" x14ac:dyDescent="0.7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2:39" x14ac:dyDescent="0.7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2:39" x14ac:dyDescent="0.7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2:39" x14ac:dyDescent="0.7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2:39" x14ac:dyDescent="0.7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2:39" x14ac:dyDescent="0.7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2:39" x14ac:dyDescent="0.7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2:39" x14ac:dyDescent="0.7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2:39" x14ac:dyDescent="0.7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2:39" x14ac:dyDescent="0.7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2:39" x14ac:dyDescent="0.7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2:39" x14ac:dyDescent="0.7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</sheetData>
  <sortState xmlns:xlrd2="http://schemas.microsoft.com/office/spreadsheetml/2017/richdata2" ref="A2:AN93">
    <sortCondition ref="I2:I93"/>
    <sortCondition ref="D2:D93"/>
    <sortCondition ref="H2:H93"/>
    <sortCondition ref="F2:F9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Zooplankton Biomass Data</vt:lpstr>
      <vt:lpstr>d15N original</vt:lpstr>
      <vt:lpstr>d15N</vt:lpstr>
      <vt:lpstr>d13C</vt:lpstr>
      <vt:lpstr>d15N_common</vt:lpstr>
      <vt:lpstr>d13C_common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</dc:creator>
  <cp:lastModifiedBy>Connor Shea</cp:lastModifiedBy>
  <dcterms:created xsi:type="dcterms:W3CDTF">2022-03-29T23:47:35Z</dcterms:created>
  <dcterms:modified xsi:type="dcterms:W3CDTF">2025-03-27T20:13:23Z</dcterms:modified>
</cp:coreProperties>
</file>