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32" windowWidth="19140" windowHeight="6888"/>
  </bookViews>
  <sheets>
    <sheet name="AWP 2017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H112" i="1" l="1"/>
  <c r="H111" i="1"/>
  <c r="H110" i="1"/>
  <c r="H109" i="1"/>
  <c r="H108" i="1"/>
  <c r="H107" i="1"/>
  <c r="I106" i="1"/>
  <c r="H106" i="1" s="1"/>
  <c r="H105" i="1"/>
  <c r="I104" i="1"/>
  <c r="H104" i="1" s="1"/>
  <c r="I103" i="1"/>
  <c r="H103" i="1" s="1"/>
  <c r="H102" i="1"/>
  <c r="H101" i="1"/>
  <c r="H100" i="1"/>
  <c r="I99" i="1"/>
  <c r="H99" i="1" s="1"/>
  <c r="H98" i="1"/>
  <c r="H97" i="1"/>
  <c r="H96" i="1"/>
  <c r="H95" i="1"/>
  <c r="H94" i="1"/>
  <c r="H93" i="1"/>
  <c r="I92" i="1"/>
  <c r="H92" i="1" s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I78" i="1"/>
  <c r="H78" i="1" s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5" i="1"/>
  <c r="H24" i="1"/>
  <c r="H23" i="1"/>
  <c r="H22" i="1"/>
  <c r="I21" i="1"/>
  <c r="H21" i="1" s="1"/>
  <c r="I20" i="1"/>
  <c r="H19" i="1"/>
  <c r="H18" i="1"/>
  <c r="H17" i="1"/>
  <c r="H16" i="1"/>
  <c r="H15" i="1"/>
  <c r="H14" i="1"/>
  <c r="H13" i="1"/>
  <c r="H12" i="1"/>
  <c r="H11" i="1"/>
  <c r="H10" i="1"/>
  <c r="H9" i="1"/>
  <c r="H7" i="1"/>
  <c r="H6" i="1"/>
  <c r="H3" i="1"/>
  <c r="H2" i="1"/>
  <c r="H20" i="1" l="1"/>
</calcChain>
</file>

<file path=xl/comments1.xml><?xml version="1.0" encoding="utf-8"?>
<comments xmlns="http://schemas.openxmlformats.org/spreadsheetml/2006/main">
  <authors>
    <author>Banura Patrick</author>
  </authors>
  <commentList>
    <comment ref="C2" authorId="0">
      <text>
        <r>
          <rPr>
            <b/>
            <sz val="9"/>
            <color indexed="81"/>
            <rFont val="Tahoma"/>
            <family val="2"/>
          </rPr>
          <t>Atuhaire Brian:
UNICEF has funding for establishment of the immunization fund which PATH is also working on. It is different from this activity. I suggest considering it as a separate activity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
Patrick Banura
Brian which are those 2 separate activities so that we outline them properly? Have changed the activity to UNICEF/PATH. Provide the funds for that activity of PATH</t>
        </r>
      </text>
    </comment>
    <comment ref="G20" authorId="0">
      <text>
        <r>
          <rPr>
            <b/>
            <sz val="9"/>
            <color indexed="81"/>
            <rFont val="Tahoma"/>
            <family val="2"/>
          </rPr>
          <t>Banura Patrick:</t>
        </r>
        <r>
          <rPr>
            <sz val="9"/>
            <color indexed="81"/>
            <rFont val="Tahoma"/>
            <family val="2"/>
          </rPr>
          <t xml:space="preserve">
UNICEF/PATH/CHAI=10000+7490+1000 respectively</t>
        </r>
      </text>
    </comment>
    <comment ref="G21" authorId="0">
      <text>
        <r>
          <rPr>
            <b/>
            <sz val="9"/>
            <color indexed="81"/>
            <rFont val="Tahoma"/>
            <family val="2"/>
          </rPr>
          <t>Banura Patrick:</t>
        </r>
        <r>
          <rPr>
            <sz val="9"/>
            <color indexed="81"/>
            <rFont val="Tahoma"/>
            <family val="2"/>
          </rPr>
          <t xml:space="preserve">
UNICEF/PATH/CHAI=10000+1875.5+1000 
respectively</t>
        </r>
      </text>
    </comment>
    <comment ref="G52" authorId="0">
      <text>
        <r>
          <rPr>
            <b/>
            <sz val="9"/>
            <color indexed="81"/>
            <rFont val="Tahoma"/>
            <family val="2"/>
          </rPr>
          <t>Banura Patrick:</t>
        </r>
        <r>
          <rPr>
            <sz val="9"/>
            <color indexed="81"/>
            <rFont val="Tahoma"/>
            <family val="2"/>
          </rPr>
          <t xml:space="preserve">
MCSP-SS4RI printing $5,500</t>
        </r>
      </text>
    </comment>
    <comment ref="G57" authorId="0">
      <text>
        <r>
          <rPr>
            <b/>
            <sz val="9"/>
            <color indexed="81"/>
            <rFont val="Tahoma"/>
            <family val="2"/>
          </rPr>
          <t>Banura Patrick:</t>
        </r>
        <r>
          <rPr>
            <sz val="9"/>
            <color indexed="81"/>
            <rFont val="Tahoma"/>
            <family val="2"/>
          </rPr>
          <t xml:space="preserve">
MCSP-SS4RI : OPL training 12 districts $60,300</t>
        </r>
      </text>
    </comment>
    <comment ref="G58" authorId="0">
      <text>
        <r>
          <rPr>
            <b/>
            <sz val="9"/>
            <color indexed="81"/>
            <rFont val="Tahoma"/>
            <family val="2"/>
          </rPr>
          <t>Banura Patrick:</t>
        </r>
        <r>
          <rPr>
            <sz val="9"/>
            <color indexed="81"/>
            <rFont val="Tahoma"/>
            <family val="2"/>
          </rPr>
          <t xml:space="preserve">
WHO to confirm</t>
        </r>
      </text>
    </comment>
    <comment ref="G92" authorId="0">
      <text>
        <r>
          <rPr>
            <b/>
            <sz val="9"/>
            <color indexed="81"/>
            <rFont val="Tahoma"/>
            <family val="2"/>
          </rPr>
          <t>Banura Patrick:</t>
        </r>
        <r>
          <rPr>
            <sz val="9"/>
            <color indexed="81"/>
            <rFont val="Tahoma"/>
            <family val="2"/>
          </rPr>
          <t xml:space="preserve">
UNICEF +PATH = 57300+22000 respectively</t>
        </r>
      </text>
    </comment>
    <comment ref="M99" authorId="0">
      <text>
        <r>
          <rPr>
            <b/>
            <sz val="9"/>
            <color indexed="81"/>
            <rFont val="Tahoma"/>
            <family val="2"/>
          </rPr>
          <t>Banura Patrick:</t>
        </r>
        <r>
          <rPr>
            <sz val="9"/>
            <color indexed="81"/>
            <rFont val="Tahoma"/>
            <family val="2"/>
          </rPr>
          <t xml:space="preserve">
Funds Expire in April 2017. UNEPI to give guidance on the regions and districts</t>
        </r>
      </text>
    </comment>
  </commentList>
</comments>
</file>

<file path=xl/sharedStrings.xml><?xml version="1.0" encoding="utf-8"?>
<sst xmlns="http://schemas.openxmlformats.org/spreadsheetml/2006/main" count="1151" uniqueCount="479">
  <si>
    <t>Area</t>
  </si>
  <si>
    <t>Goal or Objective</t>
  </si>
  <si>
    <t>High Level Activity</t>
  </si>
  <si>
    <t>Means of Verification</t>
  </si>
  <si>
    <t>Funded /Unfunded</t>
  </si>
  <si>
    <t>Funding Priority level</t>
  </si>
  <si>
    <t>Responsible Organisation for Funding the Activity</t>
  </si>
  <si>
    <t>Activity Cost UGX</t>
  </si>
  <si>
    <t xml:space="preserve">Activity Cost $ </t>
  </si>
  <si>
    <t>Time Frame</t>
  </si>
  <si>
    <t>UNEPI Lead Persons</t>
  </si>
  <si>
    <t>Stakeholder Focal Point</t>
  </si>
  <si>
    <t>Comment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</si>
  <si>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</si>
  <si>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</si>
  <si>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</si>
  <si>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</si>
  <si>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</si>
  <si>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</si>
  <si>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</si>
  <si>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</si>
  <si>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</si>
  <si>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</si>
  <si>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</si>
  <si>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</si>
  <si>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 xml:space="preserve">Program management &amp; Financing </t>
  </si>
  <si>
    <t>To set a sustainable immunization funding mechanisim</t>
  </si>
  <si>
    <t>Support setting up of the immunisation fund and the implementation as provided in the immunisation act 2016</t>
  </si>
  <si>
    <t>SOPs</t>
  </si>
  <si>
    <t>Funded</t>
  </si>
  <si>
    <t>High</t>
  </si>
  <si>
    <t>UNICEF/PATH</t>
  </si>
  <si>
    <t>JAN-DEC</t>
  </si>
  <si>
    <t>UNEPI PM</t>
  </si>
  <si>
    <t>Eva/Brian</t>
  </si>
  <si>
    <t>Increase knowledge of available funding (budget) so as to increase performance</t>
  </si>
  <si>
    <t>Establish mechanism for tracking and reporting immunisation fund and expenditure</t>
  </si>
  <si>
    <t>Quarterly reports</t>
  </si>
  <si>
    <t>WHO</t>
  </si>
  <si>
    <t>Nghania</t>
  </si>
  <si>
    <t>Annet</t>
  </si>
  <si>
    <t>Conduct monthly</t>
  </si>
  <si>
    <t xml:space="preserve">Integrate financial tracking system within UNEPI dashboard </t>
  </si>
  <si>
    <t>Access to operating dash board by stakeholders</t>
  </si>
  <si>
    <t>CHAI</t>
  </si>
  <si>
    <t>Staff TA</t>
  </si>
  <si>
    <t>MAY-DEC</t>
  </si>
  <si>
    <t>Banura</t>
  </si>
  <si>
    <t>Lorraine</t>
  </si>
  <si>
    <t>Regular up grade to be done yearly</t>
  </si>
  <si>
    <t xml:space="preserve">Provide strategic direction, oversight, transparency, planning and ownership to UNEPI </t>
  </si>
  <si>
    <t>Support the establishement of  ICC (development of TORs, Orientation of members, review of performance indicators</t>
  </si>
  <si>
    <t>TOR and committee established</t>
  </si>
  <si>
    <t>CHAI/WHO</t>
  </si>
  <si>
    <t>FEB-JUNE</t>
  </si>
  <si>
    <t xml:space="preserve">CHAI supports UNEPI in </t>
  </si>
  <si>
    <t>Conduct regular meetings of the ICC</t>
  </si>
  <si>
    <t>Minutes</t>
  </si>
  <si>
    <t>UNEPI/WHO</t>
  </si>
  <si>
    <t>JUNE -DEC</t>
  </si>
  <si>
    <t xml:space="preserve">Review program performance through UNEPI dashboard </t>
  </si>
  <si>
    <t>Shared Analysis</t>
  </si>
  <si>
    <t>UNEPI/CHAI</t>
  </si>
  <si>
    <t>FEB-DEC</t>
  </si>
  <si>
    <t>PM UNEPI</t>
  </si>
  <si>
    <t>Dashboards will be used to create distric performance reports</t>
  </si>
  <si>
    <t xml:space="preserve">Introduce new and under utilized vaccines into the programme </t>
  </si>
  <si>
    <t xml:space="preserve">Proposal writing for MR application </t>
  </si>
  <si>
    <t>Final proposal application</t>
  </si>
  <si>
    <t xml:space="preserve">Feb - May </t>
  </si>
  <si>
    <t>Banura/Ampeire</t>
  </si>
  <si>
    <t xml:space="preserve">Support the identification and mitigation of barriers to HPV2 uptake </t>
  </si>
  <si>
    <t>Report</t>
  </si>
  <si>
    <t>Increase funds available to UNEPI for Immunisation System Strengthening</t>
  </si>
  <si>
    <t xml:space="preserve">Development of HSSP II workplan and SOPs </t>
  </si>
  <si>
    <t>HSSPII work plan</t>
  </si>
  <si>
    <t>UNEPI/GAVI</t>
  </si>
  <si>
    <t>FEB-MAY</t>
  </si>
  <si>
    <t>Banura / Nghania</t>
  </si>
  <si>
    <t>All HDPs</t>
  </si>
  <si>
    <t>To ensure the district have EPI centered activities that can be implemented by the district EPI focal person</t>
  </si>
  <si>
    <t>Support districts in development of Annual workplan, and RED/REC Micro-plans and ensure their implementation</t>
  </si>
  <si>
    <t>Evidence of Microplans</t>
  </si>
  <si>
    <t>WHO/CHAI</t>
  </si>
  <si>
    <t>JAN-JUNE</t>
  </si>
  <si>
    <t>PM UNEPI/UNEPI-DPM/Nghania</t>
  </si>
  <si>
    <t>Annet/Lorraine</t>
  </si>
  <si>
    <t>Provide strategic direction, oversight, transparency, planning and accountability to UNEPI</t>
  </si>
  <si>
    <t>Evaluate Quarterly UNEPI RI performance</t>
  </si>
  <si>
    <t>Quarterly Analysis report</t>
  </si>
  <si>
    <t>CHAI/WHO/PATH</t>
  </si>
  <si>
    <t>MAR, JUNE, SEP, DEC</t>
  </si>
  <si>
    <t>UNEPI PM /Frehd</t>
  </si>
  <si>
    <t xml:space="preserve">Evaluate Annually UNEPI performance </t>
  </si>
  <si>
    <t>Support development of 2016 JAR</t>
  </si>
  <si>
    <t xml:space="preserve">JAR report </t>
  </si>
  <si>
    <t>PM UNEPI/Tabley</t>
  </si>
  <si>
    <t>Improve tracking and review of regional and district level performance</t>
  </si>
  <si>
    <t xml:space="preserve">Print and disseminate EPI  policy </t>
  </si>
  <si>
    <t>Printed Policy</t>
  </si>
  <si>
    <t>Medium</t>
  </si>
  <si>
    <t>MCSP</t>
  </si>
  <si>
    <t>MAY-JUNE</t>
  </si>
  <si>
    <t>Gerald</t>
  </si>
  <si>
    <t xml:space="preserve">To improve vaccine uptate </t>
  </si>
  <si>
    <t xml:space="preserve">Conduct pilot project in Bukedea to improve vaccine uptake </t>
  </si>
  <si>
    <t>GSK</t>
  </si>
  <si>
    <t>Molly</t>
  </si>
  <si>
    <t>Awaiting  paper work submission to funder</t>
  </si>
  <si>
    <t xml:space="preserve">Support capacity building of immunisation at district level through regional supervisor mentorships </t>
  </si>
  <si>
    <t>FEB- JUNE</t>
  </si>
  <si>
    <t>Already ongoing</t>
  </si>
  <si>
    <t>Provide strategic planning and review of UNEPI performance</t>
  </si>
  <si>
    <t>Conduct Monthly EPI technical meetings</t>
  </si>
  <si>
    <t>UNEPI/PATH/CHAI/WHO/UNICEF/MCSP-SS4RI</t>
  </si>
  <si>
    <t>JAN_DEC</t>
  </si>
  <si>
    <t>Alternating hosting</t>
  </si>
  <si>
    <t>Strengthen district and Health Facility Level vaccine management practices</t>
  </si>
  <si>
    <t>Conduct monthly feedback to districts on RI and Performance</t>
  </si>
  <si>
    <t>Reports</t>
  </si>
  <si>
    <t>UNEPI</t>
  </si>
  <si>
    <t>UNEPI-PM/UNEPI-DPM</t>
  </si>
  <si>
    <t>Conduct Quarterly UNEPI work plan review</t>
  </si>
  <si>
    <t>Reviewed work plan performance</t>
  </si>
  <si>
    <t>UNEPI/UNICEF/PATH/CHAI</t>
  </si>
  <si>
    <t>APRl, JUL, OCT, DEC</t>
  </si>
  <si>
    <t>UNEPI PM/Banura/Nghania</t>
  </si>
  <si>
    <t>Conduct Annual UNEPI work plan review and develop AWP for the new year</t>
  </si>
  <si>
    <t>Reviewed 2017 work plan, 2018 Annual work plan developed</t>
  </si>
  <si>
    <t>DEC</t>
  </si>
  <si>
    <t xml:space="preserve"> Strengthen national-level management of district immunization program performance</t>
  </si>
  <si>
    <t>Conduct district performance review meetings in 7 focus districts</t>
  </si>
  <si>
    <t>Quarterly review meetings</t>
  </si>
  <si>
    <t>CHAI/MOH</t>
  </si>
  <si>
    <t>Patrick</t>
  </si>
  <si>
    <t>Jalia/Matthew</t>
  </si>
  <si>
    <t>Strengthen routine VPD surveillance laboratory practicies</t>
  </si>
  <si>
    <t>Support functionality of national polio committees (NCC, NPEC, NTF)</t>
  </si>
  <si>
    <t>Program management &amp; New Vaccine introduction</t>
  </si>
  <si>
    <t>Ensure timely and efficient introduction of new vaccines</t>
  </si>
  <si>
    <t>Develop Rotavirus Vaccine training guidelines and Social mobilisation tools</t>
  </si>
  <si>
    <t>Guideline and tools</t>
  </si>
  <si>
    <t>WHO/UNICEF/ GSK/UNEPI</t>
  </si>
  <si>
    <t>FEB</t>
  </si>
  <si>
    <t>UNEPI-PM</t>
  </si>
  <si>
    <t>Conduct trainings for  Rotavirus Vaccine</t>
  </si>
  <si>
    <t>Training plan</t>
  </si>
  <si>
    <t>UNEPI-DPM/Banura</t>
  </si>
  <si>
    <t xml:space="preserve">Track progress of implementation of  Rotavirus Vaccine microplan (communication and disbursemsents to districts, tracking stock status, conducting launch preparation meetings,etc) </t>
  </si>
  <si>
    <t>Implementation plan</t>
  </si>
  <si>
    <t>CHAI/UNEPI/GSK/WHO</t>
  </si>
  <si>
    <t>Introduce RV1 nationwide</t>
  </si>
  <si>
    <t>UDHS Monthly Rota vaccination reports</t>
  </si>
  <si>
    <t>UNEPI/WHO/UNICEF/CHAI/MCSP/PATH/GSK</t>
  </si>
  <si>
    <t>MAY</t>
  </si>
  <si>
    <t>Conduct  Rotavirus Vaccine PIE</t>
  </si>
  <si>
    <t>PIE report</t>
  </si>
  <si>
    <t>Support NVI proposal development</t>
  </si>
  <si>
    <r>
      <t>S</t>
    </r>
    <r>
      <rPr>
        <sz val="12"/>
        <color indexed="8"/>
        <rFont val="Calibri"/>
        <family val="2"/>
      </rPr>
      <t>upport for NVI proposals (proposal development depending on UNITAG advise and MR, PIE HPV, Td, IPV, HepB birth dose)</t>
    </r>
  </si>
  <si>
    <t>UNITAG report and Proposal applications</t>
  </si>
  <si>
    <t>WHO/CHAI/PATH</t>
  </si>
  <si>
    <t>Ampeire/Banura</t>
  </si>
  <si>
    <t xml:space="preserve">Program management &amp; New Vaccine introduction </t>
  </si>
  <si>
    <t>Increased visibility and prioritization of financing requirements for RI service delivery</t>
  </si>
  <si>
    <t>Support functionality of UNITAG roles</t>
  </si>
  <si>
    <t>Meeting Minutes and shared</t>
  </si>
  <si>
    <t>Ampeire</t>
  </si>
  <si>
    <t>Advocacy, Communication &amp; Social Mobilization</t>
  </si>
  <si>
    <r>
      <t xml:space="preserve">To Solicit support of the religious leaders in mobilizing their communities for </t>
    </r>
    <r>
      <rPr>
        <i/>
        <sz val="12"/>
        <rFont val="Calibri"/>
        <family val="2"/>
      </rPr>
      <t xml:space="preserve"> Immunization services </t>
    </r>
  </si>
  <si>
    <t>Regional orientation meetings with religious leaders on RI and NVI</t>
  </si>
  <si>
    <t xml:space="preserve">Reports of  meeting  and Specifics of Religious leaders  </t>
  </si>
  <si>
    <t>UNEPI/UNICEF</t>
  </si>
  <si>
    <t>MAR</t>
  </si>
  <si>
    <t xml:space="preserve"> Tabley </t>
  </si>
  <si>
    <t>Eva</t>
  </si>
  <si>
    <t xml:space="preserve">These will be conducted in 10 Health regions </t>
  </si>
  <si>
    <t xml:space="preserve">To Hold EPI advocacy meetings wth the top cultural leaders </t>
  </si>
  <si>
    <t>National orientation meeting for cultural leaders</t>
  </si>
  <si>
    <t xml:space="preserve">Report and signed renewed Resolutions by the leaders  </t>
  </si>
  <si>
    <t xml:space="preserve">Tabley </t>
  </si>
  <si>
    <t xml:space="preserve">To be attended by King and Chiefdom leaders </t>
  </si>
  <si>
    <t>Strengthen integration of RI mobilization with Health and other social  services and activities</t>
  </si>
  <si>
    <t>Orientation meeting with extension workers at district level on RI</t>
  </si>
  <si>
    <t>Reports of orientation meetings conducted and Number extension workers oriented on RI</t>
  </si>
  <si>
    <t>JUN, JUL</t>
  </si>
  <si>
    <t xml:space="preserve">These will be conducted in all districts </t>
  </si>
  <si>
    <t xml:space="preserve">To solicit support of the political leaders for EPI advocacy and social mobilization  </t>
  </si>
  <si>
    <t>Orientation meeting with district councils on EPI</t>
  </si>
  <si>
    <t xml:space="preserve">Reports and Action plans developed by the district councilors </t>
  </si>
  <si>
    <t>JUN, JUL 2017</t>
  </si>
  <si>
    <t xml:space="preserve">To  carry outintensive  grass root mobilization in 40 poorly performing districts </t>
  </si>
  <si>
    <t>Intesive social mobilisation using film vans in 40 poorly perfoming districts</t>
  </si>
  <si>
    <t xml:space="preserve">Number of districts reached and reports of sessions conducted </t>
  </si>
  <si>
    <t>APR, OCT</t>
  </si>
  <si>
    <t xml:space="preserve">To conducted in 40 poorly perfoming districts </t>
  </si>
  <si>
    <t>To run an EPI  media campaign on National, Regional and Local Radio and TV stations</t>
  </si>
  <si>
    <t xml:space="preserve">a) Develop Radio and TV messages on NVI and RI
b) Radio and TV messages nation wide                                                             </t>
  </si>
  <si>
    <t xml:space="preserve">Message package and Evidence of Radio and TV messages </t>
  </si>
  <si>
    <t>APR</t>
  </si>
  <si>
    <t xml:space="preserve">This to run for one Month every querter </t>
  </si>
  <si>
    <t>Increase advocy for routine immunization</t>
  </si>
  <si>
    <t>Conduct 6th African vaccination week (AVW).</t>
  </si>
  <si>
    <t xml:space="preserve">Activity report </t>
  </si>
  <si>
    <t>WHO/UNICEF/CHAI/MCSP/CDC</t>
  </si>
  <si>
    <t xml:space="preserve">This to conducted last week of April 2017 </t>
  </si>
  <si>
    <t>Increase community awareness and demand for routine immunization services</t>
  </si>
  <si>
    <t>Sensitize  VHTs on new vaccines , including refresher training on RI</t>
  </si>
  <si>
    <t xml:space="preserve">Reports and Number of VHTs  reached  </t>
  </si>
  <si>
    <t>APR, MAY, JUN</t>
  </si>
  <si>
    <t>VHTs will also be oriented on NVI</t>
  </si>
  <si>
    <t>Conduct advocacy meetings with parliamentarians</t>
  </si>
  <si>
    <t xml:space="preserve">To reviw Routine Immunization performance, analysise  engagment of mobilization partners, acheivements and outcome  </t>
  </si>
  <si>
    <t>Conduct quarterly Advocay, communication and social mobilisation meetings with partners</t>
  </si>
  <si>
    <t xml:space="preserve">Report and Minutes of the quarterly meetings </t>
  </si>
  <si>
    <t xml:space="preserve">MAR, JUN, SEPT, DEC </t>
  </si>
  <si>
    <t xml:space="preserve">The quartely meetings will be attended by ACSM partners </t>
  </si>
  <si>
    <t>Monitoring, Supervision &amp; Evaluation</t>
  </si>
  <si>
    <t>Improve quality and usage of data by UNEPI for decision making</t>
  </si>
  <si>
    <t>Support  data quality regional review meetings focusing on high risk regions with gaps in data quality</t>
  </si>
  <si>
    <t xml:space="preserve">Report and Minutes </t>
  </si>
  <si>
    <t>CDC</t>
  </si>
  <si>
    <t>JUN-NOV</t>
  </si>
  <si>
    <t>Kevin Mugenyi</t>
  </si>
  <si>
    <t>Brought forward from 2016</t>
  </si>
  <si>
    <t>Finalizing DIT year 2 Project implementation strategy</t>
  </si>
  <si>
    <t>CDC-AFENET</t>
  </si>
  <si>
    <t>Completed; Planning Committee minutes shared with stakeholders</t>
  </si>
  <si>
    <t>Review and adjust DIT M&amp;E tools as required</t>
  </si>
  <si>
    <t>Finalised and Printed Tools</t>
  </si>
  <si>
    <t>Completed, tools updated with stakeholders' inputs. Review conducted during training curriculum review meeting in row below</t>
  </si>
  <si>
    <t>Review and adjust training curriculum for DITs as required</t>
  </si>
  <si>
    <t>Training Plan</t>
  </si>
  <si>
    <t>Ampeire/Ampeire</t>
  </si>
  <si>
    <t>On track for completion by end February 2017. Meeting merged with M&amp;E tool review above</t>
  </si>
  <si>
    <t>DIT Regional-level targeted trainings</t>
  </si>
  <si>
    <t>Mar-Dec 2017</t>
  </si>
  <si>
    <t>Ampeire/UNEPI-DPM</t>
  </si>
  <si>
    <t>DIT field deployment/on-job mentorship at district and health-facility level, and implementation of Data Quality Intervention Tool, and other M&amp;E tools, at district level, and on-job mentorship of health workers at health facility level</t>
  </si>
  <si>
    <t>Mentorship Plan and Reports</t>
  </si>
  <si>
    <t>Collection of DIT M&amp;E data and compiling/submitting deployment reports</t>
  </si>
  <si>
    <t>MAR-DEC</t>
  </si>
  <si>
    <t>Ampeire/Nghania</t>
  </si>
  <si>
    <t>Attend a DIT regional-level meeting in the quarter following deployment to provide feedback on and discuss deployment activities, outputs and areas for improvement</t>
  </si>
  <si>
    <t>National Support Supervision of DITs, including monitoring activities at the district and health facility level during DIT deployment</t>
  </si>
  <si>
    <t xml:space="preserve">Participate in mid-term DIT project review meeting </t>
  </si>
  <si>
    <t>NOV</t>
  </si>
  <si>
    <t>Conduct external monitoring and evaluation activity to document progress and impact of DITs</t>
  </si>
  <si>
    <t xml:space="preserve">Service Delivery &amp; Training </t>
  </si>
  <si>
    <t>Strengthen district and Health Facility Level routine immunisation practices</t>
  </si>
  <si>
    <t>Printing  of the IIP manual</t>
  </si>
  <si>
    <t>Finalised and Printed IIP</t>
  </si>
  <si>
    <t>MCSP-SS4RI/WHO/UNICEF/CHAI/PATH</t>
  </si>
  <si>
    <t>UNEPI-DPM</t>
  </si>
  <si>
    <t>Gerald/Possy</t>
  </si>
  <si>
    <t>Develop IIP training materials (PPT)</t>
  </si>
  <si>
    <t>Finalised training materials</t>
  </si>
  <si>
    <t>MAR, APR</t>
  </si>
  <si>
    <t>Mutonyi</t>
  </si>
  <si>
    <t>Conduct mentorship for health workers in the 3 Newly constructed hospitals of KCCA 1.Kiruddu Hospital 2. Kawempe Hospital and 3. Naguru including the entire health facilities of KCCA</t>
  </si>
  <si>
    <t>UNEPI/WHO/CDC</t>
  </si>
  <si>
    <t>MAR, APR, MAY, JUN</t>
  </si>
  <si>
    <t>Mutonyi / Ampeire</t>
  </si>
  <si>
    <t>Annet/Patricia</t>
  </si>
  <si>
    <t>Intergrate with surveillance</t>
  </si>
  <si>
    <t>Conduct National Training of Trainers in IIP</t>
  </si>
  <si>
    <t>WHO/UNICEF/CHAI</t>
  </si>
  <si>
    <t xml:space="preserve">Conduct Training of Tutors in IIP in 100 institutions </t>
  </si>
  <si>
    <t>MCSP-SS4RI/WHO/UNICEF</t>
  </si>
  <si>
    <t xml:space="preserve">. </t>
  </si>
  <si>
    <t>Conduct OPL training to 50 Districts  health workers</t>
  </si>
  <si>
    <t>WHO/UNICEF/CHAI/MCSP</t>
  </si>
  <si>
    <t>Conduct MLM training of UNEPI and District leaders</t>
  </si>
  <si>
    <t>WHO/UNICEF/MCSP</t>
  </si>
  <si>
    <t>JUN-AUG</t>
  </si>
  <si>
    <t>Annet/Eva/Gerald</t>
  </si>
  <si>
    <t>Print and disseminate RI Job Aids (Flip Charts)</t>
  </si>
  <si>
    <t>Finalised and Printed Flip Chart</t>
  </si>
  <si>
    <t>APR, MAY, JUN, JUL</t>
  </si>
  <si>
    <t>Mutonyi /Bakkabulindi</t>
  </si>
  <si>
    <t>Annet/Eva/Lorraine</t>
  </si>
  <si>
    <t>Printing of training institution's curriculum</t>
  </si>
  <si>
    <t>Finalised and Printed Curriculum</t>
  </si>
  <si>
    <t>MoH/WHO/UNICEF/CDC-AFENET/PATH/CHAI/MCSP-SS4RI</t>
  </si>
  <si>
    <t>Implement the recommendations of TNA</t>
  </si>
  <si>
    <t>Provide updated training materials for training institutions</t>
  </si>
  <si>
    <t>Printed Materials</t>
  </si>
  <si>
    <t>MoH/WHO/UNICEF/CDC-AFENET/PATH/CHAI/MCSP</t>
  </si>
  <si>
    <t>JUN</t>
  </si>
  <si>
    <t>Conduct Quarterly Feedback to districts (newspaper pull out)</t>
  </si>
  <si>
    <t>Printed News paper pull out</t>
  </si>
  <si>
    <t>Update National RED/REC guidelines</t>
  </si>
  <si>
    <t>Finalised and Printed Guidelines</t>
  </si>
  <si>
    <t>WHO/UNEPI</t>
  </si>
  <si>
    <t>Disseminate National RED/REC guidelines</t>
  </si>
  <si>
    <t>JUL</t>
  </si>
  <si>
    <t>Support health facilities to implement the RED/REC microplans</t>
  </si>
  <si>
    <t xml:space="preserve">Microplans </t>
  </si>
  <si>
    <t>JUL, AUG</t>
  </si>
  <si>
    <t>Conduct RI support supervision/mentorship  in 40% low performing districts</t>
  </si>
  <si>
    <t>UNEPI/WHO/CHAI/UNICEF/MCSP</t>
  </si>
  <si>
    <t>Mutonyi/Luzze</t>
  </si>
  <si>
    <t>Conduct focused supportive supervison in 7 new districts</t>
  </si>
  <si>
    <t>Supervision Plan and Report</t>
  </si>
  <si>
    <t>Finalisation of  EPI Immunisation standards</t>
  </si>
  <si>
    <t>Finalised EPI Immunisation Standards</t>
  </si>
  <si>
    <t>SS4RI</t>
  </si>
  <si>
    <t>Print and disseminate EPI Immunisation Standards</t>
  </si>
  <si>
    <t>Printed Immunisation Standards</t>
  </si>
  <si>
    <t>WHO/AFENET/MCSP-SS4RI</t>
  </si>
  <si>
    <t>MAY, JUN</t>
  </si>
  <si>
    <t>HS Operational research case study of Hoima district</t>
  </si>
  <si>
    <t>Results disseminated</t>
  </si>
  <si>
    <t>MAY, JUN, JUL</t>
  </si>
  <si>
    <t>Strengthen district and Facility levele cold chain and vaccine management practices</t>
  </si>
  <si>
    <t>Orient Health workers on immunization waste disposal in collaboration with Environmental Health Division -service delivery</t>
  </si>
  <si>
    <t>No funding required</t>
  </si>
  <si>
    <t>Data Quality improvement</t>
  </si>
  <si>
    <t>Indepth assesment of EPI information management system</t>
  </si>
  <si>
    <t>Proposal and Report</t>
  </si>
  <si>
    <t>UNEPI-DPM/Ampeire</t>
  </si>
  <si>
    <t>TO GET CONSULTANT TO UNDERTAKE THIS ACTIVITY</t>
  </si>
  <si>
    <t>Develp National EPI Multi Year Data Quality Improvement Plan</t>
  </si>
  <si>
    <t>Proposal and Plan</t>
  </si>
  <si>
    <t>JOINT ACTIVITY FOR PARTNERS</t>
  </si>
  <si>
    <t>Support the implementation and monitoring of the DQIP in collaboration with other partners”</t>
  </si>
  <si>
    <t>WHO/CDC</t>
  </si>
  <si>
    <t>Conduct data quality mentorship at health facility in a total district 50 districts in close collaboration with CDC</t>
  </si>
  <si>
    <t>WHO/CDC, CDC HAS FUNDS</t>
  </si>
  <si>
    <t>Institutionalise implementation of Equity and coverage recommendations through RED/REC</t>
  </si>
  <si>
    <t>WHO/UNICEF</t>
  </si>
  <si>
    <t>Annet/Eva</t>
  </si>
  <si>
    <t>Support the implementation of Coverage and Equity recommendations through RED/REC strategy in 40 selected districts</t>
  </si>
  <si>
    <t>Vaccine, Logistics, Equipments and Infrastructure</t>
  </si>
  <si>
    <t>Review  job aids, fridge tag guidelines,EPI support supervision check list and Score card to include new areas of Cold chain management &amp; basic preventive maintenance plan; review temperature monitoring charts (daily &amp; monthly) and print</t>
  </si>
  <si>
    <t>Reviewd materials and workshop Report</t>
  </si>
  <si>
    <t>FEB, MAR</t>
  </si>
  <si>
    <t>Lubwama/Lanyero</t>
  </si>
  <si>
    <t>Printing to be done by end March 2017</t>
  </si>
  <si>
    <t>Conduct  a review of the fridge tag roll out activities</t>
  </si>
  <si>
    <t>Review plan/Report</t>
  </si>
  <si>
    <t>UNICEF</t>
  </si>
  <si>
    <t>Lubwama/Gilbert</t>
  </si>
  <si>
    <t>Review plan/report</t>
  </si>
  <si>
    <t>Conduct training of DCCT/DCCA for all 116 districts on CC, vaccine management and basic preventive maintanance of CCE</t>
  </si>
  <si>
    <t>Training plan/Report</t>
  </si>
  <si>
    <t>Pamela Zaninka/Humphrey</t>
  </si>
  <si>
    <t>Provide concept (Pamela/Humphrey/Gilbert)</t>
  </si>
  <si>
    <t>Distribute CCE maintainace kits</t>
  </si>
  <si>
    <t>Distribution plan and Report</t>
  </si>
  <si>
    <t>NMS</t>
  </si>
  <si>
    <t>Gilbert/Musubire</t>
  </si>
  <si>
    <t>Distribution plan/integrate with routine logistics distribution</t>
  </si>
  <si>
    <t>Distribute Job aides, fridge tag guidelines, daily temperature monitoring charts &amp; Monthly Temperature Reporting forms)(booklets) to all health facilities</t>
  </si>
  <si>
    <t>William Musubire</t>
  </si>
  <si>
    <t>Monitoring implimentation of district level preventive maintenance plans in all 116 districts</t>
  </si>
  <si>
    <t>Supervision plan/Report</t>
  </si>
  <si>
    <t>March-Dec</t>
  </si>
  <si>
    <t>Masiko /Lubwama</t>
  </si>
  <si>
    <t>Done during support supervision</t>
  </si>
  <si>
    <t xml:space="preserve">Conduct preventive maintenance for cold chain equipment in 116 districts </t>
  </si>
  <si>
    <t>Maintenance plan/Report</t>
  </si>
  <si>
    <t>Cold chain team</t>
  </si>
  <si>
    <t>Prior to Rota vaccine introduction</t>
  </si>
  <si>
    <t>Establish and train 14 regional cold chain maintenance teams</t>
  </si>
  <si>
    <t>Training plan/programme/report</t>
  </si>
  <si>
    <t>APR, MAY</t>
  </si>
  <si>
    <t xml:space="preserve">Lubwama/Masiko </t>
  </si>
  <si>
    <t>Conduct quarterly support supervision to strengthen temperature montioring review and reporting at DVS</t>
  </si>
  <si>
    <t>Supervision plan/Reports</t>
  </si>
  <si>
    <t>Develop a tool for collection and analysis of the temperature monitoring data from vaccine storage facilities-TA</t>
  </si>
  <si>
    <t>Finalised Temperature data collection and  analysisi tool</t>
  </si>
  <si>
    <t>PATH</t>
  </si>
  <si>
    <t>Brian</t>
  </si>
  <si>
    <t>TA Required</t>
  </si>
  <si>
    <t>Compile monthly updates on daily temperature charting for the CVS to be shared in the Vaccine Management TWG meeting</t>
  </si>
  <si>
    <t>Monthly report shared</t>
  </si>
  <si>
    <t>Jan-Dec</t>
  </si>
  <si>
    <t>William to share and review during the logistics working group meeting</t>
  </si>
  <si>
    <t>Develop ToRs for national immunization supply chain &amp; logistics (iSCL) working group</t>
  </si>
  <si>
    <t>Availability of iSCLWG TOR</t>
  </si>
  <si>
    <t>Pamela Zaninka</t>
  </si>
  <si>
    <t>Conduct monthly iSCL working group meetings</t>
  </si>
  <si>
    <t>Zaninka/Kiwanuka</t>
  </si>
  <si>
    <t>Design, install and implemet an LMIS system for country immunisation supply chain management</t>
  </si>
  <si>
    <t>Consultancy report</t>
  </si>
  <si>
    <t>June</t>
  </si>
  <si>
    <t>Zaninka/Musubire</t>
  </si>
  <si>
    <t>Conduct EVM self assessment in selected dsitricts and recognise best performers as a means to strengthen immunisation supply chain and key EVM priority areas</t>
  </si>
  <si>
    <t>EVMA Plan/Report</t>
  </si>
  <si>
    <t>AUG, SEPT</t>
  </si>
  <si>
    <t>Update cold chain inventory bi-annually</t>
  </si>
  <si>
    <t>Inventory report</t>
  </si>
  <si>
    <t>JUN, DEC</t>
  </si>
  <si>
    <t>Masiko/Lubwama/Lanyero</t>
  </si>
  <si>
    <t>Roll out the updated 2017 district monthly vaccine order form and the web-based version to all districts</t>
  </si>
  <si>
    <t>Vaccine order form in the districts/Roll out Report</t>
  </si>
  <si>
    <t>MAR, JUN</t>
  </si>
  <si>
    <t>Cold chain and logistics management activities for polio SIAs and Rota introduction</t>
  </si>
  <si>
    <t>Logistics plan/Report</t>
  </si>
  <si>
    <t>FEB, MAR, APR</t>
  </si>
  <si>
    <t>Development of deployment plan for the HSS2/CCEOP equipment</t>
  </si>
  <si>
    <t>Deployment plan</t>
  </si>
  <si>
    <t>Lubwama/Masiko/Lanyero</t>
  </si>
  <si>
    <t>Conduct cold chain technical capacity enhancement program for DCCA/T.</t>
  </si>
  <si>
    <t>Concept note/mentorship plan/report</t>
  </si>
  <si>
    <t>GoU/PATH</t>
  </si>
  <si>
    <t>To work with KCCA to have model facilities for mentorship</t>
  </si>
  <si>
    <t>Disease Surveillance</t>
  </si>
  <si>
    <t xml:space="preserve">Provide strategic direction and planning for VPD surveillance system </t>
  </si>
  <si>
    <t>Conduct a desk review of the current VPD surveillance system</t>
  </si>
  <si>
    <t>Technical reports</t>
  </si>
  <si>
    <t>Ampaire</t>
  </si>
  <si>
    <t>Katushabe</t>
  </si>
  <si>
    <t>AFRO, IST, HQ with locals</t>
  </si>
  <si>
    <t>Increase knowledge of surveillance practices among hospital and facility staff</t>
  </si>
  <si>
    <t>Conduct six regional workshops for health facility surveillance FPs on VPD surveillance</t>
  </si>
  <si>
    <t>Training schedule &amp; Report</t>
  </si>
  <si>
    <t>CDC/AFENET/WHO</t>
  </si>
  <si>
    <t>Mwanje/Patricia</t>
  </si>
  <si>
    <t>Trainings in 7 regions</t>
  </si>
  <si>
    <t>Increase case detection rate of VPDs within IDSR framework</t>
  </si>
  <si>
    <t>Deploy STOP teams in low performing districts (national and international)</t>
  </si>
  <si>
    <t>Ampeire/Seguya</t>
  </si>
  <si>
    <t>Ensure quality performance indicators of new vaccine sentinel sites are attained and sustained</t>
  </si>
  <si>
    <t>Conduct regular review meetings and support supervision visits</t>
  </si>
  <si>
    <t>five sentinel sites</t>
  </si>
  <si>
    <t>Ensure availability of surveillance reporting tools</t>
  </si>
  <si>
    <t>Print and distribute the VPD case based booklet</t>
  </si>
  <si>
    <t>Availability of VPD booklet at the HF level in the 10 new districts</t>
  </si>
  <si>
    <t>CDC/AFENET</t>
  </si>
  <si>
    <t>10 new districts</t>
  </si>
  <si>
    <t>Ensure availability of surveillance job aiides at the health facility level</t>
  </si>
  <si>
    <t>Review, print and distribute surveillance job aides to all districts</t>
  </si>
  <si>
    <t>Availability of Job aids at the health facility level</t>
  </si>
  <si>
    <t>Pending endorsement from UNEPI</t>
  </si>
  <si>
    <t>Strengthen the district and regional referral hospital AEFI surveillance system</t>
  </si>
  <si>
    <t>Establish a sentinel AEFI surveillance system at the regional referral shospitals</t>
  </si>
  <si>
    <t>Ampeire/NDA</t>
  </si>
  <si>
    <t>All districts will be reached during Rota trainings but focus at RRRHs</t>
  </si>
  <si>
    <t>Improve the quality and regularity of active surveillance visits at district level</t>
  </si>
  <si>
    <t>National and EPI/IDSR regional supervision visits at the district and selected heakkth facilities</t>
  </si>
  <si>
    <t>VPD surveillance performance indicattors</t>
  </si>
  <si>
    <t>Jan - Dec</t>
  </si>
  <si>
    <t>Andrew</t>
  </si>
  <si>
    <t>establish additional region, strengthen existing</t>
  </si>
  <si>
    <t>Ensure full accredidation of measles and polio laboratory</t>
  </si>
  <si>
    <t>Provide supplies to EPI laboratory</t>
  </si>
  <si>
    <t>measles and polio accredidation report</t>
  </si>
  <si>
    <t>WHO/CDC/AFENET</t>
  </si>
  <si>
    <t>JAN, FEB, MAR</t>
  </si>
  <si>
    <t>Annet/Mwanje/Patricia</t>
  </si>
  <si>
    <t>TSAs provided</t>
  </si>
  <si>
    <t>Ensure timely investigation and response to suspected and confirmed VPD outbreaks</t>
  </si>
  <si>
    <t>Build capacity at national and district level within the IDSR framework</t>
  </si>
  <si>
    <t>Timely outbreak investigation reports</t>
  </si>
  <si>
    <t>Mwanje/Patricia/Katushabe</t>
  </si>
  <si>
    <t>Reports should be available within 72 hours</t>
  </si>
  <si>
    <t>Supplement AFP surveillance with environmental surveillance</t>
  </si>
  <si>
    <t>Establish environmental surveillance system in Uganda</t>
  </si>
  <si>
    <t>Monthly laboratory reports</t>
  </si>
  <si>
    <t>Improve the performance of quality surveillance indicators in all districts</t>
  </si>
  <si>
    <t>Conduct national and regional surveillance review meetings</t>
  </si>
  <si>
    <t>2 national and 14 regional meetings</t>
  </si>
  <si>
    <t>Polio endgame</t>
  </si>
  <si>
    <t>Stainability of the EPI polio transition plan</t>
  </si>
  <si>
    <t>Provide Technical support for the implementation of polio transition plan</t>
  </si>
  <si>
    <t>May - Dec</t>
  </si>
  <si>
    <t>Opar</t>
  </si>
  <si>
    <t>Polio transition plan</t>
  </si>
  <si>
    <t>Maintain polio free country</t>
  </si>
  <si>
    <t xml:space="preserve">Conduct preventative Polio SIAs in high risk districts </t>
  </si>
  <si>
    <t>Luzze</t>
  </si>
  <si>
    <t>67% of &lt;5Y</t>
  </si>
  <si>
    <t>Timely detection, confirmation, reporting and response to VPD outbreaks</t>
  </si>
  <si>
    <t>Conduct Polio SIAs in high risk districts on Uganda</t>
  </si>
  <si>
    <t>Q1</t>
  </si>
  <si>
    <t>Q2</t>
  </si>
  <si>
    <t>Q3</t>
  </si>
  <si>
    <t>Q4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</si>
</sst>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(* #,##0_);_(* \(#,##0\);_(* &quot;-&quot;_);_(@_)"/>
    <numFmt numFmtId="43" formatCode="_(* #,##0.00_);_(* \(#,##0.00\);_(* &quot;-&quot;??_);_(@_)"/>
    <numFmt numFmtId="164" formatCode="_-* #,##0_-;\-* #,##0_-;_-* &quot;-&quot;??_-;_-@_-"/>
    <numFmt numFmtId="165" formatCode="_(* #,##0_);_(* \(#,##0\);_(* &quot;-&quot;??_);_(@_)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000000"/>
      <name val="Calibri"/>
      <family val="2"/>
    </font>
    <font>
      <b/>
      <sz val="12"/>
      <name val="Calibri"/>
      <family val="2"/>
    </font>
    <font>
      <sz val="12"/>
      <name val="Calibri"/>
      <family val="2"/>
    </font>
    <font>
      <sz val="12"/>
      <color rgb="FF000000"/>
      <name val="Calibri"/>
      <family val="2"/>
    </font>
    <font>
      <sz val="12"/>
      <color rgb="FFFF0000"/>
      <name val="Calibri"/>
      <family val="2"/>
    </font>
    <font>
      <sz val="12"/>
      <color theme="1"/>
      <name val="Calibri"/>
      <family val="2"/>
    </font>
    <font>
      <b/>
      <sz val="12"/>
      <name val="Calibri"/>
    </font>
    <font>
      <sz val="12"/>
      <name val="Calibri"/>
    </font>
    <font>
      <sz val="12"/>
      <color theme="3"/>
      <name val="Calibri"/>
      <family val="2"/>
    </font>
    <font>
      <sz val="12"/>
      <color indexed="8"/>
      <name val="Calibri"/>
      <family val="2"/>
    </font>
    <font>
      <i/>
      <sz val="12"/>
      <name val="Calibri"/>
      <family val="2"/>
    </font>
    <font>
      <b/>
      <sz val="12"/>
      <color theme="1"/>
      <name val="Calibri"/>
      <family val="2"/>
    </font>
    <font>
      <sz val="10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lightGray">
        <bgColor theme="9" tint="0.79998168889431442"/>
      </patternFill>
    </fill>
    <fill>
      <patternFill patternType="solid">
        <fgColor rgb="FFFFC000"/>
        <bgColor indexed="64"/>
      </patternFill>
    </fill>
  </fills>
  <borders count="4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" fillId="0" borderId="0"/>
  </cellStyleXfs>
  <cellXfs count="230">
    <xf numFmtId="0" fontId="0" fillId="0" borderId="0" xfId="0"/>
    <xf numFmtId="0" fontId="2" fillId="2" borderId="1" xfId="0" applyNumberFormat="1" applyFont="1" applyFill="1" applyBorder="1" applyAlignment="1">
      <alignment vertical="center" wrapText="1" readingOrder="1"/>
    </xf>
    <xf numFmtId="0" fontId="3" fillId="2" borderId="1" xfId="0" applyNumberFormat="1" applyFont="1" applyFill="1" applyBorder="1" applyAlignment="1">
      <alignment vertical="top" wrapText="1" readingOrder="1"/>
    </xf>
    <xf numFmtId="0" fontId="3" fillId="2" borderId="1" xfId="0" applyNumberFormat="1" applyFont="1" applyFill="1" applyBorder="1" applyAlignment="1">
      <alignment vertical="center" wrapText="1" readingOrder="1"/>
    </xf>
    <xf numFmtId="0" fontId="3" fillId="2" borderId="1" xfId="0" applyNumberFormat="1" applyFont="1" applyFill="1" applyBorder="1" applyAlignment="1">
      <alignment horizontal="left" vertical="center" wrapText="1" readingOrder="1"/>
    </xf>
    <xf numFmtId="0" fontId="3" fillId="2" borderId="2" xfId="0" applyNumberFormat="1" applyFont="1" applyFill="1" applyBorder="1" applyAlignment="1">
      <alignment vertical="center" wrapText="1" readingOrder="1"/>
    </xf>
    <xf numFmtId="164" fontId="2" fillId="2" borderId="1" xfId="1" applyNumberFormat="1" applyFont="1" applyFill="1" applyBorder="1" applyAlignment="1">
      <alignment vertical="center" wrapText="1" readingOrder="1"/>
    </xf>
    <xf numFmtId="164" fontId="2" fillId="2" borderId="1" xfId="1" applyNumberFormat="1" applyFont="1" applyFill="1" applyBorder="1" applyAlignment="1">
      <alignment vertical="top" wrapText="1" readingOrder="1"/>
    </xf>
    <xf numFmtId="0" fontId="2" fillId="2" borderId="1" xfId="1" applyNumberFormat="1" applyFont="1" applyFill="1" applyBorder="1" applyAlignment="1">
      <alignment vertical="center" wrapText="1" readingOrder="1"/>
    </xf>
    <xf numFmtId="0" fontId="2" fillId="2" borderId="3" xfId="1" applyNumberFormat="1" applyFont="1" applyFill="1" applyBorder="1" applyAlignment="1">
      <alignment vertical="center" wrapText="1" readingOrder="1"/>
    </xf>
    <xf numFmtId="0" fontId="2" fillId="2" borderId="4" xfId="1" applyNumberFormat="1" applyFont="1" applyFill="1" applyBorder="1" applyAlignment="1">
      <alignment vertical="center" wrapText="1" readingOrder="1"/>
    </xf>
    <xf numFmtId="0" fontId="2" fillId="2" borderId="2" xfId="1" applyNumberFormat="1" applyFont="1" applyFill="1" applyBorder="1" applyAlignment="1">
      <alignment vertical="center" wrapText="1" readingOrder="1"/>
    </xf>
    <xf numFmtId="0" fontId="2" fillId="2" borderId="5" xfId="0" applyFont="1" applyFill="1" applyBorder="1" applyAlignment="1">
      <alignment horizontal="center" vertical="center" textRotation="90" wrapText="1" readingOrder="1"/>
    </xf>
    <xf numFmtId="0" fontId="2" fillId="2" borderId="6" xfId="0" applyFont="1" applyFill="1" applyBorder="1" applyAlignment="1">
      <alignment horizontal="center" vertical="center" textRotation="90" wrapText="1" readingOrder="1"/>
    </xf>
    <xf numFmtId="0" fontId="2" fillId="2" borderId="2" xfId="0" applyFont="1" applyFill="1" applyBorder="1" applyAlignment="1">
      <alignment horizontal="center" vertical="center" textRotation="90" wrapText="1" readingOrder="1"/>
    </xf>
    <xf numFmtId="0" fontId="2" fillId="2" borderId="7" xfId="0" applyFont="1" applyFill="1" applyBorder="1" applyAlignment="1">
      <alignment horizontal="center" vertical="center" textRotation="90" wrapText="1" readingOrder="1"/>
    </xf>
    <xf numFmtId="0" fontId="2" fillId="2" borderId="8" xfId="0" applyFont="1" applyFill="1" applyBorder="1" applyAlignment="1">
      <alignment horizontal="center" vertical="center" textRotation="90" wrapText="1" readingOrder="1"/>
    </xf>
    <xf numFmtId="0" fontId="2" fillId="2" borderId="9" xfId="0" applyFont="1" applyFill="1" applyBorder="1" applyAlignment="1">
      <alignment horizontal="center" vertical="center" textRotation="90" wrapText="1" readingOrder="1"/>
    </xf>
    <xf numFmtId="0" fontId="2" fillId="2" borderId="10" xfId="0" applyFont="1" applyFill="1" applyBorder="1" applyAlignment="1">
      <alignment horizontal="center" vertical="center" textRotation="90" wrapText="1" readingOrder="1"/>
    </xf>
    <xf numFmtId="0" fontId="3" fillId="3" borderId="7" xfId="0" applyNumberFormat="1" applyFont="1" applyFill="1" applyBorder="1" applyAlignment="1">
      <alignment vertical="center" wrapText="1" readingOrder="1"/>
    </xf>
    <xf numFmtId="0" fontId="4" fillId="3" borderId="8" xfId="0" applyNumberFormat="1" applyFont="1" applyFill="1" applyBorder="1" applyAlignment="1">
      <alignment vertical="top" wrapText="1" readingOrder="1"/>
    </xf>
    <xf numFmtId="0" fontId="5" fillId="3" borderId="8" xfId="2" applyNumberFormat="1" applyFont="1" applyFill="1" applyBorder="1" applyAlignment="1">
      <alignment vertical="top" wrapText="1" readingOrder="1"/>
    </xf>
    <xf numFmtId="0" fontId="5" fillId="0" borderId="8" xfId="2" applyNumberFormat="1" applyFont="1" applyBorder="1" applyAlignment="1">
      <alignment wrapText="1" readingOrder="1"/>
    </xf>
    <xf numFmtId="0" fontId="6" fillId="3" borderId="8" xfId="1" applyNumberFormat="1" applyFont="1" applyFill="1" applyBorder="1" applyAlignment="1">
      <alignment horizontal="left" vertical="center" wrapText="1" readingOrder="1"/>
    </xf>
    <xf numFmtId="0" fontId="7" fillId="3" borderId="11" xfId="0" applyNumberFormat="1" applyFont="1" applyFill="1" applyBorder="1" applyAlignment="1">
      <alignment horizontal="center" vertical="center" wrapText="1" readingOrder="1"/>
    </xf>
    <xf numFmtId="164" fontId="7" fillId="3" borderId="8" xfId="1" applyNumberFormat="1" applyFont="1" applyFill="1" applyBorder="1" applyAlignment="1">
      <alignment vertical="center"/>
    </xf>
    <xf numFmtId="164" fontId="4" fillId="3" borderId="8" xfId="1" applyNumberFormat="1" applyFont="1" applyFill="1" applyBorder="1" applyAlignment="1">
      <alignment vertical="center" wrapText="1"/>
    </xf>
    <xf numFmtId="0" fontId="5" fillId="3" borderId="8" xfId="1" applyNumberFormat="1" applyFont="1" applyFill="1" applyBorder="1" applyAlignment="1">
      <alignment vertical="center" wrapText="1" readingOrder="1"/>
    </xf>
    <xf numFmtId="164" fontId="4" fillId="3" borderId="12" xfId="1" applyNumberFormat="1" applyFont="1" applyFill="1" applyBorder="1" applyAlignment="1">
      <alignment horizontal="center" vertical="center" wrapText="1" readingOrder="1"/>
    </xf>
    <xf numFmtId="164" fontId="4" fillId="3" borderId="8" xfId="1" applyNumberFormat="1" applyFont="1" applyFill="1" applyBorder="1" applyAlignment="1">
      <alignment horizontal="center" vertical="center" wrapText="1" readingOrder="1"/>
    </xf>
    <xf numFmtId="0" fontId="7" fillId="3" borderId="13" xfId="1" applyNumberFormat="1" applyFont="1" applyFill="1" applyBorder="1" applyAlignment="1">
      <alignment vertical="center" wrapText="1" readingOrder="1"/>
    </xf>
    <xf numFmtId="0" fontId="7" fillId="4" borderId="7" xfId="0" applyFont="1" applyFill="1" applyBorder="1" applyAlignment="1">
      <alignment vertical="center"/>
    </xf>
    <xf numFmtId="0" fontId="7" fillId="4" borderId="8" xfId="0" applyFont="1" applyFill="1" applyBorder="1" applyAlignment="1">
      <alignment vertical="center"/>
    </xf>
    <xf numFmtId="0" fontId="7" fillId="4" borderId="12" xfId="0" applyFont="1" applyFill="1" applyBorder="1" applyAlignment="1">
      <alignment vertical="center"/>
    </xf>
    <xf numFmtId="0" fontId="7" fillId="4" borderId="14" xfId="0" applyFont="1" applyFill="1" applyBorder="1" applyAlignment="1">
      <alignment vertical="center"/>
    </xf>
    <xf numFmtId="0" fontId="7" fillId="4" borderId="11" xfId="0" applyFont="1" applyFill="1" applyBorder="1" applyAlignment="1">
      <alignment vertical="center"/>
    </xf>
    <xf numFmtId="0" fontId="7" fillId="4" borderId="15" xfId="0" applyFont="1" applyFill="1" applyBorder="1" applyAlignment="1">
      <alignment vertical="center"/>
    </xf>
    <xf numFmtId="0" fontId="7" fillId="4" borderId="9" xfId="0" applyFont="1" applyFill="1" applyBorder="1" applyAlignment="1">
      <alignment vertical="center"/>
    </xf>
    <xf numFmtId="0" fontId="3" fillId="3" borderId="14" xfId="0" applyNumberFormat="1" applyFont="1" applyFill="1" applyBorder="1" applyAlignment="1">
      <alignment vertical="center" wrapText="1" readingOrder="1"/>
    </xf>
    <xf numFmtId="0" fontId="4" fillId="3" borderId="11" xfId="0" applyNumberFormat="1" applyFont="1" applyFill="1" applyBorder="1" applyAlignment="1">
      <alignment vertical="top" wrapText="1" readingOrder="1"/>
    </xf>
    <xf numFmtId="0" fontId="5" fillId="3" borderId="11" xfId="2" applyNumberFormat="1" applyFont="1" applyFill="1" applyBorder="1" applyAlignment="1">
      <alignment vertical="top" wrapText="1" readingOrder="1"/>
    </xf>
    <xf numFmtId="0" fontId="5" fillId="0" borderId="11" xfId="2" applyNumberFormat="1" applyFont="1" applyBorder="1" applyAlignment="1">
      <alignment wrapText="1" readingOrder="1"/>
    </xf>
    <xf numFmtId="0" fontId="6" fillId="3" borderId="11" xfId="1" applyNumberFormat="1" applyFont="1" applyFill="1" applyBorder="1" applyAlignment="1">
      <alignment horizontal="left" vertical="center" wrapText="1" readingOrder="1"/>
    </xf>
    <xf numFmtId="164" fontId="7" fillId="3" borderId="11" xfId="1" applyNumberFormat="1" applyFont="1" applyFill="1" applyBorder="1" applyAlignment="1">
      <alignment vertical="center"/>
    </xf>
    <xf numFmtId="164" fontId="4" fillId="3" borderId="11" xfId="1" applyNumberFormat="1" applyFont="1" applyFill="1" applyBorder="1" applyAlignment="1">
      <alignment vertical="center" wrapText="1"/>
    </xf>
    <xf numFmtId="0" fontId="5" fillId="3" borderId="11" xfId="1" applyNumberFormat="1" applyFont="1" applyFill="1" applyBorder="1" applyAlignment="1">
      <alignment vertical="center" wrapText="1" readingOrder="1"/>
    </xf>
    <xf numFmtId="0" fontId="5" fillId="3" borderId="15" xfId="1" applyNumberFormat="1" applyFont="1" applyFill="1" applyBorder="1" applyAlignment="1">
      <alignment horizontal="center" vertical="center" wrapText="1" readingOrder="1"/>
    </xf>
    <xf numFmtId="0" fontId="5" fillId="3" borderId="11" xfId="1" applyNumberFormat="1" applyFont="1" applyFill="1" applyBorder="1" applyAlignment="1">
      <alignment horizontal="center" vertical="center" wrapText="1" readingOrder="1"/>
    </xf>
    <xf numFmtId="0" fontId="7" fillId="3" borderId="16" xfId="1" applyNumberFormat="1" applyFont="1" applyFill="1" applyBorder="1" applyAlignment="1">
      <alignment vertical="center" wrapText="1" readingOrder="1"/>
    </xf>
    <xf numFmtId="0" fontId="7" fillId="4" borderId="17" xfId="0" applyFont="1" applyFill="1" applyBorder="1" applyAlignment="1">
      <alignment vertical="center"/>
    </xf>
    <xf numFmtId="0" fontId="7" fillId="4" borderId="18" xfId="0" applyFont="1" applyFill="1" applyBorder="1" applyAlignment="1">
      <alignment vertical="center"/>
    </xf>
    <xf numFmtId="0" fontId="7" fillId="4" borderId="19" xfId="0" applyFont="1" applyFill="1" applyBorder="1" applyAlignment="1">
      <alignment vertical="center"/>
    </xf>
    <xf numFmtId="0" fontId="7" fillId="4" borderId="20" xfId="0" applyFont="1" applyFill="1" applyBorder="1" applyAlignment="1">
      <alignment vertical="center"/>
    </xf>
    <xf numFmtId="0" fontId="8" fillId="3" borderId="14" xfId="0" applyNumberFormat="1" applyFont="1" applyFill="1" applyBorder="1" applyAlignment="1">
      <alignment vertical="center" wrapText="1" readingOrder="1"/>
    </xf>
    <xf numFmtId="0" fontId="9" fillId="3" borderId="11" xfId="0" applyNumberFormat="1" applyFont="1" applyFill="1" applyBorder="1" applyAlignment="1">
      <alignment vertical="top" wrapText="1" readingOrder="1"/>
    </xf>
    <xf numFmtId="0" fontId="7" fillId="3" borderId="14" xfId="0" applyFont="1" applyFill="1" applyBorder="1" applyAlignment="1">
      <alignment vertical="center"/>
    </xf>
    <xf numFmtId="0" fontId="7" fillId="3" borderId="11" xfId="0" applyFont="1" applyFill="1" applyBorder="1" applyAlignment="1">
      <alignment vertical="center"/>
    </xf>
    <xf numFmtId="0" fontId="7" fillId="3" borderId="15" xfId="0" applyFont="1" applyFill="1" applyBorder="1" applyAlignment="1">
      <alignment vertical="center"/>
    </xf>
    <xf numFmtId="0" fontId="5" fillId="0" borderId="11" xfId="2" applyFont="1" applyBorder="1" applyAlignment="1">
      <alignment wrapText="1"/>
    </xf>
    <xf numFmtId="164" fontId="4" fillId="3" borderId="11" xfId="1" applyNumberFormat="1" applyFont="1" applyFill="1" applyBorder="1" applyAlignment="1">
      <alignment vertical="center"/>
    </xf>
    <xf numFmtId="164" fontId="5" fillId="3" borderId="11" xfId="1" applyNumberFormat="1" applyFont="1" applyFill="1" applyBorder="1" applyAlignment="1">
      <alignment horizontal="center" vertical="center" wrapText="1" readingOrder="1"/>
    </xf>
    <xf numFmtId="43" fontId="7" fillId="3" borderId="16" xfId="1" applyNumberFormat="1" applyFont="1" applyFill="1" applyBorder="1" applyAlignment="1">
      <alignment horizontal="center" vertical="center" wrapText="1" readingOrder="1"/>
    </xf>
    <xf numFmtId="0" fontId="7" fillId="3" borderId="20" xfId="0" applyFont="1" applyFill="1" applyBorder="1" applyAlignment="1">
      <alignment vertical="center"/>
    </xf>
    <xf numFmtId="164" fontId="4" fillId="5" borderId="21" xfId="1" applyNumberFormat="1" applyFont="1" applyFill="1" applyBorder="1" applyAlignment="1">
      <alignment vertical="center"/>
    </xf>
    <xf numFmtId="0" fontId="7" fillId="3" borderId="16" xfId="0" applyFont="1" applyFill="1" applyBorder="1" applyAlignment="1">
      <alignment vertical="center"/>
    </xf>
    <xf numFmtId="164" fontId="4" fillId="3" borderId="21" xfId="1" applyNumberFormat="1" applyFont="1" applyFill="1" applyBorder="1" applyAlignment="1">
      <alignment vertical="center"/>
    </xf>
    <xf numFmtId="164" fontId="5" fillId="3" borderId="15" xfId="1" applyNumberFormat="1" applyFont="1" applyFill="1" applyBorder="1" applyAlignment="1">
      <alignment horizontal="center" vertical="center" wrapText="1" readingOrder="1"/>
    </xf>
    <xf numFmtId="0" fontId="3" fillId="3" borderId="14" xfId="0" applyFont="1" applyFill="1" applyBorder="1" applyAlignment="1">
      <alignment horizontal="left" vertical="center" wrapText="1" readingOrder="1"/>
    </xf>
    <xf numFmtId="0" fontId="4" fillId="3" borderId="22" xfId="0" applyFont="1" applyFill="1" applyBorder="1" applyAlignment="1">
      <alignment horizontal="left" vertical="top" wrapText="1" readingOrder="1"/>
    </xf>
    <xf numFmtId="0" fontId="4" fillId="3" borderId="11" xfId="0" applyFont="1" applyFill="1" applyBorder="1" applyAlignment="1">
      <alignment horizontal="left" vertical="top" wrapText="1" readingOrder="1"/>
    </xf>
    <xf numFmtId="164" fontId="4" fillId="5" borderId="21" xfId="1" applyNumberFormat="1" applyFont="1" applyFill="1" applyBorder="1" applyAlignment="1">
      <alignment vertical="center" wrapText="1"/>
    </xf>
    <xf numFmtId="0" fontId="5" fillId="3" borderId="15" xfId="1" applyNumberFormat="1" applyFont="1" applyFill="1" applyBorder="1" applyAlignment="1">
      <alignment vertical="center" wrapText="1" readingOrder="1"/>
    </xf>
    <xf numFmtId="0" fontId="7" fillId="3" borderId="23" xfId="0" applyFont="1" applyFill="1" applyBorder="1" applyAlignment="1">
      <alignment vertical="center" wrapText="1" readingOrder="1"/>
    </xf>
    <xf numFmtId="0" fontId="4" fillId="3" borderId="11" xfId="0" applyFont="1" applyFill="1" applyBorder="1" applyAlignment="1">
      <alignment horizontal="left" vertical="center" wrapText="1" readingOrder="1"/>
    </xf>
    <xf numFmtId="0" fontId="5" fillId="3" borderId="11" xfId="0" applyFont="1" applyFill="1" applyBorder="1" applyAlignment="1">
      <alignment horizontal="center" vertical="center" wrapText="1" readingOrder="1"/>
    </xf>
    <xf numFmtId="164" fontId="7" fillId="3" borderId="11" xfId="1" applyNumberFormat="1" applyFont="1" applyFill="1" applyBorder="1" applyAlignment="1">
      <alignment horizontal="center" vertical="center" wrapText="1"/>
    </xf>
    <xf numFmtId="164" fontId="4" fillId="3" borderId="15" xfId="1" applyNumberFormat="1" applyFont="1" applyFill="1" applyBorder="1" applyAlignment="1">
      <alignment horizontal="center" vertical="center" wrapText="1" readingOrder="1"/>
    </xf>
    <xf numFmtId="164" fontId="4" fillId="3" borderId="11" xfId="1" applyNumberFormat="1" applyFont="1" applyFill="1" applyBorder="1" applyAlignment="1">
      <alignment horizontal="center" vertical="center" wrapText="1" readingOrder="1"/>
    </xf>
    <xf numFmtId="0" fontId="4" fillId="3" borderId="4" xfId="0" applyFont="1" applyFill="1" applyBorder="1" applyAlignment="1">
      <alignment horizontal="left" vertical="top" wrapText="1" readingOrder="1"/>
    </xf>
    <xf numFmtId="0" fontId="5" fillId="3" borderId="11" xfId="2" applyFont="1" applyFill="1" applyBorder="1" applyAlignment="1">
      <alignment horizontal="left" vertical="top" wrapText="1"/>
    </xf>
    <xf numFmtId="0" fontId="4" fillId="3" borderId="11" xfId="0" applyFont="1" applyFill="1" applyBorder="1" applyAlignment="1">
      <alignment vertical="top" wrapText="1" readingOrder="1"/>
    </xf>
    <xf numFmtId="0" fontId="4" fillId="0" borderId="11" xfId="0" applyFont="1" applyBorder="1" applyAlignment="1">
      <alignment vertical="center" wrapText="1" readingOrder="1"/>
    </xf>
    <xf numFmtId="0" fontId="10" fillId="0" borderId="11" xfId="0" applyFont="1" applyBorder="1" applyAlignment="1">
      <alignment horizontal="left" vertical="center" wrapText="1" readingOrder="1"/>
    </xf>
    <xf numFmtId="164" fontId="7" fillId="0" borderId="15" xfId="1" applyNumberFormat="1" applyFont="1" applyBorder="1" applyAlignment="1">
      <alignment vertical="center" wrapText="1"/>
    </xf>
    <xf numFmtId="164" fontId="7" fillId="0" borderId="11" xfId="1" applyNumberFormat="1" applyFont="1" applyBorder="1" applyAlignment="1">
      <alignment vertical="center" wrapText="1"/>
    </xf>
    <xf numFmtId="164" fontId="7" fillId="0" borderId="16" xfId="1" applyNumberFormat="1" applyFont="1" applyBorder="1" applyAlignment="1">
      <alignment vertical="center" wrapText="1"/>
    </xf>
    <xf numFmtId="0" fontId="3" fillId="3" borderId="24" xfId="0" applyFont="1" applyFill="1" applyBorder="1" applyAlignment="1">
      <alignment horizontal="left" vertical="center" wrapText="1" readingOrder="1"/>
    </xf>
    <xf numFmtId="0" fontId="7" fillId="3" borderId="4" xfId="0" applyFont="1" applyFill="1" applyBorder="1" applyAlignment="1">
      <alignment vertical="top"/>
    </xf>
    <xf numFmtId="0" fontId="4" fillId="3" borderId="4" xfId="0" applyFont="1" applyFill="1" applyBorder="1" applyAlignment="1">
      <alignment vertical="top" wrapText="1" readingOrder="1"/>
    </xf>
    <xf numFmtId="0" fontId="4" fillId="0" borderId="4" xfId="0" applyFont="1" applyBorder="1" applyAlignment="1">
      <alignment vertical="center" wrapText="1" readingOrder="1"/>
    </xf>
    <xf numFmtId="164" fontId="7" fillId="3" borderId="4" xfId="1" applyNumberFormat="1" applyFont="1" applyFill="1" applyBorder="1" applyAlignment="1">
      <alignment vertical="center"/>
    </xf>
    <xf numFmtId="164" fontId="4" fillId="3" borderId="25" xfId="1" applyNumberFormat="1" applyFont="1" applyFill="1" applyBorder="1" applyAlignment="1">
      <alignment horizontal="center" vertical="center" wrapText="1" readingOrder="1"/>
    </xf>
    <xf numFmtId="0" fontId="6" fillId="0" borderId="11" xfId="0" applyFont="1" applyBorder="1" applyAlignment="1">
      <alignment horizontal="left" vertical="center" wrapText="1" readingOrder="1"/>
    </xf>
    <xf numFmtId="164" fontId="7" fillId="0" borderId="11" xfId="1" applyNumberFormat="1" applyFont="1" applyBorder="1" applyAlignment="1">
      <alignment vertical="center"/>
    </xf>
    <xf numFmtId="0" fontId="4" fillId="3" borderId="26" xfId="0" applyFont="1" applyFill="1" applyBorder="1" applyAlignment="1">
      <alignment vertical="top" wrapText="1" readingOrder="1"/>
    </xf>
    <xf numFmtId="0" fontId="4" fillId="0" borderId="26" xfId="0" applyFont="1" applyBorder="1" applyAlignment="1">
      <alignment vertical="center" wrapText="1" readingOrder="1"/>
    </xf>
    <xf numFmtId="164" fontId="7" fillId="3" borderId="21" xfId="1" applyNumberFormat="1" applyFont="1" applyFill="1" applyBorder="1" applyAlignment="1">
      <alignment vertical="center"/>
    </xf>
    <xf numFmtId="164" fontId="7" fillId="0" borderId="26" xfId="1" applyNumberFormat="1" applyFont="1" applyBorder="1" applyAlignment="1">
      <alignment vertical="center"/>
    </xf>
    <xf numFmtId="164" fontId="7" fillId="0" borderId="21" xfId="1" applyNumberFormat="1" applyFont="1" applyBorder="1" applyAlignment="1">
      <alignment vertical="center" wrapText="1"/>
    </xf>
    <xf numFmtId="0" fontId="4" fillId="3" borderId="22" xfId="0" applyNumberFormat="1" applyFont="1" applyFill="1" applyBorder="1" applyAlignment="1">
      <alignment vertical="top" wrapText="1" readingOrder="1"/>
    </xf>
    <xf numFmtId="0" fontId="7" fillId="3" borderId="11" xfId="0" applyNumberFormat="1" applyFont="1" applyFill="1" applyBorder="1" applyAlignment="1">
      <alignment vertical="top" wrapText="1" readingOrder="1"/>
    </xf>
    <xf numFmtId="0" fontId="7" fillId="3" borderId="11" xfId="0" applyNumberFormat="1" applyFont="1" applyFill="1" applyBorder="1" applyAlignment="1">
      <alignment vertical="center" wrapText="1" readingOrder="1"/>
    </xf>
    <xf numFmtId="164" fontId="7" fillId="5" borderId="21" xfId="1" applyNumberFormat="1" applyFont="1" applyFill="1" applyBorder="1" applyAlignment="1">
      <alignment vertical="center" wrapText="1"/>
    </xf>
    <xf numFmtId="164" fontId="7" fillId="3" borderId="11" xfId="1" applyNumberFormat="1" applyFont="1" applyFill="1" applyBorder="1" applyAlignment="1">
      <alignment horizontal="center" vertical="center"/>
    </xf>
    <xf numFmtId="164" fontId="7" fillId="3" borderId="21" xfId="1" applyNumberFormat="1" applyFont="1" applyFill="1" applyBorder="1" applyAlignment="1">
      <alignment horizontal="center" vertical="center"/>
    </xf>
    <xf numFmtId="164" fontId="7" fillId="0" borderId="26" xfId="1" applyNumberFormat="1" applyFont="1" applyBorder="1" applyAlignment="1">
      <alignment vertical="center" wrapText="1"/>
    </xf>
    <xf numFmtId="164" fontId="7" fillId="0" borderId="27" xfId="1" applyNumberFormat="1" applyFont="1" applyBorder="1" applyAlignment="1">
      <alignment vertical="center" wrapText="1"/>
    </xf>
    <xf numFmtId="0" fontId="7" fillId="3" borderId="26" xfId="0" applyFont="1" applyFill="1" applyBorder="1" applyAlignment="1">
      <alignment vertical="center"/>
    </xf>
    <xf numFmtId="0" fontId="7" fillId="3" borderId="21" xfId="0" applyFont="1" applyFill="1" applyBorder="1" applyAlignment="1">
      <alignment vertical="center"/>
    </xf>
    <xf numFmtId="164" fontId="7" fillId="3" borderId="21" xfId="1" applyNumberFormat="1" applyFont="1" applyFill="1" applyBorder="1" applyAlignment="1">
      <alignment horizontal="center" vertical="center" wrapText="1"/>
    </xf>
    <xf numFmtId="164" fontId="7" fillId="3" borderId="0" xfId="1" applyNumberFormat="1" applyFont="1" applyFill="1" applyBorder="1" applyAlignment="1">
      <alignment horizontal="center" vertical="center" wrapText="1"/>
    </xf>
    <xf numFmtId="164" fontId="4" fillId="3" borderId="11" xfId="1" applyNumberFormat="1" applyFont="1" applyFill="1" applyBorder="1" applyAlignment="1">
      <alignment horizontal="center" vertical="center" wrapText="1"/>
    </xf>
    <xf numFmtId="164" fontId="4" fillId="5" borderId="11" xfId="1" applyNumberFormat="1" applyFont="1" applyFill="1" applyBorder="1" applyAlignment="1">
      <alignment horizontal="center" vertical="center" wrapText="1"/>
    </xf>
    <xf numFmtId="0" fontId="4" fillId="3" borderId="28" xfId="0" applyNumberFormat="1" applyFont="1" applyFill="1" applyBorder="1" applyAlignment="1">
      <alignment vertical="top" wrapText="1" readingOrder="1"/>
    </xf>
    <xf numFmtId="0" fontId="7" fillId="3" borderId="8" xfId="0" applyNumberFormat="1" applyFont="1" applyFill="1" applyBorder="1" applyAlignment="1">
      <alignment vertical="top" wrapText="1" readingOrder="1"/>
    </xf>
    <xf numFmtId="0" fontId="7" fillId="3" borderId="8" xfId="0" applyNumberFormat="1" applyFont="1" applyFill="1" applyBorder="1" applyAlignment="1">
      <alignment vertical="center" wrapText="1" readingOrder="1"/>
    </xf>
    <xf numFmtId="164" fontId="7" fillId="3" borderId="13" xfId="1" applyNumberFormat="1" applyFont="1" applyFill="1" applyBorder="1" applyAlignment="1">
      <alignment vertical="center" wrapText="1"/>
    </xf>
    <xf numFmtId="49" fontId="7" fillId="3" borderId="8" xfId="1" applyNumberFormat="1" applyFont="1" applyFill="1" applyBorder="1" applyAlignment="1">
      <alignment vertical="center" wrapText="1" readingOrder="1"/>
    </xf>
    <xf numFmtId="0" fontId="7" fillId="3" borderId="27" xfId="1" applyNumberFormat="1" applyFont="1" applyFill="1" applyBorder="1" applyAlignment="1">
      <alignment vertical="center" wrapText="1" readingOrder="1"/>
    </xf>
    <xf numFmtId="0" fontId="7" fillId="3" borderId="11" xfId="1" applyNumberFormat="1" applyFont="1" applyFill="1" applyBorder="1" applyAlignment="1">
      <alignment vertical="center" wrapText="1" readingOrder="1"/>
    </xf>
    <xf numFmtId="0" fontId="4" fillId="3" borderId="29" xfId="0" applyNumberFormat="1" applyFont="1" applyFill="1" applyBorder="1" applyAlignment="1">
      <alignment vertical="top" wrapText="1" readingOrder="1"/>
    </xf>
    <xf numFmtId="0" fontId="7" fillId="3" borderId="26" xfId="0" applyNumberFormat="1" applyFont="1" applyFill="1" applyBorder="1" applyAlignment="1">
      <alignment vertical="top" wrapText="1" readingOrder="1"/>
    </xf>
    <xf numFmtId="164" fontId="7" fillId="3" borderId="21" xfId="1" applyNumberFormat="1" applyFont="1" applyFill="1" applyBorder="1" applyAlignment="1">
      <alignment vertical="center" wrapText="1"/>
    </xf>
    <xf numFmtId="17" fontId="7" fillId="3" borderId="21" xfId="1" applyNumberFormat="1" applyFont="1" applyFill="1" applyBorder="1" applyAlignment="1">
      <alignment vertical="center" wrapText="1" readingOrder="1"/>
    </xf>
    <xf numFmtId="0" fontId="7" fillId="3" borderId="21" xfId="1" applyNumberFormat="1" applyFont="1" applyFill="1" applyBorder="1" applyAlignment="1">
      <alignment vertical="center" wrapText="1" readingOrder="1"/>
    </xf>
    <xf numFmtId="0" fontId="4" fillId="0" borderId="11" xfId="0" applyFont="1" applyBorder="1" applyAlignment="1">
      <alignment horizontal="left" vertical="center" wrapText="1" readingOrder="1"/>
    </xf>
    <xf numFmtId="0" fontId="7" fillId="3" borderId="26" xfId="1" applyNumberFormat="1" applyFont="1" applyFill="1" applyBorder="1" applyAlignment="1">
      <alignment vertical="center" wrapText="1" readingOrder="1"/>
    </xf>
    <xf numFmtId="0" fontId="4" fillId="3" borderId="11" xfId="0" applyFont="1" applyFill="1" applyBorder="1" applyAlignment="1">
      <alignment vertical="center" wrapText="1" readingOrder="1"/>
    </xf>
    <xf numFmtId="0" fontId="6" fillId="3" borderId="11" xfId="0" applyFont="1" applyFill="1" applyBorder="1" applyAlignment="1">
      <alignment horizontal="left" vertical="center" wrapText="1" readingOrder="1"/>
    </xf>
    <xf numFmtId="0" fontId="7" fillId="5" borderId="8" xfId="0" applyNumberFormat="1" applyFont="1" applyFill="1" applyBorder="1" applyAlignment="1">
      <alignment vertical="center" wrapText="1" readingOrder="1"/>
    </xf>
    <xf numFmtId="49" fontId="7" fillId="3" borderId="26" xfId="1" applyNumberFormat="1" applyFont="1" applyFill="1" applyBorder="1" applyAlignment="1">
      <alignment vertical="center" wrapText="1" readingOrder="1"/>
    </xf>
    <xf numFmtId="0" fontId="13" fillId="3" borderId="14" xfId="0" applyFont="1" applyFill="1" applyBorder="1" applyAlignment="1">
      <alignment horizontal="left" vertical="center" wrapText="1"/>
    </xf>
    <xf numFmtId="0" fontId="7" fillId="3" borderId="11" xfId="0" applyFont="1" applyFill="1" applyBorder="1" applyAlignment="1">
      <alignment horizontal="left" vertical="top" wrapText="1" readingOrder="1"/>
    </xf>
    <xf numFmtId="0" fontId="7" fillId="3" borderId="11" xfId="0" applyFont="1" applyFill="1" applyBorder="1" applyAlignment="1">
      <alignment vertical="top" wrapText="1" readingOrder="1"/>
    </xf>
    <xf numFmtId="0" fontId="5" fillId="0" borderId="11" xfId="0" applyFont="1" applyFill="1" applyBorder="1" applyAlignment="1">
      <alignment horizontal="center" vertical="center" wrapText="1" readingOrder="1"/>
    </xf>
    <xf numFmtId="17" fontId="7" fillId="0" borderId="11" xfId="1" applyNumberFormat="1" applyFont="1" applyFill="1" applyBorder="1" applyAlignment="1">
      <alignment horizontal="center" vertical="center" wrapText="1" readingOrder="1"/>
    </xf>
    <xf numFmtId="49" fontId="7" fillId="3" borderId="11" xfId="1" applyNumberFormat="1" applyFont="1" applyFill="1" applyBorder="1" applyAlignment="1">
      <alignment vertical="center" wrapText="1" readingOrder="1"/>
    </xf>
    <xf numFmtId="0" fontId="7" fillId="3" borderId="15" xfId="1" applyNumberFormat="1" applyFont="1" applyFill="1" applyBorder="1" applyAlignment="1">
      <alignment vertical="center" wrapText="1" readingOrder="1"/>
    </xf>
    <xf numFmtId="164" fontId="7" fillId="3" borderId="11" xfId="1" applyNumberFormat="1" applyFont="1" applyFill="1" applyBorder="1" applyAlignment="1">
      <alignment vertical="center" wrapText="1"/>
    </xf>
    <xf numFmtId="0" fontId="7" fillId="0" borderId="16" xfId="0" applyFont="1" applyFill="1" applyBorder="1" applyAlignment="1">
      <alignment vertical="center" wrapText="1"/>
    </xf>
    <xf numFmtId="0" fontId="6" fillId="3" borderId="11" xfId="0" applyNumberFormat="1" applyFont="1" applyFill="1" applyBorder="1" applyAlignment="1">
      <alignment horizontal="left" vertical="center" wrapText="1" readingOrder="1"/>
    </xf>
    <xf numFmtId="41" fontId="0" fillId="3" borderId="11" xfId="0" applyNumberFormat="1" applyFill="1" applyBorder="1" applyAlignment="1">
      <alignment vertical="center"/>
    </xf>
    <xf numFmtId="0" fontId="7" fillId="3" borderId="14" xfId="0" applyFont="1" applyFill="1" applyBorder="1" applyAlignment="1">
      <alignment vertical="center" wrapText="1" readingOrder="1"/>
    </xf>
    <xf numFmtId="0" fontId="0" fillId="3" borderId="11" xfId="0" applyFont="1" applyFill="1" applyBorder="1" applyAlignment="1">
      <alignment vertical="center"/>
    </xf>
    <xf numFmtId="0" fontId="0" fillId="3" borderId="15" xfId="0" applyFont="1" applyFill="1" applyBorder="1" applyAlignment="1">
      <alignment vertical="center"/>
    </xf>
    <xf numFmtId="0" fontId="7" fillId="3" borderId="26" xfId="0" applyNumberFormat="1" applyFont="1" applyFill="1" applyBorder="1" applyAlignment="1">
      <alignment vertical="center" wrapText="1" readingOrder="1"/>
    </xf>
    <xf numFmtId="17" fontId="7" fillId="3" borderId="11" xfId="1" applyNumberFormat="1" applyFont="1" applyFill="1" applyBorder="1" applyAlignment="1">
      <alignment vertical="center" wrapText="1" readingOrder="1"/>
    </xf>
    <xf numFmtId="0" fontId="7" fillId="3" borderId="30" xfId="0" applyFont="1" applyFill="1" applyBorder="1" applyAlignment="1">
      <alignment vertical="center" wrapText="1" readingOrder="1"/>
    </xf>
    <xf numFmtId="0" fontId="7" fillId="3" borderId="27" xfId="0" applyFont="1" applyFill="1" applyBorder="1" applyAlignment="1">
      <alignment vertical="center"/>
    </xf>
    <xf numFmtId="0" fontId="14" fillId="5" borderId="11" xfId="0" applyFont="1" applyFill="1" applyBorder="1" applyAlignment="1">
      <alignment vertical="center"/>
    </xf>
    <xf numFmtId="3" fontId="0" fillId="5" borderId="11" xfId="0" applyNumberFormat="1" applyFill="1" applyBorder="1" applyAlignment="1">
      <alignment vertical="center"/>
    </xf>
    <xf numFmtId="3" fontId="0" fillId="3" borderId="11" xfId="0" applyNumberFormat="1" applyFill="1" applyBorder="1" applyAlignment="1">
      <alignment vertical="center"/>
    </xf>
    <xf numFmtId="165" fontId="0" fillId="3" borderId="11" xfId="0" applyNumberFormat="1" applyFill="1" applyBorder="1" applyAlignment="1">
      <alignment vertical="center"/>
    </xf>
    <xf numFmtId="17" fontId="5" fillId="3" borderId="11" xfId="1" applyNumberFormat="1" applyFont="1" applyFill="1" applyBorder="1" applyAlignment="1">
      <alignment vertical="center" wrapText="1" readingOrder="1"/>
    </xf>
    <xf numFmtId="0" fontId="5" fillId="3" borderId="16" xfId="1" applyNumberFormat="1" applyFont="1" applyFill="1" applyBorder="1" applyAlignment="1">
      <alignment vertical="center" wrapText="1" readingOrder="1"/>
    </xf>
    <xf numFmtId="0" fontId="10" fillId="3" borderId="11" xfId="0" applyNumberFormat="1" applyFont="1" applyFill="1" applyBorder="1" applyAlignment="1">
      <alignment horizontal="left" vertical="center" wrapText="1" readingOrder="1"/>
    </xf>
    <xf numFmtId="0" fontId="7" fillId="3" borderId="0" xfId="0" applyFont="1" applyFill="1" applyBorder="1" applyAlignment="1">
      <alignment vertical="center"/>
    </xf>
    <xf numFmtId="0" fontId="6" fillId="3" borderId="11" xfId="0" applyNumberFormat="1" applyFont="1" applyFill="1" applyBorder="1" applyAlignment="1">
      <alignment vertical="center" wrapText="1" readingOrder="1"/>
    </xf>
    <xf numFmtId="0" fontId="6" fillId="3" borderId="16" xfId="1" applyNumberFormat="1" applyFont="1" applyFill="1" applyBorder="1" applyAlignment="1">
      <alignment vertical="center" wrapText="1" readingOrder="1"/>
    </xf>
    <xf numFmtId="49" fontId="5" fillId="3" borderId="11" xfId="1" applyNumberFormat="1" applyFont="1" applyFill="1" applyBorder="1" applyAlignment="1">
      <alignment vertical="center" wrapText="1" readingOrder="1"/>
    </xf>
    <xf numFmtId="0" fontId="7" fillId="3" borderId="23" xfId="0" applyFont="1" applyFill="1" applyBorder="1" applyAlignment="1">
      <alignment vertical="center"/>
    </xf>
    <xf numFmtId="164" fontId="5" fillId="3" borderId="15" xfId="1" applyNumberFormat="1" applyFont="1" applyFill="1" applyBorder="1" applyAlignment="1">
      <alignment horizontal="center" vertical="top" wrapText="1" readingOrder="1"/>
    </xf>
    <xf numFmtId="0" fontId="7" fillId="3" borderId="11" xfId="0" applyFont="1" applyFill="1" applyBorder="1" applyAlignment="1">
      <alignment vertical="center" wrapText="1" readingOrder="1"/>
    </xf>
    <xf numFmtId="164" fontId="7" fillId="5" borderId="21" xfId="1" applyNumberFormat="1" applyFont="1" applyFill="1" applyBorder="1" applyAlignment="1">
      <alignment horizontal="center" vertical="center" wrapText="1"/>
    </xf>
    <xf numFmtId="0" fontId="4" fillId="0" borderId="11" xfId="2" applyNumberFormat="1" applyFont="1" applyBorder="1" applyAlignment="1">
      <alignment wrapText="1" readingOrder="1"/>
    </xf>
    <xf numFmtId="164" fontId="5" fillId="5" borderId="11" xfId="1" applyNumberFormat="1" applyFont="1" applyFill="1" applyBorder="1" applyAlignment="1">
      <alignment vertical="center" wrapText="1"/>
    </xf>
    <xf numFmtId="0" fontId="5" fillId="3" borderId="11" xfId="2" applyFont="1" applyFill="1" applyBorder="1" applyAlignment="1">
      <alignment horizontal="left" vertical="top" wrapText="1" readingOrder="1"/>
    </xf>
    <xf numFmtId="0" fontId="5" fillId="0" borderId="11" xfId="2" applyFont="1" applyBorder="1" applyAlignment="1">
      <alignment horizontal="center" wrapText="1"/>
    </xf>
    <xf numFmtId="164" fontId="4" fillId="3" borderId="0" xfId="1" applyNumberFormat="1" applyFont="1" applyFill="1" applyBorder="1" applyAlignment="1">
      <alignment vertical="center"/>
    </xf>
    <xf numFmtId="0" fontId="5" fillId="3" borderId="0" xfId="0" applyFont="1" applyFill="1" applyBorder="1" applyAlignment="1">
      <alignment horizontal="left" vertical="top" wrapText="1" readingOrder="1"/>
    </xf>
    <xf numFmtId="0" fontId="7" fillId="3" borderId="11" xfId="0" applyNumberFormat="1" applyFont="1" applyFill="1" applyBorder="1" applyAlignment="1">
      <alignment horizontal="left" vertical="center" wrapText="1" readingOrder="1"/>
    </xf>
    <xf numFmtId="43" fontId="7" fillId="3" borderId="11" xfId="1" applyNumberFormat="1" applyFont="1" applyFill="1" applyBorder="1" applyAlignment="1">
      <alignment vertical="center"/>
    </xf>
    <xf numFmtId="0" fontId="5" fillId="3" borderId="0" xfId="0" applyFont="1" applyFill="1" applyBorder="1" applyAlignment="1">
      <alignment vertical="top" wrapText="1"/>
    </xf>
    <xf numFmtId="0" fontId="4" fillId="3" borderId="4" xfId="0" applyNumberFormat="1" applyFont="1" applyFill="1" applyBorder="1" applyAlignment="1">
      <alignment vertical="top" wrapText="1" readingOrder="1"/>
    </xf>
    <xf numFmtId="0" fontId="3" fillId="3" borderId="11" xfId="0" applyFont="1" applyFill="1" applyBorder="1" applyAlignment="1">
      <alignment horizontal="left" vertical="center" wrapText="1" readingOrder="1"/>
    </xf>
    <xf numFmtId="0" fontId="5" fillId="3" borderId="11" xfId="0" applyFont="1" applyFill="1" applyBorder="1" applyAlignment="1">
      <alignment horizontal="left" vertical="top" wrapText="1" readingOrder="1"/>
    </xf>
    <xf numFmtId="164" fontId="5" fillId="3" borderId="11" xfId="1" applyNumberFormat="1" applyFont="1" applyFill="1" applyBorder="1" applyAlignment="1">
      <alignment horizontal="center" vertical="top" wrapText="1" readingOrder="1"/>
    </xf>
    <xf numFmtId="0" fontId="7" fillId="3" borderId="26" xfId="0" applyFont="1" applyFill="1" applyBorder="1" applyAlignment="1">
      <alignment vertical="center" wrapText="1" readingOrder="1"/>
    </xf>
    <xf numFmtId="0" fontId="6" fillId="3" borderId="26" xfId="0" applyNumberFormat="1" applyFont="1" applyFill="1" applyBorder="1" applyAlignment="1">
      <alignment horizontal="left" vertical="center" wrapText="1" readingOrder="1"/>
    </xf>
    <xf numFmtId="0" fontId="7" fillId="3" borderId="26" xfId="0" applyNumberFormat="1" applyFont="1" applyFill="1" applyBorder="1" applyAlignment="1">
      <alignment horizontal="center" vertical="center" wrapText="1" readingOrder="1"/>
    </xf>
    <xf numFmtId="164" fontId="5" fillId="3" borderId="26" xfId="1" applyNumberFormat="1" applyFont="1" applyFill="1" applyBorder="1" applyAlignment="1">
      <alignment horizontal="center" vertical="center" wrapText="1" readingOrder="1"/>
    </xf>
    <xf numFmtId="164" fontId="5" fillId="3" borderId="27" xfId="1" applyNumberFormat="1" applyFont="1" applyFill="1" applyBorder="1" applyAlignment="1">
      <alignment horizontal="center" vertical="center" wrapText="1" readingOrder="1"/>
    </xf>
    <xf numFmtId="43" fontId="7" fillId="3" borderId="21" xfId="1" applyNumberFormat="1" applyFont="1" applyFill="1" applyBorder="1" applyAlignment="1">
      <alignment horizontal="center" vertical="center" wrapText="1" readingOrder="1"/>
    </xf>
    <xf numFmtId="0" fontId="7" fillId="3" borderId="15" xfId="0" applyFont="1" applyFill="1" applyBorder="1" applyAlignment="1">
      <alignment vertical="center" wrapText="1" readingOrder="1"/>
    </xf>
    <xf numFmtId="0" fontId="7" fillId="3" borderId="20" xfId="0" applyFont="1" applyFill="1" applyBorder="1" applyAlignment="1">
      <alignment vertical="center" wrapText="1" readingOrder="1"/>
    </xf>
    <xf numFmtId="164" fontId="5" fillId="3" borderId="27" xfId="1" applyNumberFormat="1" applyFont="1" applyFill="1" applyBorder="1" applyAlignment="1">
      <alignment horizontal="center" vertical="top" wrapText="1" readingOrder="1"/>
    </xf>
    <xf numFmtId="0" fontId="7" fillId="3" borderId="26" xfId="0" applyFont="1" applyFill="1" applyBorder="1" applyAlignment="1">
      <alignment horizontal="left" vertical="center" wrapText="1" readingOrder="1"/>
    </xf>
    <xf numFmtId="0" fontId="6" fillId="3" borderId="26" xfId="0" applyFont="1" applyFill="1" applyBorder="1" applyAlignment="1">
      <alignment horizontal="left" vertical="center" wrapText="1" readingOrder="1"/>
    </xf>
    <xf numFmtId="0" fontId="7" fillId="3" borderId="15" xfId="0" applyFont="1" applyFill="1" applyBorder="1"/>
    <xf numFmtId="0" fontId="7" fillId="3" borderId="14" xfId="0" applyFont="1" applyFill="1" applyBorder="1"/>
    <xf numFmtId="0" fontId="7" fillId="3" borderId="11" xfId="0" applyFont="1" applyFill="1" applyBorder="1"/>
    <xf numFmtId="0" fontId="7" fillId="3" borderId="20" xfId="0" applyFont="1" applyFill="1" applyBorder="1"/>
    <xf numFmtId="0" fontId="6" fillId="0" borderId="11" xfId="0" applyNumberFormat="1" applyFont="1" applyFill="1" applyBorder="1" applyAlignment="1">
      <alignment horizontal="left" vertical="center" wrapText="1" readingOrder="1"/>
    </xf>
    <xf numFmtId="0" fontId="7" fillId="0" borderId="11" xfId="0" applyNumberFormat="1" applyFont="1" applyFill="1" applyBorder="1" applyAlignment="1">
      <alignment horizontal="center" vertical="center" wrapText="1" readingOrder="1"/>
    </xf>
    <xf numFmtId="43" fontId="7" fillId="0" borderId="16" xfId="1" applyNumberFormat="1" applyFont="1" applyFill="1" applyBorder="1" applyAlignment="1">
      <alignment horizontal="center" vertical="center" wrapText="1" readingOrder="1"/>
    </xf>
    <xf numFmtId="0" fontId="10" fillId="3" borderId="11" xfId="0" applyFont="1" applyFill="1" applyBorder="1" applyAlignment="1">
      <alignment horizontal="left" vertical="center" wrapText="1" readingOrder="1"/>
    </xf>
    <xf numFmtId="0" fontId="7" fillId="4" borderId="31" xfId="0" applyFont="1" applyFill="1" applyBorder="1" applyAlignment="1">
      <alignment vertical="center"/>
    </xf>
    <xf numFmtId="0" fontId="7" fillId="4" borderId="26" xfId="0" applyFont="1" applyFill="1" applyBorder="1" applyAlignment="1">
      <alignment vertical="center"/>
    </xf>
    <xf numFmtId="0" fontId="7" fillId="4" borderId="27" xfId="0" applyFont="1" applyFill="1" applyBorder="1" applyAlignment="1">
      <alignment vertical="center"/>
    </xf>
    <xf numFmtId="0" fontId="7" fillId="3" borderId="22" xfId="0" applyFont="1" applyFill="1" applyBorder="1" applyAlignment="1">
      <alignment vertical="center"/>
    </xf>
    <xf numFmtId="0" fontId="3" fillId="3" borderId="31" xfId="0" applyFont="1" applyFill="1" applyBorder="1" applyAlignment="1">
      <alignment horizontal="left" vertical="center" wrapText="1" readingOrder="1"/>
    </xf>
    <xf numFmtId="0" fontId="4" fillId="3" borderId="31" xfId="0" applyFont="1" applyFill="1" applyBorder="1" applyAlignment="1">
      <alignment horizontal="left" vertical="top" wrapText="1" readingOrder="1"/>
    </xf>
    <xf numFmtId="0" fontId="4" fillId="3" borderId="26" xfId="0" applyFont="1" applyFill="1" applyBorder="1" applyAlignment="1">
      <alignment horizontal="left" vertical="top" wrapText="1" readingOrder="1"/>
    </xf>
    <xf numFmtId="0" fontId="7" fillId="3" borderId="11" xfId="0" applyFont="1" applyFill="1" applyBorder="1" applyAlignment="1">
      <alignment horizontal="left" vertical="center" wrapText="1" readingOrder="1"/>
    </xf>
    <xf numFmtId="0" fontId="6" fillId="3" borderId="4" xfId="0" applyNumberFormat="1" applyFont="1" applyFill="1" applyBorder="1" applyAlignment="1">
      <alignment horizontal="left" vertical="center" wrapText="1" readingOrder="1"/>
    </xf>
    <xf numFmtId="0" fontId="7" fillId="3" borderId="4" xfId="0" applyNumberFormat="1" applyFont="1" applyFill="1" applyBorder="1" applyAlignment="1">
      <alignment horizontal="center" vertical="center" wrapText="1" readingOrder="1"/>
    </xf>
    <xf numFmtId="164" fontId="5" fillId="3" borderId="32" xfId="1" applyNumberFormat="1" applyFont="1" applyFill="1" applyBorder="1" applyAlignment="1">
      <alignment horizontal="center" vertical="center" wrapText="1" readingOrder="1"/>
    </xf>
    <xf numFmtId="164" fontId="5" fillId="3" borderId="4" xfId="1" applyNumberFormat="1" applyFont="1" applyFill="1" applyBorder="1" applyAlignment="1">
      <alignment horizontal="center" vertical="center" wrapText="1" readingOrder="1"/>
    </xf>
    <xf numFmtId="43" fontId="7" fillId="3" borderId="33" xfId="1" applyNumberFormat="1" applyFont="1" applyFill="1" applyBorder="1" applyAlignment="1">
      <alignment horizontal="center" vertical="center" wrapText="1" readingOrder="1"/>
    </xf>
    <xf numFmtId="0" fontId="3" fillId="3" borderId="34" xfId="0" applyFont="1" applyFill="1" applyBorder="1" applyAlignment="1">
      <alignment horizontal="left" vertical="center" wrapText="1" readingOrder="1"/>
    </xf>
    <xf numFmtId="0" fontId="4" fillId="3" borderId="34" xfId="0" applyFont="1" applyFill="1" applyBorder="1" applyAlignment="1">
      <alignment horizontal="left" vertical="top" wrapText="1" readingOrder="1"/>
    </xf>
    <xf numFmtId="0" fontId="4" fillId="3" borderId="35" xfId="0" applyFont="1" applyFill="1" applyBorder="1" applyAlignment="1">
      <alignment horizontal="left" vertical="top" wrapText="1" readingOrder="1"/>
    </xf>
    <xf numFmtId="0" fontId="6" fillId="3" borderId="36" xfId="0" applyNumberFormat="1" applyFont="1" applyFill="1" applyBorder="1" applyAlignment="1">
      <alignment horizontal="left" vertical="center" wrapText="1" readingOrder="1"/>
    </xf>
    <xf numFmtId="0" fontId="7" fillId="3" borderId="36" xfId="0" applyNumberFormat="1" applyFont="1" applyFill="1" applyBorder="1" applyAlignment="1">
      <alignment horizontal="center" vertical="center" wrapText="1" readingOrder="1"/>
    </xf>
    <xf numFmtId="164" fontId="7" fillId="3" borderId="37" xfId="1" applyNumberFormat="1" applyFont="1" applyFill="1" applyBorder="1" applyAlignment="1">
      <alignment horizontal="center" vertical="center" wrapText="1"/>
    </xf>
    <xf numFmtId="164" fontId="5" fillId="3" borderId="36" xfId="1" applyNumberFormat="1" applyFont="1" applyFill="1" applyBorder="1" applyAlignment="1">
      <alignment horizontal="center" vertical="center" wrapText="1" readingOrder="1"/>
    </xf>
    <xf numFmtId="164" fontId="5" fillId="3" borderId="38" xfId="1" applyNumberFormat="1" applyFont="1" applyFill="1" applyBorder="1" applyAlignment="1">
      <alignment horizontal="center" vertical="center" wrapText="1" readingOrder="1"/>
    </xf>
    <xf numFmtId="43" fontId="7" fillId="3" borderId="35" xfId="1" applyNumberFormat="1" applyFont="1" applyFill="1" applyBorder="1" applyAlignment="1">
      <alignment horizontal="center" vertical="center" wrapText="1" readingOrder="1"/>
    </xf>
    <xf numFmtId="0" fontId="4" fillId="3" borderId="39" xfId="0" applyFont="1" applyFill="1" applyBorder="1" applyAlignment="1">
      <alignment horizontal="left" vertical="top" wrapText="1" readingOrder="1"/>
    </xf>
    <xf numFmtId="164" fontId="5" fillId="3" borderId="38" xfId="1" applyNumberFormat="1" applyFont="1" applyFill="1" applyBorder="1" applyAlignment="1">
      <alignment horizontal="center" vertical="top" wrapText="1" readingOrder="1"/>
    </xf>
    <xf numFmtId="0" fontId="7" fillId="3" borderId="40" xfId="0" applyFont="1" applyFill="1" applyBorder="1" applyAlignment="1">
      <alignment horizontal="left" vertical="center" wrapText="1" readingOrder="1"/>
    </xf>
    <xf numFmtId="164" fontId="7" fillId="0" borderId="40" xfId="1" applyNumberFormat="1" applyFont="1" applyFill="1" applyBorder="1" applyAlignment="1">
      <alignment vertical="center"/>
    </xf>
    <xf numFmtId="0" fontId="7" fillId="4" borderId="41" xfId="0" applyFont="1" applyFill="1" applyBorder="1" applyAlignment="1">
      <alignment vertical="center"/>
    </xf>
    <xf numFmtId="0" fontId="7" fillId="4" borderId="42" xfId="0" applyFont="1" applyFill="1" applyBorder="1" applyAlignment="1">
      <alignment vertical="center"/>
    </xf>
    <xf numFmtId="0" fontId="7" fillId="4" borderId="43" xfId="0" applyFont="1" applyFill="1" applyBorder="1" applyAlignment="1">
      <alignment vertical="center"/>
    </xf>
    <xf numFmtId="0" fontId="7" fillId="4" borderId="34" xfId="0" applyFont="1" applyFill="1" applyBorder="1" applyAlignment="1">
      <alignment vertical="center"/>
    </xf>
    <xf numFmtId="0" fontId="7" fillId="4" borderId="36" xfId="0" applyFont="1" applyFill="1" applyBorder="1" applyAlignment="1">
      <alignment vertical="center"/>
    </xf>
    <xf numFmtId="0" fontId="7" fillId="4" borderId="44" xfId="0" applyFont="1" applyFill="1" applyBorder="1" applyAlignment="1">
      <alignment vertical="center"/>
    </xf>
    <xf numFmtId="0" fontId="7" fillId="4" borderId="45" xfId="0" applyFont="1" applyFill="1" applyBorder="1" applyAlignment="1">
      <alignment vertical="center"/>
    </xf>
    <xf numFmtId="0" fontId="2" fillId="2" borderId="32" xfId="0" applyFont="1" applyFill="1" applyBorder="1" applyAlignment="1">
      <alignment horizontal="center" vertical="center" textRotation="90" wrapText="1" readingOrder="1"/>
    </xf>
  </cellXfs>
  <cellStyles count="3">
    <cellStyle name="Comma" xfId="1" builtinId="3"/>
    <cellStyle name="Normal" xfId="0" builtinId="0"/>
    <cellStyle name="Normal 3" xfId="2"/>
  </cellStyles>
  <dxfs count="3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112"/>
  <sheetViews>
    <sheetView tabSelected="1" workbookViewId="0">
      <selection activeCell="A113" sqref="A113:XFD113"/>
    </sheetView>
  </sheetViews>
  <sheetFormatPr defaultRowHeight="14.4" x14ac:dyDescent="0.3"/>
  <cols>
    <col min="1" max="1" width="23.44140625" customWidth="1"/>
    <col min="2" max="2" width="28.44140625" customWidth="1"/>
    <col min="3" max="3" width="31.109375" customWidth="1"/>
    <col min="4" max="4" width="20.88671875" customWidth="1"/>
    <col min="5" max="5" width="11.88671875" customWidth="1"/>
    <col min="6" max="6" width="12.33203125" customWidth="1"/>
    <col min="7" max="7" width="24" customWidth="1"/>
    <col min="8" max="8" width="23.44140625" customWidth="1"/>
    <col min="9" max="9" width="19.109375" customWidth="1"/>
    <col min="10" max="10" width="12.33203125" customWidth="1"/>
    <col min="11" max="12" width="12.109375" customWidth="1"/>
    <col min="13" max="13" width="10.44140625" customWidth="1"/>
    <col min="14" max="14" width="3.5546875" bestFit="1" customWidth="1"/>
    <col min="15" max="15" width="4" bestFit="1" customWidth="1"/>
    <col min="16" max="16" width="4.33203125" bestFit="1" customWidth="1"/>
    <col min="17" max="17" width="3.88671875" bestFit="1" customWidth="1"/>
    <col min="18" max="18" width="4.5546875" bestFit="1" customWidth="1"/>
    <col min="19" max="19" width="3.5546875" bestFit="1" customWidth="1"/>
    <col min="20" max="20" width="3.109375" bestFit="1" customWidth="1"/>
    <col min="21" max="21" width="4.109375" bestFit="1" customWidth="1"/>
    <col min="22" max="22" width="4" bestFit="1" customWidth="1"/>
    <col min="23" max="23" width="3.88671875" bestFit="1" customWidth="1"/>
    <col min="24" max="24" width="4.33203125" bestFit="1" customWidth="1"/>
    <col min="25" max="25" width="4.109375" bestFit="1" customWidth="1"/>
  </cols>
  <sheetData>
    <row r="1" spans="1:29" ht="47.4" thickBot="1" x14ac:dyDescent="0.35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5" t="s">
        <v>6</v>
      </c>
      <c r="H1" s="6" t="s">
        <v>7</v>
      </c>
      <c r="I1" s="7" t="s">
        <v>8</v>
      </c>
      <c r="J1" s="8" t="s">
        <v>9</v>
      </c>
      <c r="K1" s="9" t="s">
        <v>10</v>
      </c>
      <c r="L1" s="10" t="s">
        <v>11</v>
      </c>
      <c r="M1" s="11" t="s">
        <v>12</v>
      </c>
      <c r="N1" s="12" t="s">
        <v>13</v>
      </c>
      <c r="O1" s="13" t="s">
        <v>14</v>
      </c>
      <c r="P1" s="14" t="s">
        <v>15</v>
      </c>
      <c r="Q1" s="15" t="s">
        <v>16</v>
      </c>
      <c r="R1" s="16" t="s">
        <v>17</v>
      </c>
      <c r="S1" s="17" t="s">
        <v>18</v>
      </c>
      <c r="T1" s="18" t="s">
        <v>19</v>
      </c>
      <c r="U1" s="13" t="s">
        <v>20</v>
      </c>
      <c r="V1" s="18" t="s">
        <v>21</v>
      </c>
      <c r="W1" s="13" t="s">
        <v>22</v>
      </c>
      <c r="X1" s="18" t="s">
        <v>23</v>
      </c>
      <c r="Y1" s="13" t="s">
        <v>24</v>
      </c>
      <c r="Z1" s="229" t="s">
        <v>475</v>
      </c>
      <c r="AA1" s="229" t="s">
        <v>476</v>
      </c>
      <c r="AB1" s="229" t="s">
        <v>477</v>
      </c>
      <c r="AC1" s="229" t="s">
        <v>478</v>
      </c>
    </row>
    <row r="2" spans="1:29" ht="63" thickBot="1" x14ac:dyDescent="0.35">
      <c r="A2" s="19" t="s">
        <v>25</v>
      </c>
      <c r="B2" s="20" t="s">
        <v>26</v>
      </c>
      <c r="C2" s="20" t="s">
        <v>27</v>
      </c>
      <c r="D2" s="21" t="s">
        <v>28</v>
      </c>
      <c r="E2" s="22" t="s">
        <v>29</v>
      </c>
      <c r="F2" s="23" t="s">
        <v>30</v>
      </c>
      <c r="G2" s="24" t="s">
        <v>31</v>
      </c>
      <c r="H2" s="25">
        <f>I2*$C$113</f>
        <v>0</v>
      </c>
      <c r="I2" s="26">
        <v>13985</v>
      </c>
      <c r="J2" s="27" t="s">
        <v>32</v>
      </c>
      <c r="K2" s="28" t="s">
        <v>33</v>
      </c>
      <c r="L2" s="29" t="s">
        <v>34</v>
      </c>
      <c r="M2" s="30"/>
      <c r="N2" s="31"/>
      <c r="O2" s="32"/>
      <c r="P2" s="33"/>
      <c r="Q2" s="34"/>
      <c r="R2" s="35"/>
      <c r="S2" s="36"/>
      <c r="T2" s="31"/>
      <c r="U2" s="32"/>
      <c r="V2" s="33"/>
      <c r="W2" s="31"/>
      <c r="X2" s="32"/>
      <c r="Y2" s="37"/>
      <c r="Z2">
        <v>1</v>
      </c>
      <c r="AA2">
        <v>1</v>
      </c>
      <c r="AB2">
        <v>1</v>
      </c>
      <c r="AC2">
        <v>1</v>
      </c>
    </row>
    <row r="3" spans="1:29" ht="63" thickTop="1" x14ac:dyDescent="0.3">
      <c r="A3" s="38" t="s">
        <v>25</v>
      </c>
      <c r="B3" s="39" t="s">
        <v>35</v>
      </c>
      <c r="C3" s="40" t="s">
        <v>36</v>
      </c>
      <c r="D3" s="40" t="s">
        <v>37</v>
      </c>
      <c r="E3" s="41" t="s">
        <v>29</v>
      </c>
      <c r="F3" s="42" t="s">
        <v>30</v>
      </c>
      <c r="G3" s="24" t="s">
        <v>38</v>
      </c>
      <c r="H3" s="43">
        <f>I3*$C$113</f>
        <v>0</v>
      </c>
      <c r="I3" s="44">
        <v>8998</v>
      </c>
      <c r="J3" s="45" t="s">
        <v>32</v>
      </c>
      <c r="K3" s="46" t="s">
        <v>39</v>
      </c>
      <c r="L3" s="47" t="s">
        <v>40</v>
      </c>
      <c r="M3" s="48" t="s">
        <v>41</v>
      </c>
      <c r="N3" s="49"/>
      <c r="O3" s="50"/>
      <c r="P3" s="51"/>
      <c r="Q3" s="34"/>
      <c r="R3" s="35"/>
      <c r="S3" s="36"/>
      <c r="T3" s="34"/>
      <c r="U3" s="35"/>
      <c r="V3" s="36"/>
      <c r="W3" s="34"/>
      <c r="X3" s="35"/>
      <c r="Y3" s="52"/>
      <c r="Z3">
        <v>1</v>
      </c>
      <c r="AA3">
        <v>1</v>
      </c>
      <c r="AB3">
        <v>1</v>
      </c>
      <c r="AC3">
        <v>1</v>
      </c>
    </row>
    <row r="4" spans="1:29" ht="78" x14ac:dyDescent="0.3">
      <c r="A4" s="53" t="s">
        <v>25</v>
      </c>
      <c r="B4" s="54" t="s">
        <v>35</v>
      </c>
      <c r="C4" s="54" t="s">
        <v>42</v>
      </c>
      <c r="D4" s="40" t="s">
        <v>43</v>
      </c>
      <c r="E4" s="41" t="s">
        <v>29</v>
      </c>
      <c r="F4" s="42" t="s">
        <v>30</v>
      </c>
      <c r="G4" s="24" t="s">
        <v>44</v>
      </c>
      <c r="H4" s="24" t="s">
        <v>45</v>
      </c>
      <c r="I4" s="24" t="s">
        <v>45</v>
      </c>
      <c r="J4" s="45" t="s">
        <v>46</v>
      </c>
      <c r="K4" s="46" t="s">
        <v>47</v>
      </c>
      <c r="L4" s="47" t="s">
        <v>48</v>
      </c>
      <c r="M4" s="48" t="s">
        <v>49</v>
      </c>
      <c r="N4" s="55"/>
      <c r="O4" s="56"/>
      <c r="P4" s="57"/>
      <c r="Q4" s="55"/>
      <c r="R4" s="35"/>
      <c r="S4" s="36"/>
      <c r="T4" s="34"/>
      <c r="U4" s="35"/>
      <c r="V4" s="36"/>
      <c r="W4" s="34"/>
      <c r="X4" s="35"/>
      <c r="Y4" s="52"/>
      <c r="Z4">
        <v>0</v>
      </c>
      <c r="AA4">
        <v>1</v>
      </c>
      <c r="AB4">
        <v>1</v>
      </c>
      <c r="AC4">
        <v>1</v>
      </c>
    </row>
    <row r="5" spans="1:29" ht="78.599999999999994" thickBot="1" x14ac:dyDescent="0.35">
      <c r="A5" s="38" t="s">
        <v>25</v>
      </c>
      <c r="B5" s="39" t="s">
        <v>35</v>
      </c>
      <c r="C5" s="39" t="s">
        <v>42</v>
      </c>
      <c r="D5" s="40" t="s">
        <v>43</v>
      </c>
      <c r="E5" s="41" t="s">
        <v>29</v>
      </c>
      <c r="F5" s="42" t="s">
        <v>30</v>
      </c>
      <c r="G5" s="24" t="s">
        <v>44</v>
      </c>
      <c r="H5" s="43" t="s">
        <v>45</v>
      </c>
      <c r="I5" s="44" t="s">
        <v>45</v>
      </c>
      <c r="J5" s="45" t="s">
        <v>46</v>
      </c>
      <c r="K5" s="46" t="s">
        <v>47</v>
      </c>
      <c r="L5" s="47" t="s">
        <v>48</v>
      </c>
      <c r="M5" s="48" t="s">
        <v>49</v>
      </c>
      <c r="N5" s="55"/>
      <c r="O5" s="56"/>
      <c r="P5" s="57"/>
      <c r="Q5" s="55"/>
      <c r="R5" s="35"/>
      <c r="S5" s="36"/>
      <c r="T5" s="34"/>
      <c r="U5" s="35"/>
      <c r="V5" s="36"/>
      <c r="W5" s="34"/>
      <c r="X5" s="35"/>
      <c r="Y5" s="52"/>
      <c r="Z5">
        <v>0</v>
      </c>
      <c r="AA5">
        <v>1</v>
      </c>
      <c r="AB5">
        <v>1</v>
      </c>
      <c r="AC5">
        <v>1</v>
      </c>
    </row>
    <row r="6" spans="1:29" ht="78.599999999999994" thickTop="1" x14ac:dyDescent="0.3">
      <c r="A6" s="38" t="s">
        <v>25</v>
      </c>
      <c r="B6" s="39" t="s">
        <v>50</v>
      </c>
      <c r="C6" s="39" t="s">
        <v>51</v>
      </c>
      <c r="D6" s="40" t="s">
        <v>52</v>
      </c>
      <c r="E6" s="58" t="s">
        <v>29</v>
      </c>
      <c r="F6" s="42" t="s">
        <v>30</v>
      </c>
      <c r="G6" s="24" t="s">
        <v>53</v>
      </c>
      <c r="H6" s="43">
        <f>I6*$C$113</f>
        <v>0</v>
      </c>
      <c r="I6" s="59">
        <v>2000</v>
      </c>
      <c r="J6" s="60" t="s">
        <v>54</v>
      </c>
      <c r="K6" s="46" t="s">
        <v>47</v>
      </c>
      <c r="L6" s="47" t="s">
        <v>48</v>
      </c>
      <c r="M6" s="61" t="s">
        <v>55</v>
      </c>
      <c r="N6" s="55"/>
      <c r="O6" s="56"/>
      <c r="P6" s="51"/>
      <c r="Q6" s="34"/>
      <c r="R6" s="35"/>
      <c r="S6" s="36"/>
      <c r="T6" s="55"/>
      <c r="U6" s="56"/>
      <c r="V6" s="57"/>
      <c r="W6" s="55"/>
      <c r="X6" s="56"/>
      <c r="Y6" s="62"/>
      <c r="Z6">
        <v>1</v>
      </c>
      <c r="AA6">
        <v>1</v>
      </c>
      <c r="AB6">
        <v>0</v>
      </c>
      <c r="AC6">
        <v>0</v>
      </c>
    </row>
    <row r="7" spans="1:29" ht="63" thickBot="1" x14ac:dyDescent="0.35">
      <c r="A7" s="38" t="s">
        <v>25</v>
      </c>
      <c r="B7" s="39" t="s">
        <v>50</v>
      </c>
      <c r="C7" s="39" t="s">
        <v>56</v>
      </c>
      <c r="D7" s="40" t="s">
        <v>57</v>
      </c>
      <c r="E7" s="58" t="s">
        <v>29</v>
      </c>
      <c r="F7" s="42" t="s">
        <v>30</v>
      </c>
      <c r="G7" s="24" t="s">
        <v>58</v>
      </c>
      <c r="H7" s="43">
        <f>I7*$C$113</f>
        <v>0</v>
      </c>
      <c r="I7" s="63"/>
      <c r="J7" s="60" t="s">
        <v>59</v>
      </c>
      <c r="K7" s="46" t="s">
        <v>47</v>
      </c>
      <c r="L7" s="47" t="s">
        <v>40</v>
      </c>
      <c r="M7" s="61"/>
      <c r="N7" s="55"/>
      <c r="O7" s="56"/>
      <c r="P7" s="64"/>
      <c r="Q7" s="55"/>
      <c r="R7" s="56"/>
      <c r="S7" s="57"/>
      <c r="T7" s="34"/>
      <c r="U7" s="35"/>
      <c r="V7" s="36"/>
      <c r="W7" s="34"/>
      <c r="X7" s="35"/>
      <c r="Y7" s="52"/>
      <c r="Z7">
        <v>0</v>
      </c>
      <c r="AA7">
        <v>0</v>
      </c>
      <c r="AB7">
        <v>1</v>
      </c>
      <c r="AC7">
        <v>1</v>
      </c>
    </row>
    <row r="8" spans="1:29" ht="141.6" thickTop="1" thickBot="1" x14ac:dyDescent="0.35">
      <c r="A8" s="38" t="s">
        <v>25</v>
      </c>
      <c r="B8" s="39" t="s">
        <v>50</v>
      </c>
      <c r="C8" s="39" t="s">
        <v>60</v>
      </c>
      <c r="D8" s="40" t="s">
        <v>61</v>
      </c>
      <c r="E8" s="58" t="s">
        <v>29</v>
      </c>
      <c r="F8" s="42" t="s">
        <v>30</v>
      </c>
      <c r="G8" s="24" t="s">
        <v>62</v>
      </c>
      <c r="H8" s="43" t="s">
        <v>45</v>
      </c>
      <c r="I8" s="65" t="s">
        <v>45</v>
      </c>
      <c r="J8" s="60" t="s">
        <v>63</v>
      </c>
      <c r="K8" s="66" t="s">
        <v>64</v>
      </c>
      <c r="L8" s="60" t="s">
        <v>48</v>
      </c>
      <c r="M8" s="61" t="s">
        <v>65</v>
      </c>
      <c r="N8" s="55"/>
      <c r="O8" s="50"/>
      <c r="P8" s="51"/>
      <c r="Q8" s="34"/>
      <c r="R8" s="35"/>
      <c r="S8" s="36"/>
      <c r="T8" s="34"/>
      <c r="U8" s="35"/>
      <c r="V8" s="36"/>
      <c r="W8" s="34"/>
      <c r="X8" s="35"/>
      <c r="Y8" s="52"/>
      <c r="Z8">
        <v>1</v>
      </c>
      <c r="AA8">
        <v>1</v>
      </c>
      <c r="AB8">
        <v>1</v>
      </c>
      <c r="AC8">
        <v>1</v>
      </c>
    </row>
    <row r="9" spans="1:29" ht="48" thickTop="1" thickBot="1" x14ac:dyDescent="0.35">
      <c r="A9" s="67" t="s">
        <v>25</v>
      </c>
      <c r="B9" s="68" t="s">
        <v>66</v>
      </c>
      <c r="C9" s="69" t="s">
        <v>67</v>
      </c>
      <c r="D9" s="40" t="s">
        <v>68</v>
      </c>
      <c r="E9" s="41"/>
      <c r="F9" s="42" t="s">
        <v>30</v>
      </c>
      <c r="G9" s="24" t="s">
        <v>58</v>
      </c>
      <c r="H9" s="43">
        <f t="shared" ref="H9:H25" si="0">I9*$C$113</f>
        <v>0</v>
      </c>
      <c r="I9" s="70"/>
      <c r="J9" s="45" t="s">
        <v>69</v>
      </c>
      <c r="K9" s="71" t="s">
        <v>70</v>
      </c>
      <c r="L9" s="45" t="s">
        <v>40</v>
      </c>
      <c r="M9" s="48"/>
      <c r="N9" s="72"/>
      <c r="O9" s="50"/>
      <c r="P9" s="51"/>
      <c r="Q9" s="34"/>
      <c r="R9" s="56"/>
      <c r="S9" s="57"/>
      <c r="T9" s="55"/>
      <c r="U9" s="56"/>
      <c r="V9" s="57"/>
      <c r="W9" s="55"/>
      <c r="X9" s="56"/>
      <c r="Y9" s="62"/>
      <c r="Z9">
        <v>1</v>
      </c>
      <c r="AA9">
        <v>1</v>
      </c>
      <c r="AB9">
        <v>0</v>
      </c>
      <c r="AC9">
        <v>0</v>
      </c>
    </row>
    <row r="10" spans="1:29" ht="48" thickTop="1" thickBot="1" x14ac:dyDescent="0.35">
      <c r="A10" s="67" t="s">
        <v>25</v>
      </c>
      <c r="B10" s="68" t="s">
        <v>66</v>
      </c>
      <c r="C10" s="69" t="s">
        <v>71</v>
      </c>
      <c r="D10" s="40" t="s">
        <v>72</v>
      </c>
      <c r="E10" s="73" t="s">
        <v>29</v>
      </c>
      <c r="F10" s="42" t="s">
        <v>30</v>
      </c>
      <c r="G10" s="74" t="s">
        <v>44</v>
      </c>
      <c r="H10" s="43">
        <f t="shared" si="0"/>
        <v>0</v>
      </c>
      <c r="I10" s="75">
        <v>10000</v>
      </c>
      <c r="J10" s="60" t="s">
        <v>63</v>
      </c>
      <c r="K10" s="76" t="s">
        <v>33</v>
      </c>
      <c r="L10" s="77" t="s">
        <v>48</v>
      </c>
      <c r="M10" s="61"/>
      <c r="N10" s="72"/>
      <c r="O10" s="50"/>
      <c r="P10" s="51"/>
      <c r="Q10" s="34"/>
      <c r="R10" s="35"/>
      <c r="S10" s="36"/>
      <c r="T10" s="34"/>
      <c r="U10" s="35"/>
      <c r="V10" s="36"/>
      <c r="W10" s="34"/>
      <c r="X10" s="35"/>
      <c r="Y10" s="52"/>
      <c r="Z10">
        <v>1</v>
      </c>
      <c r="AA10">
        <v>1</v>
      </c>
      <c r="AB10">
        <v>1</v>
      </c>
      <c r="AC10">
        <v>1</v>
      </c>
    </row>
    <row r="11" spans="1:29" ht="48" thickTop="1" thickBot="1" x14ac:dyDescent="0.35">
      <c r="A11" s="67" t="s">
        <v>25</v>
      </c>
      <c r="B11" s="68" t="s">
        <v>73</v>
      </c>
      <c r="C11" s="69" t="s">
        <v>74</v>
      </c>
      <c r="D11" s="40" t="s">
        <v>75</v>
      </c>
      <c r="E11" s="41"/>
      <c r="F11" s="42" t="s">
        <v>30</v>
      </c>
      <c r="G11" s="24" t="s">
        <v>76</v>
      </c>
      <c r="H11" s="43">
        <f t="shared" si="0"/>
        <v>0</v>
      </c>
      <c r="I11" s="70"/>
      <c r="J11" s="45" t="s">
        <v>77</v>
      </c>
      <c r="K11" s="71" t="s">
        <v>78</v>
      </c>
      <c r="L11" s="45" t="s">
        <v>79</v>
      </c>
      <c r="M11" s="48"/>
      <c r="N11" s="55"/>
      <c r="O11" s="50"/>
      <c r="P11" s="51"/>
      <c r="Q11" s="34"/>
      <c r="R11" s="56"/>
      <c r="S11" s="57"/>
      <c r="T11" s="55"/>
      <c r="U11" s="56"/>
      <c r="V11" s="57"/>
      <c r="W11" s="55"/>
      <c r="X11" s="56"/>
      <c r="Y11" s="62"/>
      <c r="Z11">
        <v>1</v>
      </c>
      <c r="AA11">
        <v>1</v>
      </c>
      <c r="AB11">
        <v>0</v>
      </c>
      <c r="AC11">
        <v>0</v>
      </c>
    </row>
    <row r="12" spans="1:29" ht="79.2" thickTop="1" thickBot="1" x14ac:dyDescent="0.35">
      <c r="A12" s="67" t="s">
        <v>25</v>
      </c>
      <c r="B12" s="78" t="s">
        <v>80</v>
      </c>
      <c r="C12" s="69" t="s">
        <v>81</v>
      </c>
      <c r="D12" s="40" t="s">
        <v>82</v>
      </c>
      <c r="E12" s="58" t="s">
        <v>29</v>
      </c>
      <c r="F12" s="42" t="s">
        <v>30</v>
      </c>
      <c r="G12" s="24" t="s">
        <v>83</v>
      </c>
      <c r="H12" s="43">
        <f t="shared" si="0"/>
        <v>0</v>
      </c>
      <c r="I12" s="59">
        <v>167045</v>
      </c>
      <c r="J12" s="60" t="s">
        <v>84</v>
      </c>
      <c r="K12" s="66" t="s">
        <v>85</v>
      </c>
      <c r="L12" s="60" t="s">
        <v>86</v>
      </c>
      <c r="M12" s="61"/>
      <c r="N12" s="49"/>
      <c r="O12" s="50"/>
      <c r="P12" s="51"/>
      <c r="Q12" s="34"/>
      <c r="R12" s="35"/>
      <c r="S12" s="36"/>
      <c r="T12" s="55"/>
      <c r="U12" s="56"/>
      <c r="V12" s="57"/>
      <c r="W12" s="55"/>
      <c r="X12" s="56"/>
      <c r="Y12" s="62"/>
      <c r="Z12">
        <v>1</v>
      </c>
      <c r="AA12">
        <v>1</v>
      </c>
      <c r="AB12">
        <v>0</v>
      </c>
      <c r="AC12">
        <v>0</v>
      </c>
    </row>
    <row r="13" spans="1:29" ht="63" thickTop="1" x14ac:dyDescent="0.3">
      <c r="A13" s="67" t="s">
        <v>25</v>
      </c>
      <c r="B13" s="78" t="s">
        <v>87</v>
      </c>
      <c r="C13" s="69" t="s">
        <v>88</v>
      </c>
      <c r="D13" s="40" t="s">
        <v>89</v>
      </c>
      <c r="E13" s="58"/>
      <c r="F13" s="42" t="s">
        <v>30</v>
      </c>
      <c r="G13" s="24" t="s">
        <v>90</v>
      </c>
      <c r="H13" s="43">
        <f t="shared" si="0"/>
        <v>0</v>
      </c>
      <c r="I13" s="59">
        <v>7490</v>
      </c>
      <c r="J13" s="60" t="s">
        <v>91</v>
      </c>
      <c r="K13" s="66" t="s">
        <v>92</v>
      </c>
      <c r="L13" s="60" t="s">
        <v>79</v>
      </c>
      <c r="M13" s="61"/>
      <c r="N13" s="72"/>
      <c r="O13" s="56"/>
      <c r="P13" s="51"/>
      <c r="Q13" s="55"/>
      <c r="R13" s="56"/>
      <c r="S13" s="36"/>
      <c r="T13" s="55"/>
      <c r="U13" s="56"/>
      <c r="V13" s="36"/>
      <c r="W13" s="55"/>
      <c r="X13" s="56"/>
      <c r="Y13" s="52"/>
      <c r="Z13">
        <v>1</v>
      </c>
      <c r="AA13">
        <v>1</v>
      </c>
      <c r="AB13">
        <v>1</v>
      </c>
      <c r="AC13">
        <v>1</v>
      </c>
    </row>
    <row r="14" spans="1:29" ht="46.8" x14ac:dyDescent="0.3">
      <c r="A14" s="67" t="s">
        <v>25</v>
      </c>
      <c r="B14" s="78" t="s">
        <v>93</v>
      </c>
      <c r="C14" s="79" t="s">
        <v>94</v>
      </c>
      <c r="D14" s="40" t="s">
        <v>95</v>
      </c>
      <c r="E14" s="58" t="s">
        <v>29</v>
      </c>
      <c r="F14" s="42" t="s">
        <v>30</v>
      </c>
      <c r="G14" s="24" t="s">
        <v>38</v>
      </c>
      <c r="H14" s="43">
        <f t="shared" si="0"/>
        <v>0</v>
      </c>
      <c r="I14" s="59">
        <v>7490</v>
      </c>
      <c r="J14" s="60" t="s">
        <v>84</v>
      </c>
      <c r="K14" s="66" t="s">
        <v>96</v>
      </c>
      <c r="L14" s="60" t="s">
        <v>40</v>
      </c>
      <c r="M14" s="61"/>
      <c r="N14" s="72"/>
      <c r="O14" s="56"/>
      <c r="P14" s="57"/>
      <c r="Q14" s="55"/>
      <c r="R14" s="56"/>
      <c r="S14" s="57"/>
      <c r="T14" s="55"/>
      <c r="U14" s="56"/>
      <c r="V14" s="57"/>
      <c r="W14" s="55"/>
      <c r="X14" s="56"/>
      <c r="Y14" s="52"/>
      <c r="Z14">
        <v>0</v>
      </c>
      <c r="AA14">
        <v>0</v>
      </c>
      <c r="AB14">
        <v>0</v>
      </c>
      <c r="AC14">
        <v>1</v>
      </c>
    </row>
    <row r="15" spans="1:29" ht="46.8" x14ac:dyDescent="0.3">
      <c r="A15" s="67" t="s">
        <v>25</v>
      </c>
      <c r="B15" s="68" t="s">
        <v>97</v>
      </c>
      <c r="C15" s="80" t="s">
        <v>98</v>
      </c>
      <c r="D15" s="40" t="s">
        <v>99</v>
      </c>
      <c r="E15" s="81" t="s">
        <v>29</v>
      </c>
      <c r="F15" s="82" t="s">
        <v>100</v>
      </c>
      <c r="G15" s="81" t="s">
        <v>101</v>
      </c>
      <c r="H15" s="43">
        <f t="shared" si="0"/>
        <v>0</v>
      </c>
      <c r="I15" s="43">
        <v>8000</v>
      </c>
      <c r="J15" s="60" t="s">
        <v>102</v>
      </c>
      <c r="K15" s="83" t="s">
        <v>33</v>
      </c>
      <c r="L15" s="84" t="s">
        <v>103</v>
      </c>
      <c r="M15" s="85"/>
      <c r="N15" s="72"/>
      <c r="O15" s="56"/>
      <c r="P15" s="57"/>
      <c r="Q15" s="55"/>
      <c r="R15" s="35"/>
      <c r="S15" s="36"/>
      <c r="T15" s="55"/>
      <c r="U15" s="56"/>
      <c r="V15" s="57"/>
      <c r="W15" s="55"/>
      <c r="X15" s="56"/>
      <c r="Y15" s="62"/>
      <c r="Z15">
        <v>0</v>
      </c>
      <c r="AA15">
        <v>1</v>
      </c>
      <c r="AB15">
        <v>0</v>
      </c>
      <c r="AC15">
        <v>0</v>
      </c>
    </row>
    <row r="16" spans="1:29" ht="94.2" thickBot="1" x14ac:dyDescent="0.35">
      <c r="A16" s="86" t="s">
        <v>25</v>
      </c>
      <c r="B16" s="87" t="s">
        <v>104</v>
      </c>
      <c r="C16" s="88" t="s">
        <v>105</v>
      </c>
      <c r="D16" s="40" t="s">
        <v>72</v>
      </c>
      <c r="E16" s="89" t="s">
        <v>29</v>
      </c>
      <c r="F16" s="82" t="s">
        <v>100</v>
      </c>
      <c r="G16" s="89" t="s">
        <v>106</v>
      </c>
      <c r="H16" s="43">
        <f t="shared" si="0"/>
        <v>0</v>
      </c>
      <c r="I16" s="90">
        <v>10000</v>
      </c>
      <c r="J16" s="81" t="s">
        <v>102</v>
      </c>
      <c r="K16" s="91" t="s">
        <v>33</v>
      </c>
      <c r="L16" s="77" t="s">
        <v>107</v>
      </c>
      <c r="M16" s="85" t="s">
        <v>108</v>
      </c>
      <c r="N16" s="72"/>
      <c r="O16" s="56"/>
      <c r="P16" s="57"/>
      <c r="Q16" s="55"/>
      <c r="R16" s="35"/>
      <c r="S16" s="36"/>
      <c r="T16" s="55"/>
      <c r="U16" s="56"/>
      <c r="V16" s="57"/>
      <c r="W16" s="55"/>
      <c r="X16" s="56"/>
      <c r="Y16" s="62"/>
      <c r="Z16">
        <v>0</v>
      </c>
      <c r="AA16">
        <v>1</v>
      </c>
      <c r="AB16">
        <v>0</v>
      </c>
      <c r="AC16">
        <v>0</v>
      </c>
    </row>
    <row r="17" spans="1:29" ht="63.6" thickTop="1" thickBot="1" x14ac:dyDescent="0.35">
      <c r="A17" s="67" t="s">
        <v>25</v>
      </c>
      <c r="B17" s="68" t="s">
        <v>97</v>
      </c>
      <c r="C17" s="80" t="s">
        <v>109</v>
      </c>
      <c r="D17" s="40" t="s">
        <v>72</v>
      </c>
      <c r="E17" s="81" t="s">
        <v>29</v>
      </c>
      <c r="F17" s="92" t="s">
        <v>30</v>
      </c>
      <c r="G17" s="81" t="s">
        <v>44</v>
      </c>
      <c r="H17" s="43">
        <f t="shared" si="0"/>
        <v>0</v>
      </c>
      <c r="I17" s="43">
        <v>30000</v>
      </c>
      <c r="J17" s="93" t="s">
        <v>110</v>
      </c>
      <c r="K17" s="83" t="s">
        <v>33</v>
      </c>
      <c r="L17" s="84" t="s">
        <v>48</v>
      </c>
      <c r="M17" s="85" t="s">
        <v>111</v>
      </c>
      <c r="N17" s="49"/>
      <c r="O17" s="50"/>
      <c r="P17" s="51"/>
      <c r="Q17" s="34"/>
      <c r="R17" s="35"/>
      <c r="S17" s="36"/>
      <c r="T17" s="55"/>
      <c r="U17" s="56"/>
      <c r="V17" s="57"/>
      <c r="W17" s="55"/>
      <c r="X17" s="56"/>
      <c r="Y17" s="62"/>
      <c r="Z17">
        <v>1</v>
      </c>
      <c r="AA17">
        <v>1</v>
      </c>
      <c r="AB17">
        <v>0</v>
      </c>
      <c r="AC17">
        <v>0</v>
      </c>
    </row>
    <row r="18" spans="1:29" ht="48" thickTop="1" thickBot="1" x14ac:dyDescent="0.35">
      <c r="A18" s="67" t="s">
        <v>25</v>
      </c>
      <c r="B18" s="68" t="s">
        <v>112</v>
      </c>
      <c r="C18" s="94" t="s">
        <v>113</v>
      </c>
      <c r="D18" s="40" t="s">
        <v>57</v>
      </c>
      <c r="E18" s="81" t="s">
        <v>29</v>
      </c>
      <c r="F18" s="92" t="s">
        <v>30</v>
      </c>
      <c r="G18" s="95" t="s">
        <v>114</v>
      </c>
      <c r="H18" s="43">
        <f t="shared" si="0"/>
        <v>0</v>
      </c>
      <c r="I18" s="96">
        <v>500</v>
      </c>
      <c r="J18" s="97" t="s">
        <v>115</v>
      </c>
      <c r="K18" s="83" t="s">
        <v>33</v>
      </c>
      <c r="L18" s="84" t="s">
        <v>79</v>
      </c>
      <c r="M18" s="98" t="s">
        <v>116</v>
      </c>
      <c r="N18" s="49"/>
      <c r="O18" s="50"/>
      <c r="P18" s="51"/>
      <c r="Q18" s="34"/>
      <c r="R18" s="35"/>
      <c r="S18" s="36"/>
      <c r="T18" s="34"/>
      <c r="U18" s="35"/>
      <c r="V18" s="36"/>
      <c r="W18" s="34"/>
      <c r="X18" s="35"/>
      <c r="Y18" s="52"/>
      <c r="Z18">
        <v>1</v>
      </c>
      <c r="AA18">
        <v>1</v>
      </c>
      <c r="AB18">
        <v>1</v>
      </c>
      <c r="AC18">
        <v>1</v>
      </c>
    </row>
    <row r="19" spans="1:29" ht="48" thickTop="1" thickBot="1" x14ac:dyDescent="0.35">
      <c r="A19" s="67" t="s">
        <v>25</v>
      </c>
      <c r="B19" s="99" t="s">
        <v>117</v>
      </c>
      <c r="C19" s="100" t="s">
        <v>118</v>
      </c>
      <c r="D19" s="100" t="s">
        <v>119</v>
      </c>
      <c r="E19" s="101"/>
      <c r="F19" s="92" t="s">
        <v>30</v>
      </c>
      <c r="G19" s="101" t="s">
        <v>120</v>
      </c>
      <c r="H19" s="43">
        <f t="shared" si="0"/>
        <v>0</v>
      </c>
      <c r="I19" s="102"/>
      <c r="J19" s="45" t="s">
        <v>32</v>
      </c>
      <c r="K19" s="71" t="s">
        <v>121</v>
      </c>
      <c r="L19" s="45" t="s">
        <v>79</v>
      </c>
      <c r="M19" s="48"/>
      <c r="N19" s="49"/>
      <c r="O19" s="50"/>
      <c r="P19" s="51"/>
      <c r="Q19" s="34"/>
      <c r="R19" s="35"/>
      <c r="S19" s="36"/>
      <c r="T19" s="34"/>
      <c r="U19" s="35"/>
      <c r="V19" s="36"/>
      <c r="W19" s="34"/>
      <c r="X19" s="35"/>
      <c r="Y19" s="52"/>
      <c r="Z19">
        <v>1</v>
      </c>
      <c r="AA19">
        <v>1</v>
      </c>
      <c r="AB19">
        <v>1</v>
      </c>
      <c r="AC19">
        <v>1</v>
      </c>
    </row>
    <row r="20" spans="1:29" ht="47.4" thickTop="1" x14ac:dyDescent="0.3">
      <c r="A20" s="67" t="s">
        <v>25</v>
      </c>
      <c r="B20" s="68" t="s">
        <v>112</v>
      </c>
      <c r="C20" s="94" t="s">
        <v>122</v>
      </c>
      <c r="D20" s="40" t="s">
        <v>123</v>
      </c>
      <c r="E20" s="81"/>
      <c r="F20" s="92" t="s">
        <v>30</v>
      </c>
      <c r="G20" s="95" t="s">
        <v>124</v>
      </c>
      <c r="H20" s="103">
        <f t="shared" si="0"/>
        <v>0</v>
      </c>
      <c r="I20" s="104">
        <f>10000+7490+1000</f>
        <v>18490</v>
      </c>
      <c r="J20" s="105" t="s">
        <v>125</v>
      </c>
      <c r="K20" s="106" t="s">
        <v>126</v>
      </c>
      <c r="L20" s="84" t="s">
        <v>79</v>
      </c>
      <c r="M20" s="98" t="s">
        <v>116</v>
      </c>
      <c r="N20" s="72"/>
      <c r="O20" s="56"/>
      <c r="P20" s="51"/>
      <c r="Q20" s="55"/>
      <c r="R20" s="56"/>
      <c r="S20" s="36"/>
      <c r="T20" s="55"/>
      <c r="U20" s="56"/>
      <c r="V20" s="36"/>
      <c r="W20" s="55"/>
      <c r="X20" s="56"/>
      <c r="Y20" s="52"/>
      <c r="Z20">
        <v>1</v>
      </c>
      <c r="AA20">
        <v>1</v>
      </c>
      <c r="AB20">
        <v>1</v>
      </c>
      <c r="AC20">
        <v>1</v>
      </c>
    </row>
    <row r="21" spans="1:29" ht="46.8" x14ac:dyDescent="0.3">
      <c r="A21" s="67" t="s">
        <v>25</v>
      </c>
      <c r="B21" s="68" t="s">
        <v>112</v>
      </c>
      <c r="C21" s="94" t="s">
        <v>127</v>
      </c>
      <c r="D21" s="40" t="s">
        <v>128</v>
      </c>
      <c r="E21" s="81"/>
      <c r="F21" s="92" t="s">
        <v>30</v>
      </c>
      <c r="G21" s="95" t="s">
        <v>124</v>
      </c>
      <c r="H21" s="103">
        <f t="shared" si="0"/>
        <v>0</v>
      </c>
      <c r="I21" s="104">
        <f>10000+1875.5+1000</f>
        <v>12875.5</v>
      </c>
      <c r="J21" s="97" t="s">
        <v>129</v>
      </c>
      <c r="K21" s="106" t="s">
        <v>126</v>
      </c>
      <c r="L21" s="84" t="s">
        <v>79</v>
      </c>
      <c r="M21" s="98" t="s">
        <v>116</v>
      </c>
      <c r="N21" s="72"/>
      <c r="O21" s="56"/>
      <c r="P21" s="57"/>
      <c r="Q21" s="55"/>
      <c r="R21" s="56"/>
      <c r="S21" s="57"/>
      <c r="T21" s="55"/>
      <c r="U21" s="56"/>
      <c r="V21" s="57"/>
      <c r="W21" s="55"/>
      <c r="X21" s="56"/>
      <c r="Y21" s="52"/>
      <c r="Z21">
        <v>0</v>
      </c>
      <c r="AA21">
        <v>0</v>
      </c>
      <c r="AB21">
        <v>0</v>
      </c>
      <c r="AC21">
        <v>1</v>
      </c>
    </row>
    <row r="22" spans="1:29" ht="63" thickBot="1" x14ac:dyDescent="0.35">
      <c r="A22" s="53" t="s">
        <v>25</v>
      </c>
      <c r="B22" s="54" t="s">
        <v>130</v>
      </c>
      <c r="C22" s="54" t="s">
        <v>131</v>
      </c>
      <c r="D22" s="40" t="s">
        <v>132</v>
      </c>
      <c r="E22" s="58"/>
      <c r="F22" s="42" t="s">
        <v>30</v>
      </c>
      <c r="G22" s="24" t="s">
        <v>133</v>
      </c>
      <c r="H22" s="103">
        <f t="shared" si="0"/>
        <v>0</v>
      </c>
      <c r="I22" s="103">
        <v>40000</v>
      </c>
      <c r="J22" s="60" t="s">
        <v>46</v>
      </c>
      <c r="K22" s="46" t="s">
        <v>134</v>
      </c>
      <c r="L22" s="47" t="s">
        <v>135</v>
      </c>
      <c r="M22" s="61"/>
      <c r="N22" s="55"/>
      <c r="O22" s="107"/>
      <c r="P22" s="108"/>
      <c r="Q22" s="55"/>
      <c r="R22" s="56"/>
      <c r="S22" s="57"/>
      <c r="T22" s="34"/>
      <c r="U22" s="35"/>
      <c r="V22" s="36"/>
      <c r="W22" s="34"/>
      <c r="X22" s="35"/>
      <c r="Y22" s="52"/>
      <c r="Z22">
        <v>0</v>
      </c>
      <c r="AA22">
        <v>0</v>
      </c>
      <c r="AB22">
        <v>1</v>
      </c>
      <c r="AC22">
        <v>1</v>
      </c>
    </row>
    <row r="23" spans="1:29" ht="48" thickTop="1" thickBot="1" x14ac:dyDescent="0.35">
      <c r="A23" s="38" t="s">
        <v>25</v>
      </c>
      <c r="B23" s="39" t="s">
        <v>136</v>
      </c>
      <c r="C23" s="39" t="s">
        <v>137</v>
      </c>
      <c r="D23" s="40" t="s">
        <v>57</v>
      </c>
      <c r="E23" s="73" t="s">
        <v>29</v>
      </c>
      <c r="F23" s="42" t="s">
        <v>30</v>
      </c>
      <c r="G23" s="24" t="s">
        <v>38</v>
      </c>
      <c r="H23" s="43">
        <f t="shared" si="0"/>
        <v>0</v>
      </c>
      <c r="I23" s="109">
        <v>41374</v>
      </c>
      <c r="J23" s="60" t="s">
        <v>32</v>
      </c>
      <c r="K23" s="66" t="s">
        <v>64</v>
      </c>
      <c r="L23" s="60" t="s">
        <v>40</v>
      </c>
      <c r="M23" s="61"/>
      <c r="N23" s="49"/>
      <c r="O23" s="50"/>
      <c r="P23" s="51"/>
      <c r="Q23" s="34"/>
      <c r="R23" s="35"/>
      <c r="S23" s="36"/>
      <c r="T23" s="34"/>
      <c r="U23" s="35"/>
      <c r="V23" s="36"/>
      <c r="W23" s="34"/>
      <c r="X23" s="35"/>
      <c r="Y23" s="52"/>
      <c r="Z23">
        <v>1</v>
      </c>
      <c r="AA23">
        <v>1</v>
      </c>
      <c r="AB23">
        <v>1</v>
      </c>
      <c r="AC23">
        <v>1</v>
      </c>
    </row>
    <row r="24" spans="1:29" ht="47.4" thickTop="1" x14ac:dyDescent="0.3">
      <c r="A24" s="67" t="s">
        <v>138</v>
      </c>
      <c r="B24" s="68" t="s">
        <v>139</v>
      </c>
      <c r="C24" s="69" t="s">
        <v>140</v>
      </c>
      <c r="D24" s="40" t="s">
        <v>141</v>
      </c>
      <c r="E24" s="73" t="s">
        <v>29</v>
      </c>
      <c r="F24" s="42" t="s">
        <v>30</v>
      </c>
      <c r="G24" s="24" t="s">
        <v>142</v>
      </c>
      <c r="H24" s="103">
        <f t="shared" si="0"/>
        <v>0</v>
      </c>
      <c r="I24" s="109">
        <v>20000</v>
      </c>
      <c r="J24" s="77" t="s">
        <v>143</v>
      </c>
      <c r="K24" s="76" t="s">
        <v>144</v>
      </c>
      <c r="L24" s="77" t="s">
        <v>79</v>
      </c>
      <c r="M24" s="61"/>
      <c r="N24" s="55"/>
      <c r="O24" s="50"/>
      <c r="P24" s="51"/>
      <c r="Q24" s="55"/>
      <c r="R24" s="56"/>
      <c r="S24" s="57"/>
      <c r="T24" s="55"/>
      <c r="U24" s="56"/>
      <c r="V24" s="57"/>
      <c r="W24" s="55"/>
      <c r="X24" s="56"/>
      <c r="Y24" s="62"/>
      <c r="Z24">
        <v>1</v>
      </c>
      <c r="AA24">
        <v>0</v>
      </c>
      <c r="AB24">
        <v>0</v>
      </c>
      <c r="AC24">
        <v>0</v>
      </c>
    </row>
    <row r="25" spans="1:29" ht="47.4" thickBot="1" x14ac:dyDescent="0.35">
      <c r="A25" s="67" t="s">
        <v>138</v>
      </c>
      <c r="B25" s="68" t="s">
        <v>139</v>
      </c>
      <c r="C25" s="69" t="s">
        <v>145</v>
      </c>
      <c r="D25" s="40" t="s">
        <v>146</v>
      </c>
      <c r="E25" s="73" t="s">
        <v>29</v>
      </c>
      <c r="F25" s="42" t="s">
        <v>30</v>
      </c>
      <c r="G25" s="24" t="s">
        <v>142</v>
      </c>
      <c r="H25" s="43">
        <f t="shared" si="0"/>
        <v>0</v>
      </c>
      <c r="I25" s="110">
        <v>50000</v>
      </c>
      <c r="J25" s="77" t="s">
        <v>143</v>
      </c>
      <c r="K25" s="76" t="s">
        <v>147</v>
      </c>
      <c r="L25" s="77" t="s">
        <v>79</v>
      </c>
      <c r="M25" s="61"/>
      <c r="N25" s="55"/>
      <c r="O25" s="56"/>
      <c r="P25" s="57"/>
      <c r="Q25" s="34"/>
      <c r="R25" s="56"/>
      <c r="S25" s="57"/>
      <c r="T25" s="55"/>
      <c r="U25" s="56"/>
      <c r="V25" s="57"/>
      <c r="W25" s="55"/>
      <c r="X25" s="56"/>
      <c r="Y25" s="62"/>
      <c r="Z25">
        <v>0</v>
      </c>
      <c r="AA25">
        <v>1</v>
      </c>
      <c r="AB25">
        <v>0</v>
      </c>
      <c r="AC25">
        <v>0</v>
      </c>
    </row>
    <row r="26" spans="1:29" ht="125.4" thickTop="1" x14ac:dyDescent="0.3">
      <c r="A26" s="67" t="s">
        <v>138</v>
      </c>
      <c r="B26" s="68" t="s">
        <v>139</v>
      </c>
      <c r="C26" s="68" t="s">
        <v>148</v>
      </c>
      <c r="D26" s="40" t="s">
        <v>149</v>
      </c>
      <c r="E26" s="73" t="s">
        <v>29</v>
      </c>
      <c r="F26" s="42" t="s">
        <v>30</v>
      </c>
      <c r="G26" s="24" t="s">
        <v>150</v>
      </c>
      <c r="H26" s="43" t="s">
        <v>45</v>
      </c>
      <c r="I26" s="111" t="s">
        <v>45</v>
      </c>
      <c r="J26" s="77" t="s">
        <v>143</v>
      </c>
      <c r="K26" s="76" t="s">
        <v>47</v>
      </c>
      <c r="L26" s="77" t="s">
        <v>86</v>
      </c>
      <c r="M26" s="61"/>
      <c r="N26" s="55"/>
      <c r="O26" s="50"/>
      <c r="P26" s="51"/>
      <c r="Q26" s="34"/>
      <c r="R26" s="35"/>
      <c r="S26" s="36"/>
      <c r="T26" s="55"/>
      <c r="U26" s="56"/>
      <c r="V26" s="57"/>
      <c r="W26" s="55"/>
      <c r="X26" s="56"/>
      <c r="Y26" s="62"/>
      <c r="Z26">
        <v>1</v>
      </c>
      <c r="AA26">
        <v>1</v>
      </c>
      <c r="AB26">
        <v>0</v>
      </c>
      <c r="AC26">
        <v>0</v>
      </c>
    </row>
    <row r="27" spans="1:29" ht="46.8" x14ac:dyDescent="0.3">
      <c r="A27" s="67" t="s">
        <v>138</v>
      </c>
      <c r="B27" s="68" t="s">
        <v>139</v>
      </c>
      <c r="C27" s="69" t="s">
        <v>151</v>
      </c>
      <c r="D27" s="40" t="s">
        <v>152</v>
      </c>
      <c r="E27" s="73" t="s">
        <v>29</v>
      </c>
      <c r="F27" s="42" t="s">
        <v>30</v>
      </c>
      <c r="G27" s="24" t="s">
        <v>153</v>
      </c>
      <c r="H27" s="43">
        <f t="shared" ref="H27:H51" si="1">I27*$C$113</f>
        <v>0</v>
      </c>
      <c r="I27" s="111">
        <v>25000</v>
      </c>
      <c r="J27" s="77" t="s">
        <v>154</v>
      </c>
      <c r="K27" s="76" t="s">
        <v>144</v>
      </c>
      <c r="L27" s="77" t="s">
        <v>79</v>
      </c>
      <c r="M27" s="61"/>
      <c r="N27" s="55"/>
      <c r="O27" s="56"/>
      <c r="P27" s="57"/>
      <c r="Q27" s="55"/>
      <c r="R27" s="35"/>
      <c r="S27" s="57"/>
      <c r="T27" s="55"/>
      <c r="U27" s="56"/>
      <c r="V27" s="57"/>
      <c r="W27" s="55"/>
      <c r="X27" s="56"/>
      <c r="Y27" s="62"/>
      <c r="Z27">
        <v>0</v>
      </c>
      <c r="AA27">
        <v>1</v>
      </c>
      <c r="AB27">
        <v>0</v>
      </c>
      <c r="AC27">
        <v>0</v>
      </c>
    </row>
    <row r="28" spans="1:29" ht="47.4" thickBot="1" x14ac:dyDescent="0.35">
      <c r="A28" s="67" t="s">
        <v>138</v>
      </c>
      <c r="B28" s="68" t="s">
        <v>139</v>
      </c>
      <c r="C28" s="69" t="s">
        <v>155</v>
      </c>
      <c r="D28" s="40" t="s">
        <v>156</v>
      </c>
      <c r="E28" s="73" t="s">
        <v>29</v>
      </c>
      <c r="F28" s="42" t="s">
        <v>30</v>
      </c>
      <c r="G28" s="24" t="s">
        <v>38</v>
      </c>
      <c r="H28" s="43">
        <f t="shared" si="1"/>
        <v>0</v>
      </c>
      <c r="I28" s="112"/>
      <c r="J28" s="77" t="s">
        <v>63</v>
      </c>
      <c r="K28" s="76" t="s">
        <v>147</v>
      </c>
      <c r="L28" s="77" t="s">
        <v>40</v>
      </c>
      <c r="M28" s="61"/>
      <c r="N28" s="55"/>
      <c r="O28" s="56"/>
      <c r="P28" s="57"/>
      <c r="Q28" s="55"/>
      <c r="R28" s="56"/>
      <c r="S28" s="57"/>
      <c r="T28" s="55"/>
      <c r="U28" s="56"/>
      <c r="V28" s="57"/>
      <c r="W28" s="55"/>
      <c r="X28" s="56"/>
      <c r="Y28" s="52"/>
      <c r="Z28">
        <v>0</v>
      </c>
      <c r="AA28">
        <v>0</v>
      </c>
      <c r="AB28">
        <v>0</v>
      </c>
      <c r="AC28">
        <v>1</v>
      </c>
    </row>
    <row r="29" spans="1:29" ht="79.2" thickTop="1" thickBot="1" x14ac:dyDescent="0.35">
      <c r="A29" s="67" t="s">
        <v>138</v>
      </c>
      <c r="B29" s="68" t="s">
        <v>157</v>
      </c>
      <c r="C29" s="69" t="s">
        <v>158</v>
      </c>
      <c r="D29" s="40" t="s">
        <v>159</v>
      </c>
      <c r="E29" s="73" t="s">
        <v>29</v>
      </c>
      <c r="F29" s="42" t="s">
        <v>30</v>
      </c>
      <c r="G29" s="24" t="s">
        <v>160</v>
      </c>
      <c r="H29" s="43">
        <f t="shared" si="1"/>
        <v>0</v>
      </c>
      <c r="I29" s="111">
        <v>141347</v>
      </c>
      <c r="J29" s="45" t="s">
        <v>32</v>
      </c>
      <c r="K29" s="76" t="s">
        <v>161</v>
      </c>
      <c r="L29" s="77" t="s">
        <v>79</v>
      </c>
      <c r="M29" s="48"/>
      <c r="N29" s="55"/>
      <c r="O29" s="50"/>
      <c r="P29" s="51"/>
      <c r="Q29" s="34"/>
      <c r="R29" s="35"/>
      <c r="S29" s="36"/>
      <c r="T29" s="34"/>
      <c r="U29" s="35"/>
      <c r="V29" s="36"/>
      <c r="W29" s="34"/>
      <c r="X29" s="35"/>
      <c r="Y29" s="52"/>
      <c r="Z29">
        <v>1</v>
      </c>
      <c r="AA29">
        <v>1</v>
      </c>
      <c r="AB29">
        <v>1</v>
      </c>
      <c r="AC29">
        <v>1</v>
      </c>
    </row>
    <row r="30" spans="1:29" ht="63.6" thickTop="1" thickBot="1" x14ac:dyDescent="0.35">
      <c r="A30" s="67" t="s">
        <v>162</v>
      </c>
      <c r="B30" s="68" t="s">
        <v>163</v>
      </c>
      <c r="C30" s="69" t="s">
        <v>164</v>
      </c>
      <c r="D30" s="40" t="s">
        <v>165</v>
      </c>
      <c r="E30" s="73" t="s">
        <v>29</v>
      </c>
      <c r="F30" s="42" t="s">
        <v>30</v>
      </c>
      <c r="G30" s="24" t="s">
        <v>38</v>
      </c>
      <c r="H30" s="43">
        <f t="shared" si="1"/>
        <v>0</v>
      </c>
      <c r="I30" s="111">
        <v>10700</v>
      </c>
      <c r="J30" s="45" t="s">
        <v>32</v>
      </c>
      <c r="K30" s="71" t="s">
        <v>166</v>
      </c>
      <c r="L30" s="45" t="s">
        <v>40</v>
      </c>
      <c r="M30" s="48"/>
      <c r="N30" s="49"/>
      <c r="O30" s="50"/>
      <c r="P30" s="51"/>
      <c r="Q30" s="34"/>
      <c r="R30" s="35"/>
      <c r="S30" s="36"/>
      <c r="T30" s="34"/>
      <c r="U30" s="35"/>
      <c r="V30" s="36"/>
      <c r="W30" s="34"/>
      <c r="X30" s="35"/>
      <c r="Y30" s="52"/>
      <c r="Z30">
        <v>1</v>
      </c>
      <c r="AA30">
        <v>1</v>
      </c>
      <c r="AB30">
        <v>1</v>
      </c>
      <c r="AC30">
        <v>1</v>
      </c>
    </row>
    <row r="31" spans="1:29" ht="94.8" thickTop="1" thickBot="1" x14ac:dyDescent="0.35">
      <c r="A31" s="19" t="s">
        <v>167</v>
      </c>
      <c r="B31" s="113" t="s">
        <v>168</v>
      </c>
      <c r="C31" s="114" t="s">
        <v>169</v>
      </c>
      <c r="D31" s="40" t="s">
        <v>170</v>
      </c>
      <c r="E31" s="81"/>
      <c r="F31" s="82" t="s">
        <v>100</v>
      </c>
      <c r="G31" s="115" t="s">
        <v>171</v>
      </c>
      <c r="H31" s="43">
        <f t="shared" si="1"/>
        <v>0</v>
      </c>
      <c r="I31" s="116">
        <v>30000</v>
      </c>
      <c r="J31" s="117" t="s">
        <v>172</v>
      </c>
      <c r="K31" s="118" t="s">
        <v>173</v>
      </c>
      <c r="L31" s="119" t="s">
        <v>174</v>
      </c>
      <c r="M31" s="30" t="s">
        <v>175</v>
      </c>
      <c r="N31" s="55"/>
      <c r="O31" s="56"/>
      <c r="P31" s="51"/>
      <c r="Q31" s="55"/>
      <c r="R31" s="56"/>
      <c r="S31" s="57"/>
      <c r="T31" s="55"/>
      <c r="U31" s="56"/>
      <c r="V31" s="57"/>
      <c r="W31" s="55"/>
      <c r="X31" s="56"/>
      <c r="Y31" s="62"/>
      <c r="Z31">
        <v>1</v>
      </c>
      <c r="AA31">
        <v>0</v>
      </c>
      <c r="AB31">
        <v>0</v>
      </c>
      <c r="AC31">
        <v>0</v>
      </c>
    </row>
    <row r="32" spans="1:29" ht="94.8" thickTop="1" thickBot="1" x14ac:dyDescent="0.35">
      <c r="A32" s="38" t="s">
        <v>167</v>
      </c>
      <c r="B32" s="120" t="s">
        <v>176</v>
      </c>
      <c r="C32" s="121" t="s">
        <v>177</v>
      </c>
      <c r="D32" s="40" t="s">
        <v>178</v>
      </c>
      <c r="E32" s="81"/>
      <c r="F32" s="82" t="s">
        <v>100</v>
      </c>
      <c r="G32" s="115" t="s">
        <v>171</v>
      </c>
      <c r="H32" s="43">
        <f t="shared" si="1"/>
        <v>0</v>
      </c>
      <c r="I32" s="122">
        <v>20000</v>
      </c>
      <c r="J32" s="117" t="s">
        <v>172</v>
      </c>
      <c r="K32" s="118" t="s">
        <v>179</v>
      </c>
      <c r="L32" s="119" t="s">
        <v>174</v>
      </c>
      <c r="M32" s="123" t="s">
        <v>180</v>
      </c>
      <c r="N32" s="55"/>
      <c r="O32" s="56"/>
      <c r="P32" s="51"/>
      <c r="Q32" s="55"/>
      <c r="R32" s="56"/>
      <c r="S32" s="57"/>
      <c r="T32" s="55"/>
      <c r="U32" s="56"/>
      <c r="V32" s="57"/>
      <c r="W32" s="55"/>
      <c r="X32" s="56"/>
      <c r="Y32" s="62"/>
      <c r="Z32">
        <v>1</v>
      </c>
      <c r="AA32">
        <v>0</v>
      </c>
      <c r="AB32">
        <v>0</v>
      </c>
      <c r="AC32">
        <v>0</v>
      </c>
    </row>
    <row r="33" spans="1:29" ht="94.2" thickBot="1" x14ac:dyDescent="0.35">
      <c r="A33" s="38" t="s">
        <v>167</v>
      </c>
      <c r="B33" s="69" t="s">
        <v>181</v>
      </c>
      <c r="C33" s="121" t="s">
        <v>182</v>
      </c>
      <c r="D33" s="40" t="s">
        <v>183</v>
      </c>
      <c r="E33" s="81"/>
      <c r="F33" s="92" t="s">
        <v>30</v>
      </c>
      <c r="G33" s="115" t="s">
        <v>171</v>
      </c>
      <c r="H33" s="43">
        <f t="shared" si="1"/>
        <v>0</v>
      </c>
      <c r="I33" s="122">
        <v>20000</v>
      </c>
      <c r="J33" s="117" t="s">
        <v>184</v>
      </c>
      <c r="K33" s="118" t="s">
        <v>179</v>
      </c>
      <c r="L33" s="119" t="s">
        <v>174</v>
      </c>
      <c r="M33" s="124" t="s">
        <v>185</v>
      </c>
      <c r="N33" s="72"/>
      <c r="O33" s="56"/>
      <c r="P33" s="57"/>
      <c r="Q33" s="55"/>
      <c r="R33" s="56"/>
      <c r="S33" s="36"/>
      <c r="T33" s="34"/>
      <c r="U33" s="56"/>
      <c r="V33" s="57"/>
      <c r="W33" s="55"/>
      <c r="X33" s="56"/>
      <c r="Y33" s="62"/>
      <c r="Z33">
        <v>0</v>
      </c>
      <c r="AA33">
        <v>1</v>
      </c>
      <c r="AB33">
        <v>1</v>
      </c>
      <c r="AC33">
        <v>0</v>
      </c>
    </row>
    <row r="34" spans="1:29" ht="78.599999999999994" thickBot="1" x14ac:dyDescent="0.35">
      <c r="A34" s="38" t="s">
        <v>167</v>
      </c>
      <c r="B34" s="120" t="s">
        <v>186</v>
      </c>
      <c r="C34" s="121" t="s">
        <v>187</v>
      </c>
      <c r="D34" s="40" t="s">
        <v>188</v>
      </c>
      <c r="E34" s="81"/>
      <c r="F34" s="125" t="s">
        <v>100</v>
      </c>
      <c r="G34" s="115" t="s">
        <v>171</v>
      </c>
      <c r="H34" s="43">
        <f t="shared" si="1"/>
        <v>0</v>
      </c>
      <c r="I34" s="122">
        <v>20000</v>
      </c>
      <c r="J34" s="126" t="s">
        <v>189</v>
      </c>
      <c r="K34" s="118" t="s">
        <v>179</v>
      </c>
      <c r="L34" s="119" t="s">
        <v>174</v>
      </c>
      <c r="M34" s="124" t="s">
        <v>185</v>
      </c>
      <c r="N34" s="72"/>
      <c r="O34" s="56"/>
      <c r="P34" s="57"/>
      <c r="Q34" s="55"/>
      <c r="R34" s="56"/>
      <c r="S34" s="36"/>
      <c r="T34" s="34"/>
      <c r="U34" s="56"/>
      <c r="V34" s="57"/>
      <c r="W34" s="55"/>
      <c r="X34" s="56"/>
      <c r="Y34" s="62"/>
      <c r="Z34">
        <v>0</v>
      </c>
      <c r="AA34">
        <v>1</v>
      </c>
      <c r="AB34">
        <v>1</v>
      </c>
      <c r="AC34">
        <v>0</v>
      </c>
    </row>
    <row r="35" spans="1:29" ht="94.2" thickBot="1" x14ac:dyDescent="0.35">
      <c r="A35" s="38" t="s">
        <v>167</v>
      </c>
      <c r="B35" s="120" t="s">
        <v>190</v>
      </c>
      <c r="C35" s="121" t="s">
        <v>191</v>
      </c>
      <c r="D35" s="40" t="s">
        <v>192</v>
      </c>
      <c r="E35" s="127"/>
      <c r="F35" s="128" t="s">
        <v>30</v>
      </c>
      <c r="G35" s="115" t="s">
        <v>171</v>
      </c>
      <c r="H35" s="43">
        <f t="shared" si="1"/>
        <v>0</v>
      </c>
      <c r="I35" s="129"/>
      <c r="J35" s="130" t="s">
        <v>193</v>
      </c>
      <c r="K35" s="118" t="s">
        <v>173</v>
      </c>
      <c r="L35" s="119" t="s">
        <v>174</v>
      </c>
      <c r="M35" s="124" t="s">
        <v>194</v>
      </c>
      <c r="N35" s="72"/>
      <c r="O35" s="56"/>
      <c r="P35" s="57"/>
      <c r="Q35" s="34"/>
      <c r="R35" s="56"/>
      <c r="S35" s="57"/>
      <c r="T35" s="55"/>
      <c r="U35" s="56"/>
      <c r="V35" s="57"/>
      <c r="W35" s="34"/>
      <c r="X35" s="56"/>
      <c r="Y35" s="62"/>
      <c r="Z35">
        <v>0</v>
      </c>
      <c r="AA35">
        <v>1</v>
      </c>
      <c r="AB35">
        <v>0</v>
      </c>
      <c r="AC35">
        <v>1</v>
      </c>
    </row>
    <row r="36" spans="1:29" ht="93.6" x14ac:dyDescent="0.3">
      <c r="A36" s="38" t="s">
        <v>167</v>
      </c>
      <c r="B36" s="120" t="s">
        <v>195</v>
      </c>
      <c r="C36" s="121" t="s">
        <v>196</v>
      </c>
      <c r="D36" s="40" t="s">
        <v>197</v>
      </c>
      <c r="E36" s="81" t="s">
        <v>29</v>
      </c>
      <c r="F36" s="92" t="s">
        <v>30</v>
      </c>
      <c r="G36" s="115" t="s">
        <v>171</v>
      </c>
      <c r="H36" s="43">
        <f t="shared" si="1"/>
        <v>0</v>
      </c>
      <c r="I36" s="75">
        <v>82042</v>
      </c>
      <c r="J36" s="130" t="s">
        <v>198</v>
      </c>
      <c r="K36" s="118" t="s">
        <v>179</v>
      </c>
      <c r="L36" s="119" t="s">
        <v>174</v>
      </c>
      <c r="M36" s="124" t="s">
        <v>199</v>
      </c>
      <c r="N36" s="72"/>
      <c r="O36" s="56"/>
      <c r="P36" s="57"/>
      <c r="Q36" s="34"/>
      <c r="R36" s="56"/>
      <c r="S36" s="57"/>
      <c r="T36" s="55"/>
      <c r="U36" s="56"/>
      <c r="V36" s="57"/>
      <c r="W36" s="34"/>
      <c r="X36" s="56"/>
      <c r="Y36" s="62"/>
      <c r="Z36">
        <v>0</v>
      </c>
      <c r="AA36">
        <v>1</v>
      </c>
      <c r="AB36">
        <v>0</v>
      </c>
      <c r="AC36">
        <v>1</v>
      </c>
    </row>
    <row r="37" spans="1:29" ht="78" x14ac:dyDescent="0.3">
      <c r="A37" s="131" t="s">
        <v>167</v>
      </c>
      <c r="B37" s="132" t="s">
        <v>200</v>
      </c>
      <c r="C37" s="133" t="s">
        <v>201</v>
      </c>
      <c r="D37" s="40" t="s">
        <v>202</v>
      </c>
      <c r="E37" s="81"/>
      <c r="F37" s="92" t="s">
        <v>30</v>
      </c>
      <c r="G37" s="134" t="s">
        <v>203</v>
      </c>
      <c r="H37" s="43">
        <f t="shared" si="1"/>
        <v>0</v>
      </c>
      <c r="I37" s="75">
        <v>30000</v>
      </c>
      <c r="J37" s="135" t="s">
        <v>198</v>
      </c>
      <c r="K37" s="71" t="s">
        <v>179</v>
      </c>
      <c r="L37" s="45" t="s">
        <v>79</v>
      </c>
      <c r="M37" s="48" t="s">
        <v>204</v>
      </c>
      <c r="N37" s="72"/>
      <c r="O37" s="56"/>
      <c r="P37" s="57"/>
      <c r="Q37" s="34"/>
      <c r="R37" s="56"/>
      <c r="S37" s="57"/>
      <c r="T37" s="55"/>
      <c r="U37" s="56"/>
      <c r="V37" s="57"/>
      <c r="W37" s="55"/>
      <c r="X37" s="56"/>
      <c r="Y37" s="62"/>
      <c r="Z37">
        <v>0</v>
      </c>
      <c r="AA37">
        <v>1</v>
      </c>
      <c r="AB37">
        <v>0</v>
      </c>
      <c r="AC37">
        <v>0</v>
      </c>
    </row>
    <row r="38" spans="1:29" ht="62.4" x14ac:dyDescent="0.3">
      <c r="A38" s="131" t="s">
        <v>167</v>
      </c>
      <c r="B38" s="132" t="s">
        <v>205</v>
      </c>
      <c r="C38" s="80" t="s">
        <v>206</v>
      </c>
      <c r="D38" s="40" t="s">
        <v>207</v>
      </c>
      <c r="E38" s="81"/>
      <c r="F38" s="82" t="s">
        <v>100</v>
      </c>
      <c r="G38" s="101" t="s">
        <v>171</v>
      </c>
      <c r="H38" s="103">
        <f t="shared" si="1"/>
        <v>0</v>
      </c>
      <c r="I38" s="75">
        <v>30000</v>
      </c>
      <c r="J38" s="136" t="s">
        <v>208</v>
      </c>
      <c r="K38" s="137" t="s">
        <v>179</v>
      </c>
      <c r="L38" s="119" t="s">
        <v>174</v>
      </c>
      <c r="M38" s="48" t="s">
        <v>209</v>
      </c>
      <c r="N38" s="72"/>
      <c r="O38" s="56"/>
      <c r="P38" s="57"/>
      <c r="Q38" s="34"/>
      <c r="R38" s="35"/>
      <c r="S38" s="36"/>
      <c r="T38" s="55"/>
      <c r="U38" s="56"/>
      <c r="V38" s="57"/>
      <c r="W38" s="55"/>
      <c r="X38" s="56"/>
      <c r="Y38" s="62"/>
      <c r="Z38">
        <v>0</v>
      </c>
      <c r="AA38">
        <v>1</v>
      </c>
      <c r="AB38">
        <v>0</v>
      </c>
      <c r="AC38">
        <v>0</v>
      </c>
    </row>
    <row r="39" spans="1:29" ht="63" thickBot="1" x14ac:dyDescent="0.35">
      <c r="A39" s="38" t="s">
        <v>167</v>
      </c>
      <c r="B39" s="132" t="s">
        <v>205</v>
      </c>
      <c r="C39" s="80" t="s">
        <v>210</v>
      </c>
      <c r="D39" s="40" t="s">
        <v>202</v>
      </c>
      <c r="E39" s="81"/>
      <c r="F39" s="92" t="s">
        <v>30</v>
      </c>
      <c r="G39" s="101" t="s">
        <v>171</v>
      </c>
      <c r="H39" s="43">
        <f t="shared" si="1"/>
        <v>0</v>
      </c>
      <c r="I39" s="138">
        <v>20000</v>
      </c>
      <c r="J39" s="130" t="s">
        <v>198</v>
      </c>
      <c r="K39" s="137" t="s">
        <v>179</v>
      </c>
      <c r="L39" s="119" t="s">
        <v>174</v>
      </c>
      <c r="M39" s="48"/>
      <c r="N39" s="72"/>
      <c r="O39" s="56"/>
      <c r="P39" s="57"/>
      <c r="Q39" s="34"/>
      <c r="R39" s="56"/>
      <c r="S39" s="57"/>
      <c r="T39" s="55"/>
      <c r="U39" s="56"/>
      <c r="V39" s="57"/>
      <c r="W39" s="55"/>
      <c r="X39" s="56"/>
      <c r="Y39" s="62"/>
      <c r="Z39">
        <v>0</v>
      </c>
      <c r="AA39">
        <v>1</v>
      </c>
      <c r="AB39">
        <v>0</v>
      </c>
      <c r="AC39">
        <v>0</v>
      </c>
    </row>
    <row r="40" spans="1:29" ht="109.8" thickTop="1" x14ac:dyDescent="0.3">
      <c r="A40" s="38" t="s">
        <v>167</v>
      </c>
      <c r="B40" s="120" t="s">
        <v>211</v>
      </c>
      <c r="C40" s="100" t="s">
        <v>212</v>
      </c>
      <c r="D40" s="40" t="s">
        <v>213</v>
      </c>
      <c r="E40" s="81"/>
      <c r="F40" s="92" t="s">
        <v>30</v>
      </c>
      <c r="G40" s="101" t="s">
        <v>171</v>
      </c>
      <c r="H40" s="103">
        <f t="shared" si="1"/>
        <v>0</v>
      </c>
      <c r="I40" s="75">
        <v>10000</v>
      </c>
      <c r="J40" s="119" t="s">
        <v>214</v>
      </c>
      <c r="K40" s="137" t="s">
        <v>179</v>
      </c>
      <c r="L40" s="119" t="s">
        <v>174</v>
      </c>
      <c r="M40" s="139" t="s">
        <v>215</v>
      </c>
      <c r="N40" s="72"/>
      <c r="O40" s="56"/>
      <c r="P40" s="51"/>
      <c r="Q40" s="55"/>
      <c r="R40" s="56"/>
      <c r="S40" s="36"/>
      <c r="T40" s="55"/>
      <c r="U40" s="56"/>
      <c r="V40" s="36"/>
      <c r="W40" s="55"/>
      <c r="X40" s="56"/>
      <c r="Y40" s="52"/>
      <c r="Z40">
        <v>1</v>
      </c>
      <c r="AA40">
        <v>1</v>
      </c>
      <c r="AB40">
        <v>1</v>
      </c>
      <c r="AC40">
        <v>1</v>
      </c>
    </row>
    <row r="41" spans="1:29" ht="63" thickBot="1" x14ac:dyDescent="0.35">
      <c r="A41" s="38" t="s">
        <v>216</v>
      </c>
      <c r="B41" s="39" t="s">
        <v>217</v>
      </c>
      <c r="C41" s="39" t="s">
        <v>218</v>
      </c>
      <c r="D41" s="40" t="s">
        <v>219</v>
      </c>
      <c r="E41" s="101" t="s">
        <v>29</v>
      </c>
      <c r="F41" s="140" t="s">
        <v>30</v>
      </c>
      <c r="G41" s="101" t="s">
        <v>220</v>
      </c>
      <c r="H41" s="103">
        <f t="shared" si="1"/>
        <v>0</v>
      </c>
      <c r="I41" s="141">
        <v>16413.778529163101</v>
      </c>
      <c r="J41" s="119" t="s">
        <v>221</v>
      </c>
      <c r="K41" s="137" t="s">
        <v>166</v>
      </c>
      <c r="L41" s="119" t="s">
        <v>222</v>
      </c>
      <c r="M41" s="48" t="s">
        <v>223</v>
      </c>
      <c r="N41" s="142"/>
      <c r="O41" s="143"/>
      <c r="P41" s="144"/>
      <c r="Q41" s="55"/>
      <c r="R41" s="56"/>
      <c r="S41" s="36"/>
      <c r="T41" s="34"/>
      <c r="U41" s="56"/>
      <c r="V41" s="36"/>
      <c r="W41" s="34"/>
      <c r="X41" s="35"/>
      <c r="Y41" s="62"/>
      <c r="Z41">
        <v>0</v>
      </c>
      <c r="AA41">
        <v>1</v>
      </c>
      <c r="AB41">
        <v>1</v>
      </c>
      <c r="AC41">
        <v>1</v>
      </c>
    </row>
    <row r="42" spans="1:29" ht="141.6" thickTop="1" thickBot="1" x14ac:dyDescent="0.35">
      <c r="A42" s="38" t="s">
        <v>216</v>
      </c>
      <c r="B42" s="120" t="s">
        <v>217</v>
      </c>
      <c r="C42" s="121" t="s">
        <v>224</v>
      </c>
      <c r="D42" s="40" t="s">
        <v>72</v>
      </c>
      <c r="E42" s="145"/>
      <c r="F42" s="140" t="s">
        <v>30</v>
      </c>
      <c r="G42" s="101" t="s">
        <v>225</v>
      </c>
      <c r="H42" s="103">
        <f t="shared" si="1"/>
        <v>0</v>
      </c>
      <c r="I42" s="102"/>
      <c r="J42" s="146" t="s">
        <v>143</v>
      </c>
      <c r="K42" s="137" t="s">
        <v>166</v>
      </c>
      <c r="L42" s="119" t="s">
        <v>222</v>
      </c>
      <c r="M42" s="48" t="s">
        <v>226</v>
      </c>
      <c r="N42" s="147"/>
      <c r="O42" s="50"/>
      <c r="P42" s="148"/>
      <c r="Q42" s="55"/>
      <c r="R42" s="56"/>
      <c r="S42" s="57"/>
      <c r="T42" s="55"/>
      <c r="U42" s="56"/>
      <c r="V42" s="57"/>
      <c r="W42" s="55"/>
      <c r="X42" s="56"/>
      <c r="Y42" s="62"/>
      <c r="Z42">
        <v>1</v>
      </c>
      <c r="AA42">
        <v>0</v>
      </c>
      <c r="AB42">
        <v>0</v>
      </c>
      <c r="AC42">
        <v>0</v>
      </c>
    </row>
    <row r="43" spans="1:29" ht="250.8" thickTop="1" thickBot="1" x14ac:dyDescent="0.35">
      <c r="A43" s="38" t="s">
        <v>216</v>
      </c>
      <c r="B43" s="120" t="s">
        <v>217</v>
      </c>
      <c r="C43" s="121" t="s">
        <v>227</v>
      </c>
      <c r="D43" s="40" t="s">
        <v>228</v>
      </c>
      <c r="E43" s="145" t="s">
        <v>29</v>
      </c>
      <c r="F43" s="140" t="s">
        <v>30</v>
      </c>
      <c r="G43" s="101" t="s">
        <v>225</v>
      </c>
      <c r="H43" s="103">
        <f t="shared" si="1"/>
        <v>0</v>
      </c>
      <c r="I43" s="149"/>
      <c r="J43" s="146" t="s">
        <v>143</v>
      </c>
      <c r="K43" s="137" t="s">
        <v>166</v>
      </c>
      <c r="L43" s="119" t="s">
        <v>222</v>
      </c>
      <c r="M43" s="48" t="s">
        <v>229</v>
      </c>
      <c r="N43" s="72"/>
      <c r="O43" s="50"/>
      <c r="P43" s="57"/>
      <c r="Q43" s="55"/>
      <c r="R43" s="56"/>
      <c r="S43" s="57"/>
      <c r="T43" s="55"/>
      <c r="U43" s="56"/>
      <c r="V43" s="57"/>
      <c r="W43" s="55"/>
      <c r="X43" s="56"/>
      <c r="Y43" s="62"/>
      <c r="Z43">
        <v>1</v>
      </c>
      <c r="AA43">
        <v>0</v>
      </c>
      <c r="AB43">
        <v>0</v>
      </c>
      <c r="AC43">
        <v>0</v>
      </c>
    </row>
    <row r="44" spans="1:29" ht="188.4" thickTop="1" thickBot="1" x14ac:dyDescent="0.35">
      <c r="A44" s="38" t="s">
        <v>216</v>
      </c>
      <c r="B44" s="120" t="s">
        <v>217</v>
      </c>
      <c r="C44" s="121" t="s">
        <v>230</v>
      </c>
      <c r="D44" s="40" t="s">
        <v>231</v>
      </c>
      <c r="E44" s="145" t="s">
        <v>29</v>
      </c>
      <c r="F44" s="140" t="s">
        <v>30</v>
      </c>
      <c r="G44" s="101" t="s">
        <v>225</v>
      </c>
      <c r="H44" s="103">
        <f t="shared" si="1"/>
        <v>0</v>
      </c>
      <c r="I44" s="138">
        <v>384</v>
      </c>
      <c r="J44" s="146" t="s">
        <v>143</v>
      </c>
      <c r="K44" s="137" t="s">
        <v>232</v>
      </c>
      <c r="L44" s="119" t="s">
        <v>222</v>
      </c>
      <c r="M44" s="48" t="s">
        <v>233</v>
      </c>
      <c r="N44" s="72"/>
      <c r="O44" s="50"/>
      <c r="P44" s="57"/>
      <c r="Q44" s="55"/>
      <c r="R44" s="56"/>
      <c r="S44" s="57"/>
      <c r="T44" s="55"/>
      <c r="U44" s="56"/>
      <c r="V44" s="57"/>
      <c r="W44" s="55"/>
      <c r="X44" s="56"/>
      <c r="Y44" s="62"/>
      <c r="Z44">
        <v>1</v>
      </c>
      <c r="AA44">
        <v>0</v>
      </c>
      <c r="AB44">
        <v>0</v>
      </c>
      <c r="AC44">
        <v>0</v>
      </c>
    </row>
    <row r="45" spans="1:29" ht="48" thickTop="1" thickBot="1" x14ac:dyDescent="0.35">
      <c r="A45" s="38" t="s">
        <v>216</v>
      </c>
      <c r="B45" s="120" t="s">
        <v>217</v>
      </c>
      <c r="C45" s="121" t="s">
        <v>234</v>
      </c>
      <c r="D45" s="40" t="s">
        <v>231</v>
      </c>
      <c r="E45" s="145" t="s">
        <v>29</v>
      </c>
      <c r="F45" s="140" t="s">
        <v>30</v>
      </c>
      <c r="G45" s="101" t="s">
        <v>225</v>
      </c>
      <c r="H45" s="103">
        <f t="shared" si="1"/>
        <v>0</v>
      </c>
      <c r="I45" s="150"/>
      <c r="J45" s="146" t="s">
        <v>235</v>
      </c>
      <c r="K45" s="137" t="s">
        <v>236</v>
      </c>
      <c r="L45" s="119" t="s">
        <v>222</v>
      </c>
      <c r="M45" s="48"/>
      <c r="N45" s="72"/>
      <c r="O45" s="56"/>
      <c r="P45" s="51"/>
      <c r="Q45" s="34"/>
      <c r="R45" s="35"/>
      <c r="S45" s="36"/>
      <c r="T45" s="34"/>
      <c r="U45" s="35"/>
      <c r="V45" s="36"/>
      <c r="W45" s="34"/>
      <c r="X45" s="35"/>
      <c r="Y45" s="52"/>
      <c r="Z45">
        <v>1</v>
      </c>
      <c r="AA45">
        <v>1</v>
      </c>
      <c r="AB45">
        <v>1</v>
      </c>
      <c r="AC45">
        <v>1</v>
      </c>
    </row>
    <row r="46" spans="1:29" ht="126" thickTop="1" thickBot="1" x14ac:dyDescent="0.35">
      <c r="A46" s="38" t="s">
        <v>216</v>
      </c>
      <c r="B46" s="120" t="s">
        <v>217</v>
      </c>
      <c r="C46" s="121" t="s">
        <v>237</v>
      </c>
      <c r="D46" s="40" t="s">
        <v>238</v>
      </c>
      <c r="E46" s="145" t="s">
        <v>29</v>
      </c>
      <c r="F46" s="140" t="s">
        <v>30</v>
      </c>
      <c r="G46" s="101" t="s">
        <v>225</v>
      </c>
      <c r="H46" s="103">
        <f t="shared" si="1"/>
        <v>0</v>
      </c>
      <c r="I46" s="151">
        <v>65023.95040856579</v>
      </c>
      <c r="J46" s="146" t="s">
        <v>235</v>
      </c>
      <c r="K46" s="137" t="s">
        <v>236</v>
      </c>
      <c r="L46" s="119" t="s">
        <v>222</v>
      </c>
      <c r="M46" s="48"/>
      <c r="N46" s="72"/>
      <c r="O46" s="56"/>
      <c r="P46" s="51"/>
      <c r="Q46" s="34"/>
      <c r="R46" s="35"/>
      <c r="S46" s="36"/>
      <c r="T46" s="34"/>
      <c r="U46" s="35"/>
      <c r="V46" s="36"/>
      <c r="W46" s="34"/>
      <c r="X46" s="35"/>
      <c r="Y46" s="52"/>
      <c r="Z46">
        <v>1</v>
      </c>
      <c r="AA46">
        <v>1</v>
      </c>
      <c r="AB46">
        <v>1</v>
      </c>
      <c r="AC46">
        <v>1</v>
      </c>
    </row>
    <row r="47" spans="1:29" ht="48" thickTop="1" thickBot="1" x14ac:dyDescent="0.35">
      <c r="A47" s="38" t="s">
        <v>216</v>
      </c>
      <c r="B47" s="120" t="s">
        <v>217</v>
      </c>
      <c r="C47" s="121" t="s">
        <v>239</v>
      </c>
      <c r="D47" s="40" t="s">
        <v>119</v>
      </c>
      <c r="E47" s="145" t="s">
        <v>29</v>
      </c>
      <c r="F47" s="140" t="s">
        <v>30</v>
      </c>
      <c r="G47" s="101" t="s">
        <v>225</v>
      </c>
      <c r="H47" s="103">
        <f t="shared" si="1"/>
        <v>0</v>
      </c>
      <c r="I47" s="102"/>
      <c r="J47" s="146" t="s">
        <v>240</v>
      </c>
      <c r="K47" s="137" t="s">
        <v>241</v>
      </c>
      <c r="L47" s="119" t="s">
        <v>222</v>
      </c>
      <c r="M47" s="48"/>
      <c r="N47" s="72"/>
      <c r="O47" s="56"/>
      <c r="P47" s="51"/>
      <c r="Q47" s="34"/>
      <c r="R47" s="35"/>
      <c r="S47" s="36"/>
      <c r="T47" s="34"/>
      <c r="U47" s="35"/>
      <c r="V47" s="36"/>
      <c r="W47" s="34"/>
      <c r="X47" s="35"/>
      <c r="Y47" s="52"/>
      <c r="Z47">
        <v>1</v>
      </c>
      <c r="AA47">
        <v>1</v>
      </c>
      <c r="AB47">
        <v>1</v>
      </c>
      <c r="AC47">
        <v>1</v>
      </c>
    </row>
    <row r="48" spans="1:29" ht="110.4" thickTop="1" thickBot="1" x14ac:dyDescent="0.35">
      <c r="A48" s="38" t="s">
        <v>216</v>
      </c>
      <c r="B48" s="120" t="s">
        <v>217</v>
      </c>
      <c r="C48" s="121" t="s">
        <v>242</v>
      </c>
      <c r="D48" s="40" t="s">
        <v>57</v>
      </c>
      <c r="E48" s="145" t="s">
        <v>29</v>
      </c>
      <c r="F48" s="140" t="s">
        <v>30</v>
      </c>
      <c r="G48" s="101" t="s">
        <v>225</v>
      </c>
      <c r="H48" s="103">
        <f t="shared" si="1"/>
        <v>0</v>
      </c>
      <c r="I48" s="152">
        <v>16413.778529163144</v>
      </c>
      <c r="J48" s="146" t="s">
        <v>240</v>
      </c>
      <c r="K48" s="137" t="s">
        <v>241</v>
      </c>
      <c r="L48" s="119" t="s">
        <v>222</v>
      </c>
      <c r="M48" s="48"/>
      <c r="N48" s="72"/>
      <c r="O48" s="56"/>
      <c r="P48" s="51"/>
      <c r="Q48" s="34"/>
      <c r="R48" s="35"/>
      <c r="S48" s="36"/>
      <c r="T48" s="34"/>
      <c r="U48" s="35"/>
      <c r="V48" s="36"/>
      <c r="W48" s="34"/>
      <c r="X48" s="35"/>
      <c r="Y48" s="52"/>
      <c r="Z48">
        <v>1</v>
      </c>
      <c r="AA48">
        <v>1</v>
      </c>
      <c r="AB48">
        <v>1</v>
      </c>
      <c r="AC48">
        <v>1</v>
      </c>
    </row>
    <row r="49" spans="1:29" ht="78.599999999999994" thickTop="1" x14ac:dyDescent="0.3">
      <c r="A49" s="38" t="s">
        <v>216</v>
      </c>
      <c r="B49" s="120" t="s">
        <v>217</v>
      </c>
      <c r="C49" s="121" t="s">
        <v>243</v>
      </c>
      <c r="D49" s="40" t="s">
        <v>119</v>
      </c>
      <c r="E49" s="145" t="s">
        <v>29</v>
      </c>
      <c r="F49" s="140" t="s">
        <v>30</v>
      </c>
      <c r="G49" s="101" t="s">
        <v>225</v>
      </c>
      <c r="H49" s="103">
        <f t="shared" si="1"/>
        <v>0</v>
      </c>
      <c r="I49" s="151">
        <v>16193.213380026566</v>
      </c>
      <c r="J49" s="146" t="s">
        <v>240</v>
      </c>
      <c r="K49" s="137" t="s">
        <v>236</v>
      </c>
      <c r="L49" s="119" t="s">
        <v>222</v>
      </c>
      <c r="M49" s="48"/>
      <c r="N49" s="72"/>
      <c r="O49" s="56"/>
      <c r="P49" s="51"/>
      <c r="Q49" s="34"/>
      <c r="R49" s="35"/>
      <c r="S49" s="36"/>
      <c r="T49" s="34"/>
      <c r="U49" s="35"/>
      <c r="V49" s="36"/>
      <c r="W49" s="34"/>
      <c r="X49" s="35"/>
      <c r="Y49" s="52"/>
      <c r="Z49">
        <v>1</v>
      </c>
      <c r="AA49">
        <v>1</v>
      </c>
      <c r="AB49">
        <v>1</v>
      </c>
      <c r="AC49">
        <v>1</v>
      </c>
    </row>
    <row r="50" spans="1:29" ht="47.4" thickBot="1" x14ac:dyDescent="0.35">
      <c r="A50" s="38" t="s">
        <v>216</v>
      </c>
      <c r="B50" s="120" t="s">
        <v>217</v>
      </c>
      <c r="C50" s="100" t="s">
        <v>244</v>
      </c>
      <c r="D50" s="40" t="s">
        <v>119</v>
      </c>
      <c r="E50" s="145" t="s">
        <v>29</v>
      </c>
      <c r="F50" s="140" t="s">
        <v>30</v>
      </c>
      <c r="G50" s="101" t="s">
        <v>225</v>
      </c>
      <c r="H50" s="103">
        <f t="shared" si="1"/>
        <v>0</v>
      </c>
      <c r="I50" s="151">
        <v>5444</v>
      </c>
      <c r="J50" s="146" t="s">
        <v>245</v>
      </c>
      <c r="K50" s="137" t="s">
        <v>241</v>
      </c>
      <c r="L50" s="119" t="s">
        <v>222</v>
      </c>
      <c r="M50" s="48"/>
      <c r="N50" s="72"/>
      <c r="O50" s="56"/>
      <c r="P50" s="57"/>
      <c r="Q50" s="55"/>
      <c r="R50" s="56"/>
      <c r="S50" s="57"/>
      <c r="T50" s="55"/>
      <c r="U50" s="56"/>
      <c r="V50" s="57"/>
      <c r="W50" s="55"/>
      <c r="X50" s="35"/>
      <c r="Y50" s="62"/>
      <c r="Z50">
        <v>0</v>
      </c>
      <c r="AA50">
        <v>0</v>
      </c>
      <c r="AB50">
        <v>0</v>
      </c>
      <c r="AC50">
        <v>1</v>
      </c>
    </row>
    <row r="51" spans="1:29" ht="63" thickTop="1" x14ac:dyDescent="0.3">
      <c r="A51" s="38" t="s">
        <v>216</v>
      </c>
      <c r="B51" s="120" t="s">
        <v>217</v>
      </c>
      <c r="C51" s="100" t="s">
        <v>246</v>
      </c>
      <c r="D51" s="40" t="s">
        <v>119</v>
      </c>
      <c r="E51" s="145" t="s">
        <v>29</v>
      </c>
      <c r="F51" s="140" t="s">
        <v>30</v>
      </c>
      <c r="G51" s="101" t="s">
        <v>225</v>
      </c>
      <c r="H51" s="103">
        <f t="shared" si="1"/>
        <v>0</v>
      </c>
      <c r="I51" s="102"/>
      <c r="J51" s="146" t="s">
        <v>214</v>
      </c>
      <c r="K51" s="137" t="s">
        <v>241</v>
      </c>
      <c r="L51" s="119" t="s">
        <v>222</v>
      </c>
      <c r="M51" s="48"/>
      <c r="N51" s="72"/>
      <c r="O51" s="56"/>
      <c r="P51" s="51"/>
      <c r="Q51" s="55"/>
      <c r="R51" s="56"/>
      <c r="S51" s="36"/>
      <c r="T51" s="55"/>
      <c r="U51" s="56"/>
      <c r="V51" s="36"/>
      <c r="W51" s="55"/>
      <c r="X51" s="56"/>
      <c r="Y51" s="52"/>
      <c r="Z51">
        <v>1</v>
      </c>
      <c r="AA51">
        <v>1</v>
      </c>
      <c r="AB51">
        <v>1</v>
      </c>
      <c r="AC51">
        <v>1</v>
      </c>
    </row>
    <row r="52" spans="1:29" ht="46.8" x14ac:dyDescent="0.3">
      <c r="A52" s="38" t="s">
        <v>247</v>
      </c>
      <c r="B52" s="99" t="s">
        <v>248</v>
      </c>
      <c r="C52" s="100" t="s">
        <v>249</v>
      </c>
      <c r="D52" s="40" t="s">
        <v>250</v>
      </c>
      <c r="E52" s="101" t="s">
        <v>29</v>
      </c>
      <c r="F52" s="140" t="s">
        <v>30</v>
      </c>
      <c r="G52" s="101" t="s">
        <v>251</v>
      </c>
      <c r="H52" s="43">
        <f>I52*$C$113</f>
        <v>0</v>
      </c>
      <c r="I52" s="122">
        <v>5500</v>
      </c>
      <c r="J52" s="153" t="s">
        <v>198</v>
      </c>
      <c r="K52" s="71" t="s">
        <v>252</v>
      </c>
      <c r="L52" s="45" t="s">
        <v>253</v>
      </c>
      <c r="M52" s="48"/>
      <c r="N52" s="72"/>
      <c r="O52" s="56"/>
      <c r="P52" s="57"/>
      <c r="Q52" s="34"/>
      <c r="R52" s="56"/>
      <c r="S52" s="57"/>
      <c r="T52" s="55"/>
      <c r="U52" s="56"/>
      <c r="V52" s="57"/>
      <c r="W52" s="55"/>
      <c r="X52" s="56"/>
      <c r="Y52" s="62"/>
      <c r="Z52">
        <v>0</v>
      </c>
      <c r="AA52">
        <v>1</v>
      </c>
      <c r="AB52">
        <v>0</v>
      </c>
      <c r="AC52">
        <v>0</v>
      </c>
    </row>
    <row r="53" spans="1:29" ht="46.8" x14ac:dyDescent="0.3">
      <c r="A53" s="38" t="s">
        <v>247</v>
      </c>
      <c r="B53" s="99" t="s">
        <v>248</v>
      </c>
      <c r="C53" s="100" t="s">
        <v>254</v>
      </c>
      <c r="D53" s="40" t="s">
        <v>255</v>
      </c>
      <c r="E53" s="101" t="s">
        <v>29</v>
      </c>
      <c r="F53" s="140" t="s">
        <v>30</v>
      </c>
      <c r="G53" s="101" t="s">
        <v>120</v>
      </c>
      <c r="H53" s="43">
        <f>I53*$C$113</f>
        <v>0</v>
      </c>
      <c r="I53" s="122">
        <v>1000</v>
      </c>
      <c r="J53" s="153" t="s">
        <v>256</v>
      </c>
      <c r="K53" s="71" t="s">
        <v>257</v>
      </c>
      <c r="L53" s="45" t="s">
        <v>79</v>
      </c>
      <c r="M53" s="48"/>
      <c r="N53" s="72"/>
      <c r="O53" s="56"/>
      <c r="P53" s="57"/>
      <c r="Q53" s="34"/>
      <c r="R53" s="35"/>
      <c r="S53" s="57"/>
      <c r="T53" s="55"/>
      <c r="U53" s="56"/>
      <c r="V53" s="57"/>
      <c r="W53" s="55"/>
      <c r="X53" s="56"/>
      <c r="Y53" s="62"/>
      <c r="Z53">
        <v>0</v>
      </c>
      <c r="AA53">
        <v>1</v>
      </c>
      <c r="AB53">
        <v>0</v>
      </c>
      <c r="AC53">
        <v>0</v>
      </c>
    </row>
    <row r="54" spans="1:29" ht="109.8" thickBot="1" x14ac:dyDescent="0.35">
      <c r="A54" s="38" t="s">
        <v>247</v>
      </c>
      <c r="B54" s="99" t="s">
        <v>248</v>
      </c>
      <c r="C54" s="100" t="s">
        <v>258</v>
      </c>
      <c r="D54" s="40" t="s">
        <v>119</v>
      </c>
      <c r="E54" s="101"/>
      <c r="F54" s="140" t="s">
        <v>30</v>
      </c>
      <c r="G54" s="101" t="s">
        <v>259</v>
      </c>
      <c r="H54" s="43">
        <f>I54*$C$113</f>
        <v>0</v>
      </c>
      <c r="I54" s="102"/>
      <c r="J54" s="153" t="s">
        <v>260</v>
      </c>
      <c r="K54" s="71" t="s">
        <v>261</v>
      </c>
      <c r="L54" s="45" t="s">
        <v>262</v>
      </c>
      <c r="M54" s="154" t="s">
        <v>263</v>
      </c>
      <c r="N54" s="72"/>
      <c r="O54" s="56"/>
      <c r="P54" s="57"/>
      <c r="Q54" s="34"/>
      <c r="R54" s="35"/>
      <c r="S54" s="36"/>
      <c r="T54" s="55"/>
      <c r="U54" s="56"/>
      <c r="V54" s="57"/>
      <c r="W54" s="55"/>
      <c r="X54" s="56"/>
      <c r="Y54" s="62"/>
      <c r="Z54">
        <v>0</v>
      </c>
      <c r="AA54">
        <v>1</v>
      </c>
      <c r="AB54">
        <v>0</v>
      </c>
      <c r="AC54">
        <v>0</v>
      </c>
    </row>
    <row r="55" spans="1:29" ht="47.4" thickTop="1" x14ac:dyDescent="0.3">
      <c r="A55" s="38" t="s">
        <v>247</v>
      </c>
      <c r="B55" s="99" t="s">
        <v>248</v>
      </c>
      <c r="C55" s="100" t="s">
        <v>264</v>
      </c>
      <c r="D55" s="40" t="s">
        <v>119</v>
      </c>
      <c r="E55" s="101"/>
      <c r="F55" s="140" t="s">
        <v>30</v>
      </c>
      <c r="G55" s="101" t="s">
        <v>265</v>
      </c>
      <c r="H55" s="43">
        <f>I55*$C$113</f>
        <v>0</v>
      </c>
      <c r="I55" s="102"/>
      <c r="J55" s="153" t="s">
        <v>172</v>
      </c>
      <c r="K55" s="71" t="s">
        <v>257</v>
      </c>
      <c r="L55" s="45" t="s">
        <v>79</v>
      </c>
      <c r="M55" s="48"/>
      <c r="N55" s="72"/>
      <c r="O55" s="56"/>
      <c r="P55" s="51"/>
      <c r="Q55" s="55"/>
      <c r="R55" s="56"/>
      <c r="S55" s="57"/>
      <c r="T55" s="55"/>
      <c r="U55" s="56"/>
      <c r="V55" s="57"/>
      <c r="W55" s="55"/>
      <c r="X55" s="56"/>
      <c r="Y55" s="62"/>
      <c r="Z55">
        <v>1</v>
      </c>
      <c r="AA55">
        <v>0</v>
      </c>
      <c r="AB55">
        <v>0</v>
      </c>
      <c r="AC55">
        <v>0</v>
      </c>
    </row>
    <row r="56" spans="1:29" ht="46.8" x14ac:dyDescent="0.3">
      <c r="A56" s="38" t="s">
        <v>247</v>
      </c>
      <c r="B56" s="99" t="s">
        <v>248</v>
      </c>
      <c r="C56" s="100" t="s">
        <v>266</v>
      </c>
      <c r="D56" s="40" t="s">
        <v>119</v>
      </c>
      <c r="E56" s="101"/>
      <c r="F56" s="140" t="s">
        <v>30</v>
      </c>
      <c r="G56" s="101" t="s">
        <v>267</v>
      </c>
      <c r="H56" s="43">
        <v>0</v>
      </c>
      <c r="I56" s="102" t="s">
        <v>268</v>
      </c>
      <c r="J56" s="153" t="s">
        <v>198</v>
      </c>
      <c r="K56" s="71" t="s">
        <v>257</v>
      </c>
      <c r="L56" s="45" t="s">
        <v>79</v>
      </c>
      <c r="M56" s="48"/>
      <c r="N56" s="72"/>
      <c r="O56" s="56"/>
      <c r="P56" s="57"/>
      <c r="Q56" s="34"/>
      <c r="R56" s="56"/>
      <c r="S56" s="57"/>
      <c r="T56" s="55"/>
      <c r="U56" s="56"/>
      <c r="V56" s="57"/>
      <c r="W56" s="55"/>
      <c r="X56" s="56"/>
      <c r="Y56" s="62"/>
      <c r="Z56">
        <v>0</v>
      </c>
      <c r="AA56">
        <v>1</v>
      </c>
      <c r="AB56">
        <v>0</v>
      </c>
      <c r="AC56">
        <v>0</v>
      </c>
    </row>
    <row r="57" spans="1:29" ht="46.8" x14ac:dyDescent="0.3">
      <c r="A57" s="38" t="s">
        <v>247</v>
      </c>
      <c r="B57" s="99" t="s">
        <v>248</v>
      </c>
      <c r="C57" s="100" t="s">
        <v>269</v>
      </c>
      <c r="D57" s="40" t="s">
        <v>119</v>
      </c>
      <c r="E57" s="101" t="s">
        <v>29</v>
      </c>
      <c r="F57" s="140" t="s">
        <v>30</v>
      </c>
      <c r="G57" s="101" t="s">
        <v>270</v>
      </c>
      <c r="H57" s="43">
        <f>I57*$C$113</f>
        <v>0</v>
      </c>
      <c r="I57" s="122">
        <v>60300</v>
      </c>
      <c r="J57" s="153" t="s">
        <v>46</v>
      </c>
      <c r="K57" s="71" t="s">
        <v>257</v>
      </c>
      <c r="L57" s="45" t="s">
        <v>79</v>
      </c>
      <c r="M57" s="48"/>
      <c r="N57" s="72"/>
      <c r="O57" s="56"/>
      <c r="P57" s="57"/>
      <c r="Q57" s="55"/>
      <c r="R57" s="35"/>
      <c r="S57" s="36"/>
      <c r="T57" s="34"/>
      <c r="U57" s="35"/>
      <c r="V57" s="36"/>
      <c r="W57" s="34"/>
      <c r="X57" s="35"/>
      <c r="Y57" s="52"/>
      <c r="Z57">
        <v>0</v>
      </c>
      <c r="AA57">
        <v>1</v>
      </c>
      <c r="AB57">
        <v>1</v>
      </c>
      <c r="AC57">
        <v>1</v>
      </c>
    </row>
    <row r="58" spans="1:29" ht="46.8" x14ac:dyDescent="0.3">
      <c r="A58" s="38" t="s">
        <v>247</v>
      </c>
      <c r="B58" s="99" t="s">
        <v>248</v>
      </c>
      <c r="C58" s="100" t="s">
        <v>271</v>
      </c>
      <c r="D58" s="40" t="s">
        <v>119</v>
      </c>
      <c r="E58" s="101"/>
      <c r="F58" s="155" t="s">
        <v>100</v>
      </c>
      <c r="G58" s="101" t="s">
        <v>272</v>
      </c>
      <c r="H58" s="43">
        <f t="shared" ref="H58:H110" si="2">I58*$C$113</f>
        <v>0</v>
      </c>
      <c r="I58" s="102"/>
      <c r="J58" s="153" t="s">
        <v>273</v>
      </c>
      <c r="K58" s="71" t="s">
        <v>257</v>
      </c>
      <c r="L58" s="45" t="s">
        <v>274</v>
      </c>
      <c r="M58" s="48"/>
      <c r="N58" s="72"/>
      <c r="O58" s="56"/>
      <c r="P58" s="57"/>
      <c r="Q58" s="55"/>
      <c r="R58" s="56"/>
      <c r="S58" s="36"/>
      <c r="T58" s="34"/>
      <c r="U58" s="35"/>
      <c r="V58" s="57"/>
      <c r="W58" s="55"/>
      <c r="X58" s="56"/>
      <c r="Y58" s="62"/>
      <c r="Z58">
        <v>0</v>
      </c>
      <c r="AA58">
        <v>1</v>
      </c>
      <c r="AB58">
        <v>1</v>
      </c>
      <c r="AC58">
        <v>0</v>
      </c>
    </row>
    <row r="59" spans="1:29" ht="47.4" thickBot="1" x14ac:dyDescent="0.35">
      <c r="A59" s="38" t="s">
        <v>247</v>
      </c>
      <c r="B59" s="99" t="s">
        <v>248</v>
      </c>
      <c r="C59" s="100" t="s">
        <v>275</v>
      </c>
      <c r="D59" s="40" t="s">
        <v>276</v>
      </c>
      <c r="E59" s="101"/>
      <c r="F59" s="140" t="s">
        <v>30</v>
      </c>
      <c r="G59" s="101" t="s">
        <v>265</v>
      </c>
      <c r="H59" s="43">
        <f t="shared" si="2"/>
        <v>0</v>
      </c>
      <c r="I59" s="102"/>
      <c r="J59" s="153" t="s">
        <v>277</v>
      </c>
      <c r="K59" s="71" t="s">
        <v>278</v>
      </c>
      <c r="L59" s="45" t="s">
        <v>279</v>
      </c>
      <c r="M59" s="48"/>
      <c r="N59" s="72"/>
      <c r="O59" s="56"/>
      <c r="P59" s="156"/>
      <c r="Q59" s="34"/>
      <c r="R59" s="35"/>
      <c r="S59" s="36"/>
      <c r="T59" s="34"/>
      <c r="U59" s="56"/>
      <c r="V59" s="57"/>
      <c r="W59" s="55"/>
      <c r="X59" s="56"/>
      <c r="Y59" s="62"/>
      <c r="Z59">
        <v>0</v>
      </c>
      <c r="AA59">
        <v>1</v>
      </c>
      <c r="AB59">
        <v>1</v>
      </c>
      <c r="AC59">
        <v>0</v>
      </c>
    </row>
    <row r="60" spans="1:29" ht="47.4" thickTop="1" x14ac:dyDescent="0.3">
      <c r="A60" s="38" t="s">
        <v>247</v>
      </c>
      <c r="B60" s="99" t="s">
        <v>248</v>
      </c>
      <c r="C60" s="100" t="s">
        <v>280</v>
      </c>
      <c r="D60" s="40" t="s">
        <v>281</v>
      </c>
      <c r="E60" s="101"/>
      <c r="F60" s="140" t="s">
        <v>30</v>
      </c>
      <c r="G60" s="101" t="s">
        <v>282</v>
      </c>
      <c r="H60" s="43">
        <f t="shared" si="2"/>
        <v>0</v>
      </c>
      <c r="I60" s="102"/>
      <c r="J60" s="153" t="s">
        <v>172</v>
      </c>
      <c r="K60" s="71" t="s">
        <v>257</v>
      </c>
      <c r="L60" s="45" t="s">
        <v>79</v>
      </c>
      <c r="M60" s="48"/>
      <c r="N60" s="72"/>
      <c r="O60" s="56"/>
      <c r="P60" s="51"/>
      <c r="Q60" s="55"/>
      <c r="R60" s="56"/>
      <c r="S60" s="57"/>
      <c r="T60" s="55"/>
      <c r="U60" s="56"/>
      <c r="V60" s="57"/>
      <c r="W60" s="55"/>
      <c r="X60" s="56"/>
      <c r="Y60" s="62"/>
      <c r="Z60">
        <v>1</v>
      </c>
      <c r="AA60">
        <v>0</v>
      </c>
      <c r="AB60">
        <v>0</v>
      </c>
      <c r="AC60">
        <v>0</v>
      </c>
    </row>
    <row r="61" spans="1:29" ht="47.4" thickBot="1" x14ac:dyDescent="0.35">
      <c r="A61" s="38" t="s">
        <v>247</v>
      </c>
      <c r="B61" s="40" t="s">
        <v>283</v>
      </c>
      <c r="C61" s="40" t="s">
        <v>284</v>
      </c>
      <c r="D61" s="40" t="s">
        <v>285</v>
      </c>
      <c r="E61" s="101"/>
      <c r="F61" s="140" t="s">
        <v>30</v>
      </c>
      <c r="G61" s="101" t="s">
        <v>286</v>
      </c>
      <c r="H61" s="43">
        <f t="shared" si="2"/>
        <v>0</v>
      </c>
      <c r="I61" s="102"/>
      <c r="J61" s="153" t="s">
        <v>287</v>
      </c>
      <c r="K61" s="71" t="s">
        <v>257</v>
      </c>
      <c r="L61" s="45" t="s">
        <v>79</v>
      </c>
      <c r="M61" s="48"/>
      <c r="N61" s="72"/>
      <c r="O61" s="56"/>
      <c r="P61" s="57"/>
      <c r="Q61" s="55"/>
      <c r="R61" s="56"/>
      <c r="S61" s="36"/>
      <c r="T61" s="55"/>
      <c r="U61" s="56"/>
      <c r="V61" s="57"/>
      <c r="W61" s="55"/>
      <c r="X61" s="56"/>
      <c r="Y61" s="62"/>
      <c r="Z61">
        <v>0</v>
      </c>
      <c r="AA61">
        <v>1</v>
      </c>
      <c r="AB61">
        <v>0</v>
      </c>
      <c r="AC61">
        <v>0</v>
      </c>
    </row>
    <row r="62" spans="1:29" ht="47.4" thickTop="1" x14ac:dyDescent="0.3">
      <c r="A62" s="38" t="s">
        <v>247</v>
      </c>
      <c r="B62" s="40" t="s">
        <v>117</v>
      </c>
      <c r="C62" s="40" t="s">
        <v>288</v>
      </c>
      <c r="D62" s="40" t="s">
        <v>289</v>
      </c>
      <c r="E62" s="157" t="s">
        <v>29</v>
      </c>
      <c r="F62" s="140" t="s">
        <v>30</v>
      </c>
      <c r="G62" s="101" t="s">
        <v>101</v>
      </c>
      <c r="H62" s="43">
        <f t="shared" si="2"/>
        <v>0</v>
      </c>
      <c r="I62" s="122">
        <v>26241</v>
      </c>
      <c r="J62" s="101" t="s">
        <v>214</v>
      </c>
      <c r="K62" s="71" t="s">
        <v>166</v>
      </c>
      <c r="L62" s="45" t="s">
        <v>253</v>
      </c>
      <c r="M62" s="158"/>
      <c r="N62" s="72"/>
      <c r="O62" s="56"/>
      <c r="P62" s="51"/>
      <c r="Q62" s="55"/>
      <c r="R62" s="56"/>
      <c r="S62" s="36"/>
      <c r="T62" s="55"/>
      <c r="U62" s="56"/>
      <c r="V62" s="36"/>
      <c r="W62" s="55"/>
      <c r="X62" s="56"/>
      <c r="Y62" s="52"/>
      <c r="Z62">
        <v>1</v>
      </c>
      <c r="AA62">
        <v>1</v>
      </c>
      <c r="AB62">
        <v>1</v>
      </c>
      <c r="AC62">
        <v>1</v>
      </c>
    </row>
    <row r="63" spans="1:29" ht="46.8" x14ac:dyDescent="0.3">
      <c r="A63" s="38" t="s">
        <v>247</v>
      </c>
      <c r="B63" s="99" t="s">
        <v>117</v>
      </c>
      <c r="C63" s="100" t="s">
        <v>290</v>
      </c>
      <c r="D63" s="100" t="s">
        <v>291</v>
      </c>
      <c r="E63" s="101"/>
      <c r="F63" s="140" t="s">
        <v>30</v>
      </c>
      <c r="G63" s="101" t="s">
        <v>292</v>
      </c>
      <c r="H63" s="43">
        <f t="shared" si="2"/>
        <v>0</v>
      </c>
      <c r="I63" s="102"/>
      <c r="J63" s="153" t="s">
        <v>184</v>
      </c>
      <c r="K63" s="71" t="s">
        <v>47</v>
      </c>
      <c r="L63" s="45" t="s">
        <v>40</v>
      </c>
      <c r="M63" s="48"/>
      <c r="N63" s="72"/>
      <c r="O63" s="56"/>
      <c r="P63" s="57"/>
      <c r="Q63" s="55"/>
      <c r="R63" s="56"/>
      <c r="S63" s="36"/>
      <c r="T63" s="34"/>
      <c r="U63" s="56"/>
      <c r="V63" s="57"/>
      <c r="W63" s="55"/>
      <c r="X63" s="56"/>
      <c r="Y63" s="62"/>
      <c r="Z63">
        <v>0</v>
      </c>
      <c r="AA63">
        <v>1</v>
      </c>
      <c r="AB63">
        <v>1</v>
      </c>
      <c r="AC63">
        <v>0</v>
      </c>
    </row>
    <row r="64" spans="1:29" ht="46.8" x14ac:dyDescent="0.3">
      <c r="A64" s="38" t="s">
        <v>247</v>
      </c>
      <c r="B64" s="99" t="s">
        <v>117</v>
      </c>
      <c r="C64" s="100" t="s">
        <v>293</v>
      </c>
      <c r="D64" s="100" t="s">
        <v>291</v>
      </c>
      <c r="E64" s="101"/>
      <c r="F64" s="140" t="s">
        <v>30</v>
      </c>
      <c r="G64" s="101" t="s">
        <v>292</v>
      </c>
      <c r="H64" s="43">
        <f t="shared" si="2"/>
        <v>0</v>
      </c>
      <c r="I64" s="102"/>
      <c r="J64" s="153" t="s">
        <v>294</v>
      </c>
      <c r="K64" s="71" t="s">
        <v>144</v>
      </c>
      <c r="L64" s="45" t="s">
        <v>40</v>
      </c>
      <c r="M64" s="48"/>
      <c r="N64" s="72"/>
      <c r="O64" s="56"/>
      <c r="P64" s="57"/>
      <c r="Q64" s="55"/>
      <c r="R64" s="56"/>
      <c r="S64" s="57"/>
      <c r="T64" s="34"/>
      <c r="U64" s="56"/>
      <c r="V64" s="57"/>
      <c r="W64" s="55"/>
      <c r="X64" s="56"/>
      <c r="Y64" s="62"/>
      <c r="Z64">
        <v>0</v>
      </c>
      <c r="AA64">
        <v>0</v>
      </c>
      <c r="AB64">
        <v>1</v>
      </c>
      <c r="AC64">
        <v>0</v>
      </c>
    </row>
    <row r="65" spans="1:29" ht="46.8" x14ac:dyDescent="0.3">
      <c r="A65" s="38" t="s">
        <v>247</v>
      </c>
      <c r="B65" s="99" t="s">
        <v>117</v>
      </c>
      <c r="C65" s="100" t="s">
        <v>295</v>
      </c>
      <c r="D65" s="100" t="s">
        <v>296</v>
      </c>
      <c r="E65" s="101"/>
      <c r="F65" s="140" t="s">
        <v>30</v>
      </c>
      <c r="G65" s="101" t="s">
        <v>282</v>
      </c>
      <c r="H65" s="43">
        <f t="shared" si="2"/>
        <v>0</v>
      </c>
      <c r="I65" s="102"/>
      <c r="J65" s="45" t="s">
        <v>297</v>
      </c>
      <c r="K65" s="71" t="s">
        <v>252</v>
      </c>
      <c r="L65" s="45" t="s">
        <v>79</v>
      </c>
      <c r="M65" s="48"/>
      <c r="N65" s="72"/>
      <c r="O65" s="56"/>
      <c r="P65" s="57"/>
      <c r="Q65" s="55"/>
      <c r="R65" s="56"/>
      <c r="S65" s="57"/>
      <c r="T65" s="34"/>
      <c r="U65" s="35"/>
      <c r="V65" s="57"/>
      <c r="W65" s="55"/>
      <c r="X65" s="56"/>
      <c r="Y65" s="62"/>
      <c r="Z65">
        <v>0</v>
      </c>
      <c r="AA65">
        <v>0</v>
      </c>
      <c r="AB65">
        <v>1</v>
      </c>
      <c r="AC65">
        <v>1</v>
      </c>
    </row>
    <row r="66" spans="1:29" ht="46.8" x14ac:dyDescent="0.3">
      <c r="A66" s="38" t="s">
        <v>247</v>
      </c>
      <c r="B66" s="99" t="s">
        <v>117</v>
      </c>
      <c r="C66" s="100" t="s">
        <v>298</v>
      </c>
      <c r="D66" s="100" t="s">
        <v>72</v>
      </c>
      <c r="E66" s="101"/>
      <c r="F66" s="140" t="s">
        <v>30</v>
      </c>
      <c r="G66" s="101" t="s">
        <v>299</v>
      </c>
      <c r="H66" s="43">
        <f t="shared" si="2"/>
        <v>0</v>
      </c>
      <c r="I66" s="102"/>
      <c r="J66" s="153" t="s">
        <v>294</v>
      </c>
      <c r="K66" s="71" t="s">
        <v>300</v>
      </c>
      <c r="L66" s="45" t="s">
        <v>79</v>
      </c>
      <c r="M66" s="48"/>
      <c r="N66" s="72"/>
      <c r="O66" s="56"/>
      <c r="P66" s="57"/>
      <c r="Q66" s="55"/>
      <c r="R66" s="56"/>
      <c r="S66" s="57"/>
      <c r="T66" s="34"/>
      <c r="U66" s="56"/>
      <c r="V66" s="57"/>
      <c r="W66" s="55"/>
      <c r="X66" s="56"/>
      <c r="Y66" s="62"/>
      <c r="Z66">
        <v>0</v>
      </c>
      <c r="AA66">
        <v>0</v>
      </c>
      <c r="AB66">
        <v>1</v>
      </c>
      <c r="AC66">
        <v>0</v>
      </c>
    </row>
    <row r="67" spans="1:29" ht="46.8" x14ac:dyDescent="0.3">
      <c r="A67" s="38" t="s">
        <v>247</v>
      </c>
      <c r="B67" s="99" t="s">
        <v>117</v>
      </c>
      <c r="C67" s="100" t="s">
        <v>301</v>
      </c>
      <c r="D67" s="100" t="s">
        <v>302</v>
      </c>
      <c r="E67" s="101"/>
      <c r="F67" s="140" t="s">
        <v>30</v>
      </c>
      <c r="G67" s="101" t="s">
        <v>282</v>
      </c>
      <c r="H67" s="43">
        <f t="shared" si="2"/>
        <v>0</v>
      </c>
      <c r="I67" s="102"/>
      <c r="J67" s="159" t="s">
        <v>297</v>
      </c>
      <c r="K67" s="71" t="s">
        <v>300</v>
      </c>
      <c r="L67" s="45" t="s">
        <v>79</v>
      </c>
      <c r="M67" s="48"/>
      <c r="N67" s="72"/>
      <c r="O67" s="56"/>
      <c r="P67" s="57"/>
      <c r="Q67" s="55"/>
      <c r="R67" s="56"/>
      <c r="S67" s="57"/>
      <c r="T67" s="34"/>
      <c r="U67" s="35"/>
      <c r="V67" s="57"/>
      <c r="W67" s="55"/>
      <c r="X67" s="56"/>
      <c r="Y67" s="62"/>
      <c r="Z67">
        <v>0</v>
      </c>
      <c r="AA67">
        <v>0</v>
      </c>
      <c r="AB67">
        <v>1</v>
      </c>
      <c r="AC67">
        <v>0</v>
      </c>
    </row>
    <row r="68" spans="1:29" ht="46.8" x14ac:dyDescent="0.3">
      <c r="A68" s="38" t="s">
        <v>247</v>
      </c>
      <c r="B68" s="99" t="s">
        <v>117</v>
      </c>
      <c r="C68" s="100" t="s">
        <v>303</v>
      </c>
      <c r="D68" s="100" t="s">
        <v>304</v>
      </c>
      <c r="E68" s="101" t="s">
        <v>29</v>
      </c>
      <c r="F68" s="140" t="s">
        <v>30</v>
      </c>
      <c r="G68" s="101" t="s">
        <v>305</v>
      </c>
      <c r="H68" s="43">
        <f t="shared" si="2"/>
        <v>0</v>
      </c>
      <c r="I68" s="122">
        <v>3800</v>
      </c>
      <c r="J68" s="45" t="s">
        <v>198</v>
      </c>
      <c r="K68" s="71" t="s">
        <v>47</v>
      </c>
      <c r="L68" s="45" t="s">
        <v>253</v>
      </c>
      <c r="M68" s="48"/>
      <c r="N68" s="72"/>
      <c r="O68" s="56"/>
      <c r="P68" s="57"/>
      <c r="Q68" s="34"/>
      <c r="R68" s="56"/>
      <c r="S68" s="57"/>
      <c r="T68" s="55"/>
      <c r="U68" s="56"/>
      <c r="V68" s="57"/>
      <c r="W68" s="55"/>
      <c r="X68" s="56"/>
      <c r="Y68" s="62"/>
      <c r="Z68">
        <v>0</v>
      </c>
      <c r="AA68">
        <v>1</v>
      </c>
      <c r="AB68">
        <v>0</v>
      </c>
      <c r="AC68">
        <v>0</v>
      </c>
    </row>
    <row r="69" spans="1:29" ht="46.8" x14ac:dyDescent="0.3">
      <c r="A69" s="38" t="s">
        <v>247</v>
      </c>
      <c r="B69" s="99" t="s">
        <v>117</v>
      </c>
      <c r="C69" s="100" t="s">
        <v>306</v>
      </c>
      <c r="D69" s="100" t="s">
        <v>307</v>
      </c>
      <c r="E69" s="101"/>
      <c r="F69" s="155" t="s">
        <v>100</v>
      </c>
      <c r="G69" s="101" t="s">
        <v>308</v>
      </c>
      <c r="H69" s="43">
        <f t="shared" si="2"/>
        <v>0</v>
      </c>
      <c r="I69" s="102"/>
      <c r="J69" s="45" t="s">
        <v>309</v>
      </c>
      <c r="K69" s="71" t="s">
        <v>144</v>
      </c>
      <c r="L69" s="45" t="s">
        <v>79</v>
      </c>
      <c r="M69" s="48"/>
      <c r="N69" s="160"/>
      <c r="O69" s="56"/>
      <c r="P69" s="57"/>
      <c r="Q69" s="55"/>
      <c r="R69" s="35"/>
      <c r="S69" s="36"/>
      <c r="T69" s="55"/>
      <c r="U69" s="56"/>
      <c r="V69" s="57"/>
      <c r="W69" s="55"/>
      <c r="X69" s="56"/>
      <c r="Y69" s="62"/>
      <c r="Z69">
        <v>0</v>
      </c>
      <c r="AA69">
        <v>1</v>
      </c>
      <c r="AB69">
        <v>0</v>
      </c>
      <c r="AC69">
        <v>0</v>
      </c>
    </row>
    <row r="70" spans="1:29" ht="46.8" x14ac:dyDescent="0.3">
      <c r="A70" s="38" t="s">
        <v>247</v>
      </c>
      <c r="B70" s="99" t="s">
        <v>117</v>
      </c>
      <c r="C70" s="100" t="s">
        <v>310</v>
      </c>
      <c r="D70" s="100" t="s">
        <v>311</v>
      </c>
      <c r="E70" s="101" t="s">
        <v>29</v>
      </c>
      <c r="F70" s="155" t="s">
        <v>100</v>
      </c>
      <c r="G70" s="101" t="s">
        <v>38</v>
      </c>
      <c r="H70" s="43">
        <f t="shared" si="2"/>
        <v>0</v>
      </c>
      <c r="I70" s="122">
        <v>50000</v>
      </c>
      <c r="J70" s="45" t="s">
        <v>312</v>
      </c>
      <c r="K70" s="71" t="s">
        <v>121</v>
      </c>
      <c r="L70" s="45" t="s">
        <v>40</v>
      </c>
      <c r="M70" s="48"/>
      <c r="N70" s="160"/>
      <c r="O70" s="56"/>
      <c r="P70" s="57"/>
      <c r="Q70" s="55"/>
      <c r="R70" s="35"/>
      <c r="S70" s="36"/>
      <c r="T70" s="34"/>
      <c r="U70" s="56"/>
      <c r="V70" s="57"/>
      <c r="W70" s="55"/>
      <c r="X70" s="56"/>
      <c r="Y70" s="62"/>
      <c r="Z70">
        <v>0</v>
      </c>
      <c r="AA70">
        <v>1</v>
      </c>
      <c r="AB70">
        <v>1</v>
      </c>
      <c r="AC70">
        <v>0</v>
      </c>
    </row>
    <row r="71" spans="1:29" ht="78.599999999999994" thickBot="1" x14ac:dyDescent="0.35">
      <c r="A71" s="67" t="s">
        <v>247</v>
      </c>
      <c r="B71" s="39" t="s">
        <v>313</v>
      </c>
      <c r="C71" s="68" t="s">
        <v>314</v>
      </c>
      <c r="D71" s="161"/>
      <c r="E71" s="162"/>
      <c r="F71" s="155" t="s">
        <v>100</v>
      </c>
      <c r="G71" s="24" t="s">
        <v>120</v>
      </c>
      <c r="H71" s="43">
        <f t="shared" si="2"/>
        <v>0</v>
      </c>
      <c r="I71" s="163"/>
      <c r="J71" s="60"/>
      <c r="K71" s="66" t="s">
        <v>257</v>
      </c>
      <c r="L71" s="60"/>
      <c r="M71" s="61" t="s">
        <v>315</v>
      </c>
      <c r="N71" s="72"/>
      <c r="O71" s="162"/>
      <c r="P71" s="57"/>
      <c r="Q71" s="55"/>
      <c r="R71" s="35"/>
      <c r="S71" s="36"/>
      <c r="T71" s="34"/>
      <c r="U71" s="35"/>
      <c r="V71" s="36"/>
      <c r="W71" s="34"/>
      <c r="X71" s="35"/>
      <c r="Y71" s="52"/>
      <c r="Z71">
        <v>0</v>
      </c>
      <c r="AA71">
        <v>1</v>
      </c>
      <c r="AB71">
        <v>1</v>
      </c>
      <c r="AC71">
        <v>1</v>
      </c>
    </row>
    <row r="72" spans="1:29" ht="94.8" thickTop="1" thickBot="1" x14ac:dyDescent="0.35">
      <c r="A72" s="38" t="s">
        <v>316</v>
      </c>
      <c r="B72" s="99" t="s">
        <v>217</v>
      </c>
      <c r="C72" s="99" t="s">
        <v>317</v>
      </c>
      <c r="D72" s="99" t="s">
        <v>318</v>
      </c>
      <c r="E72" s="164" t="s">
        <v>29</v>
      </c>
      <c r="F72" s="140" t="s">
        <v>30</v>
      </c>
      <c r="G72" s="24" t="s">
        <v>38</v>
      </c>
      <c r="H72" s="43">
        <f t="shared" si="2"/>
        <v>0</v>
      </c>
      <c r="I72" s="44">
        <v>16050</v>
      </c>
      <c r="J72" s="45" t="s">
        <v>260</v>
      </c>
      <c r="K72" s="71" t="s">
        <v>319</v>
      </c>
      <c r="L72" s="45" t="s">
        <v>40</v>
      </c>
      <c r="M72" s="48" t="s">
        <v>320</v>
      </c>
      <c r="N72" s="160"/>
      <c r="O72" s="56"/>
      <c r="P72" s="51"/>
      <c r="Q72" s="34"/>
      <c r="R72" s="35"/>
      <c r="S72" s="36"/>
      <c r="T72" s="55"/>
      <c r="U72" s="56"/>
      <c r="V72" s="57"/>
      <c r="W72" s="55"/>
      <c r="X72" s="56"/>
      <c r="Y72" s="62"/>
      <c r="Z72">
        <v>1</v>
      </c>
      <c r="AA72">
        <v>1</v>
      </c>
      <c r="AB72">
        <v>0</v>
      </c>
      <c r="AC72">
        <v>0</v>
      </c>
    </row>
    <row r="73" spans="1:29" ht="79.2" thickTop="1" thickBot="1" x14ac:dyDescent="0.35">
      <c r="A73" s="38" t="s">
        <v>316</v>
      </c>
      <c r="B73" s="99" t="s">
        <v>217</v>
      </c>
      <c r="C73" s="99" t="s">
        <v>321</v>
      </c>
      <c r="D73" s="99" t="s">
        <v>322</v>
      </c>
      <c r="E73" s="41" t="s">
        <v>29</v>
      </c>
      <c r="F73" s="140" t="s">
        <v>30</v>
      </c>
      <c r="G73" s="24" t="s">
        <v>38</v>
      </c>
      <c r="H73" s="43">
        <f t="shared" si="2"/>
        <v>0</v>
      </c>
      <c r="I73" s="122">
        <v>10700</v>
      </c>
      <c r="J73" s="45" t="s">
        <v>260</v>
      </c>
      <c r="K73" s="71" t="s">
        <v>319</v>
      </c>
      <c r="L73" s="45" t="s">
        <v>40</v>
      </c>
      <c r="M73" s="48" t="s">
        <v>323</v>
      </c>
      <c r="N73" s="160"/>
      <c r="O73" s="56"/>
      <c r="P73" s="51"/>
      <c r="Q73" s="34"/>
      <c r="R73" s="35"/>
      <c r="S73" s="36"/>
      <c r="T73" s="55"/>
      <c r="U73" s="56"/>
      <c r="V73" s="57"/>
      <c r="W73" s="55"/>
      <c r="X73" s="56"/>
      <c r="Y73" s="62"/>
      <c r="Z73">
        <v>1</v>
      </c>
      <c r="AA73">
        <v>1</v>
      </c>
      <c r="AB73">
        <v>0</v>
      </c>
      <c r="AC73">
        <v>0</v>
      </c>
    </row>
    <row r="74" spans="1:29" ht="79.2" thickTop="1" thickBot="1" x14ac:dyDescent="0.35">
      <c r="A74" s="38" t="s">
        <v>316</v>
      </c>
      <c r="B74" s="99" t="s">
        <v>217</v>
      </c>
      <c r="C74" s="99" t="s">
        <v>324</v>
      </c>
      <c r="D74" s="99" t="s">
        <v>72</v>
      </c>
      <c r="E74" s="41" t="s">
        <v>29</v>
      </c>
      <c r="F74" s="140" t="s">
        <v>30</v>
      </c>
      <c r="G74" s="24" t="s">
        <v>325</v>
      </c>
      <c r="H74" s="43">
        <f t="shared" si="2"/>
        <v>0</v>
      </c>
      <c r="I74" s="122">
        <v>30000</v>
      </c>
      <c r="J74" s="45" t="s">
        <v>32</v>
      </c>
      <c r="K74" s="71" t="s">
        <v>319</v>
      </c>
      <c r="L74" s="45" t="s">
        <v>262</v>
      </c>
      <c r="M74" s="48" t="s">
        <v>323</v>
      </c>
      <c r="N74" s="49"/>
      <c r="O74" s="50"/>
      <c r="P74" s="51"/>
      <c r="Q74" s="34"/>
      <c r="R74" s="35"/>
      <c r="S74" s="36"/>
      <c r="T74" s="34"/>
      <c r="U74" s="35"/>
      <c r="V74" s="36"/>
      <c r="W74" s="34"/>
      <c r="X74" s="35"/>
      <c r="Y74" s="52"/>
      <c r="Z74">
        <v>1</v>
      </c>
      <c r="AA74">
        <v>1</v>
      </c>
      <c r="AB74">
        <v>1</v>
      </c>
      <c r="AC74">
        <v>1</v>
      </c>
    </row>
    <row r="75" spans="1:29" ht="63.6" thickTop="1" thickBot="1" x14ac:dyDescent="0.35">
      <c r="A75" s="38" t="s">
        <v>316</v>
      </c>
      <c r="B75" s="99" t="s">
        <v>217</v>
      </c>
      <c r="C75" s="99" t="s">
        <v>326</v>
      </c>
      <c r="D75" s="99" t="s">
        <v>72</v>
      </c>
      <c r="E75" s="41"/>
      <c r="F75" s="140" t="s">
        <v>30</v>
      </c>
      <c r="G75" s="24" t="s">
        <v>325</v>
      </c>
      <c r="H75" s="43">
        <f t="shared" si="2"/>
        <v>0</v>
      </c>
      <c r="I75" s="165"/>
      <c r="J75" s="45" t="s">
        <v>32</v>
      </c>
      <c r="K75" s="71" t="s">
        <v>319</v>
      </c>
      <c r="L75" s="45" t="s">
        <v>262</v>
      </c>
      <c r="M75" s="48" t="s">
        <v>327</v>
      </c>
      <c r="N75" s="49"/>
      <c r="O75" s="50"/>
      <c r="P75" s="51"/>
      <c r="Q75" s="34"/>
      <c r="R75" s="35"/>
      <c r="S75" s="36"/>
      <c r="T75" s="34"/>
      <c r="U75" s="35"/>
      <c r="V75" s="36"/>
      <c r="W75" s="34"/>
      <c r="X75" s="35"/>
      <c r="Y75" s="52"/>
      <c r="Z75">
        <v>1</v>
      </c>
      <c r="AA75">
        <v>1</v>
      </c>
      <c r="AB75">
        <v>1</v>
      </c>
      <c r="AC75">
        <v>1</v>
      </c>
    </row>
    <row r="76" spans="1:29" ht="63.6" thickTop="1" thickBot="1" x14ac:dyDescent="0.35">
      <c r="A76" s="67" t="s">
        <v>247</v>
      </c>
      <c r="B76" s="99" t="s">
        <v>117</v>
      </c>
      <c r="C76" s="166" t="s">
        <v>328</v>
      </c>
      <c r="D76" s="79" t="s">
        <v>72</v>
      </c>
      <c r="E76" s="58" t="s">
        <v>29</v>
      </c>
      <c r="F76" s="140" t="s">
        <v>30</v>
      </c>
      <c r="G76" s="24" t="s">
        <v>329</v>
      </c>
      <c r="H76" s="43">
        <f>I76*$C$113</f>
        <v>0</v>
      </c>
      <c r="I76" s="59">
        <v>80000</v>
      </c>
      <c r="J76" s="60" t="s">
        <v>32</v>
      </c>
      <c r="K76" s="83" t="s">
        <v>121</v>
      </c>
      <c r="L76" s="84" t="s">
        <v>330</v>
      </c>
      <c r="M76" s="85"/>
      <c r="N76" s="49"/>
      <c r="O76" s="50"/>
      <c r="P76" s="51"/>
      <c r="Q76" s="34"/>
      <c r="R76" s="35"/>
      <c r="S76" s="36"/>
      <c r="T76" s="34"/>
      <c r="U76" s="35"/>
      <c r="V76" s="36"/>
      <c r="W76" s="34"/>
      <c r="X76" s="35"/>
      <c r="Y76" s="52"/>
      <c r="Z76">
        <v>1</v>
      </c>
      <c r="AA76">
        <v>1</v>
      </c>
      <c r="AB76">
        <v>1</v>
      </c>
      <c r="AC76">
        <v>1</v>
      </c>
    </row>
    <row r="77" spans="1:29" ht="79.2" thickTop="1" thickBot="1" x14ac:dyDescent="0.35">
      <c r="A77" s="67" t="s">
        <v>247</v>
      </c>
      <c r="B77" s="99" t="s">
        <v>117</v>
      </c>
      <c r="C77" s="166" t="s">
        <v>331</v>
      </c>
      <c r="D77" s="79" t="s">
        <v>72</v>
      </c>
      <c r="E77" s="167" t="s">
        <v>29</v>
      </c>
      <c r="F77" s="140" t="s">
        <v>30</v>
      </c>
      <c r="G77" s="24" t="s">
        <v>38</v>
      </c>
      <c r="H77" s="43">
        <f t="shared" si="2"/>
        <v>0</v>
      </c>
      <c r="I77" s="168">
        <v>23972</v>
      </c>
      <c r="J77" s="60" t="s">
        <v>32</v>
      </c>
      <c r="K77" s="83" t="s">
        <v>121</v>
      </c>
      <c r="L77" s="84" t="s">
        <v>40</v>
      </c>
      <c r="M77" s="85"/>
      <c r="N77" s="49"/>
      <c r="O77" s="50"/>
      <c r="P77" s="51"/>
      <c r="Q77" s="34"/>
      <c r="R77" s="35"/>
      <c r="S77" s="36"/>
      <c r="T77" s="34"/>
      <c r="U77" s="35"/>
      <c r="V77" s="36"/>
      <c r="W77" s="34"/>
      <c r="X77" s="35"/>
      <c r="Y77" s="52"/>
      <c r="Z77">
        <v>1</v>
      </c>
      <c r="AA77">
        <v>1</v>
      </c>
      <c r="AB77">
        <v>1</v>
      </c>
      <c r="AC77">
        <v>1</v>
      </c>
    </row>
    <row r="78" spans="1:29" ht="141.6" thickTop="1" thickBot="1" x14ac:dyDescent="0.35">
      <c r="A78" s="67" t="s">
        <v>332</v>
      </c>
      <c r="B78" s="39" t="s">
        <v>313</v>
      </c>
      <c r="C78" s="169" t="s">
        <v>333</v>
      </c>
      <c r="D78" s="161" t="s">
        <v>334</v>
      </c>
      <c r="E78" s="162" t="s">
        <v>29</v>
      </c>
      <c r="F78" s="140" t="s">
        <v>30</v>
      </c>
      <c r="G78" s="24" t="s">
        <v>31</v>
      </c>
      <c r="H78" s="43">
        <f t="shared" si="2"/>
        <v>0</v>
      </c>
      <c r="I78" s="75">
        <f>1500+66000</f>
        <v>67500</v>
      </c>
      <c r="J78" s="60" t="s">
        <v>335</v>
      </c>
      <c r="K78" s="66" t="s">
        <v>336</v>
      </c>
      <c r="L78" s="60" t="s">
        <v>34</v>
      </c>
      <c r="M78" s="61" t="s">
        <v>337</v>
      </c>
      <c r="N78" s="72"/>
      <c r="O78" s="50"/>
      <c r="P78" s="51"/>
      <c r="Q78" s="55"/>
      <c r="R78" s="56"/>
      <c r="S78" s="57"/>
      <c r="T78" s="55"/>
      <c r="U78" s="56"/>
      <c r="V78" s="57"/>
      <c r="W78" s="55"/>
      <c r="X78" s="56"/>
      <c r="Y78" s="62"/>
      <c r="Z78">
        <v>1</v>
      </c>
      <c r="AA78">
        <v>0</v>
      </c>
      <c r="AB78">
        <v>0</v>
      </c>
      <c r="AC78">
        <v>0</v>
      </c>
    </row>
    <row r="79" spans="1:29" ht="63.6" thickTop="1" thickBot="1" x14ac:dyDescent="0.35">
      <c r="A79" s="67" t="s">
        <v>332</v>
      </c>
      <c r="B79" s="39" t="s">
        <v>313</v>
      </c>
      <c r="C79" s="132" t="s">
        <v>338</v>
      </c>
      <c r="D79" s="161" t="s">
        <v>339</v>
      </c>
      <c r="E79" s="162" t="s">
        <v>29</v>
      </c>
      <c r="F79" s="140" t="s">
        <v>30</v>
      </c>
      <c r="G79" s="24" t="s">
        <v>340</v>
      </c>
      <c r="H79" s="43">
        <f>I79*$C$113</f>
        <v>0</v>
      </c>
      <c r="I79" s="96">
        <v>28606</v>
      </c>
      <c r="J79" s="60" t="s">
        <v>335</v>
      </c>
      <c r="K79" s="66" t="s">
        <v>341</v>
      </c>
      <c r="L79" s="60" t="s">
        <v>174</v>
      </c>
      <c r="M79" s="61" t="s">
        <v>342</v>
      </c>
      <c r="N79" s="72"/>
      <c r="O79" s="50"/>
      <c r="P79" s="51"/>
      <c r="Q79" s="55"/>
      <c r="R79" s="56"/>
      <c r="S79" s="57"/>
      <c r="T79" s="55"/>
      <c r="U79" s="56"/>
      <c r="V79" s="57"/>
      <c r="W79" s="55"/>
      <c r="X79" s="56"/>
      <c r="Y79" s="62"/>
      <c r="Z79">
        <v>1</v>
      </c>
      <c r="AA79">
        <v>0</v>
      </c>
      <c r="AB79">
        <v>0</v>
      </c>
      <c r="AC79">
        <v>0</v>
      </c>
    </row>
    <row r="80" spans="1:29" ht="79.2" thickTop="1" thickBot="1" x14ac:dyDescent="0.35">
      <c r="A80" s="67" t="s">
        <v>332</v>
      </c>
      <c r="B80" s="39" t="s">
        <v>313</v>
      </c>
      <c r="C80" s="132" t="s">
        <v>343</v>
      </c>
      <c r="D80" s="161" t="s">
        <v>344</v>
      </c>
      <c r="E80" s="162" t="s">
        <v>29</v>
      </c>
      <c r="F80" s="140" t="s">
        <v>30</v>
      </c>
      <c r="G80" s="24" t="s">
        <v>340</v>
      </c>
      <c r="H80" s="43">
        <f>I80*$C$113</f>
        <v>0</v>
      </c>
      <c r="I80" s="43">
        <v>93280</v>
      </c>
      <c r="J80" s="60" t="s">
        <v>335</v>
      </c>
      <c r="K80" s="66" t="s">
        <v>345</v>
      </c>
      <c r="L80" s="60" t="s">
        <v>174</v>
      </c>
      <c r="M80" s="61" t="s">
        <v>346</v>
      </c>
      <c r="N80" s="72"/>
      <c r="O80" s="50"/>
      <c r="P80" s="51"/>
      <c r="Q80" s="55"/>
      <c r="R80" s="56"/>
      <c r="S80" s="57"/>
      <c r="T80" s="55"/>
      <c r="U80" s="56"/>
      <c r="V80" s="57"/>
      <c r="W80" s="55"/>
      <c r="X80" s="56"/>
      <c r="Y80" s="62"/>
      <c r="Z80">
        <v>1</v>
      </c>
      <c r="AA80">
        <v>0</v>
      </c>
      <c r="AB80">
        <v>0</v>
      </c>
      <c r="AC80">
        <v>0</v>
      </c>
    </row>
    <row r="81" spans="1:29" ht="141.6" thickTop="1" thickBot="1" x14ac:dyDescent="0.35">
      <c r="A81" s="67" t="s">
        <v>332</v>
      </c>
      <c r="B81" s="39" t="s">
        <v>313</v>
      </c>
      <c r="C81" s="132" t="s">
        <v>347</v>
      </c>
      <c r="D81" s="161" t="s">
        <v>348</v>
      </c>
      <c r="E81" s="162"/>
      <c r="F81" s="140" t="s">
        <v>30</v>
      </c>
      <c r="G81" s="24" t="s">
        <v>349</v>
      </c>
      <c r="H81" s="43">
        <f t="shared" si="2"/>
        <v>0</v>
      </c>
      <c r="I81" s="163"/>
      <c r="J81" s="60" t="s">
        <v>256</v>
      </c>
      <c r="K81" s="66" t="s">
        <v>350</v>
      </c>
      <c r="L81" s="60"/>
      <c r="M81" s="61" t="s">
        <v>351</v>
      </c>
      <c r="N81" s="72"/>
      <c r="O81" s="56"/>
      <c r="P81" s="51"/>
      <c r="Q81" s="34"/>
      <c r="R81" s="56"/>
      <c r="S81" s="57"/>
      <c r="T81" s="55"/>
      <c r="U81" s="56"/>
      <c r="V81" s="57"/>
      <c r="W81" s="55"/>
      <c r="X81" s="56"/>
      <c r="Y81" s="62"/>
      <c r="Z81">
        <v>1</v>
      </c>
      <c r="AA81">
        <v>1</v>
      </c>
      <c r="AB81">
        <v>0</v>
      </c>
      <c r="AC81">
        <v>0</v>
      </c>
    </row>
    <row r="82" spans="1:29" ht="141.6" thickTop="1" thickBot="1" x14ac:dyDescent="0.35">
      <c r="A82" s="67" t="s">
        <v>332</v>
      </c>
      <c r="B82" s="39" t="s">
        <v>313</v>
      </c>
      <c r="C82" s="132" t="s">
        <v>352</v>
      </c>
      <c r="D82" s="161" t="s">
        <v>348</v>
      </c>
      <c r="E82" s="162"/>
      <c r="F82" s="140" t="s">
        <v>30</v>
      </c>
      <c r="G82" s="24" t="s">
        <v>349</v>
      </c>
      <c r="H82" s="43">
        <f t="shared" si="2"/>
        <v>0</v>
      </c>
      <c r="I82" s="163"/>
      <c r="J82" s="60" t="s">
        <v>256</v>
      </c>
      <c r="K82" s="66" t="s">
        <v>353</v>
      </c>
      <c r="L82" s="60"/>
      <c r="M82" s="61" t="s">
        <v>351</v>
      </c>
      <c r="N82" s="72"/>
      <c r="O82" s="56"/>
      <c r="P82" s="51"/>
      <c r="Q82" s="34"/>
      <c r="R82" s="56"/>
      <c r="S82" s="57"/>
      <c r="T82" s="55"/>
      <c r="U82" s="56"/>
      <c r="V82" s="57"/>
      <c r="W82" s="55"/>
      <c r="X82" s="56"/>
      <c r="Y82" s="62"/>
      <c r="Z82">
        <v>1</v>
      </c>
      <c r="AA82">
        <v>1</v>
      </c>
      <c r="AB82">
        <v>0</v>
      </c>
      <c r="AC82">
        <v>0</v>
      </c>
    </row>
    <row r="83" spans="1:29" ht="79.2" thickTop="1" thickBot="1" x14ac:dyDescent="0.35">
      <c r="A83" s="67" t="s">
        <v>332</v>
      </c>
      <c r="B83" s="39" t="s">
        <v>313</v>
      </c>
      <c r="C83" s="132" t="s">
        <v>354</v>
      </c>
      <c r="D83" s="161" t="s">
        <v>355</v>
      </c>
      <c r="E83" s="162" t="s">
        <v>29</v>
      </c>
      <c r="F83" s="170" t="s">
        <v>100</v>
      </c>
      <c r="G83" s="24" t="s">
        <v>340</v>
      </c>
      <c r="H83" s="171">
        <f>I83*$C$113</f>
        <v>0</v>
      </c>
      <c r="I83" s="109">
        <v>14285.714285714301</v>
      </c>
      <c r="J83" s="60" t="s">
        <v>356</v>
      </c>
      <c r="K83" s="66" t="s">
        <v>357</v>
      </c>
      <c r="L83" s="60" t="s">
        <v>174</v>
      </c>
      <c r="M83" s="61" t="s">
        <v>358</v>
      </c>
      <c r="N83" s="72"/>
      <c r="O83" s="162"/>
      <c r="P83" s="51"/>
      <c r="Q83" s="34"/>
      <c r="R83" s="35"/>
      <c r="S83" s="36"/>
      <c r="T83" s="34"/>
      <c r="U83" s="35"/>
      <c r="V83" s="36"/>
      <c r="W83" s="34"/>
      <c r="X83" s="35"/>
      <c r="Y83" s="52"/>
      <c r="Z83">
        <v>1</v>
      </c>
      <c r="AA83">
        <v>1</v>
      </c>
      <c r="AB83">
        <v>1</v>
      </c>
      <c r="AC83">
        <v>1</v>
      </c>
    </row>
    <row r="84" spans="1:29" ht="78.599999999999994" thickTop="1" x14ac:dyDescent="0.3">
      <c r="A84" s="67" t="s">
        <v>332</v>
      </c>
      <c r="B84" s="39" t="s">
        <v>313</v>
      </c>
      <c r="C84" s="68" t="s">
        <v>359</v>
      </c>
      <c r="D84" s="161" t="s">
        <v>360</v>
      </c>
      <c r="E84" s="162" t="s">
        <v>29</v>
      </c>
      <c r="F84" s="140" t="s">
        <v>30</v>
      </c>
      <c r="G84" s="24" t="s">
        <v>340</v>
      </c>
      <c r="H84" s="103">
        <f>I84*$C$113</f>
        <v>0</v>
      </c>
      <c r="I84" s="109">
        <v>22900</v>
      </c>
      <c r="J84" s="60" t="s">
        <v>256</v>
      </c>
      <c r="K84" s="66" t="s">
        <v>361</v>
      </c>
      <c r="L84" s="60" t="s">
        <v>174</v>
      </c>
      <c r="M84" s="61" t="s">
        <v>362</v>
      </c>
      <c r="N84" s="72"/>
      <c r="O84" s="162"/>
      <c r="P84" s="51"/>
      <c r="Q84" s="34"/>
      <c r="R84" s="56"/>
      <c r="S84" s="57"/>
      <c r="T84" s="55"/>
      <c r="U84" s="56"/>
      <c r="V84" s="57"/>
      <c r="W84" s="55"/>
      <c r="X84" s="56"/>
      <c r="Y84" s="62"/>
      <c r="Z84">
        <v>1</v>
      </c>
      <c r="AA84">
        <v>1</v>
      </c>
      <c r="AB84">
        <v>0</v>
      </c>
      <c r="AC84">
        <v>0</v>
      </c>
    </row>
    <row r="85" spans="1:29" ht="63" thickBot="1" x14ac:dyDescent="0.35">
      <c r="A85" s="67" t="s">
        <v>332</v>
      </c>
      <c r="B85" s="39" t="s">
        <v>313</v>
      </c>
      <c r="C85" s="68" t="s">
        <v>363</v>
      </c>
      <c r="D85" s="161" t="s">
        <v>364</v>
      </c>
      <c r="E85" s="162" t="s">
        <v>29</v>
      </c>
      <c r="F85" s="140" t="s">
        <v>30</v>
      </c>
      <c r="G85" s="24" t="s">
        <v>31</v>
      </c>
      <c r="H85" s="103">
        <f>I85*$C$113</f>
        <v>0</v>
      </c>
      <c r="I85" s="109">
        <v>75680</v>
      </c>
      <c r="J85" s="60" t="s">
        <v>365</v>
      </c>
      <c r="K85" s="66" t="s">
        <v>366</v>
      </c>
      <c r="L85" s="60" t="s">
        <v>34</v>
      </c>
      <c r="M85" s="61"/>
      <c r="N85" s="72"/>
      <c r="O85" s="162"/>
      <c r="P85" s="57"/>
      <c r="Q85" s="34"/>
      <c r="R85" s="35"/>
      <c r="S85" s="57"/>
      <c r="T85" s="55"/>
      <c r="U85" s="56"/>
      <c r="V85" s="57"/>
      <c r="W85" s="55"/>
      <c r="X85" s="56"/>
      <c r="Y85" s="62"/>
      <c r="Z85">
        <v>0</v>
      </c>
      <c r="AA85">
        <v>1</v>
      </c>
      <c r="AB85">
        <v>0</v>
      </c>
      <c r="AC85">
        <v>0</v>
      </c>
    </row>
    <row r="86" spans="1:29" ht="78.599999999999994" thickTop="1" x14ac:dyDescent="0.3">
      <c r="A86" s="67" t="s">
        <v>332</v>
      </c>
      <c r="B86" s="39" t="s">
        <v>313</v>
      </c>
      <c r="C86" s="68" t="s">
        <v>367</v>
      </c>
      <c r="D86" s="161" t="s">
        <v>368</v>
      </c>
      <c r="E86" s="162" t="s">
        <v>29</v>
      </c>
      <c r="F86" s="155" t="s">
        <v>100</v>
      </c>
      <c r="G86" s="24" t="s">
        <v>340</v>
      </c>
      <c r="H86" s="103">
        <f>I86*$C$113</f>
        <v>0</v>
      </c>
      <c r="I86" s="109">
        <v>14285.714285714286</v>
      </c>
      <c r="J86" s="60" t="s">
        <v>214</v>
      </c>
      <c r="K86" s="66" t="s">
        <v>357</v>
      </c>
      <c r="L86" s="60" t="s">
        <v>174</v>
      </c>
      <c r="M86" s="61" t="s">
        <v>358</v>
      </c>
      <c r="N86" s="72"/>
      <c r="O86" s="162"/>
      <c r="P86" s="51"/>
      <c r="Q86" s="55"/>
      <c r="R86" s="56"/>
      <c r="S86" s="36"/>
      <c r="T86" s="55"/>
      <c r="U86" s="56"/>
      <c r="V86" s="36"/>
      <c r="W86" s="55"/>
      <c r="X86" s="56"/>
      <c r="Y86" s="52"/>
      <c r="Z86">
        <v>1</v>
      </c>
      <c r="AA86">
        <v>1</v>
      </c>
      <c r="AB86">
        <v>1</v>
      </c>
      <c r="AC86">
        <v>1</v>
      </c>
    </row>
    <row r="87" spans="1:29" ht="78.599999999999994" thickBot="1" x14ac:dyDescent="0.35">
      <c r="A87" s="67" t="s">
        <v>332</v>
      </c>
      <c r="B87" s="39" t="s">
        <v>313</v>
      </c>
      <c r="C87" s="68" t="s">
        <v>369</v>
      </c>
      <c r="D87" s="161" t="s">
        <v>370</v>
      </c>
      <c r="E87" s="162" t="s">
        <v>29</v>
      </c>
      <c r="F87" s="155" t="s">
        <v>100</v>
      </c>
      <c r="G87" s="24" t="s">
        <v>371</v>
      </c>
      <c r="H87" s="43">
        <f t="shared" si="2"/>
        <v>0</v>
      </c>
      <c r="I87" s="109">
        <v>21000</v>
      </c>
      <c r="J87" s="60" t="s">
        <v>154</v>
      </c>
      <c r="K87" s="66" t="s">
        <v>336</v>
      </c>
      <c r="L87" s="60" t="s">
        <v>372</v>
      </c>
      <c r="M87" s="61" t="s">
        <v>373</v>
      </c>
      <c r="N87" s="72"/>
      <c r="O87" s="162"/>
      <c r="P87" s="57"/>
      <c r="Q87" s="34"/>
      <c r="R87" s="56"/>
      <c r="S87" s="57"/>
      <c r="T87" s="55"/>
      <c r="U87" s="56"/>
      <c r="V87" s="57"/>
      <c r="W87" s="55"/>
      <c r="X87" s="56"/>
      <c r="Y87" s="62"/>
      <c r="Z87">
        <v>0</v>
      </c>
      <c r="AA87">
        <v>1</v>
      </c>
      <c r="AB87">
        <v>0</v>
      </c>
      <c r="AC87">
        <v>0</v>
      </c>
    </row>
    <row r="88" spans="1:29" ht="157.19999999999999" thickTop="1" thickBot="1" x14ac:dyDescent="0.35">
      <c r="A88" s="67" t="s">
        <v>332</v>
      </c>
      <c r="B88" s="39" t="s">
        <v>313</v>
      </c>
      <c r="C88" s="68" t="s">
        <v>374</v>
      </c>
      <c r="D88" s="161" t="s">
        <v>375</v>
      </c>
      <c r="E88" s="162"/>
      <c r="F88" s="140" t="s">
        <v>30</v>
      </c>
      <c r="G88" s="24" t="s">
        <v>349</v>
      </c>
      <c r="H88" s="43">
        <f t="shared" si="2"/>
        <v>0</v>
      </c>
      <c r="I88" s="163"/>
      <c r="J88" s="60" t="s">
        <v>376</v>
      </c>
      <c r="K88" s="66" t="s">
        <v>353</v>
      </c>
      <c r="L88" s="60"/>
      <c r="M88" s="61" t="s">
        <v>377</v>
      </c>
      <c r="N88" s="49"/>
      <c r="O88" s="50"/>
      <c r="P88" s="51"/>
      <c r="Q88" s="34"/>
      <c r="R88" s="35"/>
      <c r="S88" s="36"/>
      <c r="T88" s="34"/>
      <c r="U88" s="35"/>
      <c r="V88" s="36"/>
      <c r="W88" s="34"/>
      <c r="X88" s="35"/>
      <c r="Y88" s="62"/>
      <c r="Z88">
        <v>1</v>
      </c>
      <c r="AA88">
        <v>1</v>
      </c>
      <c r="AB88">
        <v>1</v>
      </c>
      <c r="AC88">
        <v>1</v>
      </c>
    </row>
    <row r="89" spans="1:29" ht="63.6" thickTop="1" thickBot="1" x14ac:dyDescent="0.35">
      <c r="A89" s="67" t="s">
        <v>332</v>
      </c>
      <c r="B89" s="39" t="s">
        <v>313</v>
      </c>
      <c r="C89" s="68" t="s">
        <v>378</v>
      </c>
      <c r="D89" s="161" t="s">
        <v>379</v>
      </c>
      <c r="E89" s="162"/>
      <c r="F89" s="140" t="s">
        <v>30</v>
      </c>
      <c r="G89" s="24" t="s">
        <v>31</v>
      </c>
      <c r="H89" s="43">
        <f t="shared" si="2"/>
        <v>0</v>
      </c>
      <c r="I89" s="109">
        <v>45000</v>
      </c>
      <c r="J89" s="60" t="s">
        <v>335</v>
      </c>
      <c r="K89" s="66" t="s">
        <v>380</v>
      </c>
      <c r="L89" s="60" t="s">
        <v>34</v>
      </c>
      <c r="M89" s="61"/>
      <c r="N89" s="55"/>
      <c r="O89" s="50"/>
      <c r="P89" s="51"/>
      <c r="Q89" s="55"/>
      <c r="R89" s="56"/>
      <c r="S89" s="57"/>
      <c r="T89" s="55"/>
      <c r="U89" s="56"/>
      <c r="V89" s="57"/>
      <c r="W89" s="55"/>
      <c r="X89" s="56"/>
      <c r="Y89" s="62"/>
      <c r="Z89">
        <v>1</v>
      </c>
      <c r="AA89">
        <v>0</v>
      </c>
      <c r="AB89">
        <v>0</v>
      </c>
      <c r="AC89">
        <v>0</v>
      </c>
    </row>
    <row r="90" spans="1:29" ht="63" thickTop="1" x14ac:dyDescent="0.3">
      <c r="A90" s="67" t="s">
        <v>332</v>
      </c>
      <c r="B90" s="39" t="s">
        <v>313</v>
      </c>
      <c r="C90" s="68" t="s">
        <v>381</v>
      </c>
      <c r="D90" s="161" t="s">
        <v>57</v>
      </c>
      <c r="E90" s="162"/>
      <c r="F90" s="140" t="s">
        <v>30</v>
      </c>
      <c r="G90" s="24" t="s">
        <v>31</v>
      </c>
      <c r="H90" s="43">
        <f t="shared" si="2"/>
        <v>0</v>
      </c>
      <c r="I90" s="109">
        <v>2000</v>
      </c>
      <c r="J90" s="60" t="s">
        <v>32</v>
      </c>
      <c r="K90" s="66" t="s">
        <v>382</v>
      </c>
      <c r="L90" s="60" t="s">
        <v>34</v>
      </c>
      <c r="M90" s="61"/>
      <c r="N90" s="49"/>
      <c r="O90" s="50"/>
      <c r="P90" s="51"/>
      <c r="Q90" s="34"/>
      <c r="R90" s="50"/>
      <c r="S90" s="36"/>
      <c r="T90" s="34"/>
      <c r="U90" s="35"/>
      <c r="V90" s="36"/>
      <c r="W90" s="34"/>
      <c r="X90" s="35"/>
      <c r="Y90" s="52"/>
      <c r="Z90">
        <v>1</v>
      </c>
      <c r="AA90">
        <v>1</v>
      </c>
      <c r="AB90">
        <v>1</v>
      </c>
      <c r="AC90">
        <v>1</v>
      </c>
    </row>
    <row r="91" spans="1:29" ht="62.4" x14ac:dyDescent="0.3">
      <c r="A91" s="67" t="s">
        <v>332</v>
      </c>
      <c r="B91" s="39" t="s">
        <v>313</v>
      </c>
      <c r="C91" s="68" t="s">
        <v>383</v>
      </c>
      <c r="D91" s="161" t="s">
        <v>384</v>
      </c>
      <c r="E91" s="162"/>
      <c r="F91" s="155" t="s">
        <v>100</v>
      </c>
      <c r="G91" s="24" t="s">
        <v>340</v>
      </c>
      <c r="H91" s="103">
        <f t="shared" si="2"/>
        <v>0</v>
      </c>
      <c r="I91" s="109">
        <v>31000</v>
      </c>
      <c r="J91" s="60" t="s">
        <v>385</v>
      </c>
      <c r="K91" s="66" t="s">
        <v>386</v>
      </c>
      <c r="L91" s="60" t="s">
        <v>174</v>
      </c>
      <c r="M91" s="61"/>
      <c r="N91" s="72"/>
      <c r="O91" s="162"/>
      <c r="P91" s="57"/>
      <c r="Q91" s="55"/>
      <c r="R91" s="56"/>
      <c r="S91" s="36"/>
      <c r="T91" s="55"/>
      <c r="U91" s="56"/>
      <c r="V91" s="57"/>
      <c r="W91" s="55"/>
      <c r="X91" s="56"/>
      <c r="Y91" s="62"/>
      <c r="Z91">
        <v>0</v>
      </c>
      <c r="AA91">
        <v>1</v>
      </c>
      <c r="AB91">
        <v>0</v>
      </c>
      <c r="AC91">
        <v>0</v>
      </c>
    </row>
    <row r="92" spans="1:29" ht="93.6" x14ac:dyDescent="0.3">
      <c r="A92" s="67" t="s">
        <v>332</v>
      </c>
      <c r="B92" s="39" t="s">
        <v>313</v>
      </c>
      <c r="C92" s="68" t="s">
        <v>387</v>
      </c>
      <c r="D92" s="161" t="s">
        <v>388</v>
      </c>
      <c r="E92" s="162"/>
      <c r="F92" s="140" t="s">
        <v>30</v>
      </c>
      <c r="G92" s="24" t="s">
        <v>31</v>
      </c>
      <c r="H92" s="43">
        <f t="shared" si="2"/>
        <v>0</v>
      </c>
      <c r="I92" s="109">
        <f>57300+22000</f>
        <v>79300</v>
      </c>
      <c r="J92" s="60" t="s">
        <v>389</v>
      </c>
      <c r="K92" s="66" t="s">
        <v>386</v>
      </c>
      <c r="L92" s="60" t="s">
        <v>174</v>
      </c>
      <c r="M92" s="61"/>
      <c r="N92" s="72"/>
      <c r="O92" s="162"/>
      <c r="P92" s="57"/>
      <c r="Q92" s="55"/>
      <c r="R92" s="56"/>
      <c r="S92" s="57"/>
      <c r="T92" s="55"/>
      <c r="U92" s="35"/>
      <c r="V92" s="36"/>
      <c r="W92" s="55"/>
      <c r="X92" s="56"/>
      <c r="Y92" s="62"/>
      <c r="Z92">
        <v>0</v>
      </c>
      <c r="AA92">
        <v>0</v>
      </c>
      <c r="AB92">
        <v>1</v>
      </c>
      <c r="AC92">
        <v>0</v>
      </c>
    </row>
    <row r="93" spans="1:29" ht="62.4" x14ac:dyDescent="0.3">
      <c r="A93" s="67" t="s">
        <v>332</v>
      </c>
      <c r="B93" s="39" t="s">
        <v>313</v>
      </c>
      <c r="C93" s="68" t="s">
        <v>390</v>
      </c>
      <c r="D93" s="161" t="s">
        <v>391</v>
      </c>
      <c r="E93" s="162" t="s">
        <v>29</v>
      </c>
      <c r="F93" s="140" t="s">
        <v>30</v>
      </c>
      <c r="G93" s="24" t="s">
        <v>340</v>
      </c>
      <c r="H93" s="103">
        <f t="shared" si="2"/>
        <v>0</v>
      </c>
      <c r="I93" s="109">
        <v>1500</v>
      </c>
      <c r="J93" s="60" t="s">
        <v>392</v>
      </c>
      <c r="K93" s="66" t="s">
        <v>393</v>
      </c>
      <c r="L93" s="60" t="s">
        <v>174</v>
      </c>
      <c r="M93" s="61"/>
      <c r="N93" s="72"/>
      <c r="O93" s="162"/>
      <c r="P93" s="57"/>
      <c r="Q93" s="55"/>
      <c r="R93" s="56"/>
      <c r="S93" s="36"/>
      <c r="T93" s="55"/>
      <c r="U93" s="56"/>
      <c r="V93" s="57"/>
      <c r="W93" s="55"/>
      <c r="X93" s="56"/>
      <c r="Y93" s="52"/>
      <c r="Z93">
        <v>0</v>
      </c>
      <c r="AA93">
        <v>1</v>
      </c>
      <c r="AB93">
        <v>0</v>
      </c>
      <c r="AC93">
        <v>1</v>
      </c>
    </row>
    <row r="94" spans="1:29" ht="63" thickBot="1" x14ac:dyDescent="0.35">
      <c r="A94" s="67" t="s">
        <v>332</v>
      </c>
      <c r="B94" s="39" t="s">
        <v>313</v>
      </c>
      <c r="C94" s="68" t="s">
        <v>394</v>
      </c>
      <c r="D94" s="161" t="s">
        <v>395</v>
      </c>
      <c r="E94" s="162"/>
      <c r="F94" s="155" t="s">
        <v>100</v>
      </c>
      <c r="G94" s="24" t="s">
        <v>44</v>
      </c>
      <c r="H94" s="43">
        <f t="shared" si="2"/>
        <v>0</v>
      </c>
      <c r="I94" s="109">
        <v>1000</v>
      </c>
      <c r="J94" s="60" t="s">
        <v>396</v>
      </c>
      <c r="K94" s="66" t="s">
        <v>353</v>
      </c>
      <c r="L94" s="60" t="s">
        <v>48</v>
      </c>
      <c r="M94" s="61"/>
      <c r="N94" s="72"/>
      <c r="O94" s="162"/>
      <c r="P94" s="57"/>
      <c r="Q94" s="34"/>
      <c r="R94" s="56"/>
      <c r="S94" s="36"/>
      <c r="T94" s="55"/>
      <c r="U94" s="56"/>
      <c r="V94" s="57"/>
      <c r="W94" s="55"/>
      <c r="X94" s="56"/>
      <c r="Y94" s="62"/>
      <c r="Z94">
        <v>0</v>
      </c>
      <c r="AA94">
        <v>1</v>
      </c>
      <c r="AB94">
        <v>0</v>
      </c>
      <c r="AC94">
        <v>0</v>
      </c>
    </row>
    <row r="95" spans="1:29" ht="63" thickTop="1" x14ac:dyDescent="0.3">
      <c r="A95" s="67" t="s">
        <v>332</v>
      </c>
      <c r="B95" s="39" t="s">
        <v>313</v>
      </c>
      <c r="C95" s="172" t="s">
        <v>397</v>
      </c>
      <c r="D95" s="161" t="s">
        <v>398</v>
      </c>
      <c r="E95" s="162"/>
      <c r="F95" s="140" t="s">
        <v>30</v>
      </c>
      <c r="G95" s="24" t="s">
        <v>38</v>
      </c>
      <c r="H95" s="43">
        <f t="shared" si="2"/>
        <v>0</v>
      </c>
      <c r="I95" s="163"/>
      <c r="J95" s="60" t="s">
        <v>399</v>
      </c>
      <c r="K95" s="66" t="s">
        <v>386</v>
      </c>
      <c r="L95" s="60" t="s">
        <v>40</v>
      </c>
      <c r="M95" s="61"/>
      <c r="N95" s="72"/>
      <c r="O95" s="50"/>
      <c r="P95" s="51"/>
      <c r="Q95" s="34"/>
      <c r="R95" s="56"/>
      <c r="S95" s="57"/>
      <c r="T95" s="55"/>
      <c r="U95" s="56"/>
      <c r="V95" s="57"/>
      <c r="W95" s="55"/>
      <c r="X95" s="56"/>
      <c r="Y95" s="62"/>
      <c r="Z95">
        <v>1</v>
      </c>
      <c r="AA95">
        <v>1</v>
      </c>
      <c r="AB95">
        <v>0</v>
      </c>
      <c r="AC95">
        <v>0</v>
      </c>
    </row>
    <row r="96" spans="1:29" ht="62.4" x14ac:dyDescent="0.3">
      <c r="A96" s="67" t="s">
        <v>332</v>
      </c>
      <c r="B96" s="39" t="s">
        <v>313</v>
      </c>
      <c r="C96" s="68" t="s">
        <v>400</v>
      </c>
      <c r="D96" s="161" t="s">
        <v>401</v>
      </c>
      <c r="E96" s="162" t="s">
        <v>29</v>
      </c>
      <c r="F96" s="140" t="s">
        <v>30</v>
      </c>
      <c r="G96" s="24" t="s">
        <v>340</v>
      </c>
      <c r="H96" s="43">
        <f t="shared" si="2"/>
        <v>0</v>
      </c>
      <c r="I96" s="109">
        <v>1500</v>
      </c>
      <c r="J96" s="60" t="s">
        <v>309</v>
      </c>
      <c r="K96" s="66" t="s">
        <v>402</v>
      </c>
      <c r="L96" s="60" t="s">
        <v>174</v>
      </c>
      <c r="M96" s="61"/>
      <c r="N96" s="72"/>
      <c r="O96" s="162"/>
      <c r="P96" s="57"/>
      <c r="Q96" s="55"/>
      <c r="R96" s="35"/>
      <c r="S96" s="36"/>
      <c r="T96" s="55"/>
      <c r="U96" s="56"/>
      <c r="V96" s="57"/>
      <c r="W96" s="55"/>
      <c r="X96" s="56"/>
      <c r="Y96" s="62"/>
      <c r="Z96">
        <v>0</v>
      </c>
      <c r="AA96">
        <v>1</v>
      </c>
      <c r="AB96">
        <v>0</v>
      </c>
      <c r="AC96">
        <v>0</v>
      </c>
    </row>
    <row r="97" spans="1:29" ht="140.4" x14ac:dyDescent="0.3">
      <c r="A97" s="86" t="s">
        <v>332</v>
      </c>
      <c r="B97" s="173" t="s">
        <v>313</v>
      </c>
      <c r="C97" s="169" t="s">
        <v>403</v>
      </c>
      <c r="D97" s="161" t="s">
        <v>404</v>
      </c>
      <c r="E97" s="162"/>
      <c r="F97" s="155" t="s">
        <v>100</v>
      </c>
      <c r="G97" s="24" t="s">
        <v>405</v>
      </c>
      <c r="H97" s="43">
        <f t="shared" si="2"/>
        <v>0</v>
      </c>
      <c r="I97" s="109">
        <v>5200</v>
      </c>
      <c r="J97" s="60" t="s">
        <v>46</v>
      </c>
      <c r="K97" s="66" t="s">
        <v>402</v>
      </c>
      <c r="L97" s="60"/>
      <c r="M97" s="61" t="s">
        <v>406</v>
      </c>
      <c r="N97" s="72"/>
      <c r="O97" s="162"/>
      <c r="P97" s="57"/>
      <c r="Q97" s="55"/>
      <c r="R97" s="35"/>
      <c r="S97" s="36"/>
      <c r="T97" s="34"/>
      <c r="U97" s="35"/>
      <c r="V97" s="36"/>
      <c r="W97" s="34"/>
      <c r="X97" s="35"/>
      <c r="Y97" s="52"/>
      <c r="Z97">
        <v>0</v>
      </c>
      <c r="AA97">
        <v>1</v>
      </c>
      <c r="AB97">
        <v>1</v>
      </c>
      <c r="AC97">
        <v>1</v>
      </c>
    </row>
    <row r="98" spans="1:29" ht="63" thickBot="1" x14ac:dyDescent="0.35">
      <c r="A98" s="174" t="s">
        <v>407</v>
      </c>
      <c r="B98" s="39" t="s">
        <v>408</v>
      </c>
      <c r="C98" s="175" t="s">
        <v>409</v>
      </c>
      <c r="D98" s="176" t="s">
        <v>410</v>
      </c>
      <c r="E98" s="177" t="s">
        <v>29</v>
      </c>
      <c r="F98" s="178" t="s">
        <v>30</v>
      </c>
      <c r="G98" s="179" t="s">
        <v>38</v>
      </c>
      <c r="H98" s="43">
        <f t="shared" si="2"/>
        <v>0</v>
      </c>
      <c r="I98" s="109">
        <v>2000</v>
      </c>
      <c r="J98" s="180" t="s">
        <v>385</v>
      </c>
      <c r="K98" s="181" t="s">
        <v>411</v>
      </c>
      <c r="L98" s="60" t="s">
        <v>412</v>
      </c>
      <c r="M98" s="182" t="s">
        <v>413</v>
      </c>
      <c r="N98" s="72"/>
      <c r="O98" s="177"/>
      <c r="P98" s="148"/>
      <c r="Q98" s="55"/>
      <c r="R98" s="162"/>
      <c r="S98" s="36"/>
      <c r="T98" s="142"/>
      <c r="U98" s="162"/>
      <c r="V98" s="183"/>
      <c r="W98" s="142"/>
      <c r="X98" s="162"/>
      <c r="Y98" s="184"/>
      <c r="Z98">
        <v>0</v>
      </c>
      <c r="AA98">
        <v>1</v>
      </c>
      <c r="AB98">
        <v>0</v>
      </c>
      <c r="AC98">
        <v>0</v>
      </c>
    </row>
    <row r="99" spans="1:29" ht="48" thickTop="1" thickBot="1" x14ac:dyDescent="0.35">
      <c r="A99" s="67" t="s">
        <v>407</v>
      </c>
      <c r="B99" s="80" t="s">
        <v>414</v>
      </c>
      <c r="C99" s="80" t="s">
        <v>415</v>
      </c>
      <c r="D99" s="185" t="s">
        <v>416</v>
      </c>
      <c r="E99" s="186" t="s">
        <v>29</v>
      </c>
      <c r="F99" s="187" t="s">
        <v>30</v>
      </c>
      <c r="G99" s="179" t="s">
        <v>417</v>
      </c>
      <c r="H99" s="43">
        <f t="shared" si="2"/>
        <v>0</v>
      </c>
      <c r="I99" s="109">
        <f>66000+10000</f>
        <v>76000</v>
      </c>
      <c r="J99" s="180" t="s">
        <v>335</v>
      </c>
      <c r="K99" s="181" t="s">
        <v>166</v>
      </c>
      <c r="L99" s="60" t="s">
        <v>418</v>
      </c>
      <c r="M99" s="182" t="s">
        <v>419</v>
      </c>
      <c r="N99" s="72"/>
      <c r="O99" s="50"/>
      <c r="P99" s="51"/>
      <c r="Q99" s="55"/>
      <c r="R99" s="56"/>
      <c r="S99" s="57"/>
      <c r="T99" s="55"/>
      <c r="U99" s="56"/>
      <c r="V99" s="188"/>
      <c r="W99" s="189"/>
      <c r="X99" s="190"/>
      <c r="Y99" s="191"/>
      <c r="Z99">
        <v>1</v>
      </c>
      <c r="AA99">
        <v>0</v>
      </c>
      <c r="AB99">
        <v>0</v>
      </c>
      <c r="AC99">
        <v>0</v>
      </c>
    </row>
    <row r="100" spans="1:29" ht="48" thickTop="1" thickBot="1" x14ac:dyDescent="0.35">
      <c r="A100" s="67" t="s">
        <v>407</v>
      </c>
      <c r="B100" s="40" t="s">
        <v>420</v>
      </c>
      <c r="C100" s="80" t="s">
        <v>421</v>
      </c>
      <c r="D100" s="185" t="s">
        <v>410</v>
      </c>
      <c r="E100" s="186" t="s">
        <v>29</v>
      </c>
      <c r="F100" s="192" t="s">
        <v>30</v>
      </c>
      <c r="G100" s="193" t="s">
        <v>325</v>
      </c>
      <c r="H100" s="43">
        <f t="shared" si="2"/>
        <v>0</v>
      </c>
      <c r="I100" s="109">
        <v>76080</v>
      </c>
      <c r="J100" s="180" t="s">
        <v>63</v>
      </c>
      <c r="K100" s="181" t="s">
        <v>422</v>
      </c>
      <c r="L100" s="60" t="s">
        <v>412</v>
      </c>
      <c r="M100" s="194"/>
      <c r="N100" s="72"/>
      <c r="O100" s="50"/>
      <c r="P100" s="51"/>
      <c r="Q100" s="34"/>
      <c r="R100" s="35"/>
      <c r="S100" s="36"/>
      <c r="T100" s="34"/>
      <c r="U100" s="35"/>
      <c r="V100" s="36"/>
      <c r="W100" s="34"/>
      <c r="X100" s="35"/>
      <c r="Y100" s="52"/>
      <c r="Z100">
        <v>1</v>
      </c>
      <c r="AA100">
        <v>1</v>
      </c>
      <c r="AB100">
        <v>1</v>
      </c>
      <c r="AC100">
        <v>1</v>
      </c>
    </row>
    <row r="101" spans="1:29" ht="63.6" thickTop="1" thickBot="1" x14ac:dyDescent="0.35">
      <c r="A101" s="67" t="s">
        <v>407</v>
      </c>
      <c r="B101" s="40" t="s">
        <v>423</v>
      </c>
      <c r="C101" s="80" t="s">
        <v>424</v>
      </c>
      <c r="D101" s="185" t="s">
        <v>410</v>
      </c>
      <c r="E101" s="186" t="s">
        <v>29</v>
      </c>
      <c r="F101" s="192" t="s">
        <v>30</v>
      </c>
      <c r="G101" s="193" t="s">
        <v>38</v>
      </c>
      <c r="H101" s="43">
        <f t="shared" si="2"/>
        <v>0</v>
      </c>
      <c r="I101" s="109">
        <v>45664</v>
      </c>
      <c r="J101" s="180" t="s">
        <v>63</v>
      </c>
      <c r="K101" s="181" t="s">
        <v>166</v>
      </c>
      <c r="L101" s="60" t="s">
        <v>40</v>
      </c>
      <c r="M101" s="194" t="s">
        <v>425</v>
      </c>
      <c r="N101" s="72"/>
      <c r="O101" s="50"/>
      <c r="P101" s="51"/>
      <c r="Q101" s="34"/>
      <c r="R101" s="35"/>
      <c r="S101" s="36"/>
      <c r="T101" s="34"/>
      <c r="U101" s="35"/>
      <c r="V101" s="36"/>
      <c r="W101" s="34"/>
      <c r="X101" s="35"/>
      <c r="Y101" s="52"/>
      <c r="Z101">
        <v>1</v>
      </c>
      <c r="AA101">
        <v>1</v>
      </c>
      <c r="AB101">
        <v>1</v>
      </c>
      <c r="AC101">
        <v>1</v>
      </c>
    </row>
    <row r="102" spans="1:29" ht="63.6" thickTop="1" thickBot="1" x14ac:dyDescent="0.35">
      <c r="A102" s="67" t="s">
        <v>407</v>
      </c>
      <c r="B102" s="40" t="s">
        <v>426</v>
      </c>
      <c r="C102" s="80" t="s">
        <v>427</v>
      </c>
      <c r="D102" s="185" t="s">
        <v>428</v>
      </c>
      <c r="E102" s="186" t="s">
        <v>29</v>
      </c>
      <c r="F102" s="195" t="s">
        <v>100</v>
      </c>
      <c r="G102" s="24" t="s">
        <v>429</v>
      </c>
      <c r="H102" s="43">
        <f t="shared" si="2"/>
        <v>0</v>
      </c>
      <c r="I102" s="109">
        <v>8000</v>
      </c>
      <c r="J102" s="180" t="s">
        <v>335</v>
      </c>
      <c r="K102" s="181" t="s">
        <v>166</v>
      </c>
      <c r="L102" s="60" t="s">
        <v>418</v>
      </c>
      <c r="M102" s="61" t="s">
        <v>430</v>
      </c>
      <c r="N102" s="72"/>
      <c r="O102" s="50"/>
      <c r="P102" s="51"/>
      <c r="Q102" s="55"/>
      <c r="R102" s="56"/>
      <c r="S102" s="57"/>
      <c r="T102" s="55"/>
      <c r="U102" s="56"/>
      <c r="V102" s="57"/>
      <c r="W102" s="55"/>
      <c r="X102" s="56"/>
      <c r="Y102" s="62"/>
      <c r="Z102">
        <v>1</v>
      </c>
      <c r="AA102">
        <v>0</v>
      </c>
      <c r="AB102">
        <v>0</v>
      </c>
      <c r="AC102">
        <v>0</v>
      </c>
    </row>
    <row r="103" spans="1:29" ht="63.6" thickTop="1" thickBot="1" x14ac:dyDescent="0.35">
      <c r="A103" s="67" t="s">
        <v>407</v>
      </c>
      <c r="B103" s="40" t="s">
        <v>431</v>
      </c>
      <c r="C103" s="80" t="s">
        <v>432</v>
      </c>
      <c r="D103" s="185" t="s">
        <v>433</v>
      </c>
      <c r="E103" s="186" t="s">
        <v>29</v>
      </c>
      <c r="F103" s="128" t="s">
        <v>30</v>
      </c>
      <c r="G103" s="24" t="s">
        <v>429</v>
      </c>
      <c r="H103" s="43">
        <f t="shared" si="2"/>
        <v>0</v>
      </c>
      <c r="I103" s="109">
        <f>56000+12000</f>
        <v>68000</v>
      </c>
      <c r="J103" s="180" t="s">
        <v>335</v>
      </c>
      <c r="K103" s="181" t="s">
        <v>166</v>
      </c>
      <c r="L103" s="60" t="s">
        <v>418</v>
      </c>
      <c r="M103" s="61" t="s">
        <v>434</v>
      </c>
      <c r="N103" s="72"/>
      <c r="O103" s="50"/>
      <c r="P103" s="51"/>
      <c r="Q103" s="55"/>
      <c r="R103" s="56"/>
      <c r="S103" s="57"/>
      <c r="T103" s="55"/>
      <c r="U103" s="56"/>
      <c r="V103" s="57"/>
      <c r="W103" s="55"/>
      <c r="X103" s="56"/>
      <c r="Y103" s="62"/>
      <c r="Z103">
        <v>1</v>
      </c>
      <c r="AA103">
        <v>0</v>
      </c>
      <c r="AB103">
        <v>0</v>
      </c>
      <c r="AC103">
        <v>0</v>
      </c>
    </row>
    <row r="104" spans="1:29" ht="141" thickTop="1" x14ac:dyDescent="0.3">
      <c r="A104" s="67" t="s">
        <v>407</v>
      </c>
      <c r="B104" s="40" t="s">
        <v>435</v>
      </c>
      <c r="C104" s="80" t="s">
        <v>436</v>
      </c>
      <c r="D104" s="185" t="s">
        <v>410</v>
      </c>
      <c r="E104" s="186" t="s">
        <v>29</v>
      </c>
      <c r="F104" s="140" t="s">
        <v>30</v>
      </c>
      <c r="G104" s="24" t="s">
        <v>38</v>
      </c>
      <c r="H104" s="43">
        <f t="shared" si="2"/>
        <v>0</v>
      </c>
      <c r="I104" s="109">
        <f>3000*14</f>
        <v>42000</v>
      </c>
      <c r="J104" s="180" t="s">
        <v>63</v>
      </c>
      <c r="K104" s="181" t="s">
        <v>437</v>
      </c>
      <c r="L104" s="60" t="s">
        <v>40</v>
      </c>
      <c r="M104" s="61" t="s">
        <v>438</v>
      </c>
      <c r="N104" s="49"/>
      <c r="O104" s="50"/>
      <c r="P104" s="51"/>
      <c r="Q104" s="34"/>
      <c r="R104" s="35"/>
      <c r="S104" s="36"/>
      <c r="T104" s="34"/>
      <c r="U104" s="35"/>
      <c r="V104" s="36"/>
      <c r="W104" s="34"/>
      <c r="X104" s="35"/>
      <c r="Y104" s="52"/>
      <c r="Z104">
        <v>1</v>
      </c>
      <c r="AA104">
        <v>1</v>
      </c>
      <c r="AB104">
        <v>1</v>
      </c>
      <c r="AC104">
        <v>1</v>
      </c>
    </row>
    <row r="105" spans="1:29" ht="78.599999999999994" thickBot="1" x14ac:dyDescent="0.35">
      <c r="A105" s="67" t="s">
        <v>407</v>
      </c>
      <c r="B105" s="40" t="s">
        <v>439</v>
      </c>
      <c r="C105" s="69" t="s">
        <v>440</v>
      </c>
      <c r="D105" s="185" t="s">
        <v>441</v>
      </c>
      <c r="E105" s="186" t="s">
        <v>29</v>
      </c>
      <c r="F105" s="128" t="s">
        <v>30</v>
      </c>
      <c r="G105" s="24" t="s">
        <v>38</v>
      </c>
      <c r="H105" s="43">
        <f t="shared" si="2"/>
        <v>0</v>
      </c>
      <c r="I105" s="109">
        <v>194000</v>
      </c>
      <c r="J105" s="60" t="s">
        <v>442</v>
      </c>
      <c r="K105" s="181" t="s">
        <v>166</v>
      </c>
      <c r="L105" s="60" t="s">
        <v>443</v>
      </c>
      <c r="M105" s="61" t="s">
        <v>444</v>
      </c>
      <c r="N105" s="196"/>
      <c r="O105" s="197"/>
      <c r="P105" s="198"/>
      <c r="Q105" s="34"/>
      <c r="R105" s="35"/>
      <c r="S105" s="36"/>
      <c r="T105" s="34"/>
      <c r="U105" s="35"/>
      <c r="V105" s="36"/>
      <c r="W105" s="34"/>
      <c r="X105" s="35"/>
      <c r="Y105" s="52"/>
      <c r="Z105">
        <v>1</v>
      </c>
      <c r="AA105">
        <v>1</v>
      </c>
      <c r="AB105">
        <v>1</v>
      </c>
      <c r="AC105">
        <v>1</v>
      </c>
    </row>
    <row r="106" spans="1:29" ht="48" thickTop="1" thickBot="1" x14ac:dyDescent="0.35">
      <c r="A106" s="67" t="s">
        <v>407</v>
      </c>
      <c r="B106" s="40" t="s">
        <v>445</v>
      </c>
      <c r="C106" s="69" t="s">
        <v>446</v>
      </c>
      <c r="D106" s="185" t="s">
        <v>447</v>
      </c>
      <c r="E106" s="186" t="s">
        <v>29</v>
      </c>
      <c r="F106" s="195" t="s">
        <v>100</v>
      </c>
      <c r="G106" s="24" t="s">
        <v>448</v>
      </c>
      <c r="H106" s="43">
        <f t="shared" si="2"/>
        <v>0</v>
      </c>
      <c r="I106" s="109">
        <f>22000+48036+30000</f>
        <v>100036</v>
      </c>
      <c r="J106" s="60" t="s">
        <v>449</v>
      </c>
      <c r="K106" s="181" t="s">
        <v>166</v>
      </c>
      <c r="L106" s="60" t="s">
        <v>450</v>
      </c>
      <c r="M106" s="61" t="s">
        <v>451</v>
      </c>
      <c r="N106" s="49"/>
      <c r="O106" s="50"/>
      <c r="P106" s="51"/>
      <c r="Q106" s="34"/>
      <c r="R106" s="35"/>
      <c r="S106" s="36"/>
      <c r="T106" s="34"/>
      <c r="U106" s="35"/>
      <c r="V106" s="36"/>
      <c r="W106" s="34"/>
      <c r="X106" s="35"/>
      <c r="Y106" s="52"/>
      <c r="Z106">
        <v>1</v>
      </c>
      <c r="AA106">
        <v>1</v>
      </c>
      <c r="AB106">
        <v>1</v>
      </c>
      <c r="AC106">
        <v>1</v>
      </c>
    </row>
    <row r="107" spans="1:29" ht="78.599999999999994" thickTop="1" x14ac:dyDescent="0.3">
      <c r="A107" s="67" t="s">
        <v>407</v>
      </c>
      <c r="B107" s="69" t="s">
        <v>452</v>
      </c>
      <c r="C107" s="80" t="s">
        <v>453</v>
      </c>
      <c r="D107" s="185" t="s">
        <v>454</v>
      </c>
      <c r="E107" s="186" t="s">
        <v>29</v>
      </c>
      <c r="F107" s="128" t="s">
        <v>30</v>
      </c>
      <c r="G107" s="24" t="s">
        <v>417</v>
      </c>
      <c r="H107" s="43">
        <f t="shared" si="2"/>
        <v>0</v>
      </c>
      <c r="I107" s="109">
        <v>198000</v>
      </c>
      <c r="J107" s="60" t="s">
        <v>63</v>
      </c>
      <c r="K107" s="181" t="s">
        <v>166</v>
      </c>
      <c r="L107" s="60" t="s">
        <v>455</v>
      </c>
      <c r="M107" s="66" t="s">
        <v>456</v>
      </c>
      <c r="N107" s="55"/>
      <c r="O107" s="50"/>
      <c r="P107" s="51"/>
      <c r="Q107" s="34"/>
      <c r="R107" s="35"/>
      <c r="S107" s="36"/>
      <c r="T107" s="34"/>
      <c r="U107" s="35"/>
      <c r="V107" s="36"/>
      <c r="W107" s="34"/>
      <c r="X107" s="35"/>
      <c r="Y107" s="52"/>
      <c r="Z107">
        <v>1</v>
      </c>
      <c r="AA107">
        <v>1</v>
      </c>
      <c r="AB107">
        <v>1</v>
      </c>
      <c r="AC107">
        <v>1</v>
      </c>
    </row>
    <row r="108" spans="1:29" ht="47.4" thickBot="1" x14ac:dyDescent="0.35">
      <c r="A108" s="67" t="s">
        <v>407</v>
      </c>
      <c r="B108" s="69" t="s">
        <v>457</v>
      </c>
      <c r="C108" s="80" t="s">
        <v>458</v>
      </c>
      <c r="D108" s="185" t="s">
        <v>459</v>
      </c>
      <c r="E108" s="186" t="s">
        <v>29</v>
      </c>
      <c r="F108" s="128" t="s">
        <v>30</v>
      </c>
      <c r="G108" s="24" t="s">
        <v>38</v>
      </c>
      <c r="H108" s="43">
        <f t="shared" si="2"/>
        <v>0</v>
      </c>
      <c r="I108" s="109">
        <v>40000</v>
      </c>
      <c r="J108" s="60" t="s">
        <v>46</v>
      </c>
      <c r="K108" s="181" t="s">
        <v>166</v>
      </c>
      <c r="L108" s="60" t="s">
        <v>40</v>
      </c>
      <c r="M108" s="61"/>
      <c r="N108" s="55"/>
      <c r="O108" s="199"/>
      <c r="P108" s="64"/>
      <c r="Q108" s="55"/>
      <c r="R108" s="35"/>
      <c r="S108" s="36"/>
      <c r="T108" s="34"/>
      <c r="U108" s="35"/>
      <c r="V108" s="36"/>
      <c r="W108" s="34"/>
      <c r="X108" s="35"/>
      <c r="Y108" s="52"/>
      <c r="Z108">
        <v>0</v>
      </c>
      <c r="AA108">
        <v>1</v>
      </c>
      <c r="AB108">
        <v>1</v>
      </c>
      <c r="AC108">
        <v>1</v>
      </c>
    </row>
    <row r="109" spans="1:29" ht="78.599999999999994" thickTop="1" x14ac:dyDescent="0.3">
      <c r="A109" s="200" t="s">
        <v>407</v>
      </c>
      <c r="B109" s="201" t="s">
        <v>460</v>
      </c>
      <c r="C109" s="202" t="s">
        <v>461</v>
      </c>
      <c r="D109" s="185" t="s">
        <v>410</v>
      </c>
      <c r="E109" s="186" t="s">
        <v>29</v>
      </c>
      <c r="F109" s="140" t="s">
        <v>30</v>
      </c>
      <c r="G109" s="24" t="s">
        <v>38</v>
      </c>
      <c r="H109" s="43">
        <f t="shared" si="2"/>
        <v>0</v>
      </c>
      <c r="I109" s="59">
        <v>135000</v>
      </c>
      <c r="J109" s="180" t="s">
        <v>63</v>
      </c>
      <c r="K109" s="181" t="s">
        <v>422</v>
      </c>
      <c r="L109" s="60" t="s">
        <v>412</v>
      </c>
      <c r="M109" s="61" t="s">
        <v>462</v>
      </c>
      <c r="N109" s="55"/>
      <c r="O109" s="50"/>
      <c r="P109" s="51"/>
      <c r="Q109" s="34"/>
      <c r="R109" s="35"/>
      <c r="S109" s="36"/>
      <c r="T109" s="34"/>
      <c r="U109" s="35"/>
      <c r="V109" s="36"/>
      <c r="W109" s="34"/>
      <c r="X109" s="35"/>
      <c r="Y109" s="52"/>
      <c r="Z109">
        <v>1</v>
      </c>
      <c r="AA109">
        <v>1</v>
      </c>
      <c r="AB109">
        <v>1</v>
      </c>
      <c r="AC109">
        <v>1</v>
      </c>
    </row>
    <row r="110" spans="1:29" ht="46.8" x14ac:dyDescent="0.3">
      <c r="A110" s="67" t="s">
        <v>463</v>
      </c>
      <c r="B110" s="69" t="s">
        <v>464</v>
      </c>
      <c r="C110" s="69" t="s">
        <v>465</v>
      </c>
      <c r="D110" s="176" t="s">
        <v>149</v>
      </c>
      <c r="E110" s="203" t="s">
        <v>29</v>
      </c>
      <c r="F110" s="204" t="s">
        <v>30</v>
      </c>
      <c r="G110" s="205" t="s">
        <v>38</v>
      </c>
      <c r="H110" s="43">
        <f t="shared" si="2"/>
        <v>0</v>
      </c>
      <c r="I110" s="75">
        <v>6417</v>
      </c>
      <c r="J110" s="206" t="s">
        <v>466</v>
      </c>
      <c r="K110" s="181" t="s">
        <v>166</v>
      </c>
      <c r="L110" s="207" t="s">
        <v>467</v>
      </c>
      <c r="M110" s="208" t="s">
        <v>468</v>
      </c>
      <c r="N110" s="55"/>
      <c r="O110" s="199"/>
      <c r="P110" s="64"/>
      <c r="Q110" s="55"/>
      <c r="R110" s="35"/>
      <c r="S110" s="36"/>
      <c r="T110" s="34"/>
      <c r="U110" s="35"/>
      <c r="V110" s="36"/>
      <c r="W110" s="34"/>
      <c r="X110" s="35"/>
      <c r="Y110" s="52"/>
      <c r="Z110">
        <v>0</v>
      </c>
      <c r="AA110">
        <v>1</v>
      </c>
      <c r="AB110">
        <v>1</v>
      </c>
      <c r="AC110">
        <v>1</v>
      </c>
    </row>
    <row r="111" spans="1:29" ht="31.8" thickBot="1" x14ac:dyDescent="0.35">
      <c r="A111" s="209" t="s">
        <v>463</v>
      </c>
      <c r="B111" s="210" t="s">
        <v>469</v>
      </c>
      <c r="C111" s="211" t="s">
        <v>470</v>
      </c>
      <c r="D111" s="176" t="s">
        <v>72</v>
      </c>
      <c r="E111" s="203" t="s">
        <v>29</v>
      </c>
      <c r="F111" s="212" t="s">
        <v>30</v>
      </c>
      <c r="G111" s="213" t="s">
        <v>329</v>
      </c>
      <c r="H111" s="43">
        <f>I111*$C$113</f>
        <v>0</v>
      </c>
      <c r="I111" s="214">
        <v>2821747</v>
      </c>
      <c r="J111" s="215" t="s">
        <v>198</v>
      </c>
      <c r="K111" s="216" t="s">
        <v>471</v>
      </c>
      <c r="L111" s="215" t="s">
        <v>330</v>
      </c>
      <c r="M111" s="217" t="s">
        <v>472</v>
      </c>
      <c r="N111" s="55"/>
      <c r="O111" s="199"/>
      <c r="P111" s="64"/>
      <c r="Q111" s="34"/>
      <c r="R111" s="35"/>
      <c r="S111" s="57"/>
      <c r="T111" s="55"/>
      <c r="U111" s="56"/>
      <c r="V111" s="57"/>
      <c r="W111" s="55"/>
      <c r="X111" s="56"/>
      <c r="Y111" s="62"/>
      <c r="Z111">
        <v>0</v>
      </c>
      <c r="AA111">
        <v>1</v>
      </c>
      <c r="AB111">
        <v>0</v>
      </c>
      <c r="AC111">
        <v>0</v>
      </c>
    </row>
    <row r="112" spans="1:29" ht="48" thickTop="1" thickBot="1" x14ac:dyDescent="0.35">
      <c r="A112" s="209" t="s">
        <v>463</v>
      </c>
      <c r="B112" s="210" t="s">
        <v>473</v>
      </c>
      <c r="C112" s="218" t="s">
        <v>474</v>
      </c>
      <c r="D112" s="219" t="s">
        <v>72</v>
      </c>
      <c r="E112" s="220" t="s">
        <v>29</v>
      </c>
      <c r="F112" s="212" t="s">
        <v>30</v>
      </c>
      <c r="G112" s="213" t="s">
        <v>38</v>
      </c>
      <c r="H112" s="221">
        <f>I112*$C$113</f>
        <v>0</v>
      </c>
      <c r="I112" s="214">
        <v>2821747</v>
      </c>
      <c r="J112" s="215" t="s">
        <v>198</v>
      </c>
      <c r="K112" s="216" t="s">
        <v>422</v>
      </c>
      <c r="L112" s="215" t="s">
        <v>412</v>
      </c>
      <c r="M112" s="217"/>
      <c r="N112" s="222"/>
      <c r="O112" s="223"/>
      <c r="P112" s="224"/>
      <c r="Q112" s="225"/>
      <c r="R112" s="226"/>
      <c r="S112" s="227"/>
      <c r="T112" s="225"/>
      <c r="U112" s="226"/>
      <c r="V112" s="227"/>
      <c r="W112" s="225"/>
      <c r="X112" s="226"/>
      <c r="Y112" s="228"/>
      <c r="Z112">
        <v>1</v>
      </c>
      <c r="AA112">
        <v>1</v>
      </c>
      <c r="AB112">
        <v>1</v>
      </c>
      <c r="AC112">
        <v>1</v>
      </c>
    </row>
  </sheetData>
  <conditionalFormatting sqref="G10">
    <cfRule type="cellIs" dxfId="2" priority="1" operator="equal">
      <formula>#REF!</formula>
    </cfRule>
    <cfRule type="cellIs" dxfId="1" priority="2" operator="equal">
      <formula>#REF!</formula>
    </cfRule>
    <cfRule type="cellIs" dxfId="0" priority="3" operator="equal">
      <formula>#REF!</formula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AWP 2017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Imuhirwe</dc:creator>
  <cp:lastModifiedBy>Imuhirwe</cp:lastModifiedBy>
  <dcterms:created xsi:type="dcterms:W3CDTF">2017-04-18T12:33:09Z</dcterms:created>
  <dcterms:modified xsi:type="dcterms:W3CDTF">2017-04-24T09:23:35Z</dcterms:modified>
</cp:coreProperties>
</file>